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codeName="ThisWorkbook" defaultThemeVersion="124226"/>
  <workbookProtection workbookAlgorithmName="SHA-512" workbookHashValue="azFKN8osNtd+f6KZDb7pXN0ozrVb1rsu5U81E9ZYP6Xbs/WNjATxM2kjTGcokaZpM4mzQUaB1oJ/4OtkVxK8HA==" workbookSaltValue="XA5Levash0mwtqOeXiYCYw==" workbookSpinCount="100000" lockStructure="1"/>
  <bookViews>
    <workbookView xWindow="-120" yWindow="-120" windowWidth="20730" windowHeight="11760" tabRatio="581" activeTab="1"/>
  </bookViews>
  <sheets>
    <sheet name="титул" sheetId="4" r:id="rId1"/>
    <sheet name="ПЛАН" sheetId="2" r:id="rId2"/>
    <sheet name="Розрахунок" sheetId="5" r:id="rId3"/>
    <sheet name="Довідники" sheetId="6" r:id="rId4"/>
  </sheets>
  <definedNames>
    <definedName name="_xlnm._FilterDatabase" localSheetId="1" hidden="1">ПЛАН!$AI$11:$AO$11</definedName>
    <definedName name="_xlnm.Print_Area" localSheetId="1">ПЛАН!$A$1:$AG$469</definedName>
    <definedName name="_xlnm.Print_Area" localSheetId="0">титул!$A$1:$BB$44</definedName>
  </definedNames>
  <calcPr calcId="1445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22" i="5" l="1"/>
  <c r="J38" i="6"/>
  <c r="AS10" i="4"/>
  <c r="B453" i="2"/>
  <c r="B452" i="2"/>
  <c r="S449" i="2" l="1" a="1"/>
  <c r="S449" i="2" s="1"/>
  <c r="AD450" i="2" a="1"/>
  <c r="AD450" i="2" s="1"/>
  <c r="AF442" i="2"/>
  <c r="AB442" i="2"/>
  <c r="X442" i="2"/>
  <c r="T442" i="2"/>
  <c r="AE450" i="2" a="1"/>
  <c r="AE450" i="2" s="1"/>
  <c r="AB450" i="2" a="1"/>
  <c r="AB450" i="2" s="1"/>
  <c r="V450" i="2" a="1"/>
  <c r="V450" i="2" s="1"/>
  <c r="AB449" i="2" a="1"/>
  <c r="AB449" i="2" s="1"/>
  <c r="X449" i="2" a="1"/>
  <c r="X449" i="2" s="1"/>
  <c r="T449" i="2" a="1"/>
  <c r="T449" i="2" s="1"/>
  <c r="AF447" i="2" a="1"/>
  <c r="AF447" i="2" s="1"/>
  <c r="AE442" i="2"/>
  <c r="AA442" i="2"/>
  <c r="W442" i="2"/>
  <c r="S442" i="2"/>
  <c r="E440" i="5"/>
  <c r="AA450" i="2" a="1"/>
  <c r="AA450" i="2" s="1"/>
  <c r="X450" i="2" a="1"/>
  <c r="X450" i="2" s="1"/>
  <c r="U450" i="2" a="1"/>
  <c r="U450" i="2" s="1"/>
  <c r="AE449" i="2" a="1"/>
  <c r="AE449" i="2" s="1"/>
  <c r="AA449" i="2" a="1"/>
  <c r="AA449" i="2" s="1"/>
  <c r="W449" i="2" a="1"/>
  <c r="W449" i="2" s="1"/>
  <c r="AE447" i="2" a="1"/>
  <c r="AE447" i="2" s="1"/>
  <c r="AD442" i="2"/>
  <c r="Z442" i="2"/>
  <c r="V442" i="2"/>
  <c r="Z450" i="2" a="1"/>
  <c r="Z450" i="2" s="1"/>
  <c r="W450" i="2" a="1"/>
  <c r="W450" i="2" s="1"/>
  <c r="T450" i="2" a="1"/>
  <c r="T450" i="2" s="1"/>
  <c r="AD449" i="2" a="1"/>
  <c r="AD449" i="2" s="1"/>
  <c r="Z449" i="2" a="1"/>
  <c r="Z449" i="2" s="1"/>
  <c r="V449" i="2" a="1"/>
  <c r="V449" i="2" s="1"/>
  <c r="AF448" i="2" a="1"/>
  <c r="AF448" i="2" s="1"/>
  <c r="AC442" i="2"/>
  <c r="Y442" i="2"/>
  <c r="U442" i="2"/>
  <c r="S450" i="2" a="1"/>
  <c r="S450" i="2" s="1"/>
  <c r="AF450" i="2" a="1"/>
  <c r="AF450" i="2" s="1"/>
  <c r="AC450" i="2" a="1"/>
  <c r="AC450" i="2" s="1"/>
  <c r="Y450" i="2" a="1"/>
  <c r="Y450" i="2" s="1"/>
  <c r="AF449" i="2" a="1"/>
  <c r="AF449" i="2" s="1"/>
  <c r="AC449" i="2" a="1"/>
  <c r="AC449" i="2" s="1"/>
  <c r="Y449" i="2" a="1"/>
  <c r="Y449" i="2" s="1"/>
  <c r="U449" i="2" a="1"/>
  <c r="U449" i="2" s="1"/>
  <c r="AE448" i="2" a="1"/>
  <c r="AE448" i="2" s="1"/>
  <c r="A421" i="2"/>
  <c r="AY36" i="4"/>
  <c r="EN421" i="5" l="1" a="1"/>
  <c r="EN421" i="5" s="1"/>
  <c r="EN422" i="5" a="1"/>
  <c r="EN422" i="5" s="1"/>
  <c r="EN423" i="5" a="1"/>
  <c r="EN423" i="5" s="1"/>
  <c r="EN424" i="5" a="1"/>
  <c r="EN424" i="5" s="1"/>
  <c r="EN425" i="5" a="1"/>
  <c r="EN425" i="5" s="1"/>
  <c r="EN426" i="5" a="1"/>
  <c r="EN426" i="5" s="1"/>
  <c r="EN427" i="5" a="1"/>
  <c r="EN427" i="5" s="1"/>
  <c r="EN428" i="5" a="1"/>
  <c r="EN428" i="5" s="1"/>
  <c r="EN429" i="5" a="1"/>
  <c r="EN429" i="5" s="1"/>
  <c r="EN430" i="5" a="1"/>
  <c r="EN430" i="5" s="1"/>
  <c r="EN431" i="5" a="1"/>
  <c r="EN431" i="5" s="1"/>
  <c r="EN432" i="5" a="1"/>
  <c r="EN432" i="5" s="1"/>
  <c r="EN433" i="5" a="1"/>
  <c r="EN433" i="5" s="1"/>
  <c r="EN434" i="5" a="1"/>
  <c r="EN434" i="5" s="1"/>
  <c r="EN435" i="5" a="1"/>
  <c r="EN435" i="5" s="1"/>
  <c r="EN436" i="5" a="1"/>
  <c r="EN436" i="5" s="1"/>
  <c r="EN437" i="5" a="1"/>
  <c r="EN437" i="5" s="1"/>
  <c r="EN438" i="5" a="1"/>
  <c r="EN438" i="5" s="1"/>
  <c r="EN439" i="5" a="1"/>
  <c r="EN439" i="5" s="1"/>
  <c r="EN420" i="5" a="1"/>
  <c r="EN420" i="5" s="1"/>
  <c r="EN319" i="5" a="1"/>
  <c r="EN319" i="5" s="1"/>
  <c r="EN320" i="5" a="1"/>
  <c r="EN320" i="5" s="1"/>
  <c r="EN321" i="5" a="1"/>
  <c r="EN321" i="5" s="1"/>
  <c r="EN322" i="5" a="1"/>
  <c r="EN322" i="5" s="1"/>
  <c r="EN323" i="5" a="1"/>
  <c r="EN323" i="5" s="1"/>
  <c r="EN324" i="5" a="1"/>
  <c r="EN324" i="5" s="1"/>
  <c r="EN325" i="5" a="1"/>
  <c r="EN325" i="5" s="1"/>
  <c r="EN326" i="5" a="1"/>
  <c r="EN326" i="5" s="1"/>
  <c r="EN327" i="5" a="1"/>
  <c r="EN327" i="5" s="1"/>
  <c r="EN328" i="5" a="1"/>
  <c r="EN328" i="5" s="1"/>
  <c r="EN329" i="5" a="1"/>
  <c r="EN329" i="5" s="1"/>
  <c r="EN330" i="5" a="1"/>
  <c r="EN330" i="5" s="1"/>
  <c r="EN331" i="5" a="1"/>
  <c r="EN331" i="5" s="1"/>
  <c r="EN332" i="5" a="1"/>
  <c r="EN332" i="5" s="1"/>
  <c r="EN333" i="5" a="1"/>
  <c r="EN333" i="5" s="1"/>
  <c r="EN334" i="5" a="1"/>
  <c r="EN334" i="5" s="1"/>
  <c r="EN335" i="5" a="1"/>
  <c r="EN335" i="5" s="1"/>
  <c r="EN336" i="5" a="1"/>
  <c r="EN336" i="5" s="1"/>
  <c r="EN337" i="5" a="1"/>
  <c r="EN337" i="5" s="1"/>
  <c r="EN338" i="5" a="1"/>
  <c r="EN338" i="5" s="1"/>
  <c r="EN339" i="5" a="1"/>
  <c r="EN339" i="5" s="1"/>
  <c r="EN340" i="5" a="1"/>
  <c r="EN340" i="5" s="1"/>
  <c r="EN341" i="5" a="1"/>
  <c r="EN341" i="5" s="1"/>
  <c r="EN342" i="5" a="1"/>
  <c r="EN342" i="5" s="1"/>
  <c r="EN343" i="5" a="1"/>
  <c r="EN343" i="5" s="1"/>
  <c r="EN344" i="5" a="1"/>
  <c r="EN344" i="5" s="1"/>
  <c r="EN345" i="5" a="1"/>
  <c r="EN345" i="5" s="1"/>
  <c r="EN346" i="5" a="1"/>
  <c r="EN346" i="5" s="1"/>
  <c r="EN347" i="5" a="1"/>
  <c r="EN347" i="5" s="1"/>
  <c r="EN348" i="5" a="1"/>
  <c r="EN348" i="5" s="1"/>
  <c r="EN349" i="5" a="1"/>
  <c r="EN349" i="5" s="1"/>
  <c r="EN350" i="5" a="1"/>
  <c r="EN350" i="5" s="1"/>
  <c r="EN351" i="5" a="1"/>
  <c r="EN351" i="5" s="1"/>
  <c r="EN352" i="5" a="1"/>
  <c r="EN352" i="5" s="1"/>
  <c r="EN353" i="5" a="1"/>
  <c r="EN353" i="5" s="1"/>
  <c r="EN354" i="5" a="1"/>
  <c r="EN354" i="5" s="1"/>
  <c r="EN355" i="5" a="1"/>
  <c r="EN355" i="5" s="1"/>
  <c r="EN356" i="5" a="1"/>
  <c r="EN356" i="5" s="1"/>
  <c r="EN357" i="5" a="1"/>
  <c r="EN357" i="5" s="1"/>
  <c r="EN358" i="5" a="1"/>
  <c r="EN358" i="5" s="1"/>
  <c r="EN359" i="5" a="1"/>
  <c r="EN359" i="5" s="1"/>
  <c r="EN360" i="5" a="1"/>
  <c r="EN360" i="5" s="1"/>
  <c r="EN361" i="5" a="1"/>
  <c r="EN361" i="5" s="1"/>
  <c r="EN362" i="5" a="1"/>
  <c r="EN362" i="5" s="1"/>
  <c r="EN363" i="5" a="1"/>
  <c r="EN363" i="5" s="1"/>
  <c r="EN364" i="5" a="1"/>
  <c r="EN364" i="5" s="1"/>
  <c r="EN365" i="5" a="1"/>
  <c r="EN365" i="5" s="1"/>
  <c r="EN366" i="5" a="1"/>
  <c r="EN366" i="5" s="1"/>
  <c r="EN367" i="5" a="1"/>
  <c r="EN367" i="5" s="1"/>
  <c r="EN368" i="5" a="1"/>
  <c r="EN368" i="5" s="1"/>
  <c r="EN369" i="5" a="1"/>
  <c r="EN369" i="5" s="1"/>
  <c r="EN370" i="5" a="1"/>
  <c r="EN370" i="5" s="1"/>
  <c r="EN371" i="5" a="1"/>
  <c r="EN371" i="5" s="1"/>
  <c r="EN372" i="5" a="1"/>
  <c r="EN372" i="5" s="1"/>
  <c r="EN373" i="5" a="1"/>
  <c r="EN373" i="5" s="1"/>
  <c r="EN374" i="5" a="1"/>
  <c r="EN374" i="5" s="1"/>
  <c r="EN375" i="5" a="1"/>
  <c r="EN375" i="5" s="1"/>
  <c r="EN376" i="5" a="1"/>
  <c r="EN376" i="5" s="1"/>
  <c r="EN377" i="5" a="1"/>
  <c r="EN377" i="5" s="1"/>
  <c r="EN378" i="5" a="1"/>
  <c r="EN378" i="5" s="1"/>
  <c r="EN379" i="5" a="1"/>
  <c r="EN379" i="5" s="1"/>
  <c r="EN380" i="5" a="1"/>
  <c r="EN380" i="5" s="1"/>
  <c r="EN381" i="5" a="1"/>
  <c r="EN381" i="5" s="1"/>
  <c r="EN382" i="5" a="1"/>
  <c r="EN382" i="5" s="1"/>
  <c r="EN383" i="5" a="1"/>
  <c r="EN383" i="5" s="1"/>
  <c r="EN384" i="5" a="1"/>
  <c r="EN384" i="5" s="1"/>
  <c r="EN385" i="5" a="1"/>
  <c r="EN385" i="5" s="1"/>
  <c r="EN386" i="5" a="1"/>
  <c r="EN386" i="5" s="1"/>
  <c r="EN387" i="5" a="1"/>
  <c r="EN387" i="5" s="1"/>
  <c r="EN388" i="5" a="1"/>
  <c r="EN388" i="5" s="1"/>
  <c r="EN389" i="5" a="1"/>
  <c r="EN389" i="5" s="1"/>
  <c r="EN390" i="5" a="1"/>
  <c r="EN390" i="5" s="1"/>
  <c r="EN391" i="5" a="1"/>
  <c r="EN391" i="5" s="1"/>
  <c r="EN392" i="5" a="1"/>
  <c r="EN392" i="5" s="1"/>
  <c r="EN393" i="5" a="1"/>
  <c r="EN393" i="5" s="1"/>
  <c r="EN394" i="5" a="1"/>
  <c r="EN394" i="5" s="1"/>
  <c r="EN395" i="5" a="1"/>
  <c r="EN395" i="5" s="1"/>
  <c r="EN396" i="5" a="1"/>
  <c r="EN396" i="5" s="1"/>
  <c r="EN397" i="5" a="1"/>
  <c r="EN397" i="5" s="1"/>
  <c r="EN398" i="5" a="1"/>
  <c r="EN398" i="5" s="1"/>
  <c r="EN399" i="5" a="1"/>
  <c r="EN399" i="5" s="1"/>
  <c r="EN400" i="5" a="1"/>
  <c r="EN400" i="5" s="1"/>
  <c r="EN401" i="5" a="1"/>
  <c r="EN401" i="5" s="1"/>
  <c r="EN402" i="5" a="1"/>
  <c r="EN402" i="5" s="1"/>
  <c r="EN403" i="5" a="1"/>
  <c r="EN403" i="5" s="1"/>
  <c r="EN404" i="5" a="1"/>
  <c r="EN404" i="5" s="1"/>
  <c r="EN405" i="5" a="1"/>
  <c r="EN405" i="5" s="1"/>
  <c r="EN406" i="5" a="1"/>
  <c r="EN406" i="5" s="1"/>
  <c r="EN407" i="5" a="1"/>
  <c r="EN407" i="5" s="1"/>
  <c r="EN408" i="5" a="1"/>
  <c r="EN408" i="5" s="1"/>
  <c r="EN409" i="5" a="1"/>
  <c r="EN409" i="5" s="1"/>
  <c r="EN410" i="5" a="1"/>
  <c r="EN410" i="5" s="1"/>
  <c r="EN411" i="5" a="1"/>
  <c r="EN411" i="5" s="1"/>
  <c r="EN412" i="5" a="1"/>
  <c r="EN412" i="5" s="1"/>
  <c r="EN413" i="5" a="1"/>
  <c r="EN413" i="5" s="1"/>
  <c r="EN414" i="5" a="1"/>
  <c r="EN414" i="5" s="1"/>
  <c r="EN415" i="5" a="1"/>
  <c r="EN415" i="5" s="1"/>
  <c r="EN416" i="5" a="1"/>
  <c r="EN416" i="5" s="1"/>
  <c r="EN417" i="5" a="1"/>
  <c r="EN417" i="5" s="1"/>
  <c r="EN318" i="5" a="1"/>
  <c r="EN318" i="5" s="1"/>
  <c r="EN217" i="5" a="1"/>
  <c r="EN217" i="5" s="1"/>
  <c r="EN218" i="5" a="1"/>
  <c r="EN218" i="5" s="1"/>
  <c r="EN219" i="5" a="1"/>
  <c r="EN219" i="5" s="1"/>
  <c r="EN220" i="5" a="1"/>
  <c r="EN220" i="5" s="1"/>
  <c r="EN221" i="5" a="1"/>
  <c r="EN221" i="5" s="1"/>
  <c r="EN222" i="5" a="1"/>
  <c r="EN222" i="5" s="1"/>
  <c r="EN223" i="5" a="1"/>
  <c r="EN223" i="5" s="1"/>
  <c r="EN224" i="5" a="1"/>
  <c r="EN224" i="5" s="1"/>
  <c r="EN225" i="5" a="1"/>
  <c r="EN225" i="5" s="1"/>
  <c r="EN226" i="5" a="1"/>
  <c r="EN226" i="5" s="1"/>
  <c r="EN227" i="5" a="1"/>
  <c r="EN227" i="5" s="1"/>
  <c r="EN228" i="5" a="1"/>
  <c r="EN228" i="5" s="1"/>
  <c r="EN229" i="5" a="1"/>
  <c r="EN229" i="5" s="1"/>
  <c r="EN230" i="5" a="1"/>
  <c r="EN230" i="5" s="1"/>
  <c r="EN231" i="5" a="1"/>
  <c r="EN231" i="5" s="1"/>
  <c r="EN232" i="5" a="1"/>
  <c r="EN232" i="5" s="1"/>
  <c r="EN233" i="5" a="1"/>
  <c r="EN233" i="5" s="1"/>
  <c r="EN234" i="5" a="1"/>
  <c r="EN234" i="5" s="1"/>
  <c r="EN235" i="5" a="1"/>
  <c r="EN235" i="5" s="1"/>
  <c r="EN236" i="5" a="1"/>
  <c r="EN236" i="5" s="1"/>
  <c r="EN237" i="5" a="1"/>
  <c r="EN237" i="5" s="1"/>
  <c r="EN238" i="5" a="1"/>
  <c r="EN238" i="5" s="1"/>
  <c r="EN239" i="5" a="1"/>
  <c r="EN239" i="5" s="1"/>
  <c r="EN240" i="5" a="1"/>
  <c r="EN240" i="5" s="1"/>
  <c r="EN241" i="5" a="1"/>
  <c r="EN241" i="5" s="1"/>
  <c r="EN242" i="5" a="1"/>
  <c r="EN242" i="5" s="1"/>
  <c r="EN243" i="5" a="1"/>
  <c r="EN243" i="5" s="1"/>
  <c r="EN244" i="5" a="1"/>
  <c r="EN244" i="5" s="1"/>
  <c r="EN245" i="5" a="1"/>
  <c r="EN245" i="5" s="1"/>
  <c r="EN246" i="5" a="1"/>
  <c r="EN246" i="5" s="1"/>
  <c r="EN247" i="5" a="1"/>
  <c r="EN247" i="5" s="1"/>
  <c r="EN248" i="5" a="1"/>
  <c r="EN248" i="5" s="1"/>
  <c r="EN249" i="5" a="1"/>
  <c r="EN249" i="5" s="1"/>
  <c r="EN250" i="5" a="1"/>
  <c r="EN250" i="5" s="1"/>
  <c r="EN251" i="5" a="1"/>
  <c r="EN251" i="5" s="1"/>
  <c r="EN252" i="5" a="1"/>
  <c r="EN252" i="5" s="1"/>
  <c r="EN253" i="5" a="1"/>
  <c r="EN253" i="5" s="1"/>
  <c r="EN254" i="5" a="1"/>
  <c r="EN254" i="5" s="1"/>
  <c r="EN255" i="5" a="1"/>
  <c r="EN255" i="5" s="1"/>
  <c r="EN256" i="5" a="1"/>
  <c r="EN256" i="5" s="1"/>
  <c r="EN257" i="5" a="1"/>
  <c r="EN257" i="5" s="1"/>
  <c r="EN258" i="5" a="1"/>
  <c r="EN258" i="5" s="1"/>
  <c r="EN259" i="5" a="1"/>
  <c r="EN259" i="5" s="1"/>
  <c r="EN260" i="5" a="1"/>
  <c r="EN260" i="5" s="1"/>
  <c r="EN261" i="5" a="1"/>
  <c r="EN261" i="5" s="1"/>
  <c r="EN262" i="5" a="1"/>
  <c r="EN262" i="5" s="1"/>
  <c r="EN263" i="5" a="1"/>
  <c r="EN263" i="5" s="1"/>
  <c r="EN264" i="5" a="1"/>
  <c r="EN264" i="5" s="1"/>
  <c r="EN265" i="5" a="1"/>
  <c r="EN265" i="5" s="1"/>
  <c r="EN266" i="5" a="1"/>
  <c r="EN266" i="5" s="1"/>
  <c r="EN267" i="5" a="1"/>
  <c r="EN267" i="5" s="1"/>
  <c r="EN268" i="5" a="1"/>
  <c r="EN268" i="5" s="1"/>
  <c r="EN269" i="5" a="1"/>
  <c r="EN269" i="5" s="1"/>
  <c r="EN270" i="5" a="1"/>
  <c r="EN270" i="5" s="1"/>
  <c r="EN271" i="5" a="1"/>
  <c r="EN271" i="5" s="1"/>
  <c r="EN272" i="5" a="1"/>
  <c r="EN272" i="5" s="1"/>
  <c r="EN273" i="5" a="1"/>
  <c r="EN273" i="5" s="1"/>
  <c r="EN274" i="5" a="1"/>
  <c r="EN274" i="5" s="1"/>
  <c r="EN275" i="5" a="1"/>
  <c r="EN275" i="5" s="1"/>
  <c r="EN276" i="5" a="1"/>
  <c r="EN276" i="5" s="1"/>
  <c r="EN277" i="5" a="1"/>
  <c r="EN277" i="5" s="1"/>
  <c r="EN278" i="5" a="1"/>
  <c r="EN278" i="5" s="1"/>
  <c r="EN279" i="5" a="1"/>
  <c r="EN279" i="5" s="1"/>
  <c r="EN280" i="5" a="1"/>
  <c r="EN280" i="5" s="1"/>
  <c r="EN281" i="5" a="1"/>
  <c r="EN281" i="5" s="1"/>
  <c r="EN282" i="5" a="1"/>
  <c r="EN282" i="5" s="1"/>
  <c r="EN283" i="5" a="1"/>
  <c r="EN283" i="5" s="1"/>
  <c r="EN284" i="5" a="1"/>
  <c r="EN284" i="5" s="1"/>
  <c r="EN285" i="5" a="1"/>
  <c r="EN285" i="5" s="1"/>
  <c r="EN286" i="5" a="1"/>
  <c r="EN286" i="5" s="1"/>
  <c r="EN287" i="5" a="1"/>
  <c r="EN287" i="5" s="1"/>
  <c r="EN288" i="5" a="1"/>
  <c r="EN288" i="5" s="1"/>
  <c r="EN289" i="5" a="1"/>
  <c r="EN289" i="5" s="1"/>
  <c r="EN290" i="5" a="1"/>
  <c r="EN290" i="5" s="1"/>
  <c r="EN291" i="5" a="1"/>
  <c r="EN291" i="5" s="1"/>
  <c r="EN292" i="5" a="1"/>
  <c r="EN292" i="5" s="1"/>
  <c r="EN293" i="5" a="1"/>
  <c r="EN293" i="5" s="1"/>
  <c r="EN294" i="5" a="1"/>
  <c r="EN294" i="5" s="1"/>
  <c r="EN295" i="5" a="1"/>
  <c r="EN295" i="5" s="1"/>
  <c r="EN296" i="5" a="1"/>
  <c r="EN296" i="5" s="1"/>
  <c r="EN297" i="5" a="1"/>
  <c r="EN297" i="5" s="1"/>
  <c r="EN298" i="5" a="1"/>
  <c r="EN298" i="5" s="1"/>
  <c r="EN299" i="5" a="1"/>
  <c r="EN299" i="5" s="1"/>
  <c r="EN300" i="5" a="1"/>
  <c r="EN300" i="5" s="1"/>
  <c r="EN301" i="5" a="1"/>
  <c r="EN301" i="5" s="1"/>
  <c r="EN302" i="5" a="1"/>
  <c r="EN302" i="5" s="1"/>
  <c r="EN303" i="5" a="1"/>
  <c r="EN303" i="5" s="1"/>
  <c r="EN304" i="5" a="1"/>
  <c r="EN304" i="5" s="1"/>
  <c r="EN305" i="5" a="1"/>
  <c r="EN305" i="5" s="1"/>
  <c r="EN306" i="5" a="1"/>
  <c r="EN306" i="5" s="1"/>
  <c r="EN307" i="5" a="1"/>
  <c r="EN307" i="5" s="1"/>
  <c r="EN308" i="5" a="1"/>
  <c r="EN308" i="5" s="1"/>
  <c r="EN309" i="5" a="1"/>
  <c r="EN309" i="5" s="1"/>
  <c r="EN310" i="5" a="1"/>
  <c r="EN310" i="5" s="1"/>
  <c r="EN311" i="5" a="1"/>
  <c r="EN311" i="5" s="1"/>
  <c r="EN312" i="5" a="1"/>
  <c r="EN312" i="5" s="1"/>
  <c r="EN313" i="5" a="1"/>
  <c r="EN313" i="5" s="1"/>
  <c r="EN314" i="5" a="1"/>
  <c r="EN314" i="5" s="1"/>
  <c r="EN315" i="5" a="1"/>
  <c r="EN315" i="5" s="1"/>
  <c r="EN216" i="5" a="1"/>
  <c r="EN216" i="5" s="1"/>
  <c r="EN113" i="5" a="1"/>
  <c r="EN113" i="5" s="1"/>
  <c r="EN114" i="5" a="1"/>
  <c r="EN114" i="5" s="1"/>
  <c r="EN115" i="5" a="1"/>
  <c r="EN115" i="5" s="1"/>
  <c r="EN116" i="5" a="1"/>
  <c r="EN116" i="5" s="1"/>
  <c r="EN117" i="5" a="1"/>
  <c r="EN117" i="5" s="1"/>
  <c r="EN118" i="5" a="1"/>
  <c r="EN118" i="5" s="1"/>
  <c r="EN119" i="5" a="1"/>
  <c r="EN119" i="5" s="1"/>
  <c r="EN120" i="5" a="1"/>
  <c r="EN120" i="5" s="1"/>
  <c r="EN121" i="5" a="1"/>
  <c r="EN121" i="5" s="1"/>
  <c r="EN122" i="5" a="1"/>
  <c r="EN122" i="5" s="1"/>
  <c r="EN123" i="5" a="1"/>
  <c r="EN123" i="5" s="1"/>
  <c r="EN124" i="5" a="1"/>
  <c r="EN124" i="5" s="1"/>
  <c r="EN125" i="5" a="1"/>
  <c r="EN125" i="5" s="1"/>
  <c r="EN126" i="5" a="1"/>
  <c r="EN126" i="5" s="1"/>
  <c r="EN127" i="5" a="1"/>
  <c r="EN127" i="5" s="1"/>
  <c r="EN128" i="5" a="1"/>
  <c r="EN128" i="5" s="1"/>
  <c r="EN129" i="5" a="1"/>
  <c r="EN129" i="5" s="1"/>
  <c r="EN130" i="5" a="1"/>
  <c r="EN130" i="5" s="1"/>
  <c r="EN131" i="5" a="1"/>
  <c r="EN131" i="5" s="1"/>
  <c r="EN132" i="5" a="1"/>
  <c r="EN132" i="5" s="1"/>
  <c r="EN133" i="5" a="1"/>
  <c r="EN133" i="5" s="1"/>
  <c r="EN134" i="5" a="1"/>
  <c r="EN134" i="5" s="1"/>
  <c r="EN135" i="5" a="1"/>
  <c r="EN135" i="5" s="1"/>
  <c r="EN136" i="5" a="1"/>
  <c r="EN136" i="5" s="1"/>
  <c r="EN137" i="5" a="1"/>
  <c r="EN137" i="5" s="1"/>
  <c r="EN138" i="5" a="1"/>
  <c r="EN138" i="5" s="1"/>
  <c r="EN139" i="5" a="1"/>
  <c r="EN139" i="5" s="1"/>
  <c r="EN140" i="5" a="1"/>
  <c r="EN140" i="5" s="1"/>
  <c r="EN141" i="5" a="1"/>
  <c r="EN141" i="5" s="1"/>
  <c r="EN142" i="5" a="1"/>
  <c r="EN142" i="5" s="1"/>
  <c r="EN143" i="5" a="1"/>
  <c r="EN143" i="5" s="1"/>
  <c r="EN144" i="5" a="1"/>
  <c r="EN144" i="5" s="1"/>
  <c r="EN145" i="5" a="1"/>
  <c r="EN145" i="5" s="1"/>
  <c r="EN146" i="5" a="1"/>
  <c r="EN146" i="5" s="1"/>
  <c r="EN147" i="5" a="1"/>
  <c r="EN147" i="5" s="1"/>
  <c r="EN148" i="5" a="1"/>
  <c r="EN148" i="5" s="1"/>
  <c r="EN149" i="5" a="1"/>
  <c r="EN149" i="5" s="1"/>
  <c r="EN150" i="5" a="1"/>
  <c r="EN150" i="5" s="1"/>
  <c r="EN151" i="5" a="1"/>
  <c r="EN151" i="5" s="1"/>
  <c r="EN152" i="5" a="1"/>
  <c r="EN152" i="5" s="1"/>
  <c r="EN153" i="5" a="1"/>
  <c r="EN153" i="5" s="1"/>
  <c r="EN154" i="5" a="1"/>
  <c r="EN154" i="5" s="1"/>
  <c r="EN155" i="5" a="1"/>
  <c r="EN155" i="5" s="1"/>
  <c r="EN156" i="5" a="1"/>
  <c r="EN156" i="5" s="1"/>
  <c r="EN157" i="5" a="1"/>
  <c r="EN157" i="5" s="1"/>
  <c r="EN158" i="5" a="1"/>
  <c r="EN158" i="5" s="1"/>
  <c r="EN159" i="5" a="1"/>
  <c r="EN159" i="5" s="1"/>
  <c r="EN160" i="5" a="1"/>
  <c r="EN160" i="5" s="1"/>
  <c r="EN161" i="5" a="1"/>
  <c r="EN161" i="5" s="1"/>
  <c r="EN162" i="5" a="1"/>
  <c r="EN162" i="5" s="1"/>
  <c r="EN163" i="5" a="1"/>
  <c r="EN163" i="5" s="1"/>
  <c r="EN164" i="5" a="1"/>
  <c r="EN164" i="5" s="1"/>
  <c r="EN165" i="5" a="1"/>
  <c r="EN165" i="5" s="1"/>
  <c r="EN166" i="5" a="1"/>
  <c r="EN166" i="5" s="1"/>
  <c r="EN167" i="5" a="1"/>
  <c r="EN167" i="5" s="1"/>
  <c r="EN168" i="5" a="1"/>
  <c r="EN168" i="5" s="1"/>
  <c r="EN169" i="5" a="1"/>
  <c r="EN169" i="5" s="1"/>
  <c r="EN170" i="5" a="1"/>
  <c r="EN170" i="5" s="1"/>
  <c r="EN171" i="5" a="1"/>
  <c r="EN171" i="5" s="1"/>
  <c r="EN172" i="5" a="1"/>
  <c r="EN172" i="5" s="1"/>
  <c r="EN173" i="5" a="1"/>
  <c r="EN173" i="5" s="1"/>
  <c r="EN174" i="5" a="1"/>
  <c r="EN174" i="5" s="1"/>
  <c r="EN175" i="5" a="1"/>
  <c r="EN175" i="5" s="1"/>
  <c r="EN176" i="5" a="1"/>
  <c r="EN176" i="5" s="1"/>
  <c r="EN177" i="5" a="1"/>
  <c r="EN177" i="5" s="1"/>
  <c r="EN178" i="5" a="1"/>
  <c r="EN178" i="5" s="1"/>
  <c r="EN179" i="5" a="1"/>
  <c r="EN179" i="5" s="1"/>
  <c r="EN180" i="5" a="1"/>
  <c r="EN180" i="5" s="1"/>
  <c r="EN181" i="5" a="1"/>
  <c r="EN181" i="5" s="1"/>
  <c r="EN182" i="5" a="1"/>
  <c r="EN182" i="5" s="1"/>
  <c r="EN183" i="5" a="1"/>
  <c r="EN183" i="5" s="1"/>
  <c r="EN184" i="5" a="1"/>
  <c r="EN184" i="5" s="1"/>
  <c r="EN185" i="5" a="1"/>
  <c r="EN185" i="5" s="1"/>
  <c r="EN186" i="5" a="1"/>
  <c r="EN186" i="5" s="1"/>
  <c r="EN187" i="5" a="1"/>
  <c r="EN187" i="5" s="1"/>
  <c r="EN188" i="5" a="1"/>
  <c r="EN188" i="5" s="1"/>
  <c r="EN189" i="5" a="1"/>
  <c r="EN189" i="5" s="1"/>
  <c r="EN190" i="5" a="1"/>
  <c r="EN190" i="5" s="1"/>
  <c r="EN191" i="5" a="1"/>
  <c r="EN191" i="5" s="1"/>
  <c r="EN192" i="5" a="1"/>
  <c r="EN192" i="5" s="1"/>
  <c r="EN193" i="5" a="1"/>
  <c r="EN193" i="5" s="1"/>
  <c r="EN200" i="5" a="1"/>
  <c r="EN200" i="5" s="1"/>
  <c r="EN201" i="5" a="1"/>
  <c r="EN201" i="5" s="1"/>
  <c r="EN202" i="5" a="1"/>
  <c r="EN202" i="5" s="1"/>
  <c r="EN203" i="5" a="1"/>
  <c r="EN203" i="5" s="1"/>
  <c r="EN204" i="5" a="1"/>
  <c r="EN204" i="5" s="1"/>
  <c r="EN205" i="5" a="1"/>
  <c r="EN205" i="5" s="1"/>
  <c r="EN206" i="5" a="1"/>
  <c r="EN206" i="5" s="1"/>
  <c r="EN207" i="5" a="1"/>
  <c r="EN207" i="5" s="1"/>
  <c r="EN208" i="5" a="1"/>
  <c r="EN208" i="5" s="1"/>
  <c r="EN209" i="5" a="1"/>
  <c r="EN209" i="5" s="1"/>
  <c r="EN210" i="5" a="1"/>
  <c r="EN210" i="5" s="1"/>
  <c r="EN211" i="5" a="1"/>
  <c r="EN211" i="5" s="1"/>
  <c r="EN112" i="5" a="1"/>
  <c r="EN112" i="5" s="1"/>
  <c r="EN11" i="5" a="1"/>
  <c r="EN11" i="5" s="1"/>
  <c r="EN12" i="5" a="1"/>
  <c r="EN12" i="5" s="1"/>
  <c r="EN13" i="5" a="1"/>
  <c r="EN13" i="5" s="1"/>
  <c r="EN14" i="5" a="1"/>
  <c r="EN14" i="5" s="1"/>
  <c r="EN15" i="5" a="1"/>
  <c r="EN15" i="5" s="1"/>
  <c r="EN16" i="5" a="1"/>
  <c r="EN16" i="5" s="1"/>
  <c r="EN17" i="5" a="1"/>
  <c r="EN17" i="5" s="1"/>
  <c r="EN18" i="5" a="1"/>
  <c r="EN18" i="5" s="1"/>
  <c r="EN19" i="5" a="1"/>
  <c r="EN19" i="5" s="1"/>
  <c r="EN20" i="5" a="1"/>
  <c r="EN20" i="5" s="1"/>
  <c r="EN21" i="5" a="1"/>
  <c r="EN21" i="5" s="1"/>
  <c r="EN22" i="5" a="1"/>
  <c r="EN22" i="5" s="1"/>
  <c r="EN23" i="5" a="1"/>
  <c r="EN23" i="5" s="1"/>
  <c r="EN24" i="5" a="1"/>
  <c r="EN24" i="5" s="1"/>
  <c r="EN25" i="5" a="1"/>
  <c r="EN25" i="5" s="1"/>
  <c r="EN26" i="5" a="1"/>
  <c r="EN26" i="5" s="1"/>
  <c r="EN27" i="5" a="1"/>
  <c r="EN27" i="5" s="1"/>
  <c r="EN28" i="5" a="1"/>
  <c r="EN28" i="5" s="1"/>
  <c r="EN29" i="5" a="1"/>
  <c r="EN29" i="5" s="1"/>
  <c r="EN30" i="5" a="1"/>
  <c r="EN30" i="5" s="1"/>
  <c r="EN31" i="5" a="1"/>
  <c r="EN31" i="5" s="1"/>
  <c r="EN32" i="5" a="1"/>
  <c r="EN32" i="5" s="1"/>
  <c r="EN33" i="5" a="1"/>
  <c r="EN33" i="5" s="1"/>
  <c r="EN34" i="5" a="1"/>
  <c r="EN34" i="5" s="1"/>
  <c r="EN35" i="5" a="1"/>
  <c r="EN35" i="5" s="1"/>
  <c r="EN36" i="5" a="1"/>
  <c r="EN36" i="5" s="1"/>
  <c r="EN37" i="5" a="1"/>
  <c r="EN37" i="5" s="1"/>
  <c r="EN38" i="5" a="1"/>
  <c r="EN38" i="5" s="1"/>
  <c r="EN39" i="5" a="1"/>
  <c r="EN39" i="5" s="1"/>
  <c r="EN40" i="5" a="1"/>
  <c r="EN40" i="5" s="1"/>
  <c r="EN41" i="5" a="1"/>
  <c r="EN41" i="5" s="1"/>
  <c r="EN42" i="5" a="1"/>
  <c r="EN42" i="5" s="1"/>
  <c r="EN43" i="5" a="1"/>
  <c r="EN43" i="5" s="1"/>
  <c r="EN44" i="5" a="1"/>
  <c r="EN44" i="5" s="1"/>
  <c r="EN45" i="5" a="1"/>
  <c r="EN45" i="5" s="1"/>
  <c r="EN46" i="5" a="1"/>
  <c r="EN46" i="5" s="1"/>
  <c r="EN47" i="5" a="1"/>
  <c r="EN47" i="5" s="1"/>
  <c r="EN48" i="5" a="1"/>
  <c r="EN48" i="5" s="1"/>
  <c r="EN49" i="5" a="1"/>
  <c r="EN49" i="5" s="1"/>
  <c r="EN50" i="5" a="1"/>
  <c r="EN50" i="5" s="1"/>
  <c r="EN51" i="5" a="1"/>
  <c r="EN51" i="5" s="1"/>
  <c r="EN52" i="5" a="1"/>
  <c r="EN52" i="5" s="1"/>
  <c r="EN53" i="5" a="1"/>
  <c r="EN53" i="5" s="1"/>
  <c r="EN54" i="5" a="1"/>
  <c r="EN54" i="5" s="1"/>
  <c r="EN55" i="5" a="1"/>
  <c r="EN55" i="5" s="1"/>
  <c r="EN56" i="5" a="1"/>
  <c r="EN56" i="5" s="1"/>
  <c r="EN57" i="5" a="1"/>
  <c r="EN57" i="5" s="1"/>
  <c r="EN58" i="5" a="1"/>
  <c r="EN58" i="5" s="1"/>
  <c r="EN59" i="5" a="1"/>
  <c r="EN59" i="5" s="1"/>
  <c r="EN60" i="5" a="1"/>
  <c r="EN60" i="5" s="1"/>
  <c r="EN61" i="5" a="1"/>
  <c r="EN61" i="5" s="1"/>
  <c r="EN62" i="5" a="1"/>
  <c r="EN62" i="5" s="1"/>
  <c r="EN63" i="5" a="1"/>
  <c r="EN63" i="5" s="1"/>
  <c r="EN64" i="5" a="1"/>
  <c r="EN64" i="5" s="1"/>
  <c r="EN65" i="5" a="1"/>
  <c r="EN65" i="5" s="1"/>
  <c r="EN66" i="5" a="1"/>
  <c r="EN66" i="5" s="1"/>
  <c r="EN67" i="5" a="1"/>
  <c r="EN67" i="5" s="1"/>
  <c r="EN68" i="5" a="1"/>
  <c r="EN68" i="5" s="1"/>
  <c r="EN69" i="5" a="1"/>
  <c r="EN69" i="5" s="1"/>
  <c r="EN70" i="5" a="1"/>
  <c r="EN70" i="5" s="1"/>
  <c r="EN71" i="5" a="1"/>
  <c r="EN71" i="5" s="1"/>
  <c r="EN72" i="5" a="1"/>
  <c r="EN72" i="5" s="1"/>
  <c r="EN73" i="5" a="1"/>
  <c r="EN73" i="5" s="1"/>
  <c r="EN74" i="5" a="1"/>
  <c r="EN74" i="5" s="1"/>
  <c r="EN75" i="5" a="1"/>
  <c r="EN75" i="5" s="1"/>
  <c r="EN76" i="5" a="1"/>
  <c r="EN76" i="5" s="1"/>
  <c r="EN77" i="5" a="1"/>
  <c r="EN77" i="5" s="1"/>
  <c r="EN78" i="5" a="1"/>
  <c r="EN78" i="5" s="1"/>
  <c r="EN79" i="5" a="1"/>
  <c r="EN79" i="5" s="1"/>
  <c r="EN80" i="5" a="1"/>
  <c r="EN80" i="5" s="1"/>
  <c r="EN81" i="5" a="1"/>
  <c r="EN81" i="5" s="1"/>
  <c r="EN82" i="5" a="1"/>
  <c r="EN82" i="5" s="1"/>
  <c r="EN83" i="5" a="1"/>
  <c r="EN83" i="5" s="1"/>
  <c r="EN84" i="5" a="1"/>
  <c r="EN84" i="5" s="1"/>
  <c r="EN85" i="5" a="1"/>
  <c r="EN85" i="5" s="1"/>
  <c r="EN86" i="5" a="1"/>
  <c r="EN86" i="5" s="1"/>
  <c r="EN87" i="5" a="1"/>
  <c r="EN87" i="5" s="1"/>
  <c r="EN88" i="5" a="1"/>
  <c r="EN88" i="5" s="1"/>
  <c r="EN89" i="5" a="1"/>
  <c r="EN89" i="5" s="1"/>
  <c r="EN90" i="5" a="1"/>
  <c r="EN90" i="5" s="1"/>
  <c r="EN91" i="5" a="1"/>
  <c r="EN91" i="5" s="1"/>
  <c r="EN92" i="5" a="1"/>
  <c r="EN92" i="5" s="1"/>
  <c r="EN93" i="5" a="1"/>
  <c r="EN93" i="5" s="1"/>
  <c r="EN94" i="5" a="1"/>
  <c r="EN94" i="5" s="1"/>
  <c r="EN95" i="5" a="1"/>
  <c r="EN95" i="5" s="1"/>
  <c r="EN96" i="5" a="1"/>
  <c r="EN96" i="5" s="1"/>
  <c r="EN97" i="5" a="1"/>
  <c r="EN97" i="5" s="1"/>
  <c r="EN98" i="5" a="1"/>
  <c r="EN98" i="5" s="1"/>
  <c r="EN99" i="5" a="1"/>
  <c r="EN99" i="5" s="1"/>
  <c r="EN100" i="5" a="1"/>
  <c r="EN100" i="5" s="1"/>
  <c r="EN101" i="5" a="1"/>
  <c r="EN101" i="5" s="1"/>
  <c r="EN102" i="5" a="1"/>
  <c r="EN102" i="5" s="1"/>
  <c r="EN103" i="5" a="1"/>
  <c r="EN103" i="5" s="1"/>
  <c r="EN104" i="5" a="1"/>
  <c r="EN104" i="5" s="1"/>
  <c r="EN105" i="5" a="1"/>
  <c r="EN105" i="5" s="1"/>
  <c r="EN106" i="5" a="1"/>
  <c r="EN106" i="5" s="1"/>
  <c r="EN107" i="5" a="1"/>
  <c r="EN107" i="5" s="1"/>
  <c r="EN108" i="5" a="1"/>
  <c r="EN108" i="5" s="1"/>
  <c r="EN109" i="5" a="1"/>
  <c r="EN109" i="5" s="1"/>
  <c r="EN10" i="5" a="1"/>
  <c r="EN10" i="5" s="1"/>
  <c r="B421" i="5"/>
  <c r="AO442" i="2"/>
  <c r="S462" i="5" l="1"/>
  <c r="G22" i="6"/>
  <c r="A454" i="5" l="1"/>
  <c r="A455" i="5"/>
  <c r="A456" i="5"/>
  <c r="A457" i="5"/>
  <c r="A458" i="5"/>
  <c r="A453" i="5"/>
  <c r="B452" i="5" l="1"/>
  <c r="P449" i="5"/>
  <c r="O449" i="5"/>
  <c r="O447" i="5"/>
  <c r="B18" i="2"/>
  <c r="S463" i="5"/>
  <c r="B199" i="5"/>
  <c r="B201" i="2" s="1"/>
  <c r="B198" i="5"/>
  <c r="B200" i="2" s="1"/>
  <c r="B197" i="5"/>
  <c r="B196" i="5"/>
  <c r="B198" i="2" s="1"/>
  <c r="B195" i="5"/>
  <c r="B197" i="2" s="1"/>
  <c r="B194" i="5"/>
  <c r="B196" i="2" s="1"/>
  <c r="CT11" i="6"/>
  <c r="AW6" i="6"/>
  <c r="AX6" i="6"/>
  <c r="AY6" i="6"/>
  <c r="AZ6" i="6"/>
  <c r="BA6" i="6"/>
  <c r="BB6" i="6"/>
  <c r="BC6" i="6"/>
  <c r="BD6" i="6"/>
  <c r="BE6" i="6"/>
  <c r="BF6" i="6"/>
  <c r="BG6" i="6"/>
  <c r="BH6" i="6"/>
  <c r="BI6" i="6"/>
  <c r="BJ6" i="6"/>
  <c r="BK6" i="6"/>
  <c r="BL6" i="6"/>
  <c r="BM6" i="6"/>
  <c r="BN6" i="6"/>
  <c r="BO6" i="6"/>
  <c r="BP6" i="6"/>
  <c r="BQ6" i="6"/>
  <c r="BR6" i="6"/>
  <c r="BS6" i="6"/>
  <c r="BT6" i="6"/>
  <c r="BU6" i="6"/>
  <c r="BV6" i="6"/>
  <c r="BW6" i="6"/>
  <c r="BX6" i="6"/>
  <c r="BY6" i="6"/>
  <c r="BZ6" i="6"/>
  <c r="CA6" i="6"/>
  <c r="CB6" i="6"/>
  <c r="CC6" i="6"/>
  <c r="CD6" i="6"/>
  <c r="CE6" i="6"/>
  <c r="CF6" i="6"/>
  <c r="CG6" i="6"/>
  <c r="CH6" i="6"/>
  <c r="CI6" i="6"/>
  <c r="CJ6" i="6"/>
  <c r="CK6" i="6"/>
  <c r="CL6" i="6"/>
  <c r="CM6" i="6"/>
  <c r="CN6" i="6"/>
  <c r="CO6" i="6"/>
  <c r="CP6" i="6"/>
  <c r="CQ6" i="6"/>
  <c r="CR6" i="6"/>
  <c r="CS6" i="6"/>
  <c r="AW7" i="6"/>
  <c r="AX7" i="6"/>
  <c r="AY7" i="6"/>
  <c r="AZ7" i="6"/>
  <c r="BA7" i="6"/>
  <c r="BB7" i="6"/>
  <c r="BC7" i="6"/>
  <c r="BD7" i="6"/>
  <c r="BE7" i="6"/>
  <c r="BF7" i="6"/>
  <c r="BG7" i="6"/>
  <c r="BH7" i="6"/>
  <c r="BI7" i="6"/>
  <c r="BJ7" i="6"/>
  <c r="BK7" i="6"/>
  <c r="BL7" i="6"/>
  <c r="BM7" i="6"/>
  <c r="BN7" i="6"/>
  <c r="BO7" i="6"/>
  <c r="BP7" i="6"/>
  <c r="BQ7" i="6"/>
  <c r="BR7" i="6"/>
  <c r="BS7" i="6"/>
  <c r="BT7" i="6"/>
  <c r="BU7" i="6"/>
  <c r="BV7" i="6"/>
  <c r="BW7" i="6"/>
  <c r="BX7" i="6"/>
  <c r="BY7" i="6"/>
  <c r="BZ7" i="6"/>
  <c r="CA7" i="6"/>
  <c r="CB7" i="6"/>
  <c r="CC7" i="6"/>
  <c r="CD7" i="6"/>
  <c r="CE7" i="6"/>
  <c r="CF7" i="6"/>
  <c r="CG7" i="6"/>
  <c r="CH7" i="6"/>
  <c r="CI7" i="6"/>
  <c r="CJ7" i="6"/>
  <c r="CK7" i="6"/>
  <c r="CL7" i="6"/>
  <c r="CM7" i="6"/>
  <c r="CN7" i="6"/>
  <c r="CO7" i="6"/>
  <c r="CP7" i="6"/>
  <c r="CQ7" i="6"/>
  <c r="CR7" i="6"/>
  <c r="CS7" i="6"/>
  <c r="AW8" i="6"/>
  <c r="AX8" i="6"/>
  <c r="AY8" i="6"/>
  <c r="AZ8" i="6"/>
  <c r="BA8" i="6"/>
  <c r="BB8" i="6"/>
  <c r="BC8" i="6"/>
  <c r="BD8" i="6"/>
  <c r="BE8" i="6"/>
  <c r="BF8" i="6"/>
  <c r="BG8" i="6"/>
  <c r="BH8" i="6"/>
  <c r="BI8" i="6"/>
  <c r="BJ8" i="6"/>
  <c r="BK8" i="6"/>
  <c r="BL8" i="6"/>
  <c r="BM8" i="6"/>
  <c r="BN8" i="6"/>
  <c r="BO8" i="6"/>
  <c r="BP8" i="6"/>
  <c r="BQ8" i="6"/>
  <c r="BR8" i="6"/>
  <c r="BS8" i="6"/>
  <c r="BT8" i="6"/>
  <c r="BU8" i="6"/>
  <c r="BV8" i="6"/>
  <c r="BW8" i="6"/>
  <c r="BX8" i="6"/>
  <c r="BY8" i="6"/>
  <c r="BZ8" i="6"/>
  <c r="CA8" i="6"/>
  <c r="CB8" i="6"/>
  <c r="CC8" i="6"/>
  <c r="CD8" i="6"/>
  <c r="CE8" i="6"/>
  <c r="CF8" i="6"/>
  <c r="CG8" i="6"/>
  <c r="CH8" i="6"/>
  <c r="CI8" i="6"/>
  <c r="CJ8" i="6"/>
  <c r="CK8" i="6"/>
  <c r="CL8" i="6"/>
  <c r="CM8" i="6"/>
  <c r="CN8" i="6"/>
  <c r="CO8" i="6"/>
  <c r="CP8" i="6"/>
  <c r="CQ8" i="6"/>
  <c r="CR8" i="6"/>
  <c r="CS8" i="6"/>
  <c r="AW9" i="6"/>
  <c r="AX9" i="6"/>
  <c r="AY9" i="6"/>
  <c r="AZ9" i="6"/>
  <c r="BA9" i="6"/>
  <c r="BB9" i="6"/>
  <c r="BC9" i="6"/>
  <c r="BD9" i="6"/>
  <c r="BE9" i="6"/>
  <c r="BF9" i="6"/>
  <c r="BG9" i="6"/>
  <c r="BH9" i="6"/>
  <c r="BI9" i="6"/>
  <c r="BJ9" i="6"/>
  <c r="BK9" i="6"/>
  <c r="BL9" i="6"/>
  <c r="BM9" i="6"/>
  <c r="BN9" i="6"/>
  <c r="BO9" i="6"/>
  <c r="BP9" i="6"/>
  <c r="BQ9" i="6"/>
  <c r="BR9" i="6"/>
  <c r="BS9" i="6"/>
  <c r="BT9" i="6"/>
  <c r="BU9" i="6"/>
  <c r="BV9" i="6"/>
  <c r="BW9" i="6"/>
  <c r="BX9" i="6"/>
  <c r="BY9" i="6"/>
  <c r="BZ9" i="6"/>
  <c r="CA9" i="6"/>
  <c r="CB9" i="6"/>
  <c r="CC9" i="6"/>
  <c r="CD9" i="6"/>
  <c r="CE9" i="6"/>
  <c r="CF9" i="6"/>
  <c r="CG9" i="6"/>
  <c r="CH9" i="6"/>
  <c r="CI9" i="6"/>
  <c r="CJ9" i="6"/>
  <c r="CK9" i="6"/>
  <c r="CL9" i="6"/>
  <c r="CM9" i="6"/>
  <c r="CN9" i="6"/>
  <c r="CO9" i="6"/>
  <c r="CP9" i="6"/>
  <c r="CQ9" i="6"/>
  <c r="CR9" i="6"/>
  <c r="CS9" i="6"/>
  <c r="AW10" i="6"/>
  <c r="AX10" i="6"/>
  <c r="AY10" i="6"/>
  <c r="AZ10" i="6"/>
  <c r="BA10" i="6"/>
  <c r="BB10" i="6"/>
  <c r="BC10" i="6"/>
  <c r="BD10" i="6"/>
  <c r="BE10" i="6"/>
  <c r="BF10" i="6"/>
  <c r="BG10" i="6"/>
  <c r="BH10" i="6"/>
  <c r="BI10" i="6"/>
  <c r="BJ10" i="6"/>
  <c r="BK10" i="6"/>
  <c r="BL10" i="6"/>
  <c r="BM10" i="6"/>
  <c r="BN10" i="6"/>
  <c r="BO10" i="6"/>
  <c r="BP10" i="6"/>
  <c r="BQ10" i="6"/>
  <c r="BR10" i="6"/>
  <c r="BS10" i="6"/>
  <c r="BT10" i="6"/>
  <c r="BU10" i="6"/>
  <c r="BV10" i="6"/>
  <c r="BW10" i="6"/>
  <c r="BX10" i="6"/>
  <c r="BY10" i="6"/>
  <c r="BZ10" i="6"/>
  <c r="CA10" i="6"/>
  <c r="CB10" i="6"/>
  <c r="CC10" i="6"/>
  <c r="CD10" i="6"/>
  <c r="CE10" i="6"/>
  <c r="CF10" i="6"/>
  <c r="CG10" i="6"/>
  <c r="CH10" i="6"/>
  <c r="CI10" i="6"/>
  <c r="CJ10" i="6"/>
  <c r="CK10" i="6"/>
  <c r="CL10" i="6"/>
  <c r="CM10" i="6"/>
  <c r="CN10" i="6"/>
  <c r="CO10" i="6"/>
  <c r="CP10" i="6"/>
  <c r="CQ10" i="6"/>
  <c r="CR10" i="6"/>
  <c r="CS10" i="6"/>
  <c r="AW11" i="6"/>
  <c r="AX11" i="6"/>
  <c r="AY11" i="6"/>
  <c r="AZ11" i="6"/>
  <c r="BA11" i="6"/>
  <c r="BB11" i="6"/>
  <c r="BC11" i="6"/>
  <c r="BD11" i="6"/>
  <c r="BE11" i="6"/>
  <c r="BF11" i="6"/>
  <c r="BG11" i="6"/>
  <c r="BH11" i="6"/>
  <c r="BI11" i="6"/>
  <c r="BJ11" i="6"/>
  <c r="BK11" i="6"/>
  <c r="BL11" i="6"/>
  <c r="BM11" i="6"/>
  <c r="BN11" i="6"/>
  <c r="BO11" i="6"/>
  <c r="BP11" i="6"/>
  <c r="BQ11" i="6"/>
  <c r="BR11" i="6"/>
  <c r="BS11" i="6"/>
  <c r="BT11" i="6"/>
  <c r="BU11" i="6"/>
  <c r="BV11" i="6"/>
  <c r="BW11" i="6"/>
  <c r="BX11" i="6"/>
  <c r="BY11" i="6"/>
  <c r="BZ11" i="6"/>
  <c r="CA11" i="6"/>
  <c r="CB11" i="6"/>
  <c r="CC11" i="6"/>
  <c r="CD11" i="6"/>
  <c r="CE11" i="6"/>
  <c r="CF11" i="6"/>
  <c r="CG11" i="6"/>
  <c r="CH11" i="6"/>
  <c r="CI11" i="6"/>
  <c r="CJ11" i="6"/>
  <c r="CK11" i="6"/>
  <c r="CL11" i="6"/>
  <c r="CM11" i="6"/>
  <c r="CN11" i="6"/>
  <c r="CO11" i="6"/>
  <c r="CP11" i="6"/>
  <c r="CQ11" i="6"/>
  <c r="CR11" i="6"/>
  <c r="CS11" i="6"/>
  <c r="AV7" i="6"/>
  <c r="AV8" i="6"/>
  <c r="AV9" i="6"/>
  <c r="AV10" i="6"/>
  <c r="AV11" i="6"/>
  <c r="AV6" i="6"/>
  <c r="CT6" i="6"/>
  <c r="CT7" i="6"/>
  <c r="CT8" i="6"/>
  <c r="CT9" i="6"/>
  <c r="CT10" i="6"/>
  <c r="CT5" i="6"/>
  <c r="AU6" i="6"/>
  <c r="AU5" i="6"/>
  <c r="AV45" i="6"/>
  <c r="AW45" i="6"/>
  <c r="AX45" i="6"/>
  <c r="AY45" i="6"/>
  <c r="AZ45" i="6"/>
  <c r="BA45" i="6"/>
  <c r="BB45" i="6"/>
  <c r="BC45" i="6"/>
  <c r="BD45" i="6"/>
  <c r="BE45" i="6"/>
  <c r="BF45" i="6"/>
  <c r="BG45" i="6"/>
  <c r="BH45" i="6"/>
  <c r="BI45" i="6"/>
  <c r="BJ45" i="6"/>
  <c r="BK45" i="6"/>
  <c r="BL45" i="6"/>
  <c r="BM45" i="6"/>
  <c r="BN45" i="6"/>
  <c r="BO45" i="6"/>
  <c r="BP45" i="6"/>
  <c r="BQ45" i="6"/>
  <c r="BR45" i="6"/>
  <c r="BS45" i="6"/>
  <c r="BT45" i="6"/>
  <c r="BU45" i="6"/>
  <c r="BV45" i="6"/>
  <c r="BW45" i="6"/>
  <c r="BX45" i="6"/>
  <c r="BY45" i="6"/>
  <c r="BZ45" i="6"/>
  <c r="CA45" i="6"/>
  <c r="CB45" i="6"/>
  <c r="CC45" i="6"/>
  <c r="CD45" i="6"/>
  <c r="CE45" i="6"/>
  <c r="CF45" i="6"/>
  <c r="CG45" i="6"/>
  <c r="CH45" i="6"/>
  <c r="CI45" i="6"/>
  <c r="CJ45" i="6"/>
  <c r="CK45" i="6"/>
  <c r="CL45" i="6"/>
  <c r="CM45" i="6"/>
  <c r="CN45" i="6"/>
  <c r="CO45" i="6"/>
  <c r="CP45" i="6"/>
  <c r="CQ45" i="6"/>
  <c r="CR45" i="6"/>
  <c r="CS45" i="6"/>
  <c r="CT45" i="6"/>
  <c r="AU45" i="6"/>
  <c r="A9" i="4"/>
  <c r="B206" i="5"/>
  <c r="DV206" i="5" s="1"/>
  <c r="DW206" i="5" s="1"/>
  <c r="H42" i="4"/>
  <c r="L42" i="4"/>
  <c r="N42" i="4"/>
  <c r="P42" i="4"/>
  <c r="I42" i="4"/>
  <c r="J42" i="4"/>
  <c r="K42" i="4"/>
  <c r="F42" i="4"/>
  <c r="R42" i="4"/>
  <c r="E42" i="4"/>
  <c r="D42" i="4" s="1" a="1"/>
  <c r="D42" i="4" s="1"/>
  <c r="AY37" i="4"/>
  <c r="AY38" i="4"/>
  <c r="AY39" i="4"/>
  <c r="AF37" i="4"/>
  <c r="AF38" i="4"/>
  <c r="AF39" i="4"/>
  <c r="P37" i="4"/>
  <c r="P38" i="4"/>
  <c r="P39" i="4"/>
  <c r="P40" i="4"/>
  <c r="P41" i="4"/>
  <c r="P36" i="4"/>
  <c r="N37" i="4"/>
  <c r="N38" i="4"/>
  <c r="N39" i="4"/>
  <c r="N40" i="4"/>
  <c r="N41" i="4"/>
  <c r="AY40" i="4" s="1"/>
  <c r="N36" i="4"/>
  <c r="L38" i="4"/>
  <c r="L39" i="4"/>
  <c r="L40" i="4"/>
  <c r="L41" i="4"/>
  <c r="AY41" i="4" s="1"/>
  <c r="L37" i="4"/>
  <c r="L36" i="4"/>
  <c r="E200" i="5"/>
  <c r="DR200" i="5" s="1"/>
  <c r="X194" i="5"/>
  <c r="J440" i="5"/>
  <c r="K440" i="5"/>
  <c r="J418" i="5"/>
  <c r="K418" i="5"/>
  <c r="J316" i="5"/>
  <c r="K316" i="5"/>
  <c r="J212" i="5"/>
  <c r="K212" i="5"/>
  <c r="J110" i="5"/>
  <c r="K110" i="5"/>
  <c r="E110" i="5"/>
  <c r="F11" i="5"/>
  <c r="D13" i="2" s="1"/>
  <c r="G11" i="5"/>
  <c r="E13" i="2" s="1"/>
  <c r="H11" i="5"/>
  <c r="F13" i="2" s="1"/>
  <c r="I11" i="5"/>
  <c r="G13" i="2" s="1"/>
  <c r="F12" i="5"/>
  <c r="D14" i="2" s="1"/>
  <c r="G12" i="5"/>
  <c r="E14" i="2" s="1"/>
  <c r="H12" i="5"/>
  <c r="F14" i="2" s="1"/>
  <c r="I12" i="5"/>
  <c r="G14" i="2" s="1"/>
  <c r="F13" i="5"/>
  <c r="D15" i="2" s="1"/>
  <c r="G13" i="5"/>
  <c r="E15" i="2" s="1"/>
  <c r="H13" i="5"/>
  <c r="F15" i="2" s="1"/>
  <c r="I13" i="5"/>
  <c r="G15" i="2" s="1"/>
  <c r="F14" i="5"/>
  <c r="D16" i="2" s="1"/>
  <c r="G14" i="5"/>
  <c r="E16" i="2" s="1"/>
  <c r="H14" i="5"/>
  <c r="F16" i="2" s="1"/>
  <c r="I14" i="5"/>
  <c r="G16" i="2" s="1"/>
  <c r="F15" i="5"/>
  <c r="D17" i="2" s="1"/>
  <c r="G15" i="5"/>
  <c r="E17" i="2" s="1"/>
  <c r="H15" i="5"/>
  <c r="F17" i="2" s="1"/>
  <c r="I15" i="5"/>
  <c r="G17" i="2" s="1"/>
  <c r="F16" i="5"/>
  <c r="D18" i="2" s="1"/>
  <c r="G16" i="5"/>
  <c r="E18" i="2" s="1"/>
  <c r="H16" i="5"/>
  <c r="F18" i="2" s="1"/>
  <c r="I16" i="5"/>
  <c r="G18" i="2" s="1"/>
  <c r="F17" i="5"/>
  <c r="D19" i="2" s="1"/>
  <c r="G17" i="5"/>
  <c r="E19" i="2" s="1"/>
  <c r="H17" i="5"/>
  <c r="F19" i="2" s="1"/>
  <c r="I17" i="5"/>
  <c r="G19" i="2" s="1"/>
  <c r="F18" i="5"/>
  <c r="D20" i="2" s="1"/>
  <c r="G18" i="5"/>
  <c r="E20" i="2" s="1"/>
  <c r="H18" i="5"/>
  <c r="F20" i="2" s="1"/>
  <c r="I18" i="5"/>
  <c r="G20" i="2" s="1"/>
  <c r="F19" i="5"/>
  <c r="D21" i="2" s="1"/>
  <c r="G19" i="5"/>
  <c r="E21" i="2" s="1"/>
  <c r="H19" i="5"/>
  <c r="F21" i="2" s="1"/>
  <c r="I19" i="5"/>
  <c r="G21" i="2" s="1"/>
  <c r="F20" i="5"/>
  <c r="D22" i="2" s="1"/>
  <c r="G20" i="5"/>
  <c r="E22" i="2" s="1"/>
  <c r="H20" i="5"/>
  <c r="F22" i="2" s="1"/>
  <c r="I20" i="5"/>
  <c r="G22" i="2" s="1"/>
  <c r="F21" i="5"/>
  <c r="D23" i="2" s="1"/>
  <c r="G21" i="5"/>
  <c r="E23" i="2" s="1"/>
  <c r="H21" i="5"/>
  <c r="F23" i="2" s="1"/>
  <c r="I21" i="5"/>
  <c r="G23" i="2" s="1"/>
  <c r="F22" i="5"/>
  <c r="D24" i="2" s="1"/>
  <c r="G22" i="5"/>
  <c r="E24" i="2" s="1"/>
  <c r="H22" i="5"/>
  <c r="F24" i="2" s="1"/>
  <c r="I22" i="5"/>
  <c r="G24" i="2" s="1"/>
  <c r="F23" i="5"/>
  <c r="D25" i="2" s="1"/>
  <c r="G23" i="5"/>
  <c r="E25" i="2" s="1"/>
  <c r="H23" i="5"/>
  <c r="F25" i="2" s="1"/>
  <c r="I23" i="5"/>
  <c r="G25" i="2" s="1"/>
  <c r="F24" i="5"/>
  <c r="D26" i="2" s="1"/>
  <c r="G24" i="5"/>
  <c r="E26" i="2" s="1"/>
  <c r="H24" i="5"/>
  <c r="F26" i="2" s="1"/>
  <c r="I24" i="5"/>
  <c r="G26" i="2" s="1"/>
  <c r="F25" i="5"/>
  <c r="D27" i="2" s="1"/>
  <c r="G25" i="5"/>
  <c r="E27" i="2" s="1"/>
  <c r="H25" i="5"/>
  <c r="F27" i="2" s="1"/>
  <c r="I25" i="5"/>
  <c r="G27" i="2" s="1"/>
  <c r="F26" i="5"/>
  <c r="D28" i="2" s="1"/>
  <c r="G26" i="5"/>
  <c r="E28" i="2" s="1"/>
  <c r="H26" i="5"/>
  <c r="F28" i="2" s="1"/>
  <c r="I26" i="5"/>
  <c r="G28" i="2" s="1"/>
  <c r="F27" i="5"/>
  <c r="D29" i="2" s="1"/>
  <c r="G27" i="5"/>
  <c r="E29" i="2" s="1"/>
  <c r="H27" i="5"/>
  <c r="F29" i="2" s="1"/>
  <c r="I27" i="5"/>
  <c r="G29" i="2" s="1"/>
  <c r="F28" i="5"/>
  <c r="D30" i="2" s="1"/>
  <c r="G28" i="5"/>
  <c r="E30" i="2" s="1"/>
  <c r="H28" i="5"/>
  <c r="F30" i="2" s="1"/>
  <c r="I28" i="5"/>
  <c r="G30" i="2" s="1"/>
  <c r="F29" i="5"/>
  <c r="D31" i="2" s="1"/>
  <c r="G29" i="5"/>
  <c r="E31" i="2" s="1"/>
  <c r="H29" i="5"/>
  <c r="F31" i="2" s="1"/>
  <c r="I29" i="5"/>
  <c r="G31" i="2" s="1"/>
  <c r="F30" i="5"/>
  <c r="D32" i="2" s="1"/>
  <c r="G30" i="5"/>
  <c r="E32" i="2" s="1"/>
  <c r="H30" i="5"/>
  <c r="F32" i="2" s="1"/>
  <c r="I30" i="5"/>
  <c r="G32" i="2" s="1"/>
  <c r="F31" i="5"/>
  <c r="D33" i="2" s="1"/>
  <c r="G31" i="5"/>
  <c r="E33" i="2" s="1"/>
  <c r="H31" i="5"/>
  <c r="F33" i="2" s="1"/>
  <c r="I31" i="5"/>
  <c r="G33" i="2" s="1"/>
  <c r="F32" i="5"/>
  <c r="D34" i="2" s="1"/>
  <c r="G32" i="5"/>
  <c r="E34" i="2" s="1"/>
  <c r="H32" i="5"/>
  <c r="F34" i="2" s="1"/>
  <c r="I32" i="5"/>
  <c r="G34" i="2" s="1"/>
  <c r="F33" i="5"/>
  <c r="D35" i="2" s="1"/>
  <c r="G33" i="5"/>
  <c r="E35" i="2" s="1"/>
  <c r="H33" i="5"/>
  <c r="F35" i="2" s="1"/>
  <c r="I33" i="5"/>
  <c r="G35" i="2" s="1"/>
  <c r="F34" i="5"/>
  <c r="D36" i="2" s="1"/>
  <c r="G34" i="5"/>
  <c r="E36" i="2" s="1"/>
  <c r="H34" i="5"/>
  <c r="F36" i="2" s="1"/>
  <c r="I34" i="5"/>
  <c r="G36" i="2" s="1"/>
  <c r="F35" i="5"/>
  <c r="D37" i="2" s="1"/>
  <c r="G35" i="5"/>
  <c r="E37" i="2" s="1"/>
  <c r="H35" i="5"/>
  <c r="F37" i="2" s="1"/>
  <c r="I35" i="5"/>
  <c r="G37" i="2" s="1"/>
  <c r="F36" i="5"/>
  <c r="D38" i="2" s="1"/>
  <c r="G36" i="5"/>
  <c r="E38" i="2" s="1"/>
  <c r="H36" i="5"/>
  <c r="F38" i="2" s="1"/>
  <c r="I36" i="5"/>
  <c r="G38" i="2" s="1"/>
  <c r="F37" i="5"/>
  <c r="D39" i="2" s="1"/>
  <c r="G37" i="5"/>
  <c r="E39" i="2" s="1"/>
  <c r="H37" i="5"/>
  <c r="F39" i="2" s="1"/>
  <c r="I37" i="5"/>
  <c r="G39" i="2" s="1"/>
  <c r="F38" i="5"/>
  <c r="D40" i="2" s="1"/>
  <c r="G38" i="5"/>
  <c r="E40" i="2" s="1"/>
  <c r="H38" i="5"/>
  <c r="F40" i="2" s="1"/>
  <c r="I38" i="5"/>
  <c r="G40" i="2" s="1"/>
  <c r="F39" i="5"/>
  <c r="D41" i="2" s="1"/>
  <c r="G39" i="5"/>
  <c r="E41" i="2" s="1"/>
  <c r="H39" i="5"/>
  <c r="F41" i="2" s="1"/>
  <c r="I39" i="5"/>
  <c r="G41" i="2" s="1"/>
  <c r="F40" i="5"/>
  <c r="D42" i="2" s="1"/>
  <c r="G40" i="5"/>
  <c r="E42" i="2" s="1"/>
  <c r="H40" i="5"/>
  <c r="F42" i="2" s="1"/>
  <c r="I40" i="5"/>
  <c r="G42" i="2" s="1"/>
  <c r="F41" i="5"/>
  <c r="D43" i="2" s="1"/>
  <c r="G41" i="5"/>
  <c r="E43" i="2" s="1"/>
  <c r="H41" i="5"/>
  <c r="F43" i="2" s="1"/>
  <c r="I41" i="5"/>
  <c r="G43" i="2" s="1"/>
  <c r="F42" i="5"/>
  <c r="D44" i="2" s="1"/>
  <c r="G42" i="5"/>
  <c r="E44" i="2" s="1"/>
  <c r="H42" i="5"/>
  <c r="F44" i="2" s="1"/>
  <c r="I42" i="5"/>
  <c r="G44" i="2" s="1"/>
  <c r="F43" i="5"/>
  <c r="D45" i="2" s="1"/>
  <c r="G43" i="5"/>
  <c r="E45" i="2" s="1"/>
  <c r="H43" i="5"/>
  <c r="F45" i="2" s="1"/>
  <c r="I43" i="5"/>
  <c r="G45" i="2" s="1"/>
  <c r="F44" i="5"/>
  <c r="D46" i="2" s="1"/>
  <c r="G44" i="5"/>
  <c r="E46" i="2" s="1"/>
  <c r="H44" i="5"/>
  <c r="F46" i="2" s="1"/>
  <c r="I44" i="5"/>
  <c r="G46" i="2" s="1"/>
  <c r="F45" i="5"/>
  <c r="D47" i="2" s="1"/>
  <c r="G45" i="5"/>
  <c r="E47" i="2" s="1"/>
  <c r="H45" i="5"/>
  <c r="F47" i="2" s="1"/>
  <c r="I45" i="5"/>
  <c r="G47" i="2" s="1"/>
  <c r="F46" i="5"/>
  <c r="D48" i="2" s="1"/>
  <c r="G46" i="5"/>
  <c r="E48" i="2" s="1"/>
  <c r="H46" i="5"/>
  <c r="F48" i="2" s="1"/>
  <c r="I46" i="5"/>
  <c r="G48" i="2" s="1"/>
  <c r="F47" i="5"/>
  <c r="D49" i="2" s="1"/>
  <c r="G47" i="5"/>
  <c r="E49" i="2" s="1"/>
  <c r="H47" i="5"/>
  <c r="F49" i="2" s="1"/>
  <c r="I47" i="5"/>
  <c r="G49" i="2" s="1"/>
  <c r="F48" i="5"/>
  <c r="D50" i="2" s="1"/>
  <c r="G48" i="5"/>
  <c r="E50" i="2" s="1"/>
  <c r="H48" i="5"/>
  <c r="F50" i="2" s="1"/>
  <c r="I48" i="5"/>
  <c r="G50" i="2" s="1"/>
  <c r="F49" i="5"/>
  <c r="D51" i="2" s="1"/>
  <c r="G49" i="5"/>
  <c r="E51" i="2" s="1"/>
  <c r="H49" i="5"/>
  <c r="F51" i="2" s="1"/>
  <c r="I49" i="5"/>
  <c r="G51" i="2" s="1"/>
  <c r="F50" i="5"/>
  <c r="D52" i="2" s="1"/>
  <c r="G50" i="5"/>
  <c r="E52" i="2" s="1"/>
  <c r="H50" i="5"/>
  <c r="F52" i="2" s="1"/>
  <c r="I50" i="5"/>
  <c r="G52" i="2" s="1"/>
  <c r="F51" i="5"/>
  <c r="D53" i="2" s="1"/>
  <c r="G51" i="5"/>
  <c r="E53" i="2" s="1"/>
  <c r="H51" i="5"/>
  <c r="F53" i="2" s="1"/>
  <c r="I51" i="5"/>
  <c r="G53" i="2" s="1"/>
  <c r="F52" i="5"/>
  <c r="D54" i="2" s="1"/>
  <c r="G52" i="5"/>
  <c r="E54" i="2" s="1"/>
  <c r="H52" i="5"/>
  <c r="F54" i="2" s="1"/>
  <c r="I52" i="5"/>
  <c r="G54" i="2" s="1"/>
  <c r="F53" i="5"/>
  <c r="D55" i="2" s="1"/>
  <c r="G53" i="5"/>
  <c r="E55" i="2" s="1"/>
  <c r="H53" i="5"/>
  <c r="F55" i="2" s="1"/>
  <c r="I53" i="5"/>
  <c r="G55" i="2" s="1"/>
  <c r="F54" i="5"/>
  <c r="D56" i="2" s="1"/>
  <c r="G54" i="5"/>
  <c r="E56" i="2" s="1"/>
  <c r="H54" i="5"/>
  <c r="F56" i="2" s="1"/>
  <c r="I54" i="5"/>
  <c r="G56" i="2" s="1"/>
  <c r="F55" i="5"/>
  <c r="D57" i="2" s="1"/>
  <c r="G55" i="5"/>
  <c r="E57" i="2" s="1"/>
  <c r="H55" i="5"/>
  <c r="F57" i="2" s="1"/>
  <c r="I55" i="5"/>
  <c r="G57" i="2" s="1"/>
  <c r="F56" i="5"/>
  <c r="D58" i="2" s="1"/>
  <c r="G56" i="5"/>
  <c r="E58" i="2" s="1"/>
  <c r="H56" i="5"/>
  <c r="F58" i="2" s="1"/>
  <c r="I56" i="5"/>
  <c r="G58" i="2" s="1"/>
  <c r="F57" i="5"/>
  <c r="D59" i="2" s="1"/>
  <c r="G57" i="5"/>
  <c r="E59" i="2" s="1"/>
  <c r="H57" i="5"/>
  <c r="F59" i="2" s="1"/>
  <c r="I57" i="5"/>
  <c r="G59" i="2" s="1"/>
  <c r="F58" i="5"/>
  <c r="D60" i="2" s="1"/>
  <c r="G58" i="5"/>
  <c r="E60" i="2" s="1"/>
  <c r="H58" i="5"/>
  <c r="F60" i="2" s="1"/>
  <c r="I58" i="5"/>
  <c r="G60" i="2" s="1"/>
  <c r="F59" i="5"/>
  <c r="D61" i="2" s="1"/>
  <c r="G59" i="5"/>
  <c r="E61" i="2" s="1"/>
  <c r="H59" i="5"/>
  <c r="F61" i="2" s="1"/>
  <c r="I59" i="5"/>
  <c r="G61" i="2" s="1"/>
  <c r="F60" i="5"/>
  <c r="D62" i="2" s="1"/>
  <c r="G60" i="5"/>
  <c r="E62" i="2" s="1"/>
  <c r="H60" i="5"/>
  <c r="F62" i="2" s="1"/>
  <c r="I60" i="5"/>
  <c r="G62" i="2" s="1"/>
  <c r="F61" i="5"/>
  <c r="D63" i="2" s="1"/>
  <c r="G61" i="5"/>
  <c r="E63" i="2" s="1"/>
  <c r="H61" i="5"/>
  <c r="F63" i="2" s="1"/>
  <c r="I61" i="5"/>
  <c r="G63" i="2" s="1"/>
  <c r="F62" i="5"/>
  <c r="D64" i="2" s="1"/>
  <c r="G62" i="5"/>
  <c r="E64" i="2" s="1"/>
  <c r="H62" i="5"/>
  <c r="F64" i="2" s="1"/>
  <c r="I62" i="5"/>
  <c r="G64" i="2" s="1"/>
  <c r="F63" i="5"/>
  <c r="D65" i="2" s="1"/>
  <c r="G63" i="5"/>
  <c r="E65" i="2" s="1"/>
  <c r="H63" i="5"/>
  <c r="F65" i="2" s="1"/>
  <c r="I63" i="5"/>
  <c r="G65" i="2" s="1"/>
  <c r="F64" i="5"/>
  <c r="D66" i="2" s="1"/>
  <c r="G64" i="5"/>
  <c r="E66" i="2" s="1"/>
  <c r="H64" i="5"/>
  <c r="F66" i="2" s="1"/>
  <c r="I64" i="5"/>
  <c r="G66" i="2" s="1"/>
  <c r="F65" i="5"/>
  <c r="D67" i="2" s="1"/>
  <c r="G65" i="5"/>
  <c r="E67" i="2" s="1"/>
  <c r="H65" i="5"/>
  <c r="F67" i="2" s="1"/>
  <c r="I65" i="5"/>
  <c r="G67" i="2" s="1"/>
  <c r="F66" i="5"/>
  <c r="D68" i="2" s="1"/>
  <c r="G66" i="5"/>
  <c r="E68" i="2" s="1"/>
  <c r="H66" i="5"/>
  <c r="F68" i="2" s="1"/>
  <c r="I66" i="5"/>
  <c r="G68" i="2" s="1"/>
  <c r="F67" i="5"/>
  <c r="D69" i="2" s="1"/>
  <c r="G67" i="5"/>
  <c r="E69" i="2" s="1"/>
  <c r="H67" i="5"/>
  <c r="F69" i="2" s="1"/>
  <c r="I67" i="5"/>
  <c r="G69" i="2" s="1"/>
  <c r="F68" i="5"/>
  <c r="D70" i="2" s="1"/>
  <c r="G68" i="5"/>
  <c r="E70" i="2" s="1"/>
  <c r="H68" i="5"/>
  <c r="F70" i="2" s="1"/>
  <c r="I68" i="5"/>
  <c r="G70" i="2" s="1"/>
  <c r="F69" i="5"/>
  <c r="D71" i="2" s="1"/>
  <c r="G69" i="5"/>
  <c r="E71" i="2" s="1"/>
  <c r="H69" i="5"/>
  <c r="F71" i="2" s="1"/>
  <c r="I69" i="5"/>
  <c r="G71" i="2" s="1"/>
  <c r="F70" i="5"/>
  <c r="D72" i="2" s="1"/>
  <c r="G70" i="5"/>
  <c r="E72" i="2" s="1"/>
  <c r="H70" i="5"/>
  <c r="F72" i="2" s="1"/>
  <c r="I70" i="5"/>
  <c r="G72" i="2" s="1"/>
  <c r="F71" i="5"/>
  <c r="D73" i="2" s="1"/>
  <c r="G71" i="5"/>
  <c r="E73" i="2" s="1"/>
  <c r="H71" i="5"/>
  <c r="F73" i="2" s="1"/>
  <c r="I71" i="5"/>
  <c r="G73" i="2" s="1"/>
  <c r="F72" i="5"/>
  <c r="D74" i="2" s="1"/>
  <c r="G72" i="5"/>
  <c r="E74" i="2" s="1"/>
  <c r="H72" i="5"/>
  <c r="F74" i="2" s="1"/>
  <c r="I72" i="5"/>
  <c r="G74" i="2" s="1"/>
  <c r="F73" i="5"/>
  <c r="D75" i="2" s="1"/>
  <c r="G73" i="5"/>
  <c r="E75" i="2" s="1"/>
  <c r="H73" i="5"/>
  <c r="F75" i="2" s="1"/>
  <c r="I73" i="5"/>
  <c r="G75" i="2" s="1"/>
  <c r="F74" i="5"/>
  <c r="D76" i="2" s="1"/>
  <c r="G74" i="5"/>
  <c r="E76" i="2" s="1"/>
  <c r="H74" i="5"/>
  <c r="F76" i="2" s="1"/>
  <c r="I74" i="5"/>
  <c r="G76" i="2" s="1"/>
  <c r="F75" i="5"/>
  <c r="D77" i="2" s="1"/>
  <c r="G75" i="5"/>
  <c r="E77" i="2" s="1"/>
  <c r="H75" i="5"/>
  <c r="F77" i="2" s="1"/>
  <c r="I75" i="5"/>
  <c r="G77" i="2" s="1"/>
  <c r="F76" i="5"/>
  <c r="D78" i="2" s="1"/>
  <c r="G76" i="5"/>
  <c r="E78" i="2" s="1"/>
  <c r="H76" i="5"/>
  <c r="F78" i="2" s="1"/>
  <c r="I76" i="5"/>
  <c r="G78" i="2" s="1"/>
  <c r="F77" i="5"/>
  <c r="D79" i="2" s="1"/>
  <c r="G77" i="5"/>
  <c r="E79" i="2" s="1"/>
  <c r="H77" i="5"/>
  <c r="F79" i="2" s="1"/>
  <c r="I77" i="5"/>
  <c r="G79" i="2" s="1"/>
  <c r="F78" i="5"/>
  <c r="D80" i="2" s="1"/>
  <c r="G78" i="5"/>
  <c r="E80" i="2" s="1"/>
  <c r="H78" i="5"/>
  <c r="F80" i="2" s="1"/>
  <c r="I78" i="5"/>
  <c r="G80" i="2" s="1"/>
  <c r="F79" i="5"/>
  <c r="D81" i="2" s="1"/>
  <c r="G79" i="5"/>
  <c r="E81" i="2" s="1"/>
  <c r="H79" i="5"/>
  <c r="F81" i="2" s="1"/>
  <c r="I79" i="5"/>
  <c r="G81" i="2" s="1"/>
  <c r="F80" i="5"/>
  <c r="D82" i="2" s="1"/>
  <c r="G80" i="5"/>
  <c r="E82" i="2" s="1"/>
  <c r="H80" i="5"/>
  <c r="F82" i="2" s="1"/>
  <c r="I80" i="5"/>
  <c r="G82" i="2" s="1"/>
  <c r="F81" i="5"/>
  <c r="D83" i="2" s="1"/>
  <c r="G81" i="5"/>
  <c r="E83" i="2" s="1"/>
  <c r="H81" i="5"/>
  <c r="F83" i="2" s="1"/>
  <c r="I81" i="5"/>
  <c r="G83" i="2" s="1"/>
  <c r="F82" i="5"/>
  <c r="D84" i="2" s="1"/>
  <c r="G82" i="5"/>
  <c r="E84" i="2" s="1"/>
  <c r="H82" i="5"/>
  <c r="F84" i="2" s="1"/>
  <c r="I82" i="5"/>
  <c r="G84" i="2" s="1"/>
  <c r="F83" i="5"/>
  <c r="D85" i="2" s="1"/>
  <c r="G83" i="5"/>
  <c r="E85" i="2" s="1"/>
  <c r="H83" i="5"/>
  <c r="F85" i="2" s="1"/>
  <c r="I83" i="5"/>
  <c r="G85" i="2" s="1"/>
  <c r="F84" i="5"/>
  <c r="D86" i="2" s="1"/>
  <c r="G84" i="5"/>
  <c r="E86" i="2" s="1"/>
  <c r="H84" i="5"/>
  <c r="F86" i="2" s="1"/>
  <c r="I84" i="5"/>
  <c r="G86" i="2" s="1"/>
  <c r="F85" i="5"/>
  <c r="D87" i="2" s="1"/>
  <c r="G85" i="5"/>
  <c r="E87" i="2" s="1"/>
  <c r="H85" i="5"/>
  <c r="F87" i="2" s="1"/>
  <c r="I85" i="5"/>
  <c r="G87" i="2" s="1"/>
  <c r="F86" i="5"/>
  <c r="D88" i="2" s="1"/>
  <c r="G86" i="5"/>
  <c r="E88" i="2" s="1"/>
  <c r="H86" i="5"/>
  <c r="F88" i="2" s="1"/>
  <c r="I86" i="5"/>
  <c r="G88" i="2" s="1"/>
  <c r="F87" i="5"/>
  <c r="D89" i="2" s="1"/>
  <c r="G87" i="5"/>
  <c r="E89" i="2" s="1"/>
  <c r="H87" i="5"/>
  <c r="F89" i="2" s="1"/>
  <c r="I87" i="5"/>
  <c r="G89" i="2" s="1"/>
  <c r="F88" i="5"/>
  <c r="D90" i="2" s="1"/>
  <c r="G88" i="5"/>
  <c r="E90" i="2" s="1"/>
  <c r="H88" i="5"/>
  <c r="F90" i="2" s="1"/>
  <c r="I88" i="5"/>
  <c r="G90" i="2" s="1"/>
  <c r="F89" i="5"/>
  <c r="D91" i="2" s="1"/>
  <c r="G89" i="5"/>
  <c r="E91" i="2" s="1"/>
  <c r="H89" i="5"/>
  <c r="F91" i="2" s="1"/>
  <c r="I89" i="5"/>
  <c r="G91" i="2" s="1"/>
  <c r="F90" i="5"/>
  <c r="D92" i="2" s="1"/>
  <c r="G90" i="5"/>
  <c r="E92" i="2" s="1"/>
  <c r="H90" i="5"/>
  <c r="F92" i="2" s="1"/>
  <c r="I90" i="5"/>
  <c r="G92" i="2" s="1"/>
  <c r="F91" i="5"/>
  <c r="D93" i="2" s="1"/>
  <c r="G91" i="5"/>
  <c r="E93" i="2" s="1"/>
  <c r="H91" i="5"/>
  <c r="F93" i="2" s="1"/>
  <c r="I91" i="5"/>
  <c r="G93" i="2" s="1"/>
  <c r="F92" i="5"/>
  <c r="D94" i="2" s="1"/>
  <c r="G92" i="5"/>
  <c r="E94" i="2" s="1"/>
  <c r="H92" i="5"/>
  <c r="F94" i="2" s="1"/>
  <c r="I92" i="5"/>
  <c r="G94" i="2" s="1"/>
  <c r="F93" i="5"/>
  <c r="D95" i="2" s="1"/>
  <c r="G93" i="5"/>
  <c r="E95" i="2" s="1"/>
  <c r="H93" i="5"/>
  <c r="F95" i="2" s="1"/>
  <c r="I93" i="5"/>
  <c r="G95" i="2" s="1"/>
  <c r="F94" i="5"/>
  <c r="D96" i="2" s="1"/>
  <c r="G94" i="5"/>
  <c r="E96" i="2" s="1"/>
  <c r="H94" i="5"/>
  <c r="F96" i="2" s="1"/>
  <c r="I94" i="5"/>
  <c r="G96" i="2" s="1"/>
  <c r="F95" i="5"/>
  <c r="D97" i="2" s="1"/>
  <c r="G95" i="5"/>
  <c r="E97" i="2" s="1"/>
  <c r="H95" i="5"/>
  <c r="F97" i="2" s="1"/>
  <c r="I95" i="5"/>
  <c r="G97" i="2" s="1"/>
  <c r="F96" i="5"/>
  <c r="D98" i="2" s="1"/>
  <c r="G96" i="5"/>
  <c r="E98" i="2" s="1"/>
  <c r="H96" i="5"/>
  <c r="F98" i="2" s="1"/>
  <c r="I96" i="5"/>
  <c r="G98" i="2" s="1"/>
  <c r="F97" i="5"/>
  <c r="D99" i="2" s="1"/>
  <c r="G97" i="5"/>
  <c r="E99" i="2" s="1"/>
  <c r="H97" i="5"/>
  <c r="F99" i="2" s="1"/>
  <c r="I97" i="5"/>
  <c r="G99" i="2" s="1"/>
  <c r="F98" i="5"/>
  <c r="D100" i="2" s="1"/>
  <c r="G98" i="5"/>
  <c r="E100" i="2" s="1"/>
  <c r="H98" i="5"/>
  <c r="F100" i="2" s="1"/>
  <c r="I98" i="5"/>
  <c r="G100" i="2" s="1"/>
  <c r="F99" i="5"/>
  <c r="D101" i="2" s="1"/>
  <c r="G99" i="5"/>
  <c r="E101" i="2" s="1"/>
  <c r="H99" i="5"/>
  <c r="F101" i="2" s="1"/>
  <c r="I99" i="5"/>
  <c r="G101" i="2" s="1"/>
  <c r="F100" i="5"/>
  <c r="D102" i="2" s="1"/>
  <c r="G100" i="5"/>
  <c r="E102" i="2" s="1"/>
  <c r="H100" i="5"/>
  <c r="F102" i="2" s="1"/>
  <c r="I100" i="5"/>
  <c r="G102" i="2" s="1"/>
  <c r="F101" i="5"/>
  <c r="D103" i="2" s="1"/>
  <c r="G101" i="5"/>
  <c r="E103" i="2" s="1"/>
  <c r="H101" i="5"/>
  <c r="F103" i="2" s="1"/>
  <c r="I101" i="5"/>
  <c r="G103" i="2" s="1"/>
  <c r="F102" i="5"/>
  <c r="D104" i="2" s="1"/>
  <c r="G102" i="5"/>
  <c r="E104" i="2" s="1"/>
  <c r="H102" i="5"/>
  <c r="F104" i="2" s="1"/>
  <c r="I102" i="5"/>
  <c r="G104" i="2" s="1"/>
  <c r="F103" i="5"/>
  <c r="D105" i="2" s="1"/>
  <c r="G103" i="5"/>
  <c r="E105" i="2" s="1"/>
  <c r="H103" i="5"/>
  <c r="F105" i="2" s="1"/>
  <c r="I103" i="5"/>
  <c r="G105" i="2" s="1"/>
  <c r="F104" i="5"/>
  <c r="D106" i="2" s="1"/>
  <c r="G104" i="5"/>
  <c r="E106" i="2" s="1"/>
  <c r="H104" i="5"/>
  <c r="F106" i="2" s="1"/>
  <c r="I104" i="5"/>
  <c r="G106" i="2" s="1"/>
  <c r="F105" i="5"/>
  <c r="D107" i="2" s="1"/>
  <c r="G105" i="5"/>
  <c r="E107" i="2" s="1"/>
  <c r="H105" i="5"/>
  <c r="F107" i="2" s="1"/>
  <c r="I105" i="5"/>
  <c r="G107" i="2" s="1"/>
  <c r="F106" i="5"/>
  <c r="D108" i="2" s="1"/>
  <c r="G106" i="5"/>
  <c r="E108" i="2" s="1"/>
  <c r="H106" i="5"/>
  <c r="F108" i="2" s="1"/>
  <c r="I106" i="5"/>
  <c r="G108" i="2" s="1"/>
  <c r="F107" i="5"/>
  <c r="D109" i="2" s="1"/>
  <c r="G107" i="5"/>
  <c r="E109" i="2" s="1"/>
  <c r="H107" i="5"/>
  <c r="F109" i="2" s="1"/>
  <c r="I107" i="5"/>
  <c r="G109" i="2" s="1"/>
  <c r="F108" i="5"/>
  <c r="D110" i="2" s="1"/>
  <c r="G108" i="5"/>
  <c r="E110" i="2" s="1"/>
  <c r="H108" i="5"/>
  <c r="F110" i="2" s="1"/>
  <c r="I108" i="5"/>
  <c r="G110" i="2" s="1"/>
  <c r="F109" i="5"/>
  <c r="D111" i="2" s="1"/>
  <c r="G109" i="5"/>
  <c r="E111" i="2" s="1"/>
  <c r="H109" i="5"/>
  <c r="F111" i="2" s="1"/>
  <c r="I109" i="5"/>
  <c r="G111" i="2" s="1"/>
  <c r="F112" i="5"/>
  <c r="D114" i="2" s="1"/>
  <c r="G112" i="5"/>
  <c r="E114" i="2" s="1"/>
  <c r="H112" i="5"/>
  <c r="F114" i="2" s="1"/>
  <c r="I112" i="5"/>
  <c r="G114" i="2" s="1"/>
  <c r="F113" i="5"/>
  <c r="D115" i="2" s="1"/>
  <c r="G113" i="5"/>
  <c r="E115" i="2" s="1"/>
  <c r="H113" i="5"/>
  <c r="F115" i="2" s="1"/>
  <c r="I113" i="5"/>
  <c r="G115" i="2" s="1"/>
  <c r="F114" i="5"/>
  <c r="D116" i="2" s="1"/>
  <c r="G114" i="5"/>
  <c r="E116" i="2" s="1"/>
  <c r="H114" i="5"/>
  <c r="F116" i="2" s="1"/>
  <c r="I114" i="5"/>
  <c r="G116" i="2" s="1"/>
  <c r="F115" i="5"/>
  <c r="D117" i="2" s="1"/>
  <c r="G115" i="5"/>
  <c r="E117" i="2" s="1"/>
  <c r="H115" i="5"/>
  <c r="F117" i="2" s="1"/>
  <c r="I115" i="5"/>
  <c r="G117" i="2" s="1"/>
  <c r="F116" i="5"/>
  <c r="D118" i="2" s="1"/>
  <c r="G116" i="5"/>
  <c r="E118" i="2" s="1"/>
  <c r="H116" i="5"/>
  <c r="F118" i="2" s="1"/>
  <c r="I116" i="5"/>
  <c r="G118" i="2" s="1"/>
  <c r="F117" i="5"/>
  <c r="D119" i="2" s="1"/>
  <c r="G117" i="5"/>
  <c r="E119" i="2" s="1"/>
  <c r="H117" i="5"/>
  <c r="F119" i="2" s="1"/>
  <c r="I117" i="5"/>
  <c r="G119" i="2" s="1"/>
  <c r="F118" i="5"/>
  <c r="D120" i="2" s="1"/>
  <c r="G118" i="5"/>
  <c r="E120" i="2" s="1"/>
  <c r="H118" i="5"/>
  <c r="F120" i="2" s="1"/>
  <c r="I118" i="5"/>
  <c r="G120" i="2" s="1"/>
  <c r="F119" i="5"/>
  <c r="D121" i="2" s="1"/>
  <c r="G119" i="5"/>
  <c r="E121" i="2" s="1"/>
  <c r="H119" i="5"/>
  <c r="F121" i="2" s="1"/>
  <c r="I119" i="5"/>
  <c r="G121" i="2" s="1"/>
  <c r="F120" i="5"/>
  <c r="D122" i="2" s="1"/>
  <c r="G120" i="5"/>
  <c r="E122" i="2" s="1"/>
  <c r="H120" i="5"/>
  <c r="F122" i="2" s="1"/>
  <c r="I120" i="5"/>
  <c r="G122" i="2" s="1"/>
  <c r="F121" i="5"/>
  <c r="D123" i="2" s="1"/>
  <c r="G121" i="5"/>
  <c r="E123" i="2" s="1"/>
  <c r="H121" i="5"/>
  <c r="F123" i="2" s="1"/>
  <c r="I121" i="5"/>
  <c r="G123" i="2" s="1"/>
  <c r="F122" i="5"/>
  <c r="D124" i="2" s="1"/>
  <c r="G122" i="5"/>
  <c r="E124" i="2" s="1"/>
  <c r="H122" i="5"/>
  <c r="F124" i="2" s="1"/>
  <c r="I122" i="5"/>
  <c r="G124" i="2" s="1"/>
  <c r="F123" i="5"/>
  <c r="D125" i="2" s="1"/>
  <c r="G123" i="5"/>
  <c r="E125" i="2" s="1"/>
  <c r="H123" i="5"/>
  <c r="F125" i="2" s="1"/>
  <c r="I123" i="5"/>
  <c r="G125" i="2" s="1"/>
  <c r="F124" i="5"/>
  <c r="D126" i="2" s="1"/>
  <c r="G124" i="5"/>
  <c r="E126" i="2" s="1"/>
  <c r="H124" i="5"/>
  <c r="F126" i="2" s="1"/>
  <c r="I124" i="5"/>
  <c r="G126" i="2" s="1"/>
  <c r="F125" i="5"/>
  <c r="D127" i="2" s="1"/>
  <c r="G125" i="5"/>
  <c r="E127" i="2" s="1"/>
  <c r="H125" i="5"/>
  <c r="F127" i="2" s="1"/>
  <c r="I125" i="5"/>
  <c r="G127" i="2" s="1"/>
  <c r="F126" i="5"/>
  <c r="D128" i="2" s="1"/>
  <c r="G126" i="5"/>
  <c r="E128" i="2" s="1"/>
  <c r="H126" i="5"/>
  <c r="F128" i="2" s="1"/>
  <c r="I126" i="5"/>
  <c r="G128" i="2" s="1"/>
  <c r="F127" i="5"/>
  <c r="D129" i="2" s="1"/>
  <c r="G127" i="5"/>
  <c r="E129" i="2" s="1"/>
  <c r="H127" i="5"/>
  <c r="F129" i="2" s="1"/>
  <c r="I127" i="5"/>
  <c r="G129" i="2" s="1"/>
  <c r="F128" i="5"/>
  <c r="D130" i="2" s="1"/>
  <c r="G128" i="5"/>
  <c r="E130" i="2" s="1"/>
  <c r="H128" i="5"/>
  <c r="F130" i="2" s="1"/>
  <c r="I128" i="5"/>
  <c r="G130" i="2" s="1"/>
  <c r="F129" i="5"/>
  <c r="D131" i="2" s="1"/>
  <c r="G129" i="5"/>
  <c r="E131" i="2" s="1"/>
  <c r="H129" i="5"/>
  <c r="F131" i="2" s="1"/>
  <c r="I129" i="5"/>
  <c r="G131" i="2" s="1"/>
  <c r="F130" i="5"/>
  <c r="D132" i="2" s="1"/>
  <c r="G130" i="5"/>
  <c r="E132" i="2" s="1"/>
  <c r="H130" i="5"/>
  <c r="F132" i="2" s="1"/>
  <c r="I130" i="5"/>
  <c r="G132" i="2" s="1"/>
  <c r="F131" i="5"/>
  <c r="D133" i="2" s="1"/>
  <c r="G131" i="5"/>
  <c r="E133" i="2" s="1"/>
  <c r="H131" i="5"/>
  <c r="F133" i="2" s="1"/>
  <c r="I131" i="5"/>
  <c r="G133" i="2" s="1"/>
  <c r="F132" i="5"/>
  <c r="D134" i="2" s="1"/>
  <c r="G132" i="5"/>
  <c r="E134" i="2" s="1"/>
  <c r="H132" i="5"/>
  <c r="F134" i="2" s="1"/>
  <c r="I132" i="5"/>
  <c r="G134" i="2" s="1"/>
  <c r="F133" i="5"/>
  <c r="D135" i="2" s="1"/>
  <c r="G133" i="5"/>
  <c r="E135" i="2" s="1"/>
  <c r="H133" i="5"/>
  <c r="F135" i="2" s="1"/>
  <c r="I133" i="5"/>
  <c r="G135" i="2" s="1"/>
  <c r="F134" i="5"/>
  <c r="D136" i="2" s="1"/>
  <c r="G134" i="5"/>
  <c r="E136" i="2" s="1"/>
  <c r="H134" i="5"/>
  <c r="F136" i="2" s="1"/>
  <c r="I134" i="5"/>
  <c r="G136" i="2" s="1"/>
  <c r="F135" i="5"/>
  <c r="D137" i="2" s="1"/>
  <c r="G135" i="5"/>
  <c r="E137" i="2" s="1"/>
  <c r="H135" i="5"/>
  <c r="F137" i="2" s="1"/>
  <c r="I135" i="5"/>
  <c r="G137" i="2" s="1"/>
  <c r="F136" i="5"/>
  <c r="D138" i="2" s="1"/>
  <c r="G136" i="5"/>
  <c r="E138" i="2" s="1"/>
  <c r="H136" i="5"/>
  <c r="F138" i="2" s="1"/>
  <c r="I136" i="5"/>
  <c r="G138" i="2" s="1"/>
  <c r="F137" i="5"/>
  <c r="D139" i="2" s="1"/>
  <c r="G137" i="5"/>
  <c r="E139" i="2" s="1"/>
  <c r="H137" i="5"/>
  <c r="F139" i="2" s="1"/>
  <c r="I137" i="5"/>
  <c r="G139" i="2" s="1"/>
  <c r="F138" i="5"/>
  <c r="D140" i="2" s="1"/>
  <c r="G138" i="5"/>
  <c r="E140" i="2" s="1"/>
  <c r="H138" i="5"/>
  <c r="F140" i="2" s="1"/>
  <c r="I138" i="5"/>
  <c r="G140" i="2" s="1"/>
  <c r="F139" i="5"/>
  <c r="D141" i="2" s="1"/>
  <c r="G139" i="5"/>
  <c r="E141" i="2" s="1"/>
  <c r="H139" i="5"/>
  <c r="F141" i="2" s="1"/>
  <c r="I139" i="5"/>
  <c r="G141" i="2" s="1"/>
  <c r="F140" i="5"/>
  <c r="D142" i="2" s="1"/>
  <c r="G140" i="5"/>
  <c r="E142" i="2" s="1"/>
  <c r="H140" i="5"/>
  <c r="F142" i="2" s="1"/>
  <c r="I140" i="5"/>
  <c r="G142" i="2" s="1"/>
  <c r="F141" i="5"/>
  <c r="D143" i="2" s="1"/>
  <c r="G141" i="5"/>
  <c r="E143" i="2" s="1"/>
  <c r="H141" i="5"/>
  <c r="F143" i="2" s="1"/>
  <c r="I141" i="5"/>
  <c r="G143" i="2" s="1"/>
  <c r="F142" i="5"/>
  <c r="D144" i="2" s="1"/>
  <c r="G142" i="5"/>
  <c r="E144" i="2" s="1"/>
  <c r="H142" i="5"/>
  <c r="F144" i="2" s="1"/>
  <c r="I142" i="5"/>
  <c r="G144" i="2" s="1"/>
  <c r="F143" i="5"/>
  <c r="D145" i="2" s="1"/>
  <c r="G143" i="5"/>
  <c r="E145" i="2" s="1"/>
  <c r="H143" i="5"/>
  <c r="F145" i="2" s="1"/>
  <c r="I143" i="5"/>
  <c r="G145" i="2" s="1"/>
  <c r="F144" i="5"/>
  <c r="D146" i="2" s="1"/>
  <c r="G144" i="5"/>
  <c r="E146" i="2" s="1"/>
  <c r="H144" i="5"/>
  <c r="F146" i="2" s="1"/>
  <c r="I144" i="5"/>
  <c r="G146" i="2" s="1"/>
  <c r="F145" i="5"/>
  <c r="D147" i="2" s="1"/>
  <c r="G145" i="5"/>
  <c r="E147" i="2" s="1"/>
  <c r="H145" i="5"/>
  <c r="F147" i="2" s="1"/>
  <c r="I145" i="5"/>
  <c r="G147" i="2" s="1"/>
  <c r="F146" i="5"/>
  <c r="D148" i="2" s="1"/>
  <c r="G146" i="5"/>
  <c r="E148" i="2" s="1"/>
  <c r="H146" i="5"/>
  <c r="F148" i="2" s="1"/>
  <c r="I146" i="5"/>
  <c r="G148" i="2" s="1"/>
  <c r="F147" i="5"/>
  <c r="D149" i="2" s="1"/>
  <c r="G147" i="5"/>
  <c r="E149" i="2" s="1"/>
  <c r="H147" i="5"/>
  <c r="F149" i="2" s="1"/>
  <c r="I147" i="5"/>
  <c r="G149" i="2" s="1"/>
  <c r="F148" i="5"/>
  <c r="D150" i="2" s="1"/>
  <c r="G148" i="5"/>
  <c r="E150" i="2" s="1"/>
  <c r="H148" i="5"/>
  <c r="F150" i="2" s="1"/>
  <c r="I148" i="5"/>
  <c r="G150" i="2" s="1"/>
  <c r="F149" i="5"/>
  <c r="D151" i="2" s="1"/>
  <c r="G149" i="5"/>
  <c r="E151" i="2" s="1"/>
  <c r="H149" i="5"/>
  <c r="F151" i="2" s="1"/>
  <c r="I149" i="5"/>
  <c r="G151" i="2" s="1"/>
  <c r="F150" i="5"/>
  <c r="D152" i="2" s="1"/>
  <c r="G150" i="5"/>
  <c r="E152" i="2" s="1"/>
  <c r="H150" i="5"/>
  <c r="F152" i="2" s="1"/>
  <c r="I150" i="5"/>
  <c r="G152" i="2" s="1"/>
  <c r="F151" i="5"/>
  <c r="D153" i="2" s="1"/>
  <c r="G151" i="5"/>
  <c r="E153" i="2" s="1"/>
  <c r="H151" i="5"/>
  <c r="F153" i="2" s="1"/>
  <c r="I151" i="5"/>
  <c r="G153" i="2" s="1"/>
  <c r="F152" i="5"/>
  <c r="D154" i="2" s="1"/>
  <c r="G152" i="5"/>
  <c r="E154" i="2" s="1"/>
  <c r="H152" i="5"/>
  <c r="F154" i="2" s="1"/>
  <c r="I152" i="5"/>
  <c r="G154" i="2" s="1"/>
  <c r="F153" i="5"/>
  <c r="D155" i="2" s="1"/>
  <c r="G153" i="5"/>
  <c r="E155" i="2" s="1"/>
  <c r="H153" i="5"/>
  <c r="F155" i="2" s="1"/>
  <c r="I153" i="5"/>
  <c r="G155" i="2" s="1"/>
  <c r="F154" i="5"/>
  <c r="D156" i="2" s="1"/>
  <c r="G154" i="5"/>
  <c r="E156" i="2" s="1"/>
  <c r="H154" i="5"/>
  <c r="F156" i="2" s="1"/>
  <c r="I154" i="5"/>
  <c r="G156" i="2" s="1"/>
  <c r="F155" i="5"/>
  <c r="D157" i="2" s="1"/>
  <c r="G155" i="5"/>
  <c r="E157" i="2" s="1"/>
  <c r="H155" i="5"/>
  <c r="F157" i="2" s="1"/>
  <c r="I155" i="5"/>
  <c r="G157" i="2" s="1"/>
  <c r="F156" i="5"/>
  <c r="D158" i="2" s="1"/>
  <c r="G156" i="5"/>
  <c r="E158" i="2" s="1"/>
  <c r="H156" i="5"/>
  <c r="F158" i="2" s="1"/>
  <c r="I156" i="5"/>
  <c r="G158" i="2" s="1"/>
  <c r="F157" i="5"/>
  <c r="D159" i="2" s="1"/>
  <c r="G157" i="5"/>
  <c r="E159" i="2" s="1"/>
  <c r="H157" i="5"/>
  <c r="F159" i="2" s="1"/>
  <c r="I157" i="5"/>
  <c r="G159" i="2" s="1"/>
  <c r="F158" i="5"/>
  <c r="D160" i="2" s="1"/>
  <c r="G158" i="5"/>
  <c r="E160" i="2" s="1"/>
  <c r="H158" i="5"/>
  <c r="F160" i="2" s="1"/>
  <c r="I158" i="5"/>
  <c r="G160" i="2" s="1"/>
  <c r="F159" i="5"/>
  <c r="D161" i="2" s="1"/>
  <c r="G159" i="5"/>
  <c r="E161" i="2" s="1"/>
  <c r="H159" i="5"/>
  <c r="F161" i="2" s="1"/>
  <c r="I159" i="5"/>
  <c r="G161" i="2" s="1"/>
  <c r="F160" i="5"/>
  <c r="D162" i="2" s="1"/>
  <c r="G160" i="5"/>
  <c r="E162" i="2" s="1"/>
  <c r="H160" i="5"/>
  <c r="F162" i="2" s="1"/>
  <c r="I160" i="5"/>
  <c r="G162" i="2" s="1"/>
  <c r="F161" i="5"/>
  <c r="D163" i="2" s="1"/>
  <c r="G161" i="5"/>
  <c r="E163" i="2" s="1"/>
  <c r="H161" i="5"/>
  <c r="F163" i="2" s="1"/>
  <c r="I161" i="5"/>
  <c r="G163" i="2" s="1"/>
  <c r="F162" i="5"/>
  <c r="D164" i="2" s="1"/>
  <c r="G162" i="5"/>
  <c r="E164" i="2" s="1"/>
  <c r="H162" i="5"/>
  <c r="F164" i="2" s="1"/>
  <c r="I162" i="5"/>
  <c r="G164" i="2" s="1"/>
  <c r="F163" i="5"/>
  <c r="D165" i="2" s="1"/>
  <c r="G163" i="5"/>
  <c r="E165" i="2" s="1"/>
  <c r="H163" i="5"/>
  <c r="F165" i="2" s="1"/>
  <c r="I163" i="5"/>
  <c r="G165" i="2" s="1"/>
  <c r="F164" i="5"/>
  <c r="D166" i="2" s="1"/>
  <c r="G164" i="5"/>
  <c r="E166" i="2" s="1"/>
  <c r="H164" i="5"/>
  <c r="F166" i="2" s="1"/>
  <c r="I164" i="5"/>
  <c r="G166" i="2" s="1"/>
  <c r="F165" i="5"/>
  <c r="D167" i="2" s="1"/>
  <c r="G165" i="5"/>
  <c r="E167" i="2" s="1"/>
  <c r="H165" i="5"/>
  <c r="F167" i="2" s="1"/>
  <c r="I165" i="5"/>
  <c r="G167" i="2" s="1"/>
  <c r="F166" i="5"/>
  <c r="D168" i="2" s="1"/>
  <c r="G166" i="5"/>
  <c r="E168" i="2" s="1"/>
  <c r="H166" i="5"/>
  <c r="F168" i="2" s="1"/>
  <c r="I166" i="5"/>
  <c r="G168" i="2" s="1"/>
  <c r="F167" i="5"/>
  <c r="D169" i="2" s="1"/>
  <c r="G167" i="5"/>
  <c r="E169" i="2" s="1"/>
  <c r="H167" i="5"/>
  <c r="F169" i="2" s="1"/>
  <c r="I167" i="5"/>
  <c r="G169" i="2" s="1"/>
  <c r="F168" i="5"/>
  <c r="D170" i="2" s="1"/>
  <c r="G168" i="5"/>
  <c r="E170" i="2" s="1"/>
  <c r="H168" i="5"/>
  <c r="F170" i="2" s="1"/>
  <c r="I168" i="5"/>
  <c r="G170" i="2" s="1"/>
  <c r="F169" i="5"/>
  <c r="D171" i="2" s="1"/>
  <c r="G169" i="5"/>
  <c r="E171" i="2" s="1"/>
  <c r="H169" i="5"/>
  <c r="F171" i="2" s="1"/>
  <c r="I169" i="5"/>
  <c r="G171" i="2" s="1"/>
  <c r="F170" i="5"/>
  <c r="D172" i="2" s="1"/>
  <c r="G170" i="5"/>
  <c r="E172" i="2" s="1"/>
  <c r="H170" i="5"/>
  <c r="F172" i="2" s="1"/>
  <c r="I170" i="5"/>
  <c r="G172" i="2" s="1"/>
  <c r="F171" i="5"/>
  <c r="D173" i="2" s="1"/>
  <c r="G171" i="5"/>
  <c r="E173" i="2" s="1"/>
  <c r="H171" i="5"/>
  <c r="F173" i="2" s="1"/>
  <c r="I171" i="5"/>
  <c r="G173" i="2" s="1"/>
  <c r="F172" i="5"/>
  <c r="D174" i="2" s="1"/>
  <c r="G172" i="5"/>
  <c r="E174" i="2" s="1"/>
  <c r="H172" i="5"/>
  <c r="F174" i="2" s="1"/>
  <c r="I172" i="5"/>
  <c r="G174" i="2" s="1"/>
  <c r="F173" i="5"/>
  <c r="D175" i="2" s="1"/>
  <c r="G173" i="5"/>
  <c r="E175" i="2" s="1"/>
  <c r="H173" i="5"/>
  <c r="F175" i="2" s="1"/>
  <c r="I173" i="5"/>
  <c r="G175" i="2" s="1"/>
  <c r="F174" i="5"/>
  <c r="D176" i="2" s="1"/>
  <c r="G174" i="5"/>
  <c r="E176" i="2" s="1"/>
  <c r="H174" i="5"/>
  <c r="F176" i="2" s="1"/>
  <c r="I174" i="5"/>
  <c r="G176" i="2" s="1"/>
  <c r="F175" i="5"/>
  <c r="D177" i="2" s="1"/>
  <c r="G175" i="5"/>
  <c r="E177" i="2" s="1"/>
  <c r="H175" i="5"/>
  <c r="F177" i="2" s="1"/>
  <c r="I175" i="5"/>
  <c r="G177" i="2" s="1"/>
  <c r="F176" i="5"/>
  <c r="D178" i="2" s="1"/>
  <c r="G176" i="5"/>
  <c r="E178" i="2" s="1"/>
  <c r="H176" i="5"/>
  <c r="F178" i="2" s="1"/>
  <c r="I176" i="5"/>
  <c r="G178" i="2" s="1"/>
  <c r="F177" i="5"/>
  <c r="D179" i="2" s="1"/>
  <c r="G177" i="5"/>
  <c r="E179" i="2" s="1"/>
  <c r="H177" i="5"/>
  <c r="F179" i="2" s="1"/>
  <c r="I177" i="5"/>
  <c r="G179" i="2" s="1"/>
  <c r="F178" i="5"/>
  <c r="D180" i="2" s="1"/>
  <c r="G178" i="5"/>
  <c r="E180" i="2" s="1"/>
  <c r="H178" i="5"/>
  <c r="F180" i="2" s="1"/>
  <c r="I178" i="5"/>
  <c r="G180" i="2" s="1"/>
  <c r="F179" i="5"/>
  <c r="D181" i="2" s="1"/>
  <c r="G179" i="5"/>
  <c r="E181" i="2" s="1"/>
  <c r="H179" i="5"/>
  <c r="F181" i="2" s="1"/>
  <c r="I179" i="5"/>
  <c r="G181" i="2" s="1"/>
  <c r="F180" i="5"/>
  <c r="D182" i="2" s="1"/>
  <c r="G180" i="5"/>
  <c r="E182" i="2" s="1"/>
  <c r="H180" i="5"/>
  <c r="F182" i="2" s="1"/>
  <c r="I180" i="5"/>
  <c r="G182" i="2" s="1"/>
  <c r="F181" i="5"/>
  <c r="D183" i="2" s="1"/>
  <c r="G181" i="5"/>
  <c r="E183" i="2" s="1"/>
  <c r="H181" i="5"/>
  <c r="F183" i="2" s="1"/>
  <c r="I181" i="5"/>
  <c r="G183" i="2" s="1"/>
  <c r="F182" i="5"/>
  <c r="D184" i="2" s="1"/>
  <c r="G182" i="5"/>
  <c r="E184" i="2" s="1"/>
  <c r="H182" i="5"/>
  <c r="F184" i="2" s="1"/>
  <c r="I182" i="5"/>
  <c r="G184" i="2" s="1"/>
  <c r="F183" i="5"/>
  <c r="D185" i="2" s="1"/>
  <c r="G183" i="5"/>
  <c r="E185" i="2" s="1"/>
  <c r="H183" i="5"/>
  <c r="F185" i="2" s="1"/>
  <c r="I183" i="5"/>
  <c r="G185" i="2" s="1"/>
  <c r="F184" i="5"/>
  <c r="D186" i="2" s="1"/>
  <c r="G184" i="5"/>
  <c r="E186" i="2" s="1"/>
  <c r="H184" i="5"/>
  <c r="F186" i="2" s="1"/>
  <c r="I184" i="5"/>
  <c r="G186" i="2" s="1"/>
  <c r="F185" i="5"/>
  <c r="D187" i="2" s="1"/>
  <c r="G185" i="5"/>
  <c r="E187" i="2" s="1"/>
  <c r="H185" i="5"/>
  <c r="F187" i="2" s="1"/>
  <c r="I185" i="5"/>
  <c r="G187" i="2" s="1"/>
  <c r="F186" i="5"/>
  <c r="D188" i="2" s="1"/>
  <c r="G186" i="5"/>
  <c r="E188" i="2" s="1"/>
  <c r="H186" i="5"/>
  <c r="F188" i="2" s="1"/>
  <c r="I186" i="5"/>
  <c r="G188" i="2" s="1"/>
  <c r="F187" i="5"/>
  <c r="D189" i="2" s="1"/>
  <c r="G187" i="5"/>
  <c r="E189" i="2" s="1"/>
  <c r="H187" i="5"/>
  <c r="F189" i="2" s="1"/>
  <c r="I187" i="5"/>
  <c r="G189" i="2" s="1"/>
  <c r="F188" i="5"/>
  <c r="D190" i="2" s="1"/>
  <c r="G188" i="5"/>
  <c r="E190" i="2" s="1"/>
  <c r="H188" i="5"/>
  <c r="F190" i="2" s="1"/>
  <c r="I188" i="5"/>
  <c r="G190" i="2" s="1"/>
  <c r="F189" i="5"/>
  <c r="D191" i="2" s="1"/>
  <c r="G189" i="5"/>
  <c r="E191" i="2" s="1"/>
  <c r="H189" i="5"/>
  <c r="F191" i="2" s="1"/>
  <c r="I189" i="5"/>
  <c r="G191" i="2" s="1"/>
  <c r="F190" i="5"/>
  <c r="D192" i="2" s="1"/>
  <c r="G190" i="5"/>
  <c r="E192" i="2" s="1"/>
  <c r="H190" i="5"/>
  <c r="F192" i="2" s="1"/>
  <c r="I190" i="5"/>
  <c r="G192" i="2" s="1"/>
  <c r="F191" i="5"/>
  <c r="D193" i="2" s="1"/>
  <c r="G191" i="5"/>
  <c r="E193" i="2" s="1"/>
  <c r="H191" i="5"/>
  <c r="F193" i="2" s="1"/>
  <c r="I191" i="5"/>
  <c r="G193" i="2" s="1"/>
  <c r="F192" i="5"/>
  <c r="D194" i="2" s="1"/>
  <c r="G192" i="5"/>
  <c r="E194" i="2" s="1"/>
  <c r="H192" i="5"/>
  <c r="F194" i="2" s="1"/>
  <c r="I192" i="5"/>
  <c r="G194" i="2" s="1"/>
  <c r="F193" i="5"/>
  <c r="D195" i="2" s="1"/>
  <c r="G193" i="5"/>
  <c r="E195" i="2" s="1"/>
  <c r="H193" i="5"/>
  <c r="F195" i="2" s="1"/>
  <c r="I193" i="5"/>
  <c r="G195" i="2" s="1"/>
  <c r="H194" i="5"/>
  <c r="F196" i="2" s="1"/>
  <c r="I194" i="5"/>
  <c r="G196" i="2" s="1"/>
  <c r="H195" i="5"/>
  <c r="F197" i="2" s="1"/>
  <c r="I195" i="5"/>
  <c r="G197" i="2" s="1"/>
  <c r="H196" i="5"/>
  <c r="F198" i="2" s="1"/>
  <c r="I196" i="5"/>
  <c r="G198" i="2" s="1"/>
  <c r="H197" i="5"/>
  <c r="F199" i="2" s="1"/>
  <c r="I197" i="5"/>
  <c r="G199" i="2" s="1"/>
  <c r="H198" i="5"/>
  <c r="F200" i="2" s="1"/>
  <c r="I198" i="5"/>
  <c r="G200" i="2" s="1"/>
  <c r="H199" i="5"/>
  <c r="F201" i="2" s="1"/>
  <c r="I199" i="5"/>
  <c r="G201" i="2" s="1"/>
  <c r="F200" i="5"/>
  <c r="D202" i="2" s="1"/>
  <c r="G200" i="5"/>
  <c r="E202" i="2" s="1"/>
  <c r="H200" i="5"/>
  <c r="F202" i="2" s="1"/>
  <c r="I200" i="5"/>
  <c r="G202" i="2" s="1"/>
  <c r="F201" i="5"/>
  <c r="D203" i="2" s="1"/>
  <c r="G201" i="5"/>
  <c r="E203" i="2" s="1"/>
  <c r="H201" i="5"/>
  <c r="F203" i="2" s="1"/>
  <c r="I201" i="5"/>
  <c r="G203" i="2" s="1"/>
  <c r="F202" i="5"/>
  <c r="D204" i="2" s="1"/>
  <c r="G202" i="5"/>
  <c r="E204" i="2" s="1"/>
  <c r="H202" i="5"/>
  <c r="F204" i="2" s="1"/>
  <c r="I202" i="5"/>
  <c r="G204" i="2" s="1"/>
  <c r="F203" i="5"/>
  <c r="D205" i="2" s="1"/>
  <c r="G203" i="5"/>
  <c r="E205" i="2" s="1"/>
  <c r="H203" i="5"/>
  <c r="F205" i="2" s="1"/>
  <c r="I203" i="5"/>
  <c r="G205" i="2" s="1"/>
  <c r="F204" i="5"/>
  <c r="D206" i="2" s="1"/>
  <c r="G204" i="5"/>
  <c r="E206" i="2" s="1"/>
  <c r="H204" i="5"/>
  <c r="F206" i="2" s="1"/>
  <c r="I204" i="5"/>
  <c r="G206" i="2" s="1"/>
  <c r="F205" i="5"/>
  <c r="D207" i="2" s="1"/>
  <c r="G205" i="5"/>
  <c r="E207" i="2" s="1"/>
  <c r="H205" i="5"/>
  <c r="F207" i="2" s="1"/>
  <c r="I205" i="5"/>
  <c r="G207" i="2" s="1"/>
  <c r="F206" i="5"/>
  <c r="D208" i="2" s="1"/>
  <c r="G206" i="5"/>
  <c r="E208" i="2" s="1"/>
  <c r="H206" i="5"/>
  <c r="F208" i="2" s="1"/>
  <c r="I206" i="5"/>
  <c r="G208" i="2" s="1"/>
  <c r="F207" i="5"/>
  <c r="D209" i="2" s="1"/>
  <c r="G207" i="5"/>
  <c r="E209" i="2" s="1"/>
  <c r="H207" i="5"/>
  <c r="F209" i="2" s="1"/>
  <c r="I207" i="5"/>
  <c r="G209" i="2" s="1"/>
  <c r="F208" i="5"/>
  <c r="D210" i="2" s="1"/>
  <c r="G208" i="5"/>
  <c r="E210" i="2" s="1"/>
  <c r="H208" i="5"/>
  <c r="F210" i="2" s="1"/>
  <c r="I208" i="5"/>
  <c r="G210" i="2" s="1"/>
  <c r="F209" i="5"/>
  <c r="D211" i="2" s="1"/>
  <c r="G209" i="5"/>
  <c r="E211" i="2" s="1"/>
  <c r="H209" i="5"/>
  <c r="F211" i="2" s="1"/>
  <c r="I209" i="5"/>
  <c r="G211" i="2" s="1"/>
  <c r="F210" i="5"/>
  <c r="D212" i="2" s="1"/>
  <c r="G210" i="5"/>
  <c r="E212" i="2" s="1"/>
  <c r="H210" i="5"/>
  <c r="F212" i="2" s="1"/>
  <c r="I210" i="5"/>
  <c r="G212" i="2" s="1"/>
  <c r="F211" i="5"/>
  <c r="D213" i="2" s="1"/>
  <c r="G211" i="5"/>
  <c r="E213" i="2" s="1"/>
  <c r="H211" i="5"/>
  <c r="F213" i="2" s="1"/>
  <c r="I211" i="5"/>
  <c r="G213" i="2" s="1"/>
  <c r="F216" i="5"/>
  <c r="D218" i="2" s="1"/>
  <c r="G216" i="5"/>
  <c r="E218" i="2" s="1"/>
  <c r="H216" i="5"/>
  <c r="F218" i="2" s="1"/>
  <c r="I216" i="5"/>
  <c r="G218" i="2" s="1"/>
  <c r="F217" i="5"/>
  <c r="D219" i="2" s="1"/>
  <c r="G217" i="5"/>
  <c r="E219" i="2" s="1"/>
  <c r="H217" i="5"/>
  <c r="F219" i="2" s="1"/>
  <c r="I217" i="5"/>
  <c r="G219" i="2" s="1"/>
  <c r="F218" i="5"/>
  <c r="D220" i="2" s="1"/>
  <c r="G218" i="5"/>
  <c r="E220" i="2" s="1"/>
  <c r="H218" i="5"/>
  <c r="F220" i="2" s="1"/>
  <c r="I218" i="5"/>
  <c r="G220" i="2" s="1"/>
  <c r="F219" i="5"/>
  <c r="D221" i="2" s="1"/>
  <c r="G219" i="5"/>
  <c r="E221" i="2" s="1"/>
  <c r="H219" i="5"/>
  <c r="F221" i="2" s="1"/>
  <c r="I219" i="5"/>
  <c r="G221" i="2" s="1"/>
  <c r="F220" i="5"/>
  <c r="D222" i="2" s="1"/>
  <c r="G220" i="5"/>
  <c r="E222" i="2" s="1"/>
  <c r="H220" i="5"/>
  <c r="F222" i="2" s="1"/>
  <c r="I220" i="5"/>
  <c r="G222" i="2" s="1"/>
  <c r="F221" i="5"/>
  <c r="D223" i="2" s="1"/>
  <c r="G221" i="5"/>
  <c r="E223" i="2" s="1"/>
  <c r="H221" i="5"/>
  <c r="F223" i="2" s="1"/>
  <c r="I221" i="5"/>
  <c r="G223" i="2" s="1"/>
  <c r="F222" i="5"/>
  <c r="D224" i="2" s="1"/>
  <c r="G222" i="5"/>
  <c r="E224" i="2" s="1"/>
  <c r="H222" i="5"/>
  <c r="F224" i="2" s="1"/>
  <c r="I222" i="5"/>
  <c r="G224" i="2" s="1"/>
  <c r="F223" i="5"/>
  <c r="D225" i="2" s="1"/>
  <c r="G223" i="5"/>
  <c r="E225" i="2" s="1"/>
  <c r="H223" i="5"/>
  <c r="F225" i="2" s="1"/>
  <c r="I223" i="5"/>
  <c r="G225" i="2" s="1"/>
  <c r="F224" i="5"/>
  <c r="D226" i="2" s="1"/>
  <c r="G224" i="5"/>
  <c r="E226" i="2" s="1"/>
  <c r="H224" i="5"/>
  <c r="F226" i="2" s="1"/>
  <c r="I224" i="5"/>
  <c r="G226" i="2" s="1"/>
  <c r="F225" i="5"/>
  <c r="D227" i="2" s="1"/>
  <c r="G225" i="5"/>
  <c r="E227" i="2" s="1"/>
  <c r="H225" i="5"/>
  <c r="F227" i="2" s="1"/>
  <c r="I225" i="5"/>
  <c r="G227" i="2" s="1"/>
  <c r="F226" i="5"/>
  <c r="D228" i="2" s="1"/>
  <c r="G226" i="5"/>
  <c r="E228" i="2" s="1"/>
  <c r="H226" i="5"/>
  <c r="F228" i="2" s="1"/>
  <c r="I226" i="5"/>
  <c r="G228" i="2" s="1"/>
  <c r="F227" i="5"/>
  <c r="D229" i="2" s="1"/>
  <c r="G227" i="5"/>
  <c r="E229" i="2" s="1"/>
  <c r="H227" i="5"/>
  <c r="F229" i="2" s="1"/>
  <c r="I227" i="5"/>
  <c r="G229" i="2" s="1"/>
  <c r="F228" i="5"/>
  <c r="D230" i="2" s="1"/>
  <c r="G228" i="5"/>
  <c r="E230" i="2" s="1"/>
  <c r="H228" i="5"/>
  <c r="F230" i="2" s="1"/>
  <c r="I228" i="5"/>
  <c r="G230" i="2" s="1"/>
  <c r="F229" i="5"/>
  <c r="D231" i="2" s="1"/>
  <c r="G229" i="5"/>
  <c r="E231" i="2" s="1"/>
  <c r="H229" i="5"/>
  <c r="F231" i="2" s="1"/>
  <c r="I229" i="5"/>
  <c r="G231" i="2" s="1"/>
  <c r="F230" i="5"/>
  <c r="D232" i="2" s="1"/>
  <c r="G230" i="5"/>
  <c r="E232" i="2" s="1"/>
  <c r="H230" i="5"/>
  <c r="F232" i="2" s="1"/>
  <c r="I230" i="5"/>
  <c r="G232" i="2" s="1"/>
  <c r="F231" i="5"/>
  <c r="D233" i="2" s="1"/>
  <c r="G231" i="5"/>
  <c r="E233" i="2" s="1"/>
  <c r="H231" i="5"/>
  <c r="F233" i="2" s="1"/>
  <c r="I231" i="5"/>
  <c r="G233" i="2" s="1"/>
  <c r="F232" i="5"/>
  <c r="D234" i="2" s="1"/>
  <c r="G232" i="5"/>
  <c r="E234" i="2" s="1"/>
  <c r="H232" i="5"/>
  <c r="F234" i="2" s="1"/>
  <c r="I232" i="5"/>
  <c r="G234" i="2" s="1"/>
  <c r="F233" i="5"/>
  <c r="D235" i="2" s="1"/>
  <c r="G233" i="5"/>
  <c r="E235" i="2" s="1"/>
  <c r="H233" i="5"/>
  <c r="F235" i="2" s="1"/>
  <c r="I233" i="5"/>
  <c r="G235" i="2" s="1"/>
  <c r="F234" i="5"/>
  <c r="D236" i="2" s="1"/>
  <c r="G234" i="5"/>
  <c r="E236" i="2" s="1"/>
  <c r="H234" i="5"/>
  <c r="F236" i="2" s="1"/>
  <c r="I234" i="5"/>
  <c r="G236" i="2" s="1"/>
  <c r="F235" i="5"/>
  <c r="D237" i="2" s="1"/>
  <c r="G235" i="5"/>
  <c r="E237" i="2" s="1"/>
  <c r="H235" i="5"/>
  <c r="F237" i="2" s="1"/>
  <c r="I235" i="5"/>
  <c r="G237" i="2" s="1"/>
  <c r="F236" i="5"/>
  <c r="D238" i="2" s="1"/>
  <c r="G236" i="5"/>
  <c r="E238" i="2" s="1"/>
  <c r="H236" i="5"/>
  <c r="F238" i="2" s="1"/>
  <c r="I236" i="5"/>
  <c r="G238" i="2" s="1"/>
  <c r="F237" i="5"/>
  <c r="D239" i="2" s="1"/>
  <c r="G237" i="5"/>
  <c r="E239" i="2" s="1"/>
  <c r="H237" i="5"/>
  <c r="F239" i="2" s="1"/>
  <c r="I237" i="5"/>
  <c r="G239" i="2" s="1"/>
  <c r="F238" i="5"/>
  <c r="D240" i="2" s="1"/>
  <c r="G238" i="5"/>
  <c r="E240" i="2" s="1"/>
  <c r="H238" i="5"/>
  <c r="F240" i="2" s="1"/>
  <c r="I238" i="5"/>
  <c r="G240" i="2" s="1"/>
  <c r="F239" i="5"/>
  <c r="D241" i="2" s="1"/>
  <c r="G239" i="5"/>
  <c r="E241" i="2" s="1"/>
  <c r="H239" i="5"/>
  <c r="F241" i="2" s="1"/>
  <c r="I239" i="5"/>
  <c r="G241" i="2" s="1"/>
  <c r="F240" i="5"/>
  <c r="D242" i="2" s="1"/>
  <c r="G240" i="5"/>
  <c r="E242" i="2" s="1"/>
  <c r="H240" i="5"/>
  <c r="F242" i="2" s="1"/>
  <c r="I240" i="5"/>
  <c r="G242" i="2" s="1"/>
  <c r="F241" i="5"/>
  <c r="D243" i="2" s="1"/>
  <c r="G241" i="5"/>
  <c r="E243" i="2" s="1"/>
  <c r="H241" i="5"/>
  <c r="F243" i="2" s="1"/>
  <c r="I241" i="5"/>
  <c r="G243" i="2" s="1"/>
  <c r="F242" i="5"/>
  <c r="D244" i="2" s="1"/>
  <c r="G242" i="5"/>
  <c r="E244" i="2" s="1"/>
  <c r="H242" i="5"/>
  <c r="F244" i="2" s="1"/>
  <c r="I242" i="5"/>
  <c r="G244" i="2" s="1"/>
  <c r="F243" i="5"/>
  <c r="D245" i="2" s="1"/>
  <c r="G243" i="5"/>
  <c r="E245" i="2" s="1"/>
  <c r="H243" i="5"/>
  <c r="F245" i="2" s="1"/>
  <c r="I243" i="5"/>
  <c r="G245" i="2" s="1"/>
  <c r="F244" i="5"/>
  <c r="D246" i="2" s="1"/>
  <c r="G244" i="5"/>
  <c r="E246" i="2" s="1"/>
  <c r="H244" i="5"/>
  <c r="F246" i="2" s="1"/>
  <c r="I244" i="5"/>
  <c r="G246" i="2" s="1"/>
  <c r="F245" i="5"/>
  <c r="D247" i="2" s="1"/>
  <c r="G245" i="5"/>
  <c r="E247" i="2" s="1"/>
  <c r="H245" i="5"/>
  <c r="F247" i="2" s="1"/>
  <c r="I245" i="5"/>
  <c r="G247" i="2" s="1"/>
  <c r="F246" i="5"/>
  <c r="D248" i="2" s="1"/>
  <c r="G246" i="5"/>
  <c r="E248" i="2" s="1"/>
  <c r="H246" i="5"/>
  <c r="F248" i="2" s="1"/>
  <c r="I246" i="5"/>
  <c r="G248" i="2" s="1"/>
  <c r="F247" i="5"/>
  <c r="D249" i="2" s="1"/>
  <c r="G247" i="5"/>
  <c r="E249" i="2" s="1"/>
  <c r="H247" i="5"/>
  <c r="F249" i="2" s="1"/>
  <c r="I247" i="5"/>
  <c r="G249" i="2" s="1"/>
  <c r="F248" i="5"/>
  <c r="D250" i="2" s="1"/>
  <c r="G248" i="5"/>
  <c r="E250" i="2" s="1"/>
  <c r="H248" i="5"/>
  <c r="F250" i="2" s="1"/>
  <c r="I248" i="5"/>
  <c r="G250" i="2" s="1"/>
  <c r="F249" i="5"/>
  <c r="D251" i="2" s="1"/>
  <c r="G249" i="5"/>
  <c r="E251" i="2" s="1"/>
  <c r="H249" i="5"/>
  <c r="F251" i="2" s="1"/>
  <c r="I249" i="5"/>
  <c r="G251" i="2" s="1"/>
  <c r="F250" i="5"/>
  <c r="D252" i="2" s="1"/>
  <c r="G250" i="5"/>
  <c r="E252" i="2" s="1"/>
  <c r="H250" i="5"/>
  <c r="F252" i="2" s="1"/>
  <c r="I250" i="5"/>
  <c r="G252" i="2" s="1"/>
  <c r="F251" i="5"/>
  <c r="D253" i="2" s="1"/>
  <c r="G251" i="5"/>
  <c r="E253" i="2" s="1"/>
  <c r="H251" i="5"/>
  <c r="F253" i="2" s="1"/>
  <c r="I251" i="5"/>
  <c r="G253" i="2" s="1"/>
  <c r="F252" i="5"/>
  <c r="D254" i="2" s="1"/>
  <c r="G252" i="5"/>
  <c r="E254" i="2" s="1"/>
  <c r="H252" i="5"/>
  <c r="F254" i="2" s="1"/>
  <c r="I252" i="5"/>
  <c r="G254" i="2" s="1"/>
  <c r="F253" i="5"/>
  <c r="D255" i="2" s="1"/>
  <c r="G253" i="5"/>
  <c r="E255" i="2" s="1"/>
  <c r="H253" i="5"/>
  <c r="F255" i="2" s="1"/>
  <c r="I253" i="5"/>
  <c r="G255" i="2" s="1"/>
  <c r="F254" i="5"/>
  <c r="D256" i="2" s="1"/>
  <c r="G254" i="5"/>
  <c r="E256" i="2" s="1"/>
  <c r="H254" i="5"/>
  <c r="F256" i="2" s="1"/>
  <c r="I254" i="5"/>
  <c r="G256" i="2" s="1"/>
  <c r="F255" i="5"/>
  <c r="D257" i="2" s="1"/>
  <c r="G255" i="5"/>
  <c r="E257" i="2" s="1"/>
  <c r="H255" i="5"/>
  <c r="F257" i="2" s="1"/>
  <c r="I255" i="5"/>
  <c r="G257" i="2" s="1"/>
  <c r="F256" i="5"/>
  <c r="D258" i="2" s="1"/>
  <c r="G256" i="5"/>
  <c r="E258" i="2" s="1"/>
  <c r="H256" i="5"/>
  <c r="F258" i="2" s="1"/>
  <c r="I256" i="5"/>
  <c r="G258" i="2" s="1"/>
  <c r="F257" i="5"/>
  <c r="D259" i="2" s="1"/>
  <c r="G257" i="5"/>
  <c r="E259" i="2" s="1"/>
  <c r="H257" i="5"/>
  <c r="F259" i="2" s="1"/>
  <c r="I257" i="5"/>
  <c r="G259" i="2" s="1"/>
  <c r="F258" i="5"/>
  <c r="D260" i="2" s="1"/>
  <c r="G258" i="5"/>
  <c r="E260" i="2" s="1"/>
  <c r="H258" i="5"/>
  <c r="F260" i="2" s="1"/>
  <c r="I258" i="5"/>
  <c r="G260" i="2" s="1"/>
  <c r="F259" i="5"/>
  <c r="D261" i="2" s="1"/>
  <c r="G259" i="5"/>
  <c r="E261" i="2" s="1"/>
  <c r="H259" i="5"/>
  <c r="F261" i="2" s="1"/>
  <c r="I259" i="5"/>
  <c r="G261" i="2" s="1"/>
  <c r="F260" i="5"/>
  <c r="D262" i="2" s="1"/>
  <c r="G260" i="5"/>
  <c r="E262" i="2" s="1"/>
  <c r="H260" i="5"/>
  <c r="F262" i="2" s="1"/>
  <c r="I260" i="5"/>
  <c r="G262" i="2" s="1"/>
  <c r="F261" i="5"/>
  <c r="D263" i="2" s="1"/>
  <c r="G261" i="5"/>
  <c r="E263" i="2" s="1"/>
  <c r="H261" i="5"/>
  <c r="F263" i="2" s="1"/>
  <c r="I261" i="5"/>
  <c r="G263" i="2" s="1"/>
  <c r="F262" i="5"/>
  <c r="D264" i="2" s="1"/>
  <c r="G262" i="5"/>
  <c r="E264" i="2" s="1"/>
  <c r="H262" i="5"/>
  <c r="F264" i="2" s="1"/>
  <c r="I262" i="5"/>
  <c r="G264" i="2" s="1"/>
  <c r="F263" i="5"/>
  <c r="D265" i="2" s="1"/>
  <c r="G263" i="5"/>
  <c r="E265" i="2" s="1"/>
  <c r="H263" i="5"/>
  <c r="F265" i="2" s="1"/>
  <c r="I263" i="5"/>
  <c r="G265" i="2" s="1"/>
  <c r="F264" i="5"/>
  <c r="D266" i="2" s="1"/>
  <c r="G264" i="5"/>
  <c r="E266" i="2" s="1"/>
  <c r="H264" i="5"/>
  <c r="F266" i="2" s="1"/>
  <c r="I264" i="5"/>
  <c r="G266" i="2" s="1"/>
  <c r="F265" i="5"/>
  <c r="D267" i="2" s="1"/>
  <c r="G265" i="5"/>
  <c r="E267" i="2" s="1"/>
  <c r="H265" i="5"/>
  <c r="F267" i="2" s="1"/>
  <c r="I265" i="5"/>
  <c r="G267" i="2" s="1"/>
  <c r="F266" i="5"/>
  <c r="D268" i="2" s="1"/>
  <c r="G266" i="5"/>
  <c r="E268" i="2" s="1"/>
  <c r="H266" i="5"/>
  <c r="F268" i="2" s="1"/>
  <c r="I266" i="5"/>
  <c r="G268" i="2" s="1"/>
  <c r="F267" i="5"/>
  <c r="D269" i="2" s="1"/>
  <c r="G267" i="5"/>
  <c r="E269" i="2" s="1"/>
  <c r="H267" i="5"/>
  <c r="F269" i="2" s="1"/>
  <c r="I267" i="5"/>
  <c r="G269" i="2" s="1"/>
  <c r="F268" i="5"/>
  <c r="D270" i="2" s="1"/>
  <c r="G268" i="5"/>
  <c r="E270" i="2" s="1"/>
  <c r="H268" i="5"/>
  <c r="F270" i="2" s="1"/>
  <c r="I268" i="5"/>
  <c r="G270" i="2" s="1"/>
  <c r="F269" i="5"/>
  <c r="D271" i="2" s="1"/>
  <c r="G269" i="5"/>
  <c r="E271" i="2" s="1"/>
  <c r="H269" i="5"/>
  <c r="F271" i="2" s="1"/>
  <c r="I269" i="5"/>
  <c r="G271" i="2" s="1"/>
  <c r="F270" i="5"/>
  <c r="D272" i="2" s="1"/>
  <c r="G270" i="5"/>
  <c r="E272" i="2" s="1"/>
  <c r="H270" i="5"/>
  <c r="F272" i="2" s="1"/>
  <c r="I270" i="5"/>
  <c r="G272" i="2" s="1"/>
  <c r="F271" i="5"/>
  <c r="D273" i="2" s="1"/>
  <c r="G271" i="5"/>
  <c r="E273" i="2" s="1"/>
  <c r="H271" i="5"/>
  <c r="F273" i="2" s="1"/>
  <c r="I271" i="5"/>
  <c r="G273" i="2" s="1"/>
  <c r="F272" i="5"/>
  <c r="D274" i="2" s="1"/>
  <c r="G272" i="5"/>
  <c r="E274" i="2" s="1"/>
  <c r="H272" i="5"/>
  <c r="F274" i="2" s="1"/>
  <c r="I272" i="5"/>
  <c r="G274" i="2" s="1"/>
  <c r="F273" i="5"/>
  <c r="D275" i="2" s="1"/>
  <c r="G273" i="5"/>
  <c r="E275" i="2" s="1"/>
  <c r="H273" i="5"/>
  <c r="F275" i="2" s="1"/>
  <c r="I273" i="5"/>
  <c r="G275" i="2" s="1"/>
  <c r="F274" i="5"/>
  <c r="D276" i="2" s="1"/>
  <c r="G274" i="5"/>
  <c r="E276" i="2" s="1"/>
  <c r="H274" i="5"/>
  <c r="F276" i="2" s="1"/>
  <c r="I274" i="5"/>
  <c r="G276" i="2" s="1"/>
  <c r="F275" i="5"/>
  <c r="D277" i="2" s="1"/>
  <c r="G275" i="5"/>
  <c r="E277" i="2" s="1"/>
  <c r="H275" i="5"/>
  <c r="F277" i="2" s="1"/>
  <c r="I275" i="5"/>
  <c r="G277" i="2" s="1"/>
  <c r="F276" i="5"/>
  <c r="D278" i="2" s="1"/>
  <c r="G276" i="5"/>
  <c r="E278" i="2" s="1"/>
  <c r="H276" i="5"/>
  <c r="F278" i="2" s="1"/>
  <c r="I276" i="5"/>
  <c r="G278" i="2" s="1"/>
  <c r="F277" i="5"/>
  <c r="D279" i="2" s="1"/>
  <c r="G277" i="5"/>
  <c r="E279" i="2" s="1"/>
  <c r="H277" i="5"/>
  <c r="F279" i="2" s="1"/>
  <c r="I277" i="5"/>
  <c r="G279" i="2" s="1"/>
  <c r="F278" i="5"/>
  <c r="D280" i="2" s="1"/>
  <c r="G278" i="5"/>
  <c r="E280" i="2" s="1"/>
  <c r="H278" i="5"/>
  <c r="F280" i="2" s="1"/>
  <c r="I278" i="5"/>
  <c r="G280" i="2" s="1"/>
  <c r="F279" i="5"/>
  <c r="D281" i="2" s="1"/>
  <c r="G279" i="5"/>
  <c r="E281" i="2" s="1"/>
  <c r="H279" i="5"/>
  <c r="F281" i="2" s="1"/>
  <c r="I279" i="5"/>
  <c r="G281" i="2" s="1"/>
  <c r="F280" i="5"/>
  <c r="D282" i="2" s="1"/>
  <c r="G280" i="5"/>
  <c r="E282" i="2" s="1"/>
  <c r="H280" i="5"/>
  <c r="F282" i="2" s="1"/>
  <c r="I280" i="5"/>
  <c r="G282" i="2" s="1"/>
  <c r="F281" i="5"/>
  <c r="D283" i="2" s="1"/>
  <c r="G281" i="5"/>
  <c r="E283" i="2" s="1"/>
  <c r="H281" i="5"/>
  <c r="F283" i="2" s="1"/>
  <c r="I281" i="5"/>
  <c r="G283" i="2" s="1"/>
  <c r="F282" i="5"/>
  <c r="D284" i="2" s="1"/>
  <c r="G282" i="5"/>
  <c r="E284" i="2" s="1"/>
  <c r="H282" i="5"/>
  <c r="F284" i="2" s="1"/>
  <c r="I282" i="5"/>
  <c r="G284" i="2" s="1"/>
  <c r="F283" i="5"/>
  <c r="D285" i="2" s="1"/>
  <c r="G283" i="5"/>
  <c r="E285" i="2" s="1"/>
  <c r="H283" i="5"/>
  <c r="F285" i="2" s="1"/>
  <c r="I283" i="5"/>
  <c r="G285" i="2" s="1"/>
  <c r="F284" i="5"/>
  <c r="D286" i="2" s="1"/>
  <c r="G284" i="5"/>
  <c r="E286" i="2" s="1"/>
  <c r="H284" i="5"/>
  <c r="F286" i="2" s="1"/>
  <c r="I284" i="5"/>
  <c r="G286" i="2" s="1"/>
  <c r="F285" i="5"/>
  <c r="D287" i="2" s="1"/>
  <c r="G285" i="5"/>
  <c r="E287" i="2" s="1"/>
  <c r="H285" i="5"/>
  <c r="F287" i="2" s="1"/>
  <c r="I285" i="5"/>
  <c r="G287" i="2" s="1"/>
  <c r="F286" i="5"/>
  <c r="D288" i="2" s="1"/>
  <c r="G286" i="5"/>
  <c r="E288" i="2" s="1"/>
  <c r="H286" i="5"/>
  <c r="F288" i="2" s="1"/>
  <c r="I286" i="5"/>
  <c r="G288" i="2" s="1"/>
  <c r="F287" i="5"/>
  <c r="D289" i="2" s="1"/>
  <c r="G287" i="5"/>
  <c r="E289" i="2" s="1"/>
  <c r="H287" i="5"/>
  <c r="F289" i="2" s="1"/>
  <c r="I287" i="5"/>
  <c r="G289" i="2" s="1"/>
  <c r="F288" i="5"/>
  <c r="D290" i="2" s="1"/>
  <c r="G288" i="5"/>
  <c r="E290" i="2" s="1"/>
  <c r="H288" i="5"/>
  <c r="F290" i="2" s="1"/>
  <c r="I288" i="5"/>
  <c r="G290" i="2" s="1"/>
  <c r="F289" i="5"/>
  <c r="D291" i="2" s="1"/>
  <c r="G289" i="5"/>
  <c r="E291" i="2" s="1"/>
  <c r="H289" i="5"/>
  <c r="F291" i="2" s="1"/>
  <c r="I289" i="5"/>
  <c r="G291" i="2" s="1"/>
  <c r="F290" i="5"/>
  <c r="D292" i="2" s="1"/>
  <c r="G290" i="5"/>
  <c r="E292" i="2" s="1"/>
  <c r="H290" i="5"/>
  <c r="F292" i="2" s="1"/>
  <c r="I290" i="5"/>
  <c r="G292" i="2" s="1"/>
  <c r="F291" i="5"/>
  <c r="D293" i="2" s="1"/>
  <c r="G291" i="5"/>
  <c r="E293" i="2" s="1"/>
  <c r="H291" i="5"/>
  <c r="F293" i="2" s="1"/>
  <c r="I291" i="5"/>
  <c r="G293" i="2" s="1"/>
  <c r="F292" i="5"/>
  <c r="D294" i="2" s="1"/>
  <c r="G292" i="5"/>
  <c r="E294" i="2" s="1"/>
  <c r="H292" i="5"/>
  <c r="F294" i="2" s="1"/>
  <c r="I292" i="5"/>
  <c r="G294" i="2" s="1"/>
  <c r="F293" i="5"/>
  <c r="D295" i="2" s="1"/>
  <c r="G293" i="5"/>
  <c r="E295" i="2" s="1"/>
  <c r="H293" i="5"/>
  <c r="F295" i="2" s="1"/>
  <c r="I293" i="5"/>
  <c r="G295" i="2" s="1"/>
  <c r="F294" i="5"/>
  <c r="D296" i="2" s="1"/>
  <c r="G294" i="5"/>
  <c r="E296" i="2" s="1"/>
  <c r="H294" i="5"/>
  <c r="F296" i="2" s="1"/>
  <c r="I294" i="5"/>
  <c r="G296" i="2" s="1"/>
  <c r="F295" i="5"/>
  <c r="D297" i="2" s="1"/>
  <c r="G295" i="5"/>
  <c r="E297" i="2" s="1"/>
  <c r="H295" i="5"/>
  <c r="F297" i="2" s="1"/>
  <c r="I295" i="5"/>
  <c r="G297" i="2" s="1"/>
  <c r="F296" i="5"/>
  <c r="D298" i="2" s="1"/>
  <c r="G296" i="5"/>
  <c r="E298" i="2" s="1"/>
  <c r="H296" i="5"/>
  <c r="F298" i="2" s="1"/>
  <c r="I296" i="5"/>
  <c r="G298" i="2" s="1"/>
  <c r="F297" i="5"/>
  <c r="D299" i="2" s="1"/>
  <c r="G297" i="5"/>
  <c r="E299" i="2" s="1"/>
  <c r="H297" i="5"/>
  <c r="F299" i="2" s="1"/>
  <c r="I297" i="5"/>
  <c r="G299" i="2" s="1"/>
  <c r="F298" i="5"/>
  <c r="D300" i="2" s="1"/>
  <c r="G298" i="5"/>
  <c r="E300" i="2" s="1"/>
  <c r="H298" i="5"/>
  <c r="F300" i="2" s="1"/>
  <c r="I298" i="5"/>
  <c r="G300" i="2" s="1"/>
  <c r="F299" i="5"/>
  <c r="D301" i="2" s="1"/>
  <c r="G299" i="5"/>
  <c r="E301" i="2" s="1"/>
  <c r="H299" i="5"/>
  <c r="F301" i="2" s="1"/>
  <c r="I299" i="5"/>
  <c r="G301" i="2" s="1"/>
  <c r="F300" i="5"/>
  <c r="D302" i="2" s="1"/>
  <c r="G300" i="5"/>
  <c r="E302" i="2" s="1"/>
  <c r="H300" i="5"/>
  <c r="F302" i="2" s="1"/>
  <c r="I300" i="5"/>
  <c r="G302" i="2" s="1"/>
  <c r="F301" i="5"/>
  <c r="D303" i="2" s="1"/>
  <c r="G301" i="5"/>
  <c r="E303" i="2" s="1"/>
  <c r="H301" i="5"/>
  <c r="F303" i="2" s="1"/>
  <c r="I301" i="5"/>
  <c r="G303" i="2" s="1"/>
  <c r="F302" i="5"/>
  <c r="D304" i="2" s="1"/>
  <c r="G302" i="5"/>
  <c r="E304" i="2" s="1"/>
  <c r="H302" i="5"/>
  <c r="F304" i="2" s="1"/>
  <c r="I302" i="5"/>
  <c r="G304" i="2" s="1"/>
  <c r="F303" i="5"/>
  <c r="D305" i="2" s="1"/>
  <c r="G303" i="5"/>
  <c r="E305" i="2" s="1"/>
  <c r="H303" i="5"/>
  <c r="F305" i="2" s="1"/>
  <c r="I303" i="5"/>
  <c r="G305" i="2" s="1"/>
  <c r="F304" i="5"/>
  <c r="D306" i="2" s="1"/>
  <c r="G304" i="5"/>
  <c r="E306" i="2" s="1"/>
  <c r="H304" i="5"/>
  <c r="F306" i="2" s="1"/>
  <c r="I304" i="5"/>
  <c r="G306" i="2" s="1"/>
  <c r="F305" i="5"/>
  <c r="D307" i="2" s="1"/>
  <c r="G305" i="5"/>
  <c r="E307" i="2" s="1"/>
  <c r="H305" i="5"/>
  <c r="F307" i="2" s="1"/>
  <c r="I305" i="5"/>
  <c r="G307" i="2" s="1"/>
  <c r="F306" i="5"/>
  <c r="D308" i="2" s="1"/>
  <c r="G306" i="5"/>
  <c r="E308" i="2" s="1"/>
  <c r="H306" i="5"/>
  <c r="F308" i="2" s="1"/>
  <c r="I306" i="5"/>
  <c r="G308" i="2" s="1"/>
  <c r="F307" i="5"/>
  <c r="D309" i="2" s="1"/>
  <c r="G307" i="5"/>
  <c r="E309" i="2" s="1"/>
  <c r="H307" i="5"/>
  <c r="F309" i="2" s="1"/>
  <c r="I307" i="5"/>
  <c r="G309" i="2" s="1"/>
  <c r="F308" i="5"/>
  <c r="D310" i="2" s="1"/>
  <c r="G308" i="5"/>
  <c r="E310" i="2" s="1"/>
  <c r="H308" i="5"/>
  <c r="F310" i="2" s="1"/>
  <c r="I308" i="5"/>
  <c r="G310" i="2" s="1"/>
  <c r="F309" i="5"/>
  <c r="D311" i="2" s="1"/>
  <c r="G309" i="5"/>
  <c r="E311" i="2" s="1"/>
  <c r="H309" i="5"/>
  <c r="F311" i="2" s="1"/>
  <c r="I309" i="5"/>
  <c r="G311" i="2" s="1"/>
  <c r="F310" i="5"/>
  <c r="D312" i="2" s="1"/>
  <c r="G310" i="5"/>
  <c r="E312" i="2" s="1"/>
  <c r="H310" i="5"/>
  <c r="F312" i="2" s="1"/>
  <c r="I310" i="5"/>
  <c r="G312" i="2" s="1"/>
  <c r="F311" i="5"/>
  <c r="D313" i="2" s="1"/>
  <c r="G311" i="5"/>
  <c r="E313" i="2" s="1"/>
  <c r="H311" i="5"/>
  <c r="F313" i="2" s="1"/>
  <c r="I311" i="5"/>
  <c r="G313" i="2" s="1"/>
  <c r="F312" i="5"/>
  <c r="D314" i="2" s="1"/>
  <c r="G312" i="5"/>
  <c r="E314" i="2" s="1"/>
  <c r="H312" i="5"/>
  <c r="F314" i="2" s="1"/>
  <c r="I312" i="5"/>
  <c r="G314" i="2" s="1"/>
  <c r="F313" i="5"/>
  <c r="D315" i="2" s="1"/>
  <c r="G313" i="5"/>
  <c r="E315" i="2" s="1"/>
  <c r="H313" i="5"/>
  <c r="F315" i="2" s="1"/>
  <c r="I313" i="5"/>
  <c r="G315" i="2" s="1"/>
  <c r="F314" i="5"/>
  <c r="D316" i="2" s="1"/>
  <c r="G314" i="5"/>
  <c r="E316" i="2" s="1"/>
  <c r="H314" i="5"/>
  <c r="F316" i="2" s="1"/>
  <c r="I314" i="5"/>
  <c r="G316" i="2" s="1"/>
  <c r="F315" i="5"/>
  <c r="D317" i="2" s="1"/>
  <c r="G315" i="5"/>
  <c r="E317" i="2" s="1"/>
  <c r="H315" i="5"/>
  <c r="F317" i="2" s="1"/>
  <c r="I315" i="5"/>
  <c r="G317" i="2" s="1"/>
  <c r="F318" i="5"/>
  <c r="D320" i="2" s="1"/>
  <c r="G318" i="5"/>
  <c r="E320" i="2" s="1"/>
  <c r="H318" i="5"/>
  <c r="F320" i="2" s="1"/>
  <c r="I318" i="5"/>
  <c r="G320" i="2" s="1"/>
  <c r="F319" i="5"/>
  <c r="D321" i="2" s="1"/>
  <c r="G319" i="5"/>
  <c r="E321" i="2" s="1"/>
  <c r="H319" i="5"/>
  <c r="F321" i="2" s="1"/>
  <c r="I319" i="5"/>
  <c r="G321" i="2" s="1"/>
  <c r="F320" i="5"/>
  <c r="D322" i="2" s="1"/>
  <c r="G320" i="5"/>
  <c r="E322" i="2" s="1"/>
  <c r="H320" i="5"/>
  <c r="F322" i="2" s="1"/>
  <c r="I320" i="5"/>
  <c r="G322" i="2" s="1"/>
  <c r="F321" i="5"/>
  <c r="D323" i="2" s="1"/>
  <c r="G321" i="5"/>
  <c r="E323" i="2" s="1"/>
  <c r="H321" i="5"/>
  <c r="F323" i="2" s="1"/>
  <c r="I321" i="5"/>
  <c r="G323" i="2" s="1"/>
  <c r="F322" i="5"/>
  <c r="D324" i="2" s="1"/>
  <c r="G322" i="5"/>
  <c r="E324" i="2" s="1"/>
  <c r="H322" i="5"/>
  <c r="F324" i="2" s="1"/>
  <c r="I322" i="5"/>
  <c r="G324" i="2" s="1"/>
  <c r="F323" i="5"/>
  <c r="D325" i="2" s="1"/>
  <c r="G323" i="5"/>
  <c r="E325" i="2" s="1"/>
  <c r="H323" i="5"/>
  <c r="F325" i="2" s="1"/>
  <c r="I323" i="5"/>
  <c r="G325" i="2" s="1"/>
  <c r="F324" i="5"/>
  <c r="D326" i="2" s="1"/>
  <c r="G324" i="5"/>
  <c r="E326" i="2" s="1"/>
  <c r="H324" i="5"/>
  <c r="F326" i="2" s="1"/>
  <c r="I324" i="5"/>
  <c r="G326" i="2" s="1"/>
  <c r="F325" i="5"/>
  <c r="D327" i="2" s="1"/>
  <c r="G325" i="5"/>
  <c r="E327" i="2" s="1"/>
  <c r="H325" i="5"/>
  <c r="F327" i="2" s="1"/>
  <c r="I325" i="5"/>
  <c r="G327" i="2" s="1"/>
  <c r="F326" i="5"/>
  <c r="D328" i="2" s="1"/>
  <c r="G326" i="5"/>
  <c r="E328" i="2" s="1"/>
  <c r="H326" i="5"/>
  <c r="F328" i="2" s="1"/>
  <c r="I326" i="5"/>
  <c r="G328" i="2" s="1"/>
  <c r="F327" i="5"/>
  <c r="D329" i="2" s="1"/>
  <c r="G327" i="5"/>
  <c r="E329" i="2" s="1"/>
  <c r="H327" i="5"/>
  <c r="F329" i="2" s="1"/>
  <c r="I327" i="5"/>
  <c r="G329" i="2" s="1"/>
  <c r="F328" i="5"/>
  <c r="D330" i="2" s="1"/>
  <c r="G328" i="5"/>
  <c r="E330" i="2" s="1"/>
  <c r="H328" i="5"/>
  <c r="F330" i="2" s="1"/>
  <c r="I328" i="5"/>
  <c r="G330" i="2" s="1"/>
  <c r="F329" i="5"/>
  <c r="D331" i="2" s="1"/>
  <c r="G329" i="5"/>
  <c r="E331" i="2" s="1"/>
  <c r="H329" i="5"/>
  <c r="F331" i="2" s="1"/>
  <c r="I329" i="5"/>
  <c r="G331" i="2" s="1"/>
  <c r="F330" i="5"/>
  <c r="D332" i="2" s="1"/>
  <c r="G330" i="5"/>
  <c r="E332" i="2" s="1"/>
  <c r="H330" i="5"/>
  <c r="F332" i="2" s="1"/>
  <c r="I330" i="5"/>
  <c r="G332" i="2" s="1"/>
  <c r="F331" i="5"/>
  <c r="D333" i="2" s="1"/>
  <c r="G331" i="5"/>
  <c r="E333" i="2" s="1"/>
  <c r="H331" i="5"/>
  <c r="F333" i="2" s="1"/>
  <c r="I331" i="5"/>
  <c r="G333" i="2" s="1"/>
  <c r="F332" i="5"/>
  <c r="D334" i="2" s="1"/>
  <c r="G332" i="5"/>
  <c r="E334" i="2" s="1"/>
  <c r="H332" i="5"/>
  <c r="F334" i="2" s="1"/>
  <c r="I332" i="5"/>
  <c r="G334" i="2" s="1"/>
  <c r="F333" i="5"/>
  <c r="D335" i="2" s="1"/>
  <c r="G333" i="5"/>
  <c r="E335" i="2" s="1"/>
  <c r="H333" i="5"/>
  <c r="F335" i="2" s="1"/>
  <c r="I333" i="5"/>
  <c r="G335" i="2" s="1"/>
  <c r="F334" i="5"/>
  <c r="D336" i="2" s="1"/>
  <c r="G334" i="5"/>
  <c r="E336" i="2" s="1"/>
  <c r="H334" i="5"/>
  <c r="F336" i="2" s="1"/>
  <c r="I334" i="5"/>
  <c r="G336" i="2" s="1"/>
  <c r="F335" i="5"/>
  <c r="D337" i="2" s="1"/>
  <c r="G335" i="5"/>
  <c r="E337" i="2" s="1"/>
  <c r="H335" i="5"/>
  <c r="F337" i="2" s="1"/>
  <c r="I335" i="5"/>
  <c r="G337" i="2" s="1"/>
  <c r="F336" i="5"/>
  <c r="D338" i="2" s="1"/>
  <c r="G336" i="5"/>
  <c r="E338" i="2" s="1"/>
  <c r="H336" i="5"/>
  <c r="F338" i="2" s="1"/>
  <c r="I336" i="5"/>
  <c r="G338" i="2" s="1"/>
  <c r="F337" i="5"/>
  <c r="D339" i="2" s="1"/>
  <c r="G337" i="5"/>
  <c r="E339" i="2" s="1"/>
  <c r="H337" i="5"/>
  <c r="F339" i="2" s="1"/>
  <c r="I337" i="5"/>
  <c r="G339" i="2" s="1"/>
  <c r="F338" i="5"/>
  <c r="D340" i="2" s="1"/>
  <c r="G338" i="5"/>
  <c r="E340" i="2" s="1"/>
  <c r="H338" i="5"/>
  <c r="F340" i="2" s="1"/>
  <c r="I338" i="5"/>
  <c r="G340" i="2" s="1"/>
  <c r="F339" i="5"/>
  <c r="D341" i="2" s="1"/>
  <c r="G339" i="5"/>
  <c r="E341" i="2" s="1"/>
  <c r="H339" i="5"/>
  <c r="F341" i="2" s="1"/>
  <c r="I339" i="5"/>
  <c r="G341" i="2" s="1"/>
  <c r="F340" i="5"/>
  <c r="D342" i="2" s="1"/>
  <c r="G340" i="5"/>
  <c r="E342" i="2" s="1"/>
  <c r="H340" i="5"/>
  <c r="F342" i="2" s="1"/>
  <c r="I340" i="5"/>
  <c r="G342" i="2" s="1"/>
  <c r="F341" i="5"/>
  <c r="D343" i="2" s="1"/>
  <c r="G341" i="5"/>
  <c r="E343" i="2" s="1"/>
  <c r="H341" i="5"/>
  <c r="F343" i="2" s="1"/>
  <c r="I341" i="5"/>
  <c r="G343" i="2" s="1"/>
  <c r="F342" i="5"/>
  <c r="D344" i="2" s="1"/>
  <c r="G342" i="5"/>
  <c r="E344" i="2" s="1"/>
  <c r="H342" i="5"/>
  <c r="F344" i="2" s="1"/>
  <c r="I342" i="5"/>
  <c r="G344" i="2" s="1"/>
  <c r="F343" i="5"/>
  <c r="D345" i="2" s="1"/>
  <c r="G343" i="5"/>
  <c r="E345" i="2" s="1"/>
  <c r="H343" i="5"/>
  <c r="F345" i="2" s="1"/>
  <c r="I343" i="5"/>
  <c r="G345" i="2" s="1"/>
  <c r="F344" i="5"/>
  <c r="D346" i="2" s="1"/>
  <c r="G344" i="5"/>
  <c r="E346" i="2" s="1"/>
  <c r="H344" i="5"/>
  <c r="F346" i="2" s="1"/>
  <c r="I344" i="5"/>
  <c r="G346" i="2" s="1"/>
  <c r="F345" i="5"/>
  <c r="D347" i="2" s="1"/>
  <c r="G345" i="5"/>
  <c r="E347" i="2" s="1"/>
  <c r="H345" i="5"/>
  <c r="F347" i="2" s="1"/>
  <c r="I345" i="5"/>
  <c r="G347" i="2" s="1"/>
  <c r="F346" i="5"/>
  <c r="D348" i="2" s="1"/>
  <c r="G346" i="5"/>
  <c r="E348" i="2" s="1"/>
  <c r="H346" i="5"/>
  <c r="F348" i="2" s="1"/>
  <c r="I346" i="5"/>
  <c r="G348" i="2" s="1"/>
  <c r="F347" i="5"/>
  <c r="D349" i="2" s="1"/>
  <c r="G347" i="5"/>
  <c r="E349" i="2" s="1"/>
  <c r="H347" i="5"/>
  <c r="F349" i="2" s="1"/>
  <c r="I347" i="5"/>
  <c r="G349" i="2" s="1"/>
  <c r="F348" i="5"/>
  <c r="D350" i="2" s="1"/>
  <c r="G348" i="5"/>
  <c r="E350" i="2" s="1"/>
  <c r="H348" i="5"/>
  <c r="F350" i="2" s="1"/>
  <c r="I348" i="5"/>
  <c r="G350" i="2" s="1"/>
  <c r="F349" i="5"/>
  <c r="D351" i="2" s="1"/>
  <c r="G349" i="5"/>
  <c r="E351" i="2" s="1"/>
  <c r="H349" i="5"/>
  <c r="F351" i="2" s="1"/>
  <c r="I349" i="5"/>
  <c r="G351" i="2" s="1"/>
  <c r="F350" i="5"/>
  <c r="D352" i="2" s="1"/>
  <c r="G350" i="5"/>
  <c r="E352" i="2" s="1"/>
  <c r="H350" i="5"/>
  <c r="F352" i="2" s="1"/>
  <c r="I350" i="5"/>
  <c r="G352" i="2" s="1"/>
  <c r="F351" i="5"/>
  <c r="D353" i="2" s="1"/>
  <c r="G351" i="5"/>
  <c r="E353" i="2" s="1"/>
  <c r="H351" i="5"/>
  <c r="F353" i="2" s="1"/>
  <c r="I351" i="5"/>
  <c r="G353" i="2" s="1"/>
  <c r="F352" i="5"/>
  <c r="D354" i="2" s="1"/>
  <c r="G352" i="5"/>
  <c r="E354" i="2" s="1"/>
  <c r="H352" i="5"/>
  <c r="F354" i="2" s="1"/>
  <c r="I352" i="5"/>
  <c r="G354" i="2" s="1"/>
  <c r="F353" i="5"/>
  <c r="D355" i="2" s="1"/>
  <c r="G353" i="5"/>
  <c r="E355" i="2" s="1"/>
  <c r="H353" i="5"/>
  <c r="F355" i="2" s="1"/>
  <c r="I353" i="5"/>
  <c r="G355" i="2" s="1"/>
  <c r="F354" i="5"/>
  <c r="D356" i="2" s="1"/>
  <c r="G354" i="5"/>
  <c r="E356" i="2" s="1"/>
  <c r="H354" i="5"/>
  <c r="F356" i="2" s="1"/>
  <c r="I354" i="5"/>
  <c r="G356" i="2" s="1"/>
  <c r="F355" i="5"/>
  <c r="D357" i="2" s="1"/>
  <c r="G355" i="5"/>
  <c r="E357" i="2" s="1"/>
  <c r="H355" i="5"/>
  <c r="F357" i="2" s="1"/>
  <c r="I355" i="5"/>
  <c r="G357" i="2" s="1"/>
  <c r="F356" i="5"/>
  <c r="D358" i="2" s="1"/>
  <c r="G356" i="5"/>
  <c r="E358" i="2" s="1"/>
  <c r="H356" i="5"/>
  <c r="F358" i="2" s="1"/>
  <c r="I356" i="5"/>
  <c r="G358" i="2" s="1"/>
  <c r="F357" i="5"/>
  <c r="D359" i="2" s="1"/>
  <c r="G357" i="5"/>
  <c r="E359" i="2" s="1"/>
  <c r="H357" i="5"/>
  <c r="F359" i="2" s="1"/>
  <c r="I357" i="5"/>
  <c r="G359" i="2" s="1"/>
  <c r="F358" i="5"/>
  <c r="D360" i="2" s="1"/>
  <c r="G358" i="5"/>
  <c r="E360" i="2" s="1"/>
  <c r="H358" i="5"/>
  <c r="F360" i="2" s="1"/>
  <c r="I358" i="5"/>
  <c r="G360" i="2" s="1"/>
  <c r="F359" i="5"/>
  <c r="D361" i="2" s="1"/>
  <c r="G359" i="5"/>
  <c r="E361" i="2" s="1"/>
  <c r="H359" i="5"/>
  <c r="F361" i="2" s="1"/>
  <c r="I359" i="5"/>
  <c r="G361" i="2" s="1"/>
  <c r="F360" i="5"/>
  <c r="D362" i="2" s="1"/>
  <c r="G360" i="5"/>
  <c r="E362" i="2" s="1"/>
  <c r="H360" i="5"/>
  <c r="F362" i="2" s="1"/>
  <c r="I360" i="5"/>
  <c r="G362" i="2" s="1"/>
  <c r="F361" i="5"/>
  <c r="D363" i="2" s="1"/>
  <c r="G361" i="5"/>
  <c r="E363" i="2" s="1"/>
  <c r="H361" i="5"/>
  <c r="F363" i="2" s="1"/>
  <c r="I361" i="5"/>
  <c r="G363" i="2" s="1"/>
  <c r="F362" i="5"/>
  <c r="D364" i="2" s="1"/>
  <c r="G362" i="5"/>
  <c r="E364" i="2" s="1"/>
  <c r="H362" i="5"/>
  <c r="F364" i="2" s="1"/>
  <c r="I362" i="5"/>
  <c r="G364" i="2" s="1"/>
  <c r="F363" i="5"/>
  <c r="D365" i="2" s="1"/>
  <c r="G363" i="5"/>
  <c r="E365" i="2" s="1"/>
  <c r="H363" i="5"/>
  <c r="F365" i="2" s="1"/>
  <c r="I363" i="5"/>
  <c r="G365" i="2" s="1"/>
  <c r="F364" i="5"/>
  <c r="D366" i="2" s="1"/>
  <c r="G364" i="5"/>
  <c r="E366" i="2" s="1"/>
  <c r="H364" i="5"/>
  <c r="F366" i="2" s="1"/>
  <c r="I364" i="5"/>
  <c r="G366" i="2" s="1"/>
  <c r="F365" i="5"/>
  <c r="D367" i="2" s="1"/>
  <c r="G365" i="5"/>
  <c r="E367" i="2" s="1"/>
  <c r="H365" i="5"/>
  <c r="F367" i="2" s="1"/>
  <c r="I365" i="5"/>
  <c r="G367" i="2" s="1"/>
  <c r="F366" i="5"/>
  <c r="D368" i="2" s="1"/>
  <c r="G366" i="5"/>
  <c r="E368" i="2" s="1"/>
  <c r="H366" i="5"/>
  <c r="F368" i="2" s="1"/>
  <c r="I366" i="5"/>
  <c r="G368" i="2" s="1"/>
  <c r="F367" i="5"/>
  <c r="D369" i="2" s="1"/>
  <c r="G367" i="5"/>
  <c r="E369" i="2" s="1"/>
  <c r="H367" i="5"/>
  <c r="F369" i="2" s="1"/>
  <c r="I367" i="5"/>
  <c r="G369" i="2" s="1"/>
  <c r="F368" i="5"/>
  <c r="D370" i="2" s="1"/>
  <c r="G368" i="5"/>
  <c r="E370" i="2" s="1"/>
  <c r="H368" i="5"/>
  <c r="F370" i="2" s="1"/>
  <c r="I368" i="5"/>
  <c r="G370" i="2" s="1"/>
  <c r="F369" i="5"/>
  <c r="D371" i="2" s="1"/>
  <c r="G369" i="5"/>
  <c r="E371" i="2" s="1"/>
  <c r="H369" i="5"/>
  <c r="F371" i="2" s="1"/>
  <c r="I369" i="5"/>
  <c r="G371" i="2" s="1"/>
  <c r="F370" i="5"/>
  <c r="D372" i="2" s="1"/>
  <c r="G370" i="5"/>
  <c r="E372" i="2" s="1"/>
  <c r="H370" i="5"/>
  <c r="F372" i="2" s="1"/>
  <c r="I370" i="5"/>
  <c r="G372" i="2" s="1"/>
  <c r="F371" i="5"/>
  <c r="D373" i="2" s="1"/>
  <c r="G371" i="5"/>
  <c r="E373" i="2" s="1"/>
  <c r="H371" i="5"/>
  <c r="F373" i="2" s="1"/>
  <c r="I371" i="5"/>
  <c r="G373" i="2" s="1"/>
  <c r="F372" i="5"/>
  <c r="D374" i="2" s="1"/>
  <c r="G372" i="5"/>
  <c r="E374" i="2" s="1"/>
  <c r="H372" i="5"/>
  <c r="F374" i="2" s="1"/>
  <c r="I372" i="5"/>
  <c r="G374" i="2" s="1"/>
  <c r="F373" i="5"/>
  <c r="D375" i="2" s="1"/>
  <c r="G373" i="5"/>
  <c r="E375" i="2" s="1"/>
  <c r="H373" i="5"/>
  <c r="F375" i="2" s="1"/>
  <c r="I373" i="5"/>
  <c r="G375" i="2" s="1"/>
  <c r="F374" i="5"/>
  <c r="D376" i="2" s="1"/>
  <c r="G374" i="5"/>
  <c r="E376" i="2" s="1"/>
  <c r="H374" i="5"/>
  <c r="F376" i="2" s="1"/>
  <c r="I374" i="5"/>
  <c r="G376" i="2" s="1"/>
  <c r="F375" i="5"/>
  <c r="D377" i="2" s="1"/>
  <c r="G375" i="5"/>
  <c r="E377" i="2" s="1"/>
  <c r="H375" i="5"/>
  <c r="F377" i="2" s="1"/>
  <c r="I375" i="5"/>
  <c r="G377" i="2" s="1"/>
  <c r="F376" i="5"/>
  <c r="D378" i="2" s="1"/>
  <c r="G376" i="5"/>
  <c r="E378" i="2" s="1"/>
  <c r="H376" i="5"/>
  <c r="F378" i="2" s="1"/>
  <c r="I376" i="5"/>
  <c r="G378" i="2" s="1"/>
  <c r="F377" i="5"/>
  <c r="D379" i="2" s="1"/>
  <c r="G377" i="5"/>
  <c r="E379" i="2" s="1"/>
  <c r="H377" i="5"/>
  <c r="F379" i="2" s="1"/>
  <c r="I377" i="5"/>
  <c r="G379" i="2" s="1"/>
  <c r="F378" i="5"/>
  <c r="D380" i="2" s="1"/>
  <c r="G378" i="5"/>
  <c r="E380" i="2" s="1"/>
  <c r="H378" i="5"/>
  <c r="F380" i="2" s="1"/>
  <c r="I378" i="5"/>
  <c r="G380" i="2" s="1"/>
  <c r="F379" i="5"/>
  <c r="D381" i="2" s="1"/>
  <c r="G379" i="5"/>
  <c r="E381" i="2" s="1"/>
  <c r="H379" i="5"/>
  <c r="F381" i="2" s="1"/>
  <c r="I379" i="5"/>
  <c r="G381" i="2" s="1"/>
  <c r="F380" i="5"/>
  <c r="D382" i="2" s="1"/>
  <c r="G380" i="5"/>
  <c r="E382" i="2" s="1"/>
  <c r="H380" i="5"/>
  <c r="F382" i="2" s="1"/>
  <c r="I380" i="5"/>
  <c r="G382" i="2" s="1"/>
  <c r="F381" i="5"/>
  <c r="D383" i="2" s="1"/>
  <c r="G381" i="5"/>
  <c r="E383" i="2" s="1"/>
  <c r="H381" i="5"/>
  <c r="F383" i="2" s="1"/>
  <c r="I381" i="5"/>
  <c r="G383" i="2" s="1"/>
  <c r="F382" i="5"/>
  <c r="D384" i="2" s="1"/>
  <c r="G382" i="5"/>
  <c r="E384" i="2" s="1"/>
  <c r="H382" i="5"/>
  <c r="F384" i="2" s="1"/>
  <c r="I382" i="5"/>
  <c r="G384" i="2" s="1"/>
  <c r="F383" i="5"/>
  <c r="D385" i="2" s="1"/>
  <c r="G383" i="5"/>
  <c r="E385" i="2" s="1"/>
  <c r="H383" i="5"/>
  <c r="F385" i="2" s="1"/>
  <c r="I383" i="5"/>
  <c r="G385" i="2" s="1"/>
  <c r="F384" i="5"/>
  <c r="D386" i="2" s="1"/>
  <c r="G384" i="5"/>
  <c r="E386" i="2" s="1"/>
  <c r="H384" i="5"/>
  <c r="F386" i="2" s="1"/>
  <c r="I384" i="5"/>
  <c r="G386" i="2" s="1"/>
  <c r="F385" i="5"/>
  <c r="D387" i="2" s="1"/>
  <c r="G385" i="5"/>
  <c r="E387" i="2" s="1"/>
  <c r="H385" i="5"/>
  <c r="F387" i="2" s="1"/>
  <c r="I385" i="5"/>
  <c r="G387" i="2" s="1"/>
  <c r="F386" i="5"/>
  <c r="D388" i="2" s="1"/>
  <c r="G386" i="5"/>
  <c r="E388" i="2" s="1"/>
  <c r="H386" i="5"/>
  <c r="F388" i="2" s="1"/>
  <c r="I386" i="5"/>
  <c r="G388" i="2" s="1"/>
  <c r="F387" i="5"/>
  <c r="D389" i="2" s="1"/>
  <c r="G387" i="5"/>
  <c r="E389" i="2" s="1"/>
  <c r="H387" i="5"/>
  <c r="F389" i="2" s="1"/>
  <c r="I387" i="5"/>
  <c r="G389" i="2" s="1"/>
  <c r="F388" i="5"/>
  <c r="D390" i="2" s="1"/>
  <c r="G388" i="5"/>
  <c r="E390" i="2" s="1"/>
  <c r="H388" i="5"/>
  <c r="F390" i="2" s="1"/>
  <c r="I388" i="5"/>
  <c r="G390" i="2" s="1"/>
  <c r="F389" i="5"/>
  <c r="D391" i="2" s="1"/>
  <c r="G389" i="5"/>
  <c r="E391" i="2" s="1"/>
  <c r="H389" i="5"/>
  <c r="F391" i="2" s="1"/>
  <c r="I389" i="5"/>
  <c r="G391" i="2" s="1"/>
  <c r="F390" i="5"/>
  <c r="D392" i="2" s="1"/>
  <c r="G390" i="5"/>
  <c r="E392" i="2" s="1"/>
  <c r="H390" i="5"/>
  <c r="F392" i="2" s="1"/>
  <c r="I390" i="5"/>
  <c r="G392" i="2" s="1"/>
  <c r="F391" i="5"/>
  <c r="D393" i="2" s="1"/>
  <c r="G391" i="5"/>
  <c r="E393" i="2" s="1"/>
  <c r="H391" i="5"/>
  <c r="F393" i="2" s="1"/>
  <c r="I391" i="5"/>
  <c r="G393" i="2" s="1"/>
  <c r="F392" i="5"/>
  <c r="D394" i="2" s="1"/>
  <c r="G392" i="5"/>
  <c r="E394" i="2" s="1"/>
  <c r="H392" i="5"/>
  <c r="F394" i="2" s="1"/>
  <c r="I392" i="5"/>
  <c r="G394" i="2" s="1"/>
  <c r="F393" i="5"/>
  <c r="D395" i="2" s="1"/>
  <c r="G393" i="5"/>
  <c r="E395" i="2" s="1"/>
  <c r="H393" i="5"/>
  <c r="F395" i="2" s="1"/>
  <c r="I393" i="5"/>
  <c r="G395" i="2" s="1"/>
  <c r="F394" i="5"/>
  <c r="D396" i="2" s="1"/>
  <c r="G394" i="5"/>
  <c r="E396" i="2" s="1"/>
  <c r="H394" i="5"/>
  <c r="F396" i="2" s="1"/>
  <c r="I394" i="5"/>
  <c r="G396" i="2" s="1"/>
  <c r="F395" i="5"/>
  <c r="D397" i="2" s="1"/>
  <c r="G395" i="5"/>
  <c r="E397" i="2" s="1"/>
  <c r="H395" i="5"/>
  <c r="F397" i="2" s="1"/>
  <c r="I395" i="5"/>
  <c r="G397" i="2" s="1"/>
  <c r="F396" i="5"/>
  <c r="D398" i="2" s="1"/>
  <c r="G396" i="5"/>
  <c r="E398" i="2" s="1"/>
  <c r="H396" i="5"/>
  <c r="F398" i="2" s="1"/>
  <c r="I396" i="5"/>
  <c r="G398" i="2" s="1"/>
  <c r="F397" i="5"/>
  <c r="D399" i="2" s="1"/>
  <c r="G397" i="5"/>
  <c r="E399" i="2" s="1"/>
  <c r="H397" i="5"/>
  <c r="F399" i="2" s="1"/>
  <c r="I397" i="5"/>
  <c r="G399" i="2" s="1"/>
  <c r="F398" i="5"/>
  <c r="D400" i="2" s="1"/>
  <c r="G398" i="5"/>
  <c r="E400" i="2" s="1"/>
  <c r="H398" i="5"/>
  <c r="F400" i="2" s="1"/>
  <c r="I398" i="5"/>
  <c r="G400" i="2" s="1"/>
  <c r="F399" i="5"/>
  <c r="D401" i="2" s="1"/>
  <c r="G399" i="5"/>
  <c r="E401" i="2" s="1"/>
  <c r="H399" i="5"/>
  <c r="F401" i="2" s="1"/>
  <c r="I399" i="5"/>
  <c r="G401" i="2" s="1"/>
  <c r="F400" i="5"/>
  <c r="D402" i="2" s="1"/>
  <c r="G400" i="5"/>
  <c r="E402" i="2" s="1"/>
  <c r="H400" i="5"/>
  <c r="F402" i="2" s="1"/>
  <c r="I400" i="5"/>
  <c r="G402" i="2" s="1"/>
  <c r="F401" i="5"/>
  <c r="D403" i="2" s="1"/>
  <c r="G401" i="5"/>
  <c r="E403" i="2" s="1"/>
  <c r="H401" i="5"/>
  <c r="F403" i="2" s="1"/>
  <c r="I401" i="5"/>
  <c r="G403" i="2" s="1"/>
  <c r="F402" i="5"/>
  <c r="D404" i="2" s="1"/>
  <c r="G402" i="5"/>
  <c r="E404" i="2" s="1"/>
  <c r="H402" i="5"/>
  <c r="F404" i="2" s="1"/>
  <c r="I402" i="5"/>
  <c r="G404" i="2" s="1"/>
  <c r="F403" i="5"/>
  <c r="D405" i="2" s="1"/>
  <c r="G403" i="5"/>
  <c r="E405" i="2" s="1"/>
  <c r="H403" i="5"/>
  <c r="F405" i="2" s="1"/>
  <c r="I403" i="5"/>
  <c r="G405" i="2" s="1"/>
  <c r="F404" i="5"/>
  <c r="D406" i="2" s="1"/>
  <c r="G404" i="5"/>
  <c r="E406" i="2" s="1"/>
  <c r="H404" i="5"/>
  <c r="F406" i="2" s="1"/>
  <c r="I404" i="5"/>
  <c r="G406" i="2" s="1"/>
  <c r="F405" i="5"/>
  <c r="D407" i="2" s="1"/>
  <c r="G405" i="5"/>
  <c r="E407" i="2" s="1"/>
  <c r="H405" i="5"/>
  <c r="F407" i="2" s="1"/>
  <c r="I405" i="5"/>
  <c r="G407" i="2" s="1"/>
  <c r="F406" i="5"/>
  <c r="D408" i="2" s="1"/>
  <c r="G406" i="5"/>
  <c r="E408" i="2" s="1"/>
  <c r="H406" i="5"/>
  <c r="F408" i="2" s="1"/>
  <c r="I406" i="5"/>
  <c r="G408" i="2" s="1"/>
  <c r="F407" i="5"/>
  <c r="D409" i="2" s="1"/>
  <c r="G407" i="5"/>
  <c r="E409" i="2" s="1"/>
  <c r="H407" i="5"/>
  <c r="F409" i="2" s="1"/>
  <c r="I407" i="5"/>
  <c r="G409" i="2" s="1"/>
  <c r="F408" i="5"/>
  <c r="D410" i="2" s="1"/>
  <c r="G408" i="5"/>
  <c r="E410" i="2" s="1"/>
  <c r="H408" i="5"/>
  <c r="F410" i="2" s="1"/>
  <c r="I408" i="5"/>
  <c r="G410" i="2" s="1"/>
  <c r="F409" i="5"/>
  <c r="D411" i="2" s="1"/>
  <c r="G409" i="5"/>
  <c r="E411" i="2" s="1"/>
  <c r="H409" i="5"/>
  <c r="F411" i="2" s="1"/>
  <c r="I409" i="5"/>
  <c r="G411" i="2" s="1"/>
  <c r="F410" i="5"/>
  <c r="D412" i="2" s="1"/>
  <c r="G410" i="5"/>
  <c r="E412" i="2" s="1"/>
  <c r="H410" i="5"/>
  <c r="F412" i="2" s="1"/>
  <c r="I410" i="5"/>
  <c r="G412" i="2" s="1"/>
  <c r="F411" i="5"/>
  <c r="D413" i="2" s="1"/>
  <c r="G411" i="5"/>
  <c r="E413" i="2" s="1"/>
  <c r="H411" i="5"/>
  <c r="F413" i="2" s="1"/>
  <c r="I411" i="5"/>
  <c r="G413" i="2" s="1"/>
  <c r="F412" i="5"/>
  <c r="D414" i="2" s="1"/>
  <c r="G412" i="5"/>
  <c r="E414" i="2" s="1"/>
  <c r="H412" i="5"/>
  <c r="F414" i="2" s="1"/>
  <c r="I412" i="5"/>
  <c r="G414" i="2" s="1"/>
  <c r="F413" i="5"/>
  <c r="D415" i="2" s="1"/>
  <c r="G413" i="5"/>
  <c r="E415" i="2" s="1"/>
  <c r="H413" i="5"/>
  <c r="F415" i="2" s="1"/>
  <c r="I413" i="5"/>
  <c r="G415" i="2" s="1"/>
  <c r="F414" i="5"/>
  <c r="D416" i="2" s="1"/>
  <c r="G414" i="5"/>
  <c r="E416" i="2" s="1"/>
  <c r="H414" i="5"/>
  <c r="F416" i="2" s="1"/>
  <c r="I414" i="5"/>
  <c r="G416" i="2" s="1"/>
  <c r="F415" i="5"/>
  <c r="D417" i="2" s="1"/>
  <c r="G415" i="5"/>
  <c r="E417" i="2" s="1"/>
  <c r="H415" i="5"/>
  <c r="F417" i="2" s="1"/>
  <c r="I415" i="5"/>
  <c r="G417" i="2" s="1"/>
  <c r="F416" i="5"/>
  <c r="D418" i="2" s="1"/>
  <c r="G416" i="5"/>
  <c r="E418" i="2" s="1"/>
  <c r="H416" i="5"/>
  <c r="F418" i="2" s="1"/>
  <c r="I416" i="5"/>
  <c r="G418" i="2" s="1"/>
  <c r="F417" i="5"/>
  <c r="D419" i="2" s="1"/>
  <c r="G417" i="5"/>
  <c r="E419" i="2" s="1"/>
  <c r="H417" i="5"/>
  <c r="F419" i="2" s="1"/>
  <c r="I417" i="5"/>
  <c r="G419" i="2" s="1"/>
  <c r="F420" i="5"/>
  <c r="D422" i="2" s="1"/>
  <c r="G420" i="5"/>
  <c r="E422" i="2" s="1"/>
  <c r="H420" i="5"/>
  <c r="F422" i="2" s="1"/>
  <c r="I420" i="5"/>
  <c r="G422" i="2" s="1"/>
  <c r="F421" i="5"/>
  <c r="D423" i="2" s="1"/>
  <c r="G421" i="5"/>
  <c r="E423" i="2" s="1"/>
  <c r="H421" i="5"/>
  <c r="F423" i="2" s="1"/>
  <c r="I421" i="5"/>
  <c r="G423" i="2" s="1"/>
  <c r="F422" i="5"/>
  <c r="D424" i="2" s="1"/>
  <c r="G422" i="5"/>
  <c r="E424" i="2" s="1"/>
  <c r="H422" i="5"/>
  <c r="F424" i="2" s="1"/>
  <c r="I422" i="5"/>
  <c r="G424" i="2" s="1"/>
  <c r="F423" i="5"/>
  <c r="D425" i="2" s="1"/>
  <c r="G423" i="5"/>
  <c r="E425" i="2" s="1"/>
  <c r="H423" i="5"/>
  <c r="F425" i="2" s="1"/>
  <c r="I423" i="5"/>
  <c r="G425" i="2" s="1"/>
  <c r="F424" i="5"/>
  <c r="D426" i="2" s="1"/>
  <c r="G424" i="5"/>
  <c r="E426" i="2" s="1"/>
  <c r="H424" i="5"/>
  <c r="F426" i="2" s="1"/>
  <c r="I424" i="5"/>
  <c r="G426" i="2" s="1"/>
  <c r="F425" i="5"/>
  <c r="D427" i="2" s="1"/>
  <c r="G425" i="5"/>
  <c r="E427" i="2" s="1"/>
  <c r="H425" i="5"/>
  <c r="F427" i="2" s="1"/>
  <c r="I425" i="5"/>
  <c r="G427" i="2" s="1"/>
  <c r="F426" i="5"/>
  <c r="D428" i="2" s="1"/>
  <c r="G426" i="5"/>
  <c r="E428" i="2" s="1"/>
  <c r="H426" i="5"/>
  <c r="F428" i="2" s="1"/>
  <c r="I426" i="5"/>
  <c r="G428" i="2" s="1"/>
  <c r="F427" i="5"/>
  <c r="D429" i="2" s="1"/>
  <c r="G427" i="5"/>
  <c r="E429" i="2" s="1"/>
  <c r="H427" i="5"/>
  <c r="F429" i="2" s="1"/>
  <c r="I427" i="5"/>
  <c r="G429" i="2" s="1"/>
  <c r="F428" i="5"/>
  <c r="D430" i="2" s="1"/>
  <c r="G428" i="5"/>
  <c r="E430" i="2" s="1"/>
  <c r="H428" i="5"/>
  <c r="F430" i="2" s="1"/>
  <c r="I428" i="5"/>
  <c r="G430" i="2" s="1"/>
  <c r="F429" i="5"/>
  <c r="D431" i="2" s="1"/>
  <c r="G429" i="5"/>
  <c r="E431" i="2" s="1"/>
  <c r="H429" i="5"/>
  <c r="F431" i="2" s="1"/>
  <c r="I429" i="5"/>
  <c r="G431" i="2" s="1"/>
  <c r="F430" i="5"/>
  <c r="D432" i="2" s="1"/>
  <c r="G430" i="5"/>
  <c r="E432" i="2" s="1"/>
  <c r="H430" i="5"/>
  <c r="F432" i="2" s="1"/>
  <c r="I430" i="5"/>
  <c r="G432" i="2" s="1"/>
  <c r="F431" i="5"/>
  <c r="D433" i="2" s="1"/>
  <c r="G431" i="5"/>
  <c r="E433" i="2" s="1"/>
  <c r="H431" i="5"/>
  <c r="F433" i="2" s="1"/>
  <c r="I431" i="5"/>
  <c r="G433" i="2" s="1"/>
  <c r="F432" i="5"/>
  <c r="D434" i="2" s="1"/>
  <c r="G432" i="5"/>
  <c r="E434" i="2" s="1"/>
  <c r="H432" i="5"/>
  <c r="F434" i="2" s="1"/>
  <c r="I432" i="5"/>
  <c r="G434" i="2" s="1"/>
  <c r="F433" i="5"/>
  <c r="D435" i="2" s="1"/>
  <c r="G433" i="5"/>
  <c r="E435" i="2" s="1"/>
  <c r="H433" i="5"/>
  <c r="F435" i="2" s="1"/>
  <c r="I433" i="5"/>
  <c r="G435" i="2" s="1"/>
  <c r="F434" i="5"/>
  <c r="D436" i="2" s="1"/>
  <c r="G434" i="5"/>
  <c r="E436" i="2" s="1"/>
  <c r="H434" i="5"/>
  <c r="F436" i="2" s="1"/>
  <c r="I434" i="5"/>
  <c r="G436" i="2" s="1"/>
  <c r="F435" i="5"/>
  <c r="D437" i="2" s="1"/>
  <c r="G435" i="5"/>
  <c r="E437" i="2" s="1"/>
  <c r="H435" i="5"/>
  <c r="F437" i="2" s="1"/>
  <c r="I435" i="5"/>
  <c r="G437" i="2" s="1"/>
  <c r="F436" i="5"/>
  <c r="D438" i="2" s="1"/>
  <c r="G436" i="5"/>
  <c r="E438" i="2" s="1"/>
  <c r="H436" i="5"/>
  <c r="F438" i="2" s="1"/>
  <c r="I436" i="5"/>
  <c r="G438" i="2" s="1"/>
  <c r="F437" i="5"/>
  <c r="D439" i="2" s="1"/>
  <c r="G437" i="5"/>
  <c r="E439" i="2" s="1"/>
  <c r="H437" i="5"/>
  <c r="F439" i="2" s="1"/>
  <c r="I437" i="5"/>
  <c r="G439" i="2" s="1"/>
  <c r="F438" i="5"/>
  <c r="D440" i="2" s="1"/>
  <c r="G438" i="5"/>
  <c r="E440" i="2" s="1"/>
  <c r="H438" i="5"/>
  <c r="F440" i="2" s="1"/>
  <c r="I438" i="5"/>
  <c r="G440" i="2" s="1"/>
  <c r="F439" i="5"/>
  <c r="D441" i="2" s="1"/>
  <c r="G439" i="5"/>
  <c r="E441" i="2" s="1"/>
  <c r="H439" i="5"/>
  <c r="F441" i="2" s="1"/>
  <c r="I439" i="5"/>
  <c r="G441" i="2" s="1"/>
  <c r="DR10" i="5"/>
  <c r="I10" i="5"/>
  <c r="G12" i="2" s="1"/>
  <c r="H10" i="5"/>
  <c r="F12" i="2" s="1"/>
  <c r="G10" i="5"/>
  <c r="E12" i="2" s="1"/>
  <c r="F10" i="5"/>
  <c r="D12" i="2" s="1"/>
  <c r="C10" i="5"/>
  <c r="C12" i="2" s="1"/>
  <c r="B467" i="2"/>
  <c r="CW1" i="6"/>
  <c r="B207" i="5"/>
  <c r="B209" i="2" s="1"/>
  <c r="B208" i="5"/>
  <c r="DU208" i="5" s="1"/>
  <c r="B209" i="5"/>
  <c r="DU209" i="5" s="1"/>
  <c r="B210" i="5"/>
  <c r="B211" i="5"/>
  <c r="DV211" i="5" s="1"/>
  <c r="DW211" i="5" s="1"/>
  <c r="B201" i="5"/>
  <c r="DU201" i="5" s="1"/>
  <c r="B202" i="5"/>
  <c r="B204" i="2" s="1"/>
  <c r="B203" i="5"/>
  <c r="B204" i="5"/>
  <c r="DU204" i="5" s="1"/>
  <c r="B205" i="5"/>
  <c r="B207" i="2" s="1"/>
  <c r="B200" i="5"/>
  <c r="B202" i="2" s="1"/>
  <c r="E201" i="5"/>
  <c r="J203" i="2" s="1"/>
  <c r="E202" i="5"/>
  <c r="DN202" i="5" s="1"/>
  <c r="DM202" i="5" s="1"/>
  <c r="E203" i="5"/>
  <c r="DR203" i="5" s="1"/>
  <c r="E204" i="5"/>
  <c r="E205" i="5"/>
  <c r="E195" i="5"/>
  <c r="J197" i="2" s="1"/>
  <c r="E196" i="5"/>
  <c r="E197" i="5"/>
  <c r="E198" i="5"/>
  <c r="DN198" i="5" s="1"/>
  <c r="DM198" i="5" s="1"/>
  <c r="E199" i="5"/>
  <c r="DR199" i="5" s="1"/>
  <c r="E194" i="5"/>
  <c r="AI10" i="5"/>
  <c r="U12" i="2" s="1"/>
  <c r="AP10" i="5"/>
  <c r="V12" i="2" s="1"/>
  <c r="AW10" i="5"/>
  <c r="BD10" i="5"/>
  <c r="BK10" i="5"/>
  <c r="Y12" i="2" s="1"/>
  <c r="BR10" i="5"/>
  <c r="Z12" i="2" s="1"/>
  <c r="BY10" i="5"/>
  <c r="AA12" i="2" s="1"/>
  <c r="CF10" i="5"/>
  <c r="AB12" i="2" s="1"/>
  <c r="CM10" i="5"/>
  <c r="AC12" i="2" s="1"/>
  <c r="CT10" i="5"/>
  <c r="AD12" i="2" s="1"/>
  <c r="DA10" i="5"/>
  <c r="DH10" i="5"/>
  <c r="AF12" i="2" s="1"/>
  <c r="DN10" i="5"/>
  <c r="AU7" i="6"/>
  <c r="AU8" i="6"/>
  <c r="AU9" i="6"/>
  <c r="AU10" i="6"/>
  <c r="AU11" i="6"/>
  <c r="AS39" i="6"/>
  <c r="AS40" i="6"/>
  <c r="AS41" i="6"/>
  <c r="AS42" i="6"/>
  <c r="AS43" i="6"/>
  <c r="AS44" i="6"/>
  <c r="AS38" i="6"/>
  <c r="AV14" i="6"/>
  <c r="CW195" i="5"/>
  <c r="CW196" i="5"/>
  <c r="CW197" i="5"/>
  <c r="CW198" i="5"/>
  <c r="CW199" i="5"/>
  <c r="CW194" i="5"/>
  <c r="CP195" i="5"/>
  <c r="CP196" i="5"/>
  <c r="CP197" i="5"/>
  <c r="CP198" i="5"/>
  <c r="CP199" i="5"/>
  <c r="CP194" i="5"/>
  <c r="CI195" i="5"/>
  <c r="CI196" i="5"/>
  <c r="CI197" i="5"/>
  <c r="CI198" i="5"/>
  <c r="CI199" i="5"/>
  <c r="CI194" i="5"/>
  <c r="CB195" i="5"/>
  <c r="CB196" i="5"/>
  <c r="CB197" i="5"/>
  <c r="CB198" i="5"/>
  <c r="CB199" i="5"/>
  <c r="CB194" i="5"/>
  <c r="BU195" i="5"/>
  <c r="BU196" i="5"/>
  <c r="BU197" i="5"/>
  <c r="BU198" i="5"/>
  <c r="BU199" i="5"/>
  <c r="BU194" i="5"/>
  <c r="BN195" i="5"/>
  <c r="BN196" i="5"/>
  <c r="BN197" i="5"/>
  <c r="BN198" i="5"/>
  <c r="BN199" i="5"/>
  <c r="BN194" i="5"/>
  <c r="BG195" i="5"/>
  <c r="BG196" i="5"/>
  <c r="BG197" i="5"/>
  <c r="BG198" i="5"/>
  <c r="BG199" i="5"/>
  <c r="BG194" i="5"/>
  <c r="AZ195" i="5"/>
  <c r="AZ196" i="5"/>
  <c r="AZ197" i="5"/>
  <c r="AZ198" i="5"/>
  <c r="AZ199" i="5"/>
  <c r="AZ194" i="5"/>
  <c r="AS195" i="5"/>
  <c r="AS196" i="5"/>
  <c r="AS197" i="5"/>
  <c r="AS198" i="5"/>
  <c r="AS199" i="5"/>
  <c r="AS194" i="5"/>
  <c r="AL195" i="5"/>
  <c r="AL196" i="5"/>
  <c r="AL197" i="5"/>
  <c r="AL198" i="5"/>
  <c r="AL199" i="5"/>
  <c r="AL194" i="5"/>
  <c r="AE195" i="5"/>
  <c r="AE196" i="5"/>
  <c r="AE197" i="5"/>
  <c r="AE198" i="5"/>
  <c r="AE199" i="5"/>
  <c r="AE194" i="5"/>
  <c r="X195" i="5"/>
  <c r="X196" i="5"/>
  <c r="X197" i="5"/>
  <c r="X198" i="5"/>
  <c r="X199" i="5"/>
  <c r="B12" i="2"/>
  <c r="CW3" i="6"/>
  <c r="CW4" i="6"/>
  <c r="CW5" i="6"/>
  <c r="CW6" i="6"/>
  <c r="CW7" i="6"/>
  <c r="CW8" i="6"/>
  <c r="CW9" i="6"/>
  <c r="CW10" i="6"/>
  <c r="CW11" i="6"/>
  <c r="CW12" i="6"/>
  <c r="CW13" i="6"/>
  <c r="CW14" i="6"/>
  <c r="CW15" i="6"/>
  <c r="CW16" i="6"/>
  <c r="CW17" i="6"/>
  <c r="CW18" i="6"/>
  <c r="CW19" i="6"/>
  <c r="CW20" i="6"/>
  <c r="CW21" i="6"/>
  <c r="CW22" i="6"/>
  <c r="CW23" i="6"/>
  <c r="CW24" i="6"/>
  <c r="CW25" i="6"/>
  <c r="CW26" i="6"/>
  <c r="CW27" i="6"/>
  <c r="CW28" i="6"/>
  <c r="CW29" i="6"/>
  <c r="CW30" i="6"/>
  <c r="CW31" i="6"/>
  <c r="CW32" i="6"/>
  <c r="CW33" i="6"/>
  <c r="CW34" i="6"/>
  <c r="CW35" i="6"/>
  <c r="CW36" i="6"/>
  <c r="CW37" i="6"/>
  <c r="CW38" i="6"/>
  <c r="CW39" i="6"/>
  <c r="CW40" i="6"/>
  <c r="CW41" i="6"/>
  <c r="CW42" i="6"/>
  <c r="CW43" i="6"/>
  <c r="CW2" i="6"/>
  <c r="CX1" i="6"/>
  <c r="AV5" i="6"/>
  <c r="AW5" i="6"/>
  <c r="AX5" i="6"/>
  <c r="AY5" i="6"/>
  <c r="AZ5" i="6"/>
  <c r="BA5" i="6"/>
  <c r="BB5" i="6"/>
  <c r="BC5" i="6"/>
  <c r="BD5" i="6"/>
  <c r="BE5" i="6"/>
  <c r="BF5" i="6"/>
  <c r="BG5" i="6"/>
  <c r="BH5" i="6"/>
  <c r="BI5" i="6"/>
  <c r="BJ5" i="6"/>
  <c r="BK5" i="6"/>
  <c r="BL5" i="6"/>
  <c r="BM5" i="6"/>
  <c r="BN5" i="6"/>
  <c r="BO5" i="6"/>
  <c r="BP5" i="6"/>
  <c r="BQ5" i="6"/>
  <c r="BR5" i="6"/>
  <c r="BS5" i="6"/>
  <c r="BT5" i="6"/>
  <c r="BU5" i="6"/>
  <c r="BV5" i="6"/>
  <c r="BW5" i="6"/>
  <c r="BX5" i="6"/>
  <c r="BY5" i="6"/>
  <c r="BZ5" i="6"/>
  <c r="CA5" i="6"/>
  <c r="CB5" i="6"/>
  <c r="CC5" i="6"/>
  <c r="CD5" i="6"/>
  <c r="CE5" i="6"/>
  <c r="CF5" i="6"/>
  <c r="CG5" i="6"/>
  <c r="CH5" i="6"/>
  <c r="CI5" i="6"/>
  <c r="CJ5" i="6"/>
  <c r="CK5" i="6"/>
  <c r="CL5" i="6"/>
  <c r="CM5" i="6"/>
  <c r="CN5" i="6"/>
  <c r="CO5" i="6"/>
  <c r="CP5" i="6"/>
  <c r="CQ5" i="6"/>
  <c r="CR5" i="6"/>
  <c r="CS5" i="6"/>
  <c r="B464" i="2"/>
  <c r="B461" i="2"/>
  <c r="AU38" i="6"/>
  <c r="AV38" i="6"/>
  <c r="AW38" i="6"/>
  <c r="AX38" i="6"/>
  <c r="AU39" i="6"/>
  <c r="AV39" i="6"/>
  <c r="AW39" i="6"/>
  <c r="AX39" i="6"/>
  <c r="AU40" i="6"/>
  <c r="AV40" i="6"/>
  <c r="AW40" i="6"/>
  <c r="AX40" i="6"/>
  <c r="AU41" i="6"/>
  <c r="AV41" i="6"/>
  <c r="AW41" i="6"/>
  <c r="AX41" i="6"/>
  <c r="AU42" i="6"/>
  <c r="AV42" i="6"/>
  <c r="AW42" i="6"/>
  <c r="AX42" i="6"/>
  <c r="AU43" i="6"/>
  <c r="AV43" i="6"/>
  <c r="AW43" i="6"/>
  <c r="AX43" i="6"/>
  <c r="AU44" i="6"/>
  <c r="AV44" i="6"/>
  <c r="AW44" i="6"/>
  <c r="AX44" i="6"/>
  <c r="AY38" i="6"/>
  <c r="AZ38" i="6"/>
  <c r="BA38" i="6"/>
  <c r="BB38" i="6"/>
  <c r="AY39" i="6"/>
  <c r="AZ39" i="6"/>
  <c r="BA39" i="6"/>
  <c r="BB39" i="6"/>
  <c r="AY40" i="6"/>
  <c r="AZ40" i="6"/>
  <c r="BA40" i="6"/>
  <c r="BB40" i="6"/>
  <c r="AY41" i="6"/>
  <c r="AZ41" i="6"/>
  <c r="BA41" i="6"/>
  <c r="BB41" i="6"/>
  <c r="AY42" i="6"/>
  <c r="AZ42" i="6"/>
  <c r="BA42" i="6"/>
  <c r="BB42" i="6"/>
  <c r="AY43" i="6"/>
  <c r="AZ43" i="6"/>
  <c r="BA43" i="6"/>
  <c r="BB43" i="6"/>
  <c r="AY44" i="6"/>
  <c r="AZ44" i="6"/>
  <c r="BA44" i="6"/>
  <c r="BB44" i="6"/>
  <c r="BC38" i="6"/>
  <c r="BD38" i="6"/>
  <c r="BE38" i="6"/>
  <c r="BF38" i="6"/>
  <c r="BG38" i="6"/>
  <c r="BC39" i="6"/>
  <c r="BD39" i="6"/>
  <c r="BE39" i="6"/>
  <c r="BF39" i="6"/>
  <c r="BG39" i="6"/>
  <c r="BC40" i="6"/>
  <c r="BD40" i="6"/>
  <c r="BE40" i="6"/>
  <c r="BF40" i="6"/>
  <c r="BG40" i="6"/>
  <c r="BC41" i="6"/>
  <c r="BD41" i="6"/>
  <c r="BE41" i="6"/>
  <c r="BF41" i="6"/>
  <c r="BG41" i="6"/>
  <c r="BC42" i="6"/>
  <c r="BD42" i="6"/>
  <c r="BE42" i="6"/>
  <c r="BF42" i="6"/>
  <c r="BG42" i="6"/>
  <c r="BC43" i="6"/>
  <c r="BD43" i="6"/>
  <c r="BE43" i="6"/>
  <c r="BF43" i="6"/>
  <c r="BG43" i="6"/>
  <c r="BC44" i="6"/>
  <c r="BD44" i="6"/>
  <c r="BE44" i="6"/>
  <c r="BF44" i="6"/>
  <c r="BG44" i="6"/>
  <c r="BH38" i="6"/>
  <c r="BI38" i="6"/>
  <c r="BJ38" i="6"/>
  <c r="BK38" i="6"/>
  <c r="BH39" i="6"/>
  <c r="BI39" i="6"/>
  <c r="BJ39" i="6"/>
  <c r="BK39" i="6"/>
  <c r="BH40" i="6"/>
  <c r="BI40" i="6"/>
  <c r="BJ40" i="6"/>
  <c r="BK40" i="6"/>
  <c r="BH41" i="6"/>
  <c r="BI41" i="6"/>
  <c r="BJ41" i="6"/>
  <c r="BK41" i="6"/>
  <c r="BH42" i="6"/>
  <c r="BI42" i="6"/>
  <c r="BJ42" i="6"/>
  <c r="BK42" i="6"/>
  <c r="BH43" i="6"/>
  <c r="BI43" i="6"/>
  <c r="BJ43" i="6"/>
  <c r="BK43" i="6"/>
  <c r="BH44" i="6"/>
  <c r="BI44" i="6"/>
  <c r="BJ44" i="6"/>
  <c r="BK44" i="6"/>
  <c r="BL38" i="6"/>
  <c r="BM38" i="6"/>
  <c r="BN38" i="6"/>
  <c r="BO38" i="6"/>
  <c r="BP38" i="6"/>
  <c r="BL39" i="6"/>
  <c r="BM39" i="6"/>
  <c r="BN39" i="6"/>
  <c r="BO39" i="6"/>
  <c r="BP39" i="6"/>
  <c r="BL40" i="6"/>
  <c r="BM40" i="6"/>
  <c r="BN40" i="6"/>
  <c r="BO40" i="6"/>
  <c r="BP40" i="6"/>
  <c r="BL41" i="6"/>
  <c r="BM41" i="6"/>
  <c r="BN41" i="6"/>
  <c r="BO41" i="6"/>
  <c r="BP41" i="6"/>
  <c r="BL42" i="6"/>
  <c r="BM42" i="6"/>
  <c r="BN42" i="6"/>
  <c r="BO42" i="6"/>
  <c r="BP42" i="6"/>
  <c r="BL43" i="6"/>
  <c r="BM43" i="6"/>
  <c r="BN43" i="6"/>
  <c r="BO43" i="6"/>
  <c r="BP43" i="6"/>
  <c r="BL44" i="6"/>
  <c r="BM44" i="6"/>
  <c r="BN44" i="6"/>
  <c r="BO44" i="6"/>
  <c r="BP44" i="6"/>
  <c r="BQ38" i="6"/>
  <c r="BR38" i="6"/>
  <c r="BS38" i="6"/>
  <c r="BT38" i="6"/>
  <c r="BQ39" i="6"/>
  <c r="BR39" i="6"/>
  <c r="BS39" i="6"/>
  <c r="BT39" i="6"/>
  <c r="BQ40" i="6"/>
  <c r="BR40" i="6"/>
  <c r="BS40" i="6"/>
  <c r="BT40" i="6"/>
  <c r="BQ41" i="6"/>
  <c r="BR41" i="6"/>
  <c r="BS41" i="6"/>
  <c r="BT41" i="6"/>
  <c r="BQ42" i="6"/>
  <c r="BR42" i="6"/>
  <c r="BS42" i="6"/>
  <c r="BT42" i="6"/>
  <c r="BQ43" i="6"/>
  <c r="BR43" i="6"/>
  <c r="BS43" i="6"/>
  <c r="BT43" i="6"/>
  <c r="BQ44" i="6"/>
  <c r="BR44" i="6"/>
  <c r="BS44" i="6"/>
  <c r="BT44" i="6"/>
  <c r="BU38" i="6"/>
  <c r="BV38" i="6"/>
  <c r="BW38" i="6"/>
  <c r="BX38" i="6"/>
  <c r="BU39" i="6"/>
  <c r="BV39" i="6"/>
  <c r="BW39" i="6"/>
  <c r="BX39" i="6"/>
  <c r="BU40" i="6"/>
  <c r="BV40" i="6"/>
  <c r="BW40" i="6"/>
  <c r="BX40" i="6"/>
  <c r="BU41" i="6"/>
  <c r="BV41" i="6"/>
  <c r="BW41" i="6"/>
  <c r="BX41" i="6"/>
  <c r="BU42" i="6"/>
  <c r="BV42" i="6"/>
  <c r="BW42" i="6"/>
  <c r="BX42" i="6"/>
  <c r="BU43" i="6"/>
  <c r="BV43" i="6"/>
  <c r="BW43" i="6"/>
  <c r="BX43" i="6"/>
  <c r="BU44" i="6"/>
  <c r="BV44" i="6"/>
  <c r="BW44" i="6"/>
  <c r="BX44" i="6"/>
  <c r="BY38" i="6"/>
  <c r="BZ38" i="6"/>
  <c r="CA38" i="6"/>
  <c r="CB38" i="6"/>
  <c r="BY39" i="6"/>
  <c r="BZ39" i="6"/>
  <c r="CA39" i="6"/>
  <c r="CB39" i="6"/>
  <c r="BY40" i="6"/>
  <c r="BZ40" i="6"/>
  <c r="CA40" i="6"/>
  <c r="CB40" i="6"/>
  <c r="BY41" i="6"/>
  <c r="BZ41" i="6"/>
  <c r="CA41" i="6"/>
  <c r="CB41" i="6"/>
  <c r="BY42" i="6"/>
  <c r="BZ42" i="6"/>
  <c r="CA42" i="6"/>
  <c r="CB42" i="6"/>
  <c r="BY43" i="6"/>
  <c r="BZ43" i="6"/>
  <c r="CA43" i="6"/>
  <c r="CB43" i="6"/>
  <c r="BY44" i="6"/>
  <c r="BZ44" i="6"/>
  <c r="CA44" i="6"/>
  <c r="CB44" i="6"/>
  <c r="CC38" i="6"/>
  <c r="CD38" i="6"/>
  <c r="CE38" i="6"/>
  <c r="CF38" i="6"/>
  <c r="CG38" i="6"/>
  <c r="CC39" i="6"/>
  <c r="CD39" i="6"/>
  <c r="CE39" i="6"/>
  <c r="CF39" i="6"/>
  <c r="CG39" i="6"/>
  <c r="CC40" i="6"/>
  <c r="CD40" i="6"/>
  <c r="CE40" i="6"/>
  <c r="CF40" i="6"/>
  <c r="CG40" i="6"/>
  <c r="CC41" i="6"/>
  <c r="CD41" i="6"/>
  <c r="CE41" i="6"/>
  <c r="CF41" i="6"/>
  <c r="CG41" i="6"/>
  <c r="CC42" i="6"/>
  <c r="CD42" i="6"/>
  <c r="CE42" i="6"/>
  <c r="CF42" i="6"/>
  <c r="CG42" i="6"/>
  <c r="CC43" i="6"/>
  <c r="CD43" i="6"/>
  <c r="CE43" i="6"/>
  <c r="CF43" i="6"/>
  <c r="CG43" i="6"/>
  <c r="CC44" i="6"/>
  <c r="CD44" i="6"/>
  <c r="CE44" i="6"/>
  <c r="CF44" i="6"/>
  <c r="CG44" i="6"/>
  <c r="CH38" i="6"/>
  <c r="CI38" i="6"/>
  <c r="CJ38" i="6"/>
  <c r="CK38" i="6"/>
  <c r="CH39" i="6"/>
  <c r="CI39" i="6"/>
  <c r="CJ39" i="6"/>
  <c r="CK39" i="6"/>
  <c r="CH40" i="6"/>
  <c r="CI40" i="6"/>
  <c r="CJ40" i="6"/>
  <c r="CK40" i="6"/>
  <c r="CH41" i="6"/>
  <c r="CI41" i="6"/>
  <c r="CJ41" i="6"/>
  <c r="CK41" i="6"/>
  <c r="CH42" i="6"/>
  <c r="CI42" i="6"/>
  <c r="CJ42" i="6"/>
  <c r="CK42" i="6"/>
  <c r="CH43" i="6"/>
  <c r="CI43" i="6"/>
  <c r="CJ43" i="6"/>
  <c r="CK43" i="6"/>
  <c r="CH44" i="6"/>
  <c r="CI44" i="6"/>
  <c r="CJ44" i="6"/>
  <c r="CK44" i="6"/>
  <c r="CL38" i="6"/>
  <c r="CM38" i="6"/>
  <c r="CN38" i="6"/>
  <c r="CO38" i="6"/>
  <c r="CP38" i="6"/>
  <c r="CL39" i="6"/>
  <c r="CM39" i="6"/>
  <c r="CN39" i="6"/>
  <c r="CO39" i="6"/>
  <c r="CP39" i="6"/>
  <c r="CL40" i="6"/>
  <c r="CM40" i="6"/>
  <c r="CN40" i="6"/>
  <c r="CO40" i="6"/>
  <c r="CP40" i="6"/>
  <c r="CL41" i="6"/>
  <c r="CM41" i="6"/>
  <c r="CN41" i="6"/>
  <c r="CO41" i="6"/>
  <c r="CP41" i="6"/>
  <c r="CL42" i="6"/>
  <c r="CM42" i="6"/>
  <c r="CN42" i="6"/>
  <c r="CO42" i="6"/>
  <c r="CP42" i="6"/>
  <c r="CL43" i="6"/>
  <c r="CM43" i="6"/>
  <c r="CN43" i="6"/>
  <c r="CO43" i="6"/>
  <c r="CP43" i="6"/>
  <c r="CL44" i="6"/>
  <c r="CM44" i="6"/>
  <c r="CN44" i="6"/>
  <c r="CO44" i="6"/>
  <c r="CP44" i="6"/>
  <c r="CQ38" i="6"/>
  <c r="CR38" i="6"/>
  <c r="CS38" i="6"/>
  <c r="CT38" i="6"/>
  <c r="CQ39" i="6"/>
  <c r="CR39" i="6"/>
  <c r="CS39" i="6"/>
  <c r="CT39" i="6"/>
  <c r="CQ40" i="6"/>
  <c r="CR40" i="6"/>
  <c r="CS40" i="6"/>
  <c r="CT40" i="6"/>
  <c r="CQ41" i="6"/>
  <c r="CR41" i="6"/>
  <c r="CS41" i="6"/>
  <c r="CT41" i="6"/>
  <c r="CQ42" i="6"/>
  <c r="CR42" i="6"/>
  <c r="CS42" i="6"/>
  <c r="CT42" i="6"/>
  <c r="CQ43" i="6"/>
  <c r="CR43" i="6"/>
  <c r="CS43" i="6"/>
  <c r="CT43" i="6"/>
  <c r="CQ44" i="6"/>
  <c r="CR44" i="6"/>
  <c r="CS44" i="6"/>
  <c r="CT44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CT22" i="6"/>
  <c r="CS22" i="6"/>
  <c r="CR22" i="6"/>
  <c r="CQ22" i="6"/>
  <c r="CP22" i="6"/>
  <c r="CO22" i="6"/>
  <c r="CN22" i="6"/>
  <c r="CM22" i="6"/>
  <c r="CL22" i="6"/>
  <c r="CK22" i="6"/>
  <c r="CJ22" i="6"/>
  <c r="CI22" i="6"/>
  <c r="CH22" i="6"/>
  <c r="CG22" i="6"/>
  <c r="CF22" i="6"/>
  <c r="CE22" i="6"/>
  <c r="CD22" i="6"/>
  <c r="CC22" i="6"/>
  <c r="CB22" i="6"/>
  <c r="CA22" i="6"/>
  <c r="BZ22" i="6"/>
  <c r="BY22" i="6"/>
  <c r="BX22" i="6"/>
  <c r="BW22" i="6"/>
  <c r="BV22" i="6"/>
  <c r="BU22" i="6"/>
  <c r="BT22" i="6"/>
  <c r="BS22" i="6"/>
  <c r="BR22" i="6"/>
  <c r="BQ22" i="6"/>
  <c r="BP22" i="6"/>
  <c r="BO22" i="6"/>
  <c r="BN22" i="6"/>
  <c r="BM22" i="6"/>
  <c r="BL22" i="6"/>
  <c r="BK22" i="6"/>
  <c r="BJ22" i="6"/>
  <c r="BI22" i="6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CT19" i="6"/>
  <c r="CS19" i="6"/>
  <c r="CR19" i="6"/>
  <c r="CQ19" i="6"/>
  <c r="CP19" i="6"/>
  <c r="CO19" i="6"/>
  <c r="CN19" i="6"/>
  <c r="CM19" i="6"/>
  <c r="CL19" i="6"/>
  <c r="CK19" i="6"/>
  <c r="CJ19" i="6"/>
  <c r="CI19" i="6"/>
  <c r="CH19" i="6"/>
  <c r="CG19" i="6"/>
  <c r="CF19" i="6"/>
  <c r="CE19" i="6"/>
  <c r="CD19" i="6"/>
  <c r="CC19" i="6"/>
  <c r="CB19" i="6"/>
  <c r="CA19" i="6"/>
  <c r="BZ19" i="6"/>
  <c r="BY19" i="6"/>
  <c r="BX19" i="6"/>
  <c r="BW19" i="6"/>
  <c r="BV19" i="6"/>
  <c r="BU19" i="6"/>
  <c r="BT19" i="6"/>
  <c r="BS19" i="6"/>
  <c r="BR19" i="6"/>
  <c r="BQ19" i="6"/>
  <c r="BP19" i="6"/>
  <c r="BO19" i="6"/>
  <c r="BN19" i="6"/>
  <c r="BM19" i="6"/>
  <c r="BL19" i="6"/>
  <c r="BK19" i="6"/>
  <c r="BJ19" i="6"/>
  <c r="BI19" i="6"/>
  <c r="BH19" i="6"/>
  <c r="BG19" i="6"/>
  <c r="BF19" i="6"/>
  <c r="BE19" i="6"/>
  <c r="BD19" i="6"/>
  <c r="BC19" i="6"/>
  <c r="BB19" i="6"/>
  <c r="BA19" i="6"/>
  <c r="AZ19" i="6"/>
  <c r="AY19" i="6"/>
  <c r="AX19" i="6"/>
  <c r="AW19" i="6"/>
  <c r="AV19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CT16" i="6"/>
  <c r="CS16" i="6"/>
  <c r="CR16" i="6"/>
  <c r="CQ16" i="6"/>
  <c r="CP16" i="6"/>
  <c r="CO16" i="6"/>
  <c r="CN16" i="6"/>
  <c r="CM16" i="6"/>
  <c r="CL16" i="6"/>
  <c r="CK16" i="6"/>
  <c r="CJ16" i="6"/>
  <c r="CI16" i="6"/>
  <c r="CH16" i="6"/>
  <c r="CG16" i="6"/>
  <c r="CF16" i="6"/>
  <c r="CE16" i="6"/>
  <c r="CD16" i="6"/>
  <c r="CC16" i="6"/>
  <c r="CB16" i="6"/>
  <c r="CA16" i="6"/>
  <c r="BZ16" i="6"/>
  <c r="BY16" i="6"/>
  <c r="BX16" i="6"/>
  <c r="BW16" i="6"/>
  <c r="BV16" i="6"/>
  <c r="BU16" i="6"/>
  <c r="BT16" i="6"/>
  <c r="BS16" i="6"/>
  <c r="BR16" i="6"/>
  <c r="BQ16" i="6"/>
  <c r="BP16" i="6"/>
  <c r="BO16" i="6"/>
  <c r="BN16" i="6"/>
  <c r="BM16" i="6"/>
  <c r="BL16" i="6"/>
  <c r="BK16" i="6"/>
  <c r="BJ16" i="6"/>
  <c r="BI16" i="6"/>
  <c r="BH16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CT13" i="6"/>
  <c r="CS13" i="6"/>
  <c r="CR13" i="6"/>
  <c r="CQ13" i="6"/>
  <c r="CP13" i="6"/>
  <c r="CO13" i="6"/>
  <c r="CN13" i="6"/>
  <c r="CM13" i="6"/>
  <c r="CL13" i="6"/>
  <c r="CK13" i="6"/>
  <c r="CJ13" i="6"/>
  <c r="CI13" i="6"/>
  <c r="CH13" i="6"/>
  <c r="CG13" i="6"/>
  <c r="CF13" i="6"/>
  <c r="CE13" i="6"/>
  <c r="CD13" i="6"/>
  <c r="CC13" i="6"/>
  <c r="CB13" i="6"/>
  <c r="CA13" i="6"/>
  <c r="BZ13" i="6"/>
  <c r="BY13" i="6"/>
  <c r="BX13" i="6"/>
  <c r="BW13" i="6"/>
  <c r="BV13" i="6"/>
  <c r="BU13" i="6"/>
  <c r="BT13" i="6"/>
  <c r="BS13" i="6"/>
  <c r="BR13" i="6"/>
  <c r="BQ13" i="6"/>
  <c r="BP13" i="6"/>
  <c r="BO13" i="6"/>
  <c r="BN13" i="6"/>
  <c r="BM13" i="6"/>
  <c r="BL13" i="6"/>
  <c r="BK13" i="6"/>
  <c r="BJ13" i="6"/>
  <c r="BI13" i="6"/>
  <c r="BH13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H37" i="4"/>
  <c r="H38" i="4"/>
  <c r="H39" i="4"/>
  <c r="H40" i="4"/>
  <c r="H41" i="4"/>
  <c r="H36" i="4"/>
  <c r="S453" i="5"/>
  <c r="A113" i="2"/>
  <c r="B438" i="2"/>
  <c r="J438" i="2"/>
  <c r="B439" i="2"/>
  <c r="J439" i="2"/>
  <c r="B440" i="2"/>
  <c r="J440" i="2"/>
  <c r="B441" i="2"/>
  <c r="J441" i="2"/>
  <c r="C436" i="5"/>
  <c r="C438" i="2" s="1"/>
  <c r="H438" i="2"/>
  <c r="I438" i="2"/>
  <c r="U436" i="5"/>
  <c r="AB436" i="5"/>
  <c r="T438" i="2" s="1"/>
  <c r="AI436" i="5"/>
  <c r="AP436" i="5"/>
  <c r="V438" i="2" s="1"/>
  <c r="AW436" i="5"/>
  <c r="W438" i="2" s="1"/>
  <c r="BD436" i="5"/>
  <c r="X438" i="2" s="1"/>
  <c r="BK436" i="5"/>
  <c r="BR436" i="5"/>
  <c r="Z438" i="2" s="1"/>
  <c r="BY436" i="5"/>
  <c r="CF436" i="5"/>
  <c r="AB438" i="2" s="1"/>
  <c r="CM436" i="5"/>
  <c r="CT436" i="5"/>
  <c r="AD438" i="2"/>
  <c r="DA436" i="5"/>
  <c r="AE438" i="2" s="1"/>
  <c r="DH436" i="5"/>
  <c r="AF438" i="2" s="1"/>
  <c r="DN436" i="5"/>
  <c r="DM436" i="5" s="1"/>
  <c r="DR436" i="5"/>
  <c r="C437" i="5"/>
  <c r="C439" i="2" s="1"/>
  <c r="H439" i="2"/>
  <c r="I439" i="2"/>
  <c r="U437" i="5"/>
  <c r="AB437" i="5"/>
  <c r="T439" i="2" s="1"/>
  <c r="AI437" i="5"/>
  <c r="U439" i="2" s="1"/>
  <c r="AP437" i="5"/>
  <c r="V439" i="2" s="1"/>
  <c r="AW437" i="5"/>
  <c r="W439" i="2" s="1"/>
  <c r="BD437" i="5"/>
  <c r="X439" i="2" s="1"/>
  <c r="BK437" i="5"/>
  <c r="Y439" i="2" s="1"/>
  <c r="BR437" i="5"/>
  <c r="Z439" i="2" s="1"/>
  <c r="BY437" i="5"/>
  <c r="AA439" i="2" s="1"/>
  <c r="CF437" i="5"/>
  <c r="AB439" i="2" s="1"/>
  <c r="CM437" i="5"/>
  <c r="AC439" i="2" s="1"/>
  <c r="CT437" i="5"/>
  <c r="AD439" i="2" s="1"/>
  <c r="DA437" i="5"/>
  <c r="AE439" i="2" s="1"/>
  <c r="DH437" i="5"/>
  <c r="AF439" i="2" s="1"/>
  <c r="DN437" i="5"/>
  <c r="DM437" i="5" s="1"/>
  <c r="P437" i="5" s="1"/>
  <c r="Q437" i="5" s="1"/>
  <c r="DR437" i="5"/>
  <c r="C438" i="5"/>
  <c r="C440" i="2" s="1"/>
  <c r="H440" i="2"/>
  <c r="I440" i="2"/>
  <c r="U438" i="5"/>
  <c r="S440" i="2" s="1"/>
  <c r="AB438" i="5"/>
  <c r="T440" i="2" s="1"/>
  <c r="AI438" i="5"/>
  <c r="U440" i="2" s="1"/>
  <c r="AP438" i="5"/>
  <c r="V440" i="2" s="1"/>
  <c r="AW438" i="5"/>
  <c r="W440" i="2" s="1"/>
  <c r="BD438" i="5"/>
  <c r="X440" i="2" s="1"/>
  <c r="BK438" i="5"/>
  <c r="BR438" i="5"/>
  <c r="Z440" i="2" s="1"/>
  <c r="BY438" i="5"/>
  <c r="AA440" i="2" s="1"/>
  <c r="CF438" i="5"/>
  <c r="AB440" i="2" s="1"/>
  <c r="CM438" i="5"/>
  <c r="CT438" i="5"/>
  <c r="AD440" i="2" s="1"/>
  <c r="DA438" i="5"/>
  <c r="AE440" i="2" s="1"/>
  <c r="DH438" i="5"/>
  <c r="AF440" i="2" s="1"/>
  <c r="DN438" i="5"/>
  <c r="DM438" i="5" s="1"/>
  <c r="P438" i="5" s="1"/>
  <c r="Q438" i="5" s="1"/>
  <c r="DR438" i="5"/>
  <c r="C439" i="5"/>
  <c r="C441" i="2" s="1"/>
  <c r="H441" i="2"/>
  <c r="I441" i="2"/>
  <c r="U439" i="5"/>
  <c r="S441" i="2" s="1"/>
  <c r="AB439" i="5"/>
  <c r="AI439" i="5"/>
  <c r="U441" i="2" s="1"/>
  <c r="AP439" i="5"/>
  <c r="AW439" i="5"/>
  <c r="W441" i="2" s="1"/>
  <c r="BD439" i="5"/>
  <c r="BK439" i="5"/>
  <c r="Y441" i="2" s="1"/>
  <c r="BR439" i="5"/>
  <c r="Z441" i="2" s="1"/>
  <c r="BY439" i="5"/>
  <c r="AA441" i="2" s="1"/>
  <c r="CF439" i="5"/>
  <c r="AB441" i="2" s="1"/>
  <c r="CM439" i="5"/>
  <c r="CT439" i="5"/>
  <c r="AD441" i="2" s="1"/>
  <c r="DA439" i="5"/>
  <c r="AE441" i="2" s="1"/>
  <c r="DH439" i="5"/>
  <c r="AF441" i="2" s="1"/>
  <c r="DN439" i="5"/>
  <c r="DM439" i="5" s="1"/>
  <c r="P439" i="5" s="1"/>
  <c r="Q439" i="5" s="1"/>
  <c r="DR439" i="5"/>
  <c r="B431" i="2"/>
  <c r="J431" i="2"/>
  <c r="B432" i="2"/>
  <c r="J432" i="2"/>
  <c r="B433" i="2"/>
  <c r="J433" i="2"/>
  <c r="B434" i="2"/>
  <c r="J434" i="2"/>
  <c r="B435" i="2"/>
  <c r="J435" i="2"/>
  <c r="B436" i="2"/>
  <c r="J436" i="2"/>
  <c r="B437" i="2"/>
  <c r="J437" i="2"/>
  <c r="C434" i="5"/>
  <c r="C436" i="2" s="1"/>
  <c r="H436" i="2"/>
  <c r="I436" i="2"/>
  <c r="U434" i="5"/>
  <c r="AB434" i="5"/>
  <c r="AI434" i="5"/>
  <c r="U436" i="2" s="1"/>
  <c r="AP434" i="5"/>
  <c r="V436" i="2" s="1"/>
  <c r="AW434" i="5"/>
  <c r="W436" i="2" s="1"/>
  <c r="BD434" i="5"/>
  <c r="X436" i="2" s="1"/>
  <c r="BK434" i="5"/>
  <c r="Y436" i="2" s="1"/>
  <c r="BR434" i="5"/>
  <c r="Z436" i="2" s="1"/>
  <c r="BY434" i="5"/>
  <c r="AA436" i="2" s="1"/>
  <c r="CF434" i="5"/>
  <c r="AB436" i="2" s="1"/>
  <c r="CM434" i="5"/>
  <c r="AC436" i="2" s="1"/>
  <c r="CT434" i="5"/>
  <c r="AD436" i="2" s="1"/>
  <c r="DA434" i="5"/>
  <c r="AE436" i="2" s="1"/>
  <c r="DH434" i="5"/>
  <c r="AF436" i="2" s="1"/>
  <c r="DN434" i="5"/>
  <c r="DR434" i="5"/>
  <c r="C435" i="5"/>
  <c r="C437" i="2" s="1"/>
  <c r="H437" i="2"/>
  <c r="I437" i="2"/>
  <c r="U435" i="5"/>
  <c r="S437" i="2" s="1"/>
  <c r="AB435" i="5"/>
  <c r="AI435" i="5"/>
  <c r="U437" i="2" s="1"/>
  <c r="AP435" i="5"/>
  <c r="AW435" i="5"/>
  <c r="W437" i="2" s="1"/>
  <c r="BD435" i="5"/>
  <c r="X437" i="2" s="1"/>
  <c r="BK435" i="5"/>
  <c r="BR435" i="5"/>
  <c r="Z437" i="2" s="1"/>
  <c r="BY435" i="5"/>
  <c r="CF435" i="5"/>
  <c r="AB437" i="2" s="1"/>
  <c r="CM435" i="5"/>
  <c r="CT435" i="5"/>
  <c r="AD437" i="2" s="1"/>
  <c r="DA435" i="5"/>
  <c r="AE437" i="2" s="1"/>
  <c r="DH435" i="5"/>
  <c r="AF437" i="2" s="1"/>
  <c r="DN435" i="5"/>
  <c r="DR435" i="5"/>
  <c r="B423" i="2"/>
  <c r="J423" i="2"/>
  <c r="B424" i="2"/>
  <c r="J424" i="2"/>
  <c r="J425" i="2"/>
  <c r="B426" i="2"/>
  <c r="J426" i="2"/>
  <c r="B427" i="2"/>
  <c r="J427" i="2"/>
  <c r="B428" i="2"/>
  <c r="J428" i="2"/>
  <c r="B429" i="2"/>
  <c r="J429" i="2"/>
  <c r="B430" i="2"/>
  <c r="J430" i="2"/>
  <c r="C421" i="5"/>
  <c r="C423" i="2" s="1"/>
  <c r="H423" i="2"/>
  <c r="I423" i="2"/>
  <c r="U421" i="5"/>
  <c r="AB421" i="5"/>
  <c r="AI421" i="5"/>
  <c r="U423" i="2" s="1"/>
  <c r="AP421" i="5"/>
  <c r="AW421" i="5"/>
  <c r="W423" i="2" s="1"/>
  <c r="BD421" i="5"/>
  <c r="X423" i="2" s="1"/>
  <c r="BK421" i="5"/>
  <c r="Y423" i="2" s="1"/>
  <c r="BR421" i="5"/>
  <c r="Z423" i="2" s="1"/>
  <c r="BY421" i="5"/>
  <c r="AA423" i="2" s="1"/>
  <c r="CF421" i="5"/>
  <c r="CM421" i="5"/>
  <c r="AC423" i="2" s="1"/>
  <c r="CT421" i="5"/>
  <c r="DA421" i="5"/>
  <c r="AE423" i="2" s="1"/>
  <c r="DH421" i="5"/>
  <c r="AF423" i="2" s="1"/>
  <c r="DN421" i="5"/>
  <c r="DR421" i="5"/>
  <c r="C422" i="5"/>
  <c r="C424" i="2" s="1"/>
  <c r="H424" i="2"/>
  <c r="I424" i="2"/>
  <c r="U422" i="5"/>
  <c r="AB422" i="5"/>
  <c r="AI422" i="5"/>
  <c r="AP422" i="5"/>
  <c r="V424" i="2" s="1"/>
  <c r="AW422" i="5"/>
  <c r="W424" i="2" s="1"/>
  <c r="BD422" i="5"/>
  <c r="X424" i="2" s="1"/>
  <c r="BK422" i="5"/>
  <c r="Y424" i="2" s="1"/>
  <c r="BR422" i="5"/>
  <c r="Z424" i="2" s="1"/>
  <c r="BY422" i="5"/>
  <c r="AA424" i="2" s="1"/>
  <c r="CF422" i="5"/>
  <c r="AB424" i="2" s="1"/>
  <c r="CM422" i="5"/>
  <c r="AC424" i="2" s="1"/>
  <c r="CT422" i="5"/>
  <c r="AD424" i="2" s="1"/>
  <c r="DA422" i="5"/>
  <c r="AE424" i="2" s="1"/>
  <c r="DH422" i="5"/>
  <c r="AF424" i="2" s="1"/>
  <c r="DN422" i="5"/>
  <c r="DR422" i="5"/>
  <c r="C423" i="5"/>
  <c r="C425" i="2" s="1"/>
  <c r="H425" i="2"/>
  <c r="I425" i="2"/>
  <c r="U423" i="5"/>
  <c r="AB423" i="5"/>
  <c r="AI423" i="5"/>
  <c r="U425" i="2" s="1"/>
  <c r="AP423" i="5"/>
  <c r="V425" i="2" s="1"/>
  <c r="AW423" i="5"/>
  <c r="W425" i="2" s="1"/>
  <c r="BD423" i="5"/>
  <c r="BK423" i="5"/>
  <c r="Y425" i="2" s="1"/>
  <c r="BR423" i="5"/>
  <c r="BY423" i="5"/>
  <c r="AA425" i="2" s="1"/>
  <c r="CF423" i="5"/>
  <c r="AB425" i="2" s="1"/>
  <c r="CM423" i="5"/>
  <c r="AC425" i="2" s="1"/>
  <c r="CT423" i="5"/>
  <c r="DA423" i="5"/>
  <c r="DH423" i="5"/>
  <c r="AF425" i="2" s="1"/>
  <c r="DN423" i="5"/>
  <c r="DR423" i="5"/>
  <c r="C424" i="5"/>
  <c r="C426" i="2" s="1"/>
  <c r="H426" i="2"/>
  <c r="I426" i="2"/>
  <c r="U424" i="5"/>
  <c r="AB424" i="5"/>
  <c r="T426" i="2" s="1"/>
  <c r="AI424" i="5"/>
  <c r="U426" i="2" s="1"/>
  <c r="AP424" i="5"/>
  <c r="V426" i="2" s="1"/>
  <c r="AW424" i="5"/>
  <c r="W426" i="2" s="1"/>
  <c r="BD424" i="5"/>
  <c r="BK424" i="5"/>
  <c r="BR424" i="5"/>
  <c r="Z426" i="2" s="1"/>
  <c r="BY424" i="5"/>
  <c r="AA426" i="2" s="1"/>
  <c r="CF424" i="5"/>
  <c r="AB426" i="2" s="1"/>
  <c r="CM424" i="5"/>
  <c r="AC426" i="2" s="1"/>
  <c r="CT424" i="5"/>
  <c r="AD426" i="2" s="1"/>
  <c r="DA424" i="5"/>
  <c r="AE426" i="2" s="1"/>
  <c r="DH424" i="5"/>
  <c r="AF426" i="2" s="1"/>
  <c r="DN424" i="5"/>
  <c r="K426" i="2" s="1"/>
  <c r="DR424" i="5"/>
  <c r="C425" i="5"/>
  <c r="C427" i="2" s="1"/>
  <c r="H427" i="2"/>
  <c r="I427" i="2"/>
  <c r="U425" i="5"/>
  <c r="AB425" i="5"/>
  <c r="T427" i="2" s="1"/>
  <c r="AI425" i="5"/>
  <c r="AP425" i="5"/>
  <c r="AW425" i="5"/>
  <c r="BD425" i="5"/>
  <c r="X427" i="2" s="1"/>
  <c r="BK425" i="5"/>
  <c r="Y427" i="2" s="1"/>
  <c r="BR425" i="5"/>
  <c r="Z427" i="2" s="1"/>
  <c r="BY425" i="5"/>
  <c r="AA427" i="2" s="1"/>
  <c r="CF425" i="5"/>
  <c r="AB427" i="2" s="1"/>
  <c r="CM425" i="5"/>
  <c r="AC427" i="2" s="1"/>
  <c r="CT425" i="5"/>
  <c r="AD427" i="2" s="1"/>
  <c r="DA425" i="5"/>
  <c r="AE427" i="2" s="1"/>
  <c r="DH425" i="5"/>
  <c r="AF427" i="2" s="1"/>
  <c r="DN425" i="5"/>
  <c r="DM425" i="5" s="1"/>
  <c r="P425" i="5" s="1"/>
  <c r="Q425" i="5" s="1"/>
  <c r="DR425" i="5"/>
  <c r="C426" i="5"/>
  <c r="C428" i="2" s="1"/>
  <c r="H428" i="2"/>
  <c r="I428" i="2"/>
  <c r="U426" i="5"/>
  <c r="AB426" i="5"/>
  <c r="T428" i="2" s="1"/>
  <c r="AI426" i="5"/>
  <c r="U428" i="2" s="1"/>
  <c r="AP426" i="5"/>
  <c r="AW426" i="5"/>
  <c r="W428" i="2" s="1"/>
  <c r="BD426" i="5"/>
  <c r="X428" i="2" s="1"/>
  <c r="BK426" i="5"/>
  <c r="Y428" i="2" s="1"/>
  <c r="BR426" i="5"/>
  <c r="Z428" i="2" s="1"/>
  <c r="BY426" i="5"/>
  <c r="AA428" i="2" s="1"/>
  <c r="CF426" i="5"/>
  <c r="AB428" i="2" s="1"/>
  <c r="CM426" i="5"/>
  <c r="AC428" i="2" s="1"/>
  <c r="CT426" i="5"/>
  <c r="DA426" i="5"/>
  <c r="AE428" i="2" s="1"/>
  <c r="DH426" i="5"/>
  <c r="AF428" i="2" s="1"/>
  <c r="DN426" i="5"/>
  <c r="DM426" i="5" s="1"/>
  <c r="P426" i="5" s="1"/>
  <c r="Q426" i="5" s="1"/>
  <c r="DR426" i="5"/>
  <c r="C427" i="5"/>
  <c r="C429" i="2" s="1"/>
  <c r="H429" i="2"/>
  <c r="I429" i="2"/>
  <c r="U427" i="5"/>
  <c r="AB427" i="5"/>
  <c r="AI427" i="5"/>
  <c r="U429" i="2" s="1"/>
  <c r="AP427" i="5"/>
  <c r="V429" i="2" s="1"/>
  <c r="AW427" i="5"/>
  <c r="BD427" i="5"/>
  <c r="X429" i="2" s="1"/>
  <c r="BK427" i="5"/>
  <c r="BR427" i="5"/>
  <c r="Z429" i="2" s="1"/>
  <c r="BY427" i="5"/>
  <c r="AA429" i="2" s="1"/>
  <c r="CF427" i="5"/>
  <c r="AB429" i="2" s="1"/>
  <c r="CM427" i="5"/>
  <c r="AC429" i="2" s="1"/>
  <c r="CT427" i="5"/>
  <c r="AD429" i="2" s="1"/>
  <c r="DA427" i="5"/>
  <c r="AE429" i="2" s="1"/>
  <c r="DH427" i="5"/>
  <c r="AF429" i="2" s="1"/>
  <c r="DN427" i="5"/>
  <c r="K429" i="2" s="1"/>
  <c r="DR427" i="5"/>
  <c r="C428" i="5"/>
  <c r="C430" i="2" s="1"/>
  <c r="H430" i="2"/>
  <c r="I430" i="2"/>
  <c r="U428" i="5"/>
  <c r="AB428" i="5"/>
  <c r="T430" i="2" s="1"/>
  <c r="AI428" i="5"/>
  <c r="U430" i="2" s="1"/>
  <c r="AP428" i="5"/>
  <c r="V430" i="2" s="1"/>
  <c r="AW428" i="5"/>
  <c r="BD428" i="5"/>
  <c r="X430" i="2" s="1"/>
  <c r="BK428" i="5"/>
  <c r="Y430" i="2" s="1"/>
  <c r="BR428" i="5"/>
  <c r="Z430" i="2" s="1"/>
  <c r="BY428" i="5"/>
  <c r="AA430" i="2" s="1"/>
  <c r="CF428" i="5"/>
  <c r="CM428" i="5"/>
  <c r="AC430" i="2" s="1"/>
  <c r="CT428" i="5"/>
  <c r="DA428" i="5"/>
  <c r="AE430" i="2" s="1"/>
  <c r="DH428" i="5"/>
  <c r="AF430" i="2" s="1"/>
  <c r="DN428" i="5"/>
  <c r="K430" i="2" s="1"/>
  <c r="DR428" i="5"/>
  <c r="C429" i="5"/>
  <c r="C431" i="2" s="1"/>
  <c r="H431" i="2"/>
  <c r="I431" i="2"/>
  <c r="U429" i="5"/>
  <c r="AB429" i="5"/>
  <c r="T431" i="2" s="1"/>
  <c r="AI429" i="5"/>
  <c r="U431" i="2" s="1"/>
  <c r="AP429" i="5"/>
  <c r="AW429" i="5"/>
  <c r="W431" i="2" s="1"/>
  <c r="BD429" i="5"/>
  <c r="X431" i="2" s="1"/>
  <c r="BK429" i="5"/>
  <c r="Y431" i="2" s="1"/>
  <c r="BR429" i="5"/>
  <c r="Z431" i="2" s="1"/>
  <c r="BY429" i="5"/>
  <c r="AA431" i="2" s="1"/>
  <c r="CF429" i="5"/>
  <c r="AB431" i="2" s="1"/>
  <c r="CM429" i="5"/>
  <c r="CT429" i="5"/>
  <c r="AD431" i="2" s="1"/>
  <c r="DA429" i="5"/>
  <c r="DH429" i="5"/>
  <c r="AF431" i="2" s="1"/>
  <c r="DN429" i="5"/>
  <c r="K431" i="2" s="1"/>
  <c r="DR429" i="5"/>
  <c r="C430" i="5"/>
  <c r="C432" i="2" s="1"/>
  <c r="H432" i="2"/>
  <c r="I432" i="2"/>
  <c r="U430" i="5"/>
  <c r="AB430" i="5"/>
  <c r="T432" i="2" s="1"/>
  <c r="AI430" i="5"/>
  <c r="U432" i="2" s="1"/>
  <c r="AP430" i="5"/>
  <c r="V432" i="2" s="1"/>
  <c r="AW430" i="5"/>
  <c r="W432" i="2" s="1"/>
  <c r="BD430" i="5"/>
  <c r="X432" i="2" s="1"/>
  <c r="BK430" i="5"/>
  <c r="BR430" i="5"/>
  <c r="Z432" i="2" s="1"/>
  <c r="BY430" i="5"/>
  <c r="AA432" i="2" s="1"/>
  <c r="CF430" i="5"/>
  <c r="AB432" i="2" s="1"/>
  <c r="CM430" i="5"/>
  <c r="AC432" i="2" s="1"/>
  <c r="CT430" i="5"/>
  <c r="AD432" i="2" s="1"/>
  <c r="DA430" i="5"/>
  <c r="AE432" i="2" s="1"/>
  <c r="DH430" i="5"/>
  <c r="DN430" i="5"/>
  <c r="K432" i="2" s="1"/>
  <c r="DR430" i="5"/>
  <c r="C431" i="5"/>
  <c r="C433" i="2" s="1"/>
  <c r="H433" i="2"/>
  <c r="I433" i="2"/>
  <c r="U431" i="5"/>
  <c r="AB431" i="5"/>
  <c r="T433" i="2" s="1"/>
  <c r="AI431" i="5"/>
  <c r="AP431" i="5"/>
  <c r="V433" i="2" s="1"/>
  <c r="AW431" i="5"/>
  <c r="W433" i="2" s="1"/>
  <c r="BD431" i="5"/>
  <c r="BK431" i="5"/>
  <c r="BR431" i="5"/>
  <c r="Z433" i="2" s="1"/>
  <c r="BY431" i="5"/>
  <c r="AA433" i="2" s="1"/>
  <c r="CF431" i="5"/>
  <c r="AB433" i="2" s="1"/>
  <c r="CM431" i="5"/>
  <c r="CT431" i="5"/>
  <c r="AD433" i="2" s="1"/>
  <c r="DA431" i="5"/>
  <c r="DH431" i="5"/>
  <c r="AF433" i="2" s="1"/>
  <c r="DN431" i="5"/>
  <c r="DR431" i="5"/>
  <c r="C432" i="5"/>
  <c r="C434" i="2" s="1"/>
  <c r="H434" i="2"/>
  <c r="I434" i="2"/>
  <c r="U432" i="5"/>
  <c r="AB432" i="5"/>
  <c r="T434" i="2" s="1"/>
  <c r="AI432" i="5"/>
  <c r="AP432" i="5"/>
  <c r="V434" i="2" s="1"/>
  <c r="AW432" i="5"/>
  <c r="W434" i="2" s="1"/>
  <c r="BD432" i="5"/>
  <c r="X434" i="2" s="1"/>
  <c r="BK432" i="5"/>
  <c r="Y434" i="2" s="1"/>
  <c r="BR432" i="5"/>
  <c r="BY432" i="5"/>
  <c r="AA434" i="2" s="1"/>
  <c r="CF432" i="5"/>
  <c r="AB434" i="2" s="1"/>
  <c r="CM432" i="5"/>
  <c r="AC434" i="2" s="1"/>
  <c r="CT432" i="5"/>
  <c r="AD434" i="2" s="1"/>
  <c r="DA432" i="5"/>
  <c r="AE434" i="2" s="1"/>
  <c r="DH432" i="5"/>
  <c r="AF434" i="2" s="1"/>
  <c r="DN432" i="5"/>
  <c r="DR432" i="5"/>
  <c r="C433" i="5"/>
  <c r="C435" i="2" s="1"/>
  <c r="H435" i="2"/>
  <c r="I435" i="2"/>
  <c r="U433" i="5"/>
  <c r="AB433" i="5"/>
  <c r="AI433" i="5"/>
  <c r="AP433" i="5"/>
  <c r="V435" i="2" s="1"/>
  <c r="AW433" i="5"/>
  <c r="W435" i="2" s="1"/>
  <c r="BD433" i="5"/>
  <c r="X435" i="2" s="1"/>
  <c r="BK433" i="5"/>
  <c r="Y435" i="2" s="1"/>
  <c r="BR433" i="5"/>
  <c r="Z435" i="2" s="1"/>
  <c r="BY433" i="5"/>
  <c r="AA435" i="2" s="1"/>
  <c r="CF433" i="5"/>
  <c r="AB435" i="2" s="1"/>
  <c r="CM433" i="5"/>
  <c r="CT433" i="5"/>
  <c r="AD435" i="2" s="1"/>
  <c r="DA433" i="5"/>
  <c r="DH433" i="5"/>
  <c r="AF435" i="2" s="1"/>
  <c r="DN433" i="5"/>
  <c r="DR433" i="5"/>
  <c r="B369" i="2"/>
  <c r="J369" i="2"/>
  <c r="B370" i="2"/>
  <c r="J370" i="2"/>
  <c r="B371" i="2"/>
  <c r="J371" i="2"/>
  <c r="B372" i="2"/>
  <c r="J372" i="2"/>
  <c r="B373" i="2"/>
  <c r="J373" i="2"/>
  <c r="B374" i="2"/>
  <c r="J374" i="2"/>
  <c r="B375" i="2"/>
  <c r="J375" i="2"/>
  <c r="B376" i="2"/>
  <c r="J376" i="2"/>
  <c r="B377" i="2"/>
  <c r="J377" i="2"/>
  <c r="B378" i="2"/>
  <c r="J378" i="2"/>
  <c r="B379" i="2"/>
  <c r="J379" i="2"/>
  <c r="B380" i="2"/>
  <c r="J380" i="2"/>
  <c r="B381" i="2"/>
  <c r="J381" i="2"/>
  <c r="B382" i="2"/>
  <c r="J382" i="2"/>
  <c r="B383" i="2"/>
  <c r="J383" i="2"/>
  <c r="B384" i="2"/>
  <c r="J384" i="2"/>
  <c r="B385" i="2"/>
  <c r="J385" i="2"/>
  <c r="B386" i="2"/>
  <c r="J386" i="2"/>
  <c r="B387" i="2"/>
  <c r="J387" i="2"/>
  <c r="B388" i="2"/>
  <c r="J388" i="2"/>
  <c r="B389" i="2"/>
  <c r="J389" i="2"/>
  <c r="B390" i="2"/>
  <c r="J390" i="2"/>
  <c r="B391" i="2"/>
  <c r="J391" i="2"/>
  <c r="B392" i="2"/>
  <c r="J392" i="2"/>
  <c r="B393" i="2"/>
  <c r="J393" i="2"/>
  <c r="B394" i="2"/>
  <c r="J394" i="2"/>
  <c r="B395" i="2"/>
  <c r="J395" i="2"/>
  <c r="B396" i="2"/>
  <c r="J396" i="2"/>
  <c r="B397" i="2"/>
  <c r="J397" i="2"/>
  <c r="B398" i="2"/>
  <c r="J398" i="2"/>
  <c r="B399" i="2"/>
  <c r="J399" i="2"/>
  <c r="B400" i="2"/>
  <c r="J400" i="2"/>
  <c r="B401" i="2"/>
  <c r="J401" i="2"/>
  <c r="B402" i="2"/>
  <c r="J402" i="2"/>
  <c r="B403" i="2"/>
  <c r="J403" i="2"/>
  <c r="B404" i="2"/>
  <c r="J404" i="2"/>
  <c r="B405" i="2"/>
  <c r="J405" i="2"/>
  <c r="B406" i="2"/>
  <c r="J406" i="2"/>
  <c r="B407" i="2"/>
  <c r="J407" i="2"/>
  <c r="B408" i="2"/>
  <c r="J408" i="2"/>
  <c r="B409" i="2"/>
  <c r="J409" i="2"/>
  <c r="B410" i="2"/>
  <c r="J410" i="2"/>
  <c r="B411" i="2"/>
  <c r="J411" i="2"/>
  <c r="B412" i="2"/>
  <c r="J412" i="2"/>
  <c r="B413" i="2"/>
  <c r="J413" i="2"/>
  <c r="B414" i="2"/>
  <c r="J414" i="2"/>
  <c r="B415" i="2"/>
  <c r="J415" i="2"/>
  <c r="B416" i="2"/>
  <c r="J416" i="2"/>
  <c r="B417" i="2"/>
  <c r="J417" i="2"/>
  <c r="B418" i="2"/>
  <c r="J418" i="2"/>
  <c r="E418" i="5"/>
  <c r="C367" i="5"/>
  <c r="C369" i="2" s="1"/>
  <c r="H369" i="2"/>
  <c r="I369" i="2"/>
  <c r="U367" i="5"/>
  <c r="AB367" i="5"/>
  <c r="T369" i="2" s="1"/>
  <c r="AI367" i="5"/>
  <c r="U369" i="2" s="1"/>
  <c r="AP367" i="5"/>
  <c r="V369" i="2" s="1"/>
  <c r="AW367" i="5"/>
  <c r="W369" i="2" s="1"/>
  <c r="BD367" i="5"/>
  <c r="BK367" i="5"/>
  <c r="Y369" i="2" s="1"/>
  <c r="BR367" i="5"/>
  <c r="Z369" i="2" s="1"/>
  <c r="BY367" i="5"/>
  <c r="AA369" i="2" s="1"/>
  <c r="CF367" i="5"/>
  <c r="CM367" i="5"/>
  <c r="AC369" i="2" s="1"/>
  <c r="CT367" i="5"/>
  <c r="AD369" i="2" s="1"/>
  <c r="DA367" i="5"/>
  <c r="AE369" i="2" s="1"/>
  <c r="DH367" i="5"/>
  <c r="DN367" i="5"/>
  <c r="DR367" i="5"/>
  <c r="C368" i="5"/>
  <c r="C370" i="2" s="1"/>
  <c r="H370" i="2"/>
  <c r="I370" i="2"/>
  <c r="U368" i="5"/>
  <c r="AB368" i="5"/>
  <c r="AI368" i="5"/>
  <c r="U370" i="2" s="1"/>
  <c r="AP368" i="5"/>
  <c r="V370" i="2" s="1"/>
  <c r="AW368" i="5"/>
  <c r="W370" i="2" s="1"/>
  <c r="BD368" i="5"/>
  <c r="X370" i="2" s="1"/>
  <c r="BK368" i="5"/>
  <c r="Y370" i="2" s="1"/>
  <c r="BR368" i="5"/>
  <c r="Z370" i="2" s="1"/>
  <c r="BY368" i="5"/>
  <c r="AA370" i="2" s="1"/>
  <c r="CF368" i="5"/>
  <c r="AB370" i="2" s="1"/>
  <c r="CM368" i="5"/>
  <c r="CT368" i="5"/>
  <c r="AD370" i="2" s="1"/>
  <c r="DA368" i="5"/>
  <c r="DH368" i="5"/>
  <c r="AF370" i="2" s="1"/>
  <c r="DN368" i="5"/>
  <c r="K370" i="2" s="1"/>
  <c r="DR368" i="5"/>
  <c r="C369" i="5"/>
  <c r="C371" i="2" s="1"/>
  <c r="H371" i="2"/>
  <c r="I371" i="2"/>
  <c r="U369" i="5"/>
  <c r="S371" i="2" s="1"/>
  <c r="AB369" i="5"/>
  <c r="AI369" i="5"/>
  <c r="U371" i="2" s="1"/>
  <c r="AP369" i="5"/>
  <c r="V371" i="2" s="1"/>
  <c r="AW369" i="5"/>
  <c r="W371" i="2" s="1"/>
  <c r="BD369" i="5"/>
  <c r="X371" i="2" s="1"/>
  <c r="BK369" i="5"/>
  <c r="BR369" i="5"/>
  <c r="Z371" i="2" s="1"/>
  <c r="BY369" i="5"/>
  <c r="AA371" i="2" s="1"/>
  <c r="CF369" i="5"/>
  <c r="CM369" i="5"/>
  <c r="AC371" i="2" s="1"/>
  <c r="CT369" i="5"/>
  <c r="AD371" i="2" s="1"/>
  <c r="DA369" i="5"/>
  <c r="AE371" i="2" s="1"/>
  <c r="DH369" i="5"/>
  <c r="DN369" i="5"/>
  <c r="DR369" i="5"/>
  <c r="C370" i="5"/>
  <c r="C372" i="2" s="1"/>
  <c r="H372" i="2"/>
  <c r="I372" i="2"/>
  <c r="U370" i="5"/>
  <c r="S372" i="2" s="1"/>
  <c r="AB370" i="5"/>
  <c r="AI370" i="5"/>
  <c r="AP370" i="5"/>
  <c r="V372" i="2" s="1"/>
  <c r="AW370" i="5"/>
  <c r="W372" i="2" s="1"/>
  <c r="BD370" i="5"/>
  <c r="X372" i="2" s="1"/>
  <c r="BK370" i="5"/>
  <c r="BR370" i="5"/>
  <c r="Z372" i="2" s="1"/>
  <c r="BY370" i="5"/>
  <c r="AA372" i="2" s="1"/>
  <c r="CF370" i="5"/>
  <c r="AB372" i="2" s="1"/>
  <c r="CM370" i="5"/>
  <c r="CT370" i="5"/>
  <c r="AD372" i="2" s="1"/>
  <c r="DA370" i="5"/>
  <c r="AE372" i="2" s="1"/>
  <c r="DH370" i="5"/>
  <c r="AF372" i="2" s="1"/>
  <c r="DN370" i="5"/>
  <c r="K372" i="2" s="1"/>
  <c r="DR370" i="5"/>
  <c r="C371" i="5"/>
  <c r="C373" i="2" s="1"/>
  <c r="H373" i="2"/>
  <c r="I373" i="2"/>
  <c r="U371" i="5"/>
  <c r="AB371" i="5"/>
  <c r="T373" i="2" s="1"/>
  <c r="AI371" i="5"/>
  <c r="AP371" i="5"/>
  <c r="V373" i="2" s="1"/>
  <c r="AW371" i="5"/>
  <c r="W373" i="2" s="1"/>
  <c r="BD371" i="5"/>
  <c r="X373" i="2" s="1"/>
  <c r="BK371" i="5"/>
  <c r="Y373" i="2" s="1"/>
  <c r="BR371" i="5"/>
  <c r="Z373" i="2" s="1"/>
  <c r="BY371" i="5"/>
  <c r="AA373" i="2" s="1"/>
  <c r="CF371" i="5"/>
  <c r="CM371" i="5"/>
  <c r="AC373" i="2" s="1"/>
  <c r="CT371" i="5"/>
  <c r="AD373" i="2" s="1"/>
  <c r="DA371" i="5"/>
  <c r="AE373" i="2" s="1"/>
  <c r="DH371" i="5"/>
  <c r="DN371" i="5"/>
  <c r="DR371" i="5"/>
  <c r="C372" i="5"/>
  <c r="C374" i="2" s="1"/>
  <c r="H374" i="2"/>
  <c r="I374" i="2"/>
  <c r="U372" i="5"/>
  <c r="S374" i="2" s="1"/>
  <c r="AB372" i="5"/>
  <c r="AI372" i="5"/>
  <c r="AP372" i="5"/>
  <c r="V374" i="2" s="1"/>
  <c r="AW372" i="5"/>
  <c r="W374" i="2" s="1"/>
  <c r="BD372" i="5"/>
  <c r="X374" i="2" s="1"/>
  <c r="BK372" i="5"/>
  <c r="BR372" i="5"/>
  <c r="BY372" i="5"/>
  <c r="AA374" i="2" s="1"/>
  <c r="CF372" i="5"/>
  <c r="AB374" i="2" s="1"/>
  <c r="CM372" i="5"/>
  <c r="CT372" i="5"/>
  <c r="DA372" i="5"/>
  <c r="AE374" i="2" s="1"/>
  <c r="DH372" i="5"/>
  <c r="AF374" i="2" s="1"/>
  <c r="DN372" i="5"/>
  <c r="K374" i="2" s="1"/>
  <c r="DR372" i="5"/>
  <c r="C373" i="5"/>
  <c r="C375" i="2" s="1"/>
  <c r="H375" i="2"/>
  <c r="I375" i="2"/>
  <c r="U373" i="5"/>
  <c r="S375" i="2" s="1"/>
  <c r="AB373" i="5"/>
  <c r="AI373" i="5"/>
  <c r="AP373" i="5"/>
  <c r="V375" i="2" s="1"/>
  <c r="AW373" i="5"/>
  <c r="W375" i="2" s="1"/>
  <c r="BD373" i="5"/>
  <c r="BK373" i="5"/>
  <c r="BR373" i="5"/>
  <c r="Z375" i="2" s="1"/>
  <c r="BY373" i="5"/>
  <c r="AA375" i="2" s="1"/>
  <c r="CF373" i="5"/>
  <c r="CM373" i="5"/>
  <c r="CT373" i="5"/>
  <c r="AD375" i="2" s="1"/>
  <c r="DA373" i="5"/>
  <c r="AE375" i="2" s="1"/>
  <c r="DH373" i="5"/>
  <c r="DN373" i="5"/>
  <c r="DR373" i="5"/>
  <c r="C374" i="5"/>
  <c r="C376" i="2" s="1"/>
  <c r="H376" i="2"/>
  <c r="I376" i="2"/>
  <c r="U374" i="5"/>
  <c r="AB374" i="5"/>
  <c r="T376" i="2" s="1"/>
  <c r="AI374" i="5"/>
  <c r="U376" i="2" s="1"/>
  <c r="AP374" i="5"/>
  <c r="V376" i="2" s="1"/>
  <c r="AW374" i="5"/>
  <c r="W376" i="2" s="1"/>
  <c r="BD374" i="5"/>
  <c r="BK374" i="5"/>
  <c r="Y376" i="2" s="1"/>
  <c r="BR374" i="5"/>
  <c r="Z376" i="2" s="1"/>
  <c r="BY374" i="5"/>
  <c r="AA376" i="2" s="1"/>
  <c r="CF374" i="5"/>
  <c r="CM374" i="5"/>
  <c r="AC376" i="2" s="1"/>
  <c r="CT374" i="5"/>
  <c r="AD376" i="2" s="1"/>
  <c r="DA374" i="5"/>
  <c r="AE376" i="2" s="1"/>
  <c r="DH374" i="5"/>
  <c r="DN374" i="5"/>
  <c r="K376" i="2" s="1"/>
  <c r="DR374" i="5"/>
  <c r="C375" i="5"/>
  <c r="C377" i="2" s="1"/>
  <c r="H377" i="2"/>
  <c r="I377" i="2"/>
  <c r="U375" i="5"/>
  <c r="AB375" i="5"/>
  <c r="T377" i="2" s="1"/>
  <c r="AI375" i="5"/>
  <c r="U377" i="2" s="1"/>
  <c r="AP375" i="5"/>
  <c r="AW375" i="5"/>
  <c r="BD375" i="5"/>
  <c r="X377" i="2" s="1"/>
  <c r="BK375" i="5"/>
  <c r="Y377" i="2" s="1"/>
  <c r="BR375" i="5"/>
  <c r="Z377" i="2" s="1"/>
  <c r="BY375" i="5"/>
  <c r="CF375" i="5"/>
  <c r="AB377" i="2" s="1"/>
  <c r="CM375" i="5"/>
  <c r="AC377" i="2" s="1"/>
  <c r="CT375" i="5"/>
  <c r="DA375" i="5"/>
  <c r="AE377" i="2" s="1"/>
  <c r="DH375" i="5"/>
  <c r="AF377" i="2" s="1"/>
  <c r="DN375" i="5"/>
  <c r="DR375" i="5"/>
  <c r="C376" i="5"/>
  <c r="C378" i="2" s="1"/>
  <c r="H378" i="2"/>
  <c r="I378" i="2"/>
  <c r="U376" i="5"/>
  <c r="AB376" i="5"/>
  <c r="T378" i="2" s="1"/>
  <c r="AI376" i="5"/>
  <c r="U378" i="2" s="1"/>
  <c r="AP376" i="5"/>
  <c r="AW376" i="5"/>
  <c r="W378" i="2" s="1"/>
  <c r="BD376" i="5"/>
  <c r="X378" i="2" s="1"/>
  <c r="BK376" i="5"/>
  <c r="Y378" i="2" s="1"/>
  <c r="BR376" i="5"/>
  <c r="BY376" i="5"/>
  <c r="AA378" i="2" s="1"/>
  <c r="CF376" i="5"/>
  <c r="AB378" i="2" s="1"/>
  <c r="CM376" i="5"/>
  <c r="AC378" i="2" s="1"/>
  <c r="CT376" i="5"/>
  <c r="DA376" i="5"/>
  <c r="DH376" i="5"/>
  <c r="AF378" i="2" s="1"/>
  <c r="DN376" i="5"/>
  <c r="K378" i="2" s="1"/>
  <c r="DR376" i="5"/>
  <c r="C377" i="5"/>
  <c r="C379" i="2" s="1"/>
  <c r="H379" i="2"/>
  <c r="I379" i="2"/>
  <c r="U377" i="5"/>
  <c r="AB377" i="5"/>
  <c r="AI377" i="5"/>
  <c r="U379" i="2" s="1"/>
  <c r="AP377" i="5"/>
  <c r="V379" i="2" s="1"/>
  <c r="AW377" i="5"/>
  <c r="W379" i="2" s="1"/>
  <c r="BD377" i="5"/>
  <c r="BK377" i="5"/>
  <c r="Y379" i="2" s="1"/>
  <c r="BR377" i="5"/>
  <c r="BY377" i="5"/>
  <c r="AA379" i="2" s="1"/>
  <c r="CF377" i="5"/>
  <c r="AB379" i="2" s="1"/>
  <c r="CM377" i="5"/>
  <c r="CT377" i="5"/>
  <c r="AD379" i="2" s="1"/>
  <c r="DA377" i="5"/>
  <c r="AE379" i="2" s="1"/>
  <c r="DH377" i="5"/>
  <c r="AF379" i="2" s="1"/>
  <c r="DN377" i="5"/>
  <c r="DR377" i="5"/>
  <c r="C378" i="5"/>
  <c r="C380" i="2" s="1"/>
  <c r="H380" i="2"/>
  <c r="I380" i="2"/>
  <c r="U378" i="5"/>
  <c r="AB378" i="5"/>
  <c r="T380" i="2" s="1"/>
  <c r="AI378" i="5"/>
  <c r="U380" i="2" s="1"/>
  <c r="AP378" i="5"/>
  <c r="V380" i="2" s="1"/>
  <c r="AW378" i="5"/>
  <c r="BD378" i="5"/>
  <c r="X380" i="2" s="1"/>
  <c r="BK378" i="5"/>
  <c r="Y380" i="2" s="1"/>
  <c r="BR378" i="5"/>
  <c r="Z380" i="2" s="1"/>
  <c r="BY378" i="5"/>
  <c r="CF378" i="5"/>
  <c r="AB380" i="2" s="1"/>
  <c r="CM378" i="5"/>
  <c r="AC380" i="2" s="1"/>
  <c r="CT378" i="5"/>
  <c r="DA378" i="5"/>
  <c r="DH378" i="5"/>
  <c r="AF380" i="2" s="1"/>
  <c r="DN378" i="5"/>
  <c r="DM378" i="5" s="1"/>
  <c r="P378" i="5" s="1"/>
  <c r="Q378" i="5" s="1"/>
  <c r="DR378" i="5"/>
  <c r="C379" i="5"/>
  <c r="C381" i="2" s="1"/>
  <c r="H381" i="2"/>
  <c r="I381" i="2"/>
  <c r="U379" i="5"/>
  <c r="AB379" i="5"/>
  <c r="T381" i="2" s="1"/>
  <c r="AI379" i="5"/>
  <c r="U381" i="2" s="1"/>
  <c r="AP379" i="5"/>
  <c r="AW379" i="5"/>
  <c r="BD379" i="5"/>
  <c r="X381" i="2" s="1"/>
  <c r="BK379" i="5"/>
  <c r="Y381" i="2" s="1"/>
  <c r="BR379" i="5"/>
  <c r="BY379" i="5"/>
  <c r="CF379" i="5"/>
  <c r="AB381" i="2" s="1"/>
  <c r="CM379" i="5"/>
  <c r="AC381" i="2" s="1"/>
  <c r="CT379" i="5"/>
  <c r="DA379" i="5"/>
  <c r="DH379" i="5"/>
  <c r="AF381" i="2" s="1"/>
  <c r="DN379" i="5"/>
  <c r="DR379" i="5"/>
  <c r="C380" i="5"/>
  <c r="C382" i="2" s="1"/>
  <c r="H382" i="2"/>
  <c r="I382" i="2"/>
  <c r="U380" i="5"/>
  <c r="AB380" i="5"/>
  <c r="T382" i="2" s="1"/>
  <c r="AI380" i="5"/>
  <c r="AP380" i="5"/>
  <c r="V382" i="2" s="1"/>
  <c r="AW380" i="5"/>
  <c r="BD380" i="5"/>
  <c r="X382" i="2" s="1"/>
  <c r="BK380" i="5"/>
  <c r="BR380" i="5"/>
  <c r="Z382" i="2" s="1"/>
  <c r="BY380" i="5"/>
  <c r="AA382" i="2" s="1"/>
  <c r="CF380" i="5"/>
  <c r="AB382" i="2" s="1"/>
  <c r="CM380" i="5"/>
  <c r="CT380" i="5"/>
  <c r="AD382" i="2" s="1"/>
  <c r="DA380" i="5"/>
  <c r="DH380" i="5"/>
  <c r="AF382" i="2" s="1"/>
  <c r="DN380" i="5"/>
  <c r="DR380" i="5"/>
  <c r="C381" i="5"/>
  <c r="C383" i="2" s="1"/>
  <c r="H383" i="2"/>
  <c r="I383" i="2"/>
  <c r="U381" i="5"/>
  <c r="S383" i="2" s="1"/>
  <c r="AB381" i="5"/>
  <c r="T383" i="2" s="1"/>
  <c r="AI381" i="5"/>
  <c r="AP381" i="5"/>
  <c r="V383" i="2" s="1"/>
  <c r="AW381" i="5"/>
  <c r="W383" i="2" s="1"/>
  <c r="BD381" i="5"/>
  <c r="X383" i="2" s="1"/>
  <c r="BK381" i="5"/>
  <c r="BR381" i="5"/>
  <c r="Z383" i="2" s="1"/>
  <c r="BY381" i="5"/>
  <c r="CF381" i="5"/>
  <c r="AB383" i="2" s="1"/>
  <c r="CM381" i="5"/>
  <c r="AC383" i="2" s="1"/>
  <c r="CT381" i="5"/>
  <c r="AD383" i="2" s="1"/>
  <c r="DA381" i="5"/>
  <c r="DH381" i="5"/>
  <c r="AF383" i="2" s="1"/>
  <c r="DN381" i="5"/>
  <c r="K383" i="2" s="1"/>
  <c r="DR381" i="5"/>
  <c r="C382" i="5"/>
  <c r="C384" i="2" s="1"/>
  <c r="H384" i="2"/>
  <c r="I384" i="2"/>
  <c r="U382" i="5"/>
  <c r="S384" i="2" s="1"/>
  <c r="AB382" i="5"/>
  <c r="T384" i="2" s="1"/>
  <c r="AI382" i="5"/>
  <c r="U384" i="2" s="1"/>
  <c r="AP382" i="5"/>
  <c r="V384" i="2" s="1"/>
  <c r="AW382" i="5"/>
  <c r="BD382" i="5"/>
  <c r="X384" i="2" s="1"/>
  <c r="BK382" i="5"/>
  <c r="Y384" i="2" s="1"/>
  <c r="BR382" i="5"/>
  <c r="Z384" i="2" s="1"/>
  <c r="BY382" i="5"/>
  <c r="CF382" i="5"/>
  <c r="AB384" i="2" s="1"/>
  <c r="CM382" i="5"/>
  <c r="AC384" i="2" s="1"/>
  <c r="CT382" i="5"/>
  <c r="DA382" i="5"/>
  <c r="AE384" i="2" s="1"/>
  <c r="DH382" i="5"/>
  <c r="AF384" i="2" s="1"/>
  <c r="DN382" i="5"/>
  <c r="DR382" i="5"/>
  <c r="C383" i="5"/>
  <c r="C385" i="2" s="1"/>
  <c r="H385" i="2"/>
  <c r="I385" i="2"/>
  <c r="U383" i="5"/>
  <c r="AB383" i="5"/>
  <c r="T385" i="2" s="1"/>
  <c r="AI383" i="5"/>
  <c r="U385" i="2" s="1"/>
  <c r="AP383" i="5"/>
  <c r="V385" i="2" s="1"/>
  <c r="AW383" i="5"/>
  <c r="BD383" i="5"/>
  <c r="X385" i="2" s="1"/>
  <c r="BK383" i="5"/>
  <c r="Y385" i="2" s="1"/>
  <c r="BR383" i="5"/>
  <c r="BY383" i="5"/>
  <c r="CF383" i="5"/>
  <c r="AB385" i="2" s="1"/>
  <c r="CM383" i="5"/>
  <c r="AC385" i="2" s="1"/>
  <c r="CT383" i="5"/>
  <c r="AD385" i="2" s="1"/>
  <c r="DA383" i="5"/>
  <c r="AE385" i="2" s="1"/>
  <c r="DH383" i="5"/>
  <c r="AF385" i="2" s="1"/>
  <c r="DN383" i="5"/>
  <c r="K385" i="2" s="1"/>
  <c r="DR383" i="5"/>
  <c r="C384" i="5"/>
  <c r="C386" i="2" s="1"/>
  <c r="H386" i="2"/>
  <c r="I386" i="2"/>
  <c r="U384" i="5"/>
  <c r="AB384" i="5"/>
  <c r="T386" i="2" s="1"/>
  <c r="AI384" i="5"/>
  <c r="U386" i="2" s="1"/>
  <c r="AP384" i="5"/>
  <c r="AW384" i="5"/>
  <c r="BD384" i="5"/>
  <c r="X386" i="2" s="1"/>
  <c r="BK384" i="5"/>
  <c r="Y386" i="2" s="1"/>
  <c r="BR384" i="5"/>
  <c r="BY384" i="5"/>
  <c r="AA386" i="2" s="1"/>
  <c r="CF384" i="5"/>
  <c r="CM384" i="5"/>
  <c r="AC386" i="2" s="1"/>
  <c r="CT384" i="5"/>
  <c r="AD386" i="2" s="1"/>
  <c r="DA384" i="5"/>
  <c r="AE386" i="2" s="1"/>
  <c r="DH384" i="5"/>
  <c r="AF386" i="2" s="1"/>
  <c r="DN384" i="5"/>
  <c r="DM384" i="5" s="1"/>
  <c r="P384" i="5" s="1"/>
  <c r="Q384" i="5" s="1"/>
  <c r="DR384" i="5"/>
  <c r="C385" i="5"/>
  <c r="C387" i="2" s="1"/>
  <c r="H387" i="2"/>
  <c r="I387" i="2"/>
  <c r="U385" i="5"/>
  <c r="AB385" i="5"/>
  <c r="AI385" i="5"/>
  <c r="AP385" i="5"/>
  <c r="V387" i="2" s="1"/>
  <c r="AW385" i="5"/>
  <c r="W387" i="2" s="1"/>
  <c r="BD385" i="5"/>
  <c r="X387" i="2" s="1"/>
  <c r="BK385" i="5"/>
  <c r="BR385" i="5"/>
  <c r="Z387" i="2" s="1"/>
  <c r="BY385" i="5"/>
  <c r="AA387" i="2" s="1"/>
  <c r="CF385" i="5"/>
  <c r="CM385" i="5"/>
  <c r="AC387" i="2" s="1"/>
  <c r="CT385" i="5"/>
  <c r="AD387" i="2" s="1"/>
  <c r="DA385" i="5"/>
  <c r="AE387" i="2" s="1"/>
  <c r="DH385" i="5"/>
  <c r="DN385" i="5"/>
  <c r="DR385" i="5"/>
  <c r="C386" i="5"/>
  <c r="C388" i="2" s="1"/>
  <c r="H388" i="2"/>
  <c r="I388" i="2"/>
  <c r="U386" i="5"/>
  <c r="S388" i="2" s="1"/>
  <c r="AB386" i="5"/>
  <c r="T388" i="2" s="1"/>
  <c r="AI386" i="5"/>
  <c r="AP386" i="5"/>
  <c r="AW386" i="5"/>
  <c r="W388" i="2" s="1"/>
  <c r="BD386" i="5"/>
  <c r="X388" i="2" s="1"/>
  <c r="BK386" i="5"/>
  <c r="BR386" i="5"/>
  <c r="Z388" i="2" s="1"/>
  <c r="BY386" i="5"/>
  <c r="AA388" i="2" s="1"/>
  <c r="CF386" i="5"/>
  <c r="AB388" i="2" s="1"/>
  <c r="CM386" i="5"/>
  <c r="CT386" i="5"/>
  <c r="AD388" i="2" s="1"/>
  <c r="DA386" i="5"/>
  <c r="AE388" i="2" s="1"/>
  <c r="DH386" i="5"/>
  <c r="AF388" i="2" s="1"/>
  <c r="DN386" i="5"/>
  <c r="DR386" i="5"/>
  <c r="C387" i="5"/>
  <c r="C389" i="2" s="1"/>
  <c r="H389" i="2"/>
  <c r="I389" i="2"/>
  <c r="U387" i="5"/>
  <c r="AB387" i="5"/>
  <c r="T389" i="2" s="1"/>
  <c r="AI387" i="5"/>
  <c r="AP387" i="5"/>
  <c r="V389" i="2" s="1"/>
  <c r="AW387" i="5"/>
  <c r="W389" i="2" s="1"/>
  <c r="BD387" i="5"/>
  <c r="BK387" i="5"/>
  <c r="Y389" i="2" s="1"/>
  <c r="BR387" i="5"/>
  <c r="Z389" i="2" s="1"/>
  <c r="BY387" i="5"/>
  <c r="CF387" i="5"/>
  <c r="AB389" i="2" s="1"/>
  <c r="CM387" i="5"/>
  <c r="AC389" i="2" s="1"/>
  <c r="CT387" i="5"/>
  <c r="AD389" i="2" s="1"/>
  <c r="DA387" i="5"/>
  <c r="AE389" i="2" s="1"/>
  <c r="DH387" i="5"/>
  <c r="DN387" i="5"/>
  <c r="K389" i="2" s="1"/>
  <c r="DR387" i="5"/>
  <c r="C388" i="5"/>
  <c r="C390" i="2" s="1"/>
  <c r="H390" i="2"/>
  <c r="I390" i="2"/>
  <c r="U388" i="5"/>
  <c r="AB388" i="5"/>
  <c r="T390" i="2" s="1"/>
  <c r="AI388" i="5"/>
  <c r="U390" i="2" s="1"/>
  <c r="AP388" i="5"/>
  <c r="V390" i="2" s="1"/>
  <c r="AW388" i="5"/>
  <c r="W390" i="2" s="1"/>
  <c r="BD388" i="5"/>
  <c r="BK388" i="5"/>
  <c r="BR388" i="5"/>
  <c r="Z390" i="2" s="1"/>
  <c r="BY388" i="5"/>
  <c r="AA390" i="2" s="1"/>
  <c r="CF388" i="5"/>
  <c r="AB390" i="2" s="1"/>
  <c r="CM388" i="5"/>
  <c r="CT388" i="5"/>
  <c r="AD390" i="2" s="1"/>
  <c r="DA388" i="5"/>
  <c r="AE390" i="2" s="1"/>
  <c r="DH388" i="5"/>
  <c r="AF390" i="2" s="1"/>
  <c r="DN388" i="5"/>
  <c r="DM388" i="5" s="1"/>
  <c r="P388" i="5" s="1"/>
  <c r="Q388" i="5" s="1"/>
  <c r="DR388" i="5"/>
  <c r="C389" i="5"/>
  <c r="C391" i="2" s="1"/>
  <c r="H391" i="2"/>
  <c r="I391" i="2"/>
  <c r="U389" i="5"/>
  <c r="AB389" i="5"/>
  <c r="T391" i="2" s="1"/>
  <c r="AI389" i="5"/>
  <c r="AP389" i="5"/>
  <c r="AW389" i="5"/>
  <c r="BD389" i="5"/>
  <c r="X391" i="2" s="1"/>
  <c r="BK389" i="5"/>
  <c r="Y391" i="2" s="1"/>
  <c r="BR389" i="5"/>
  <c r="Z391" i="2" s="1"/>
  <c r="BY389" i="5"/>
  <c r="AA391" i="2" s="1"/>
  <c r="CF389" i="5"/>
  <c r="CM389" i="5"/>
  <c r="AC391" i="2" s="1"/>
  <c r="CT389" i="5"/>
  <c r="AD391" i="2" s="1"/>
  <c r="DA389" i="5"/>
  <c r="DH389" i="5"/>
  <c r="AF391" i="2" s="1"/>
  <c r="DN389" i="5"/>
  <c r="DR389" i="5"/>
  <c r="C390" i="5"/>
  <c r="C392" i="2" s="1"/>
  <c r="H392" i="2"/>
  <c r="I392" i="2"/>
  <c r="U390" i="5"/>
  <c r="AB390" i="5"/>
  <c r="AI390" i="5"/>
  <c r="U392" i="2" s="1"/>
  <c r="AP390" i="5"/>
  <c r="AW390" i="5"/>
  <c r="BD390" i="5"/>
  <c r="X392" i="2" s="1"/>
  <c r="BK390" i="5"/>
  <c r="Y392" i="2" s="1"/>
  <c r="BR390" i="5"/>
  <c r="BY390" i="5"/>
  <c r="AA392" i="2" s="1"/>
  <c r="CF390" i="5"/>
  <c r="AB392" i="2" s="1"/>
  <c r="CM390" i="5"/>
  <c r="AC392" i="2" s="1"/>
  <c r="CT390" i="5"/>
  <c r="DA390" i="5"/>
  <c r="DH390" i="5"/>
  <c r="AF392" i="2" s="1"/>
  <c r="DN390" i="5"/>
  <c r="DR390" i="5"/>
  <c r="C391" i="5"/>
  <c r="C393" i="2" s="1"/>
  <c r="H393" i="2"/>
  <c r="I393" i="2"/>
  <c r="U391" i="5"/>
  <c r="S393" i="2" s="1"/>
  <c r="AB391" i="5"/>
  <c r="T393" i="2" s="1"/>
  <c r="AI391" i="5"/>
  <c r="U393" i="2" s="1"/>
  <c r="AP391" i="5"/>
  <c r="AW391" i="5"/>
  <c r="BD391" i="5"/>
  <c r="X393" i="2" s="1"/>
  <c r="BK391" i="5"/>
  <c r="BR391" i="5"/>
  <c r="BY391" i="5"/>
  <c r="AA393" i="2" s="1"/>
  <c r="CF391" i="5"/>
  <c r="AB393" i="2" s="1"/>
  <c r="CM391" i="5"/>
  <c r="AC393" i="2" s="1"/>
  <c r="CT391" i="5"/>
  <c r="DA391" i="5"/>
  <c r="AE393" i="2" s="1"/>
  <c r="DH391" i="5"/>
  <c r="AF393" i="2" s="1"/>
  <c r="DN391" i="5"/>
  <c r="DR391" i="5"/>
  <c r="C392" i="5"/>
  <c r="C394" i="2" s="1"/>
  <c r="H394" i="2"/>
  <c r="I394" i="2"/>
  <c r="U392" i="5"/>
  <c r="AB392" i="5"/>
  <c r="T394" i="2" s="1"/>
  <c r="AI392" i="5"/>
  <c r="U394" i="2" s="1"/>
  <c r="AP392" i="5"/>
  <c r="V394" i="2" s="1"/>
  <c r="AW392" i="5"/>
  <c r="BD392" i="5"/>
  <c r="X394" i="2" s="1"/>
  <c r="BK392" i="5"/>
  <c r="Y394" i="2" s="1"/>
  <c r="BR392" i="5"/>
  <c r="Z394" i="2" s="1"/>
  <c r="BY392" i="5"/>
  <c r="CF392" i="5"/>
  <c r="AB394" i="2" s="1"/>
  <c r="CM392" i="5"/>
  <c r="AC394" i="2" s="1"/>
  <c r="CT392" i="5"/>
  <c r="AD394" i="2" s="1"/>
  <c r="DA392" i="5"/>
  <c r="AE394" i="2" s="1"/>
  <c r="DH392" i="5"/>
  <c r="AF394" i="2" s="1"/>
  <c r="DN392" i="5"/>
  <c r="K394" i="2" s="1"/>
  <c r="DR392" i="5"/>
  <c r="C393" i="5"/>
  <c r="C395" i="2" s="1"/>
  <c r="H395" i="2"/>
  <c r="I395" i="2"/>
  <c r="U393" i="5"/>
  <c r="S395" i="2" s="1"/>
  <c r="AB393" i="5"/>
  <c r="T395" i="2" s="1"/>
  <c r="AI393" i="5"/>
  <c r="AP393" i="5"/>
  <c r="V395" i="2" s="1"/>
  <c r="AW393" i="5"/>
  <c r="W395" i="2" s="1"/>
  <c r="BD393" i="5"/>
  <c r="BK393" i="5"/>
  <c r="Y395" i="2" s="1"/>
  <c r="BR393" i="5"/>
  <c r="Z395" i="2" s="1"/>
  <c r="BY393" i="5"/>
  <c r="AA395" i="2" s="1"/>
  <c r="CF393" i="5"/>
  <c r="AB395" i="2" s="1"/>
  <c r="CM393" i="5"/>
  <c r="AC395" i="2" s="1"/>
  <c r="CT393" i="5"/>
  <c r="DA393" i="5"/>
  <c r="AE395" i="2" s="1"/>
  <c r="DH393" i="5"/>
  <c r="AF395" i="2" s="1"/>
  <c r="DN393" i="5"/>
  <c r="K395" i="2" s="1"/>
  <c r="DR393" i="5"/>
  <c r="C394" i="5"/>
  <c r="C396" i="2" s="1"/>
  <c r="H396" i="2"/>
  <c r="I396" i="2"/>
  <c r="U394" i="5"/>
  <c r="S396" i="2" s="1"/>
  <c r="AB394" i="5"/>
  <c r="AI394" i="5"/>
  <c r="U396" i="2" s="1"/>
  <c r="AP394" i="5"/>
  <c r="V396" i="2" s="1"/>
  <c r="AW394" i="5"/>
  <c r="W396" i="2" s="1"/>
  <c r="BD394" i="5"/>
  <c r="X396" i="2" s="1"/>
  <c r="BK394" i="5"/>
  <c r="Y396" i="2" s="1"/>
  <c r="BR394" i="5"/>
  <c r="BY394" i="5"/>
  <c r="AA396" i="2" s="1"/>
  <c r="CF394" i="5"/>
  <c r="AB396" i="2" s="1"/>
  <c r="CM394" i="5"/>
  <c r="AC396" i="2" s="1"/>
  <c r="CT394" i="5"/>
  <c r="DA394" i="5"/>
  <c r="AE396" i="2" s="1"/>
  <c r="DH394" i="5"/>
  <c r="AF396" i="2" s="1"/>
  <c r="DN394" i="5"/>
  <c r="DR394" i="5"/>
  <c r="C395" i="5"/>
  <c r="C397" i="2" s="1"/>
  <c r="H397" i="2"/>
  <c r="I397" i="2"/>
  <c r="U395" i="5"/>
  <c r="AB395" i="5"/>
  <c r="T397" i="2" s="1"/>
  <c r="AI395" i="5"/>
  <c r="U397" i="2" s="1"/>
  <c r="AP395" i="5"/>
  <c r="V397" i="2" s="1"/>
  <c r="AW395" i="5"/>
  <c r="W397" i="2" s="1"/>
  <c r="BD395" i="5"/>
  <c r="BK395" i="5"/>
  <c r="BR395" i="5"/>
  <c r="Z397" i="2" s="1"/>
  <c r="BY395" i="5"/>
  <c r="AA397" i="2" s="1"/>
  <c r="CF395" i="5"/>
  <c r="AB397" i="2" s="1"/>
  <c r="CM395" i="5"/>
  <c r="CT395" i="5"/>
  <c r="AD397" i="2" s="1"/>
  <c r="DA395" i="5"/>
  <c r="AE397" i="2" s="1"/>
  <c r="DH395" i="5"/>
  <c r="DN395" i="5"/>
  <c r="K397" i="2" s="1"/>
  <c r="DR395" i="5"/>
  <c r="C396" i="5"/>
  <c r="C398" i="2" s="1"/>
  <c r="H398" i="2"/>
  <c r="I398" i="2"/>
  <c r="U396" i="5"/>
  <c r="AB396" i="5"/>
  <c r="T398" i="2" s="1"/>
  <c r="AI396" i="5"/>
  <c r="AP396" i="5"/>
  <c r="V398" i="2" s="1"/>
  <c r="AW396" i="5"/>
  <c r="W398" i="2" s="1"/>
  <c r="BD396" i="5"/>
  <c r="X398" i="2" s="1"/>
  <c r="BK396" i="5"/>
  <c r="BR396" i="5"/>
  <c r="Z398" i="2" s="1"/>
  <c r="BY396" i="5"/>
  <c r="AA398" i="2" s="1"/>
  <c r="CF396" i="5"/>
  <c r="CM396" i="5"/>
  <c r="CT396" i="5"/>
  <c r="AD398" i="2" s="1"/>
  <c r="DA396" i="5"/>
  <c r="AE398" i="2" s="1"/>
  <c r="DH396" i="5"/>
  <c r="DN396" i="5"/>
  <c r="DR396" i="5"/>
  <c r="C397" i="5"/>
  <c r="C399" i="2" s="1"/>
  <c r="H399" i="2"/>
  <c r="I399" i="2"/>
  <c r="U397" i="5"/>
  <c r="S399" i="2" s="1"/>
  <c r="AB397" i="5"/>
  <c r="AI397" i="5"/>
  <c r="U399" i="2" s="1"/>
  <c r="AP397" i="5"/>
  <c r="V399" i="2" s="1"/>
  <c r="AW397" i="5"/>
  <c r="W399" i="2" s="1"/>
  <c r="BD397" i="5"/>
  <c r="X399" i="2" s="1"/>
  <c r="BK397" i="5"/>
  <c r="Y399" i="2" s="1"/>
  <c r="BR397" i="5"/>
  <c r="BY397" i="5"/>
  <c r="AA399" i="2" s="1"/>
  <c r="CF397" i="5"/>
  <c r="CM397" i="5"/>
  <c r="AC399" i="2" s="1"/>
  <c r="CT397" i="5"/>
  <c r="AD399" i="2" s="1"/>
  <c r="DA397" i="5"/>
  <c r="AE399" i="2" s="1"/>
  <c r="DH397" i="5"/>
  <c r="AF399" i="2" s="1"/>
  <c r="DN397" i="5"/>
  <c r="DR397" i="5"/>
  <c r="C398" i="5"/>
  <c r="C400" i="2" s="1"/>
  <c r="H400" i="2"/>
  <c r="I400" i="2"/>
  <c r="U398" i="5"/>
  <c r="S400" i="2" s="1"/>
  <c r="AB398" i="5"/>
  <c r="T400" i="2" s="1"/>
  <c r="AI398" i="5"/>
  <c r="U400" i="2" s="1"/>
  <c r="AP398" i="5"/>
  <c r="V400" i="2" s="1"/>
  <c r="AW398" i="5"/>
  <c r="W400" i="2" s="1"/>
  <c r="BD398" i="5"/>
  <c r="BK398" i="5"/>
  <c r="Y400" i="2" s="1"/>
  <c r="BR398" i="5"/>
  <c r="Z400" i="2" s="1"/>
  <c r="BY398" i="5"/>
  <c r="AA400" i="2" s="1"/>
  <c r="CF398" i="5"/>
  <c r="CM398" i="5"/>
  <c r="AC400" i="2" s="1"/>
  <c r="CT398" i="5"/>
  <c r="DA398" i="5"/>
  <c r="AE400" i="2" s="1"/>
  <c r="DH398" i="5"/>
  <c r="AF400" i="2" s="1"/>
  <c r="DN398" i="5"/>
  <c r="DR398" i="5"/>
  <c r="C399" i="5"/>
  <c r="C401" i="2" s="1"/>
  <c r="H401" i="2"/>
  <c r="I401" i="2"/>
  <c r="U399" i="5"/>
  <c r="S401" i="2" s="1"/>
  <c r="AB399" i="5"/>
  <c r="T401" i="2" s="1"/>
  <c r="AI399" i="5"/>
  <c r="U401" i="2" s="1"/>
  <c r="AP399" i="5"/>
  <c r="V401" i="2" s="1"/>
  <c r="AW399" i="5"/>
  <c r="W401" i="2" s="1"/>
  <c r="BD399" i="5"/>
  <c r="X401" i="2" s="1"/>
  <c r="BK399" i="5"/>
  <c r="BR399" i="5"/>
  <c r="Z401" i="2" s="1"/>
  <c r="BY399" i="5"/>
  <c r="AA401" i="2" s="1"/>
  <c r="CF399" i="5"/>
  <c r="AB401" i="2" s="1"/>
  <c r="CM399" i="5"/>
  <c r="CT399" i="5"/>
  <c r="AD401" i="2" s="1"/>
  <c r="DA399" i="5"/>
  <c r="AE401" i="2" s="1"/>
  <c r="DH399" i="5"/>
  <c r="AF401" i="2" s="1"/>
  <c r="DN399" i="5"/>
  <c r="DM399" i="5" s="1"/>
  <c r="P399" i="5" s="1"/>
  <c r="Q399" i="5" s="1"/>
  <c r="DR399" i="5"/>
  <c r="C400" i="5"/>
  <c r="C402" i="2" s="1"/>
  <c r="H402" i="2"/>
  <c r="I402" i="2"/>
  <c r="U400" i="5"/>
  <c r="AB400" i="5"/>
  <c r="T402" i="2" s="1"/>
  <c r="AI400" i="5"/>
  <c r="U402" i="2" s="1"/>
  <c r="AP400" i="5"/>
  <c r="AW400" i="5"/>
  <c r="BD400" i="5"/>
  <c r="X402" i="2" s="1"/>
  <c r="BK400" i="5"/>
  <c r="BR400" i="5"/>
  <c r="Z402" i="2" s="1"/>
  <c r="BY400" i="5"/>
  <c r="AA402" i="2" s="1"/>
  <c r="CF400" i="5"/>
  <c r="AB402" i="2" s="1"/>
  <c r="CM400" i="5"/>
  <c r="CT400" i="5"/>
  <c r="AD402" i="2" s="1"/>
  <c r="DA400" i="5"/>
  <c r="AE402" i="2" s="1"/>
  <c r="DH400" i="5"/>
  <c r="AF402" i="2" s="1"/>
  <c r="DN400" i="5"/>
  <c r="DM400" i="5" s="1"/>
  <c r="P400" i="5" s="1"/>
  <c r="Q400" i="5" s="1"/>
  <c r="DR400" i="5"/>
  <c r="C401" i="5"/>
  <c r="C403" i="2" s="1"/>
  <c r="H403" i="2"/>
  <c r="I403" i="2"/>
  <c r="U401" i="5"/>
  <c r="S403" i="2" s="1"/>
  <c r="AB401" i="5"/>
  <c r="T403" i="2" s="1"/>
  <c r="AI401" i="5"/>
  <c r="U403" i="2" s="1"/>
  <c r="AP401" i="5"/>
  <c r="AW401" i="5"/>
  <c r="W403" i="2" s="1"/>
  <c r="BD401" i="5"/>
  <c r="BK401" i="5"/>
  <c r="Y403" i="2" s="1"/>
  <c r="BR401" i="5"/>
  <c r="Z403" i="2" s="1"/>
  <c r="BY401" i="5"/>
  <c r="AA403" i="2" s="1"/>
  <c r="CF401" i="5"/>
  <c r="CM401" i="5"/>
  <c r="AC403" i="2" s="1"/>
  <c r="CT401" i="5"/>
  <c r="AD403" i="2" s="1"/>
  <c r="DA401" i="5"/>
  <c r="AE403" i="2" s="1"/>
  <c r="DH401" i="5"/>
  <c r="AF403" i="2" s="1"/>
  <c r="DN401" i="5"/>
  <c r="DR401" i="5"/>
  <c r="C402" i="5"/>
  <c r="C404" i="2" s="1"/>
  <c r="H404" i="2"/>
  <c r="I404" i="2"/>
  <c r="U402" i="5"/>
  <c r="S404" i="2" s="1"/>
  <c r="AB402" i="5"/>
  <c r="T404" i="2" s="1"/>
  <c r="AI402" i="5"/>
  <c r="AP402" i="5"/>
  <c r="V404" i="2" s="1"/>
  <c r="AW402" i="5"/>
  <c r="W404" i="2" s="1"/>
  <c r="BD402" i="5"/>
  <c r="X404" i="2" s="1"/>
  <c r="BK402" i="5"/>
  <c r="Y404" i="2" s="1"/>
  <c r="BR402" i="5"/>
  <c r="Z404" i="2" s="1"/>
  <c r="BY402" i="5"/>
  <c r="AA404" i="2" s="1"/>
  <c r="CF402" i="5"/>
  <c r="AB404" i="2" s="1"/>
  <c r="CM402" i="5"/>
  <c r="CT402" i="5"/>
  <c r="AD404" i="2" s="1"/>
  <c r="DA402" i="5"/>
  <c r="AE404" i="2" s="1"/>
  <c r="DH402" i="5"/>
  <c r="AF404" i="2" s="1"/>
  <c r="DN402" i="5"/>
  <c r="DR402" i="5"/>
  <c r="C403" i="5"/>
  <c r="C405" i="2" s="1"/>
  <c r="H405" i="2"/>
  <c r="I405" i="2"/>
  <c r="U403" i="5"/>
  <c r="AB403" i="5"/>
  <c r="T405" i="2" s="1"/>
  <c r="AI403" i="5"/>
  <c r="U405" i="2" s="1"/>
  <c r="AP403" i="5"/>
  <c r="V405" i="2" s="1"/>
  <c r="AW403" i="5"/>
  <c r="BD403" i="5"/>
  <c r="X405" i="2" s="1"/>
  <c r="BK403" i="5"/>
  <c r="Y405" i="2" s="1"/>
  <c r="BR403" i="5"/>
  <c r="Z405" i="2" s="1"/>
  <c r="BY403" i="5"/>
  <c r="AA405" i="2" s="1"/>
  <c r="CF403" i="5"/>
  <c r="CM403" i="5"/>
  <c r="AC405" i="2" s="1"/>
  <c r="CT403" i="5"/>
  <c r="AD405" i="2" s="1"/>
  <c r="DA403" i="5"/>
  <c r="AE405" i="2" s="1"/>
  <c r="DH403" i="5"/>
  <c r="AF405" i="2" s="1"/>
  <c r="DN403" i="5"/>
  <c r="DM403" i="5" s="1"/>
  <c r="P403" i="5" s="1"/>
  <c r="Q403" i="5" s="1"/>
  <c r="DR403" i="5"/>
  <c r="C404" i="5"/>
  <c r="C406" i="2" s="1"/>
  <c r="H406" i="2"/>
  <c r="I406" i="2"/>
  <c r="U404" i="5"/>
  <c r="AB404" i="5"/>
  <c r="T406" i="2" s="1"/>
  <c r="AI404" i="5"/>
  <c r="U406" i="2" s="1"/>
  <c r="AP404" i="5"/>
  <c r="AW404" i="5"/>
  <c r="W406" i="2" s="1"/>
  <c r="BD404" i="5"/>
  <c r="X406" i="2" s="1"/>
  <c r="BK404" i="5"/>
  <c r="Y406" i="2" s="1"/>
  <c r="BR404" i="5"/>
  <c r="Z406" i="2" s="1"/>
  <c r="BY404" i="5"/>
  <c r="CF404" i="5"/>
  <c r="AB406" i="2" s="1"/>
  <c r="CM404" i="5"/>
  <c r="CT404" i="5"/>
  <c r="AD406" i="2" s="1"/>
  <c r="DA404" i="5"/>
  <c r="DH404" i="5"/>
  <c r="AF406" i="2" s="1"/>
  <c r="DN404" i="5"/>
  <c r="K406" i="2" s="1"/>
  <c r="DR404" i="5"/>
  <c r="C405" i="5"/>
  <c r="C407" i="2" s="1"/>
  <c r="H407" i="2"/>
  <c r="I407" i="2"/>
  <c r="U405" i="5"/>
  <c r="AB405" i="5"/>
  <c r="T407" i="2" s="1"/>
  <c r="AI405" i="5"/>
  <c r="AP405" i="5"/>
  <c r="V407" i="2" s="1"/>
  <c r="AW405" i="5"/>
  <c r="W407" i="2" s="1"/>
  <c r="BD405" i="5"/>
  <c r="X407" i="2" s="1"/>
  <c r="BK405" i="5"/>
  <c r="Y407" i="2" s="1"/>
  <c r="BR405" i="5"/>
  <c r="BY405" i="5"/>
  <c r="CF405" i="5"/>
  <c r="AB407" i="2" s="1"/>
  <c r="CM405" i="5"/>
  <c r="AC407" i="2" s="1"/>
  <c r="CT405" i="5"/>
  <c r="DA405" i="5"/>
  <c r="AE407" i="2" s="1"/>
  <c r="DH405" i="5"/>
  <c r="AF407" i="2" s="1"/>
  <c r="DN405" i="5"/>
  <c r="DR405" i="5"/>
  <c r="C406" i="5"/>
  <c r="C408" i="2" s="1"/>
  <c r="H408" i="2"/>
  <c r="I408" i="2"/>
  <c r="U406" i="5"/>
  <c r="AB406" i="5"/>
  <c r="T408" i="2" s="1"/>
  <c r="AI406" i="5"/>
  <c r="U408" i="2" s="1"/>
  <c r="AP406" i="5"/>
  <c r="V408" i="2" s="1"/>
  <c r="AW406" i="5"/>
  <c r="BD406" i="5"/>
  <c r="X408" i="2" s="1"/>
  <c r="BK406" i="5"/>
  <c r="Y408" i="2" s="1"/>
  <c r="BR406" i="5"/>
  <c r="BY406" i="5"/>
  <c r="AA408" i="2" s="1"/>
  <c r="CF406" i="5"/>
  <c r="AB408" i="2" s="1"/>
  <c r="CM406" i="5"/>
  <c r="AC408" i="2" s="1"/>
  <c r="CT406" i="5"/>
  <c r="DA406" i="5"/>
  <c r="AE408" i="2" s="1"/>
  <c r="DH406" i="5"/>
  <c r="AF408" i="2" s="1"/>
  <c r="DN406" i="5"/>
  <c r="DR406" i="5"/>
  <c r="C407" i="5"/>
  <c r="C409" i="2" s="1"/>
  <c r="H409" i="2"/>
  <c r="I409" i="2"/>
  <c r="U407" i="5"/>
  <c r="S409" i="2" s="1"/>
  <c r="AB407" i="5"/>
  <c r="T409" i="2" s="1"/>
  <c r="AI407" i="5"/>
  <c r="AP407" i="5"/>
  <c r="AW407" i="5"/>
  <c r="W409" i="2" s="1"/>
  <c r="BD407" i="5"/>
  <c r="X409" i="2" s="1"/>
  <c r="BK407" i="5"/>
  <c r="BR407" i="5"/>
  <c r="BY407" i="5"/>
  <c r="AA409" i="2" s="1"/>
  <c r="CF407" i="5"/>
  <c r="AB409" i="2" s="1"/>
  <c r="CM407" i="5"/>
  <c r="AC409" i="2" s="1"/>
  <c r="CT407" i="5"/>
  <c r="DA407" i="5"/>
  <c r="AE409" i="2" s="1"/>
  <c r="DH407" i="5"/>
  <c r="AF409" i="2" s="1"/>
  <c r="DN407" i="5"/>
  <c r="DR407" i="5"/>
  <c r="C408" i="5"/>
  <c r="C410" i="2" s="1"/>
  <c r="H410" i="2"/>
  <c r="I410" i="2"/>
  <c r="U408" i="5"/>
  <c r="S410" i="2" s="1"/>
  <c r="AB408" i="5"/>
  <c r="AI408" i="5"/>
  <c r="U410" i="2" s="1"/>
  <c r="AP408" i="5"/>
  <c r="V410" i="2" s="1"/>
  <c r="AW408" i="5"/>
  <c r="W410" i="2" s="1"/>
  <c r="BD408" i="5"/>
  <c r="X410" i="2" s="1"/>
  <c r="BK408" i="5"/>
  <c r="Y410" i="2" s="1"/>
  <c r="BR408" i="5"/>
  <c r="BY408" i="5"/>
  <c r="AA410" i="2" s="1"/>
  <c r="CF408" i="5"/>
  <c r="AB410" i="2" s="1"/>
  <c r="CM408" i="5"/>
  <c r="AC410" i="2" s="1"/>
  <c r="CT408" i="5"/>
  <c r="AD410" i="2" s="1"/>
  <c r="DA408" i="5"/>
  <c r="AE410" i="2" s="1"/>
  <c r="DH408" i="5"/>
  <c r="DN408" i="5"/>
  <c r="DM408" i="5" s="1"/>
  <c r="P408" i="5" s="1"/>
  <c r="Q408" i="5" s="1"/>
  <c r="DR408" i="5"/>
  <c r="C409" i="5"/>
  <c r="C411" i="2" s="1"/>
  <c r="H411" i="2"/>
  <c r="I411" i="2"/>
  <c r="U409" i="5"/>
  <c r="AB409" i="5"/>
  <c r="AI409" i="5"/>
  <c r="U411" i="2" s="1"/>
  <c r="AP409" i="5"/>
  <c r="V411" i="2" s="1"/>
  <c r="AW409" i="5"/>
  <c r="BD409" i="5"/>
  <c r="X411" i="2" s="1"/>
  <c r="BK409" i="5"/>
  <c r="Y411" i="2" s="1"/>
  <c r="BR409" i="5"/>
  <c r="Z411" i="2" s="1"/>
  <c r="BY409" i="5"/>
  <c r="CF409" i="5"/>
  <c r="AB411" i="2" s="1"/>
  <c r="CM409" i="5"/>
  <c r="AC411" i="2" s="1"/>
  <c r="CT409" i="5"/>
  <c r="AD411" i="2" s="1"/>
  <c r="DA409" i="5"/>
  <c r="DH409" i="5"/>
  <c r="AF411" i="2" s="1"/>
  <c r="DN409" i="5"/>
  <c r="K411" i="2" s="1"/>
  <c r="DR409" i="5"/>
  <c r="C410" i="5"/>
  <c r="C412" i="2" s="1"/>
  <c r="H412" i="2"/>
  <c r="I412" i="2"/>
  <c r="U410" i="5"/>
  <c r="S412" i="2" s="1"/>
  <c r="AB410" i="5"/>
  <c r="T412" i="2" s="1"/>
  <c r="AI410" i="5"/>
  <c r="U412" i="2" s="1"/>
  <c r="AP410" i="5"/>
  <c r="AW410" i="5"/>
  <c r="BD410" i="5"/>
  <c r="X412" i="2" s="1"/>
  <c r="BK410" i="5"/>
  <c r="Y412" i="2" s="1"/>
  <c r="BR410" i="5"/>
  <c r="Z412" i="2" s="1"/>
  <c r="BY410" i="5"/>
  <c r="CF410" i="5"/>
  <c r="AB412" i="2" s="1"/>
  <c r="CM410" i="5"/>
  <c r="CT410" i="5"/>
  <c r="DA410" i="5"/>
  <c r="AE412" i="2" s="1"/>
  <c r="DH410" i="5"/>
  <c r="AF412" i="2" s="1"/>
  <c r="DN410" i="5"/>
  <c r="DR410" i="5"/>
  <c r="C411" i="5"/>
  <c r="C413" i="2" s="1"/>
  <c r="H413" i="2"/>
  <c r="I413" i="2"/>
  <c r="U411" i="5"/>
  <c r="S413" i="2" s="1"/>
  <c r="AB411" i="5"/>
  <c r="T413" i="2" s="1"/>
  <c r="AI411" i="5"/>
  <c r="AP411" i="5"/>
  <c r="AW411" i="5"/>
  <c r="W413" i="2" s="1"/>
  <c r="BD411" i="5"/>
  <c r="X413" i="2" s="1"/>
  <c r="BK411" i="5"/>
  <c r="BR411" i="5"/>
  <c r="Z413" i="2" s="1"/>
  <c r="BY411" i="5"/>
  <c r="AA413" i="2" s="1"/>
  <c r="CF411" i="5"/>
  <c r="CM411" i="5"/>
  <c r="AC413" i="2" s="1"/>
  <c r="CT411" i="5"/>
  <c r="AD413" i="2" s="1"/>
  <c r="DA411" i="5"/>
  <c r="AE413" i="2" s="1"/>
  <c r="DH411" i="5"/>
  <c r="AF413" i="2" s="1"/>
  <c r="DN411" i="5"/>
  <c r="K413" i="2" s="1"/>
  <c r="DR411" i="5"/>
  <c r="C412" i="5"/>
  <c r="C414" i="2" s="1"/>
  <c r="H414" i="2"/>
  <c r="I414" i="2"/>
  <c r="U412" i="5"/>
  <c r="AB412" i="5"/>
  <c r="T414" i="2" s="1"/>
  <c r="AI412" i="5"/>
  <c r="AP412" i="5"/>
  <c r="V414" i="2" s="1"/>
  <c r="AW412" i="5"/>
  <c r="W414" i="2" s="1"/>
  <c r="BD412" i="5"/>
  <c r="BK412" i="5"/>
  <c r="Y414" i="2" s="1"/>
  <c r="BR412" i="5"/>
  <c r="Z414" i="2" s="1"/>
  <c r="BY412" i="5"/>
  <c r="CF412" i="5"/>
  <c r="AB414" i="2" s="1"/>
  <c r="CM412" i="5"/>
  <c r="AC414" i="2" s="1"/>
  <c r="CT412" i="5"/>
  <c r="AD414" i="2" s="1"/>
  <c r="DA412" i="5"/>
  <c r="AE414" i="2" s="1"/>
  <c r="DH412" i="5"/>
  <c r="DN412" i="5"/>
  <c r="DM412" i="5" s="1"/>
  <c r="DR412" i="5"/>
  <c r="C413" i="5"/>
  <c r="C415" i="2" s="1"/>
  <c r="H415" i="2"/>
  <c r="I415" i="2"/>
  <c r="U413" i="5"/>
  <c r="AB413" i="5"/>
  <c r="T415" i="2" s="1"/>
  <c r="AI413" i="5"/>
  <c r="U415" i="2" s="1"/>
  <c r="AP413" i="5"/>
  <c r="AW413" i="5"/>
  <c r="W415" i="2" s="1"/>
  <c r="BD413" i="5"/>
  <c r="X415" i="2" s="1"/>
  <c r="BK413" i="5"/>
  <c r="BR413" i="5"/>
  <c r="Z415" i="2" s="1"/>
  <c r="BY413" i="5"/>
  <c r="CF413" i="5"/>
  <c r="AB415" i="2" s="1"/>
  <c r="CM413" i="5"/>
  <c r="AC415" i="2" s="1"/>
  <c r="CT413" i="5"/>
  <c r="AD415" i="2" s="1"/>
  <c r="DA413" i="5"/>
  <c r="AE415" i="2" s="1"/>
  <c r="DH413" i="5"/>
  <c r="AF415" i="2" s="1"/>
  <c r="DN413" i="5"/>
  <c r="K415" i="2" s="1"/>
  <c r="DR413" i="5"/>
  <c r="C414" i="5"/>
  <c r="C416" i="2" s="1"/>
  <c r="H416" i="2"/>
  <c r="I416" i="2"/>
  <c r="U414" i="5"/>
  <c r="AB414" i="5"/>
  <c r="AI414" i="5"/>
  <c r="U416" i="2" s="1"/>
  <c r="AP414" i="5"/>
  <c r="V416" i="2" s="1"/>
  <c r="AW414" i="5"/>
  <c r="W416" i="2" s="1"/>
  <c r="BD414" i="5"/>
  <c r="BK414" i="5"/>
  <c r="Y416" i="2" s="1"/>
  <c r="BR414" i="5"/>
  <c r="Z416" i="2" s="1"/>
  <c r="BY414" i="5"/>
  <c r="AA416" i="2" s="1"/>
  <c r="CF414" i="5"/>
  <c r="CM414" i="5"/>
  <c r="AC416" i="2" s="1"/>
  <c r="CT414" i="5"/>
  <c r="DA414" i="5"/>
  <c r="AE416" i="2" s="1"/>
  <c r="DH414" i="5"/>
  <c r="DN414" i="5"/>
  <c r="K416" i="2" s="1"/>
  <c r="DR414" i="5"/>
  <c r="C415" i="5"/>
  <c r="C417" i="2" s="1"/>
  <c r="H417" i="2"/>
  <c r="I417" i="2"/>
  <c r="U415" i="5"/>
  <c r="AB415" i="5"/>
  <c r="T417" i="2" s="1"/>
  <c r="AI415" i="5"/>
  <c r="AP415" i="5"/>
  <c r="V417" i="2" s="1"/>
  <c r="AW415" i="5"/>
  <c r="BD415" i="5"/>
  <c r="X417" i="2" s="1"/>
  <c r="BK415" i="5"/>
  <c r="BR415" i="5"/>
  <c r="Z417" i="2" s="1"/>
  <c r="BY415" i="5"/>
  <c r="CF415" i="5"/>
  <c r="AB417" i="2" s="1"/>
  <c r="CM415" i="5"/>
  <c r="CT415" i="5"/>
  <c r="AD417" i="2" s="1"/>
  <c r="DA415" i="5"/>
  <c r="AE417" i="2" s="1"/>
  <c r="DH415" i="5"/>
  <c r="DN415" i="5"/>
  <c r="DM415" i="5" s="1"/>
  <c r="L417" i="2" s="1"/>
  <c r="R417" i="2" s="1"/>
  <c r="DR415" i="5"/>
  <c r="C416" i="5"/>
  <c r="C418" i="2" s="1"/>
  <c r="H418" i="2"/>
  <c r="I418" i="2"/>
  <c r="U416" i="5"/>
  <c r="AB416" i="5"/>
  <c r="T418" i="2" s="1"/>
  <c r="AI416" i="5"/>
  <c r="U418" i="2" s="1"/>
  <c r="AP416" i="5"/>
  <c r="V418" i="2" s="1"/>
  <c r="AW416" i="5"/>
  <c r="W418" i="2" s="1"/>
  <c r="BD416" i="5"/>
  <c r="X418" i="2" s="1"/>
  <c r="BK416" i="5"/>
  <c r="Y418" i="2" s="1"/>
  <c r="BR416" i="5"/>
  <c r="Z418" i="2" s="1"/>
  <c r="BY416" i="5"/>
  <c r="CF416" i="5"/>
  <c r="CM416" i="5"/>
  <c r="AC418" i="2" s="1"/>
  <c r="CT416" i="5"/>
  <c r="AD418" i="2" s="1"/>
  <c r="DA416" i="5"/>
  <c r="AE418" i="2" s="1"/>
  <c r="DH416" i="5"/>
  <c r="AF418" i="2" s="1"/>
  <c r="DN416" i="5"/>
  <c r="K418" i="2" s="1"/>
  <c r="DR416" i="5"/>
  <c r="B267" i="2"/>
  <c r="J267" i="2"/>
  <c r="B268" i="2"/>
  <c r="J268" i="2"/>
  <c r="B269" i="2"/>
  <c r="J269" i="2"/>
  <c r="B270" i="2"/>
  <c r="J270" i="2"/>
  <c r="B271" i="2"/>
  <c r="J271" i="2"/>
  <c r="B272" i="2"/>
  <c r="J272" i="2"/>
  <c r="B273" i="2"/>
  <c r="J273" i="2"/>
  <c r="B274" i="2"/>
  <c r="J274" i="2"/>
  <c r="B275" i="2"/>
  <c r="J275" i="2"/>
  <c r="B276" i="2"/>
  <c r="J276" i="2"/>
  <c r="B277" i="2"/>
  <c r="J277" i="2"/>
  <c r="B278" i="2"/>
  <c r="J278" i="2"/>
  <c r="B279" i="2"/>
  <c r="J279" i="2"/>
  <c r="B280" i="2"/>
  <c r="J280" i="2"/>
  <c r="B281" i="2"/>
  <c r="J281" i="2"/>
  <c r="B282" i="2"/>
  <c r="J282" i="2"/>
  <c r="B283" i="2"/>
  <c r="J283" i="2"/>
  <c r="B284" i="2"/>
  <c r="J284" i="2"/>
  <c r="B285" i="2"/>
  <c r="J285" i="2"/>
  <c r="B286" i="2"/>
  <c r="J286" i="2"/>
  <c r="B287" i="2"/>
  <c r="J287" i="2"/>
  <c r="B288" i="2"/>
  <c r="J288" i="2"/>
  <c r="B289" i="2"/>
  <c r="J289" i="2"/>
  <c r="B290" i="2"/>
  <c r="J290" i="2"/>
  <c r="B291" i="2"/>
  <c r="J291" i="2"/>
  <c r="B292" i="2"/>
  <c r="J292" i="2"/>
  <c r="B293" i="2"/>
  <c r="J293" i="2"/>
  <c r="B294" i="2"/>
  <c r="J294" i="2"/>
  <c r="B295" i="2"/>
  <c r="J295" i="2"/>
  <c r="B296" i="2"/>
  <c r="J296" i="2"/>
  <c r="B297" i="2"/>
  <c r="J297" i="2"/>
  <c r="B298" i="2"/>
  <c r="J298" i="2"/>
  <c r="B299" i="2"/>
  <c r="J299" i="2"/>
  <c r="B300" i="2"/>
  <c r="J300" i="2"/>
  <c r="B301" i="2"/>
  <c r="J301" i="2"/>
  <c r="B302" i="2"/>
  <c r="J302" i="2"/>
  <c r="B303" i="2"/>
  <c r="J303" i="2"/>
  <c r="B304" i="2"/>
  <c r="J304" i="2"/>
  <c r="B305" i="2"/>
  <c r="J305" i="2"/>
  <c r="B306" i="2"/>
  <c r="J306" i="2"/>
  <c r="B307" i="2"/>
  <c r="J307" i="2"/>
  <c r="B308" i="2"/>
  <c r="J308" i="2"/>
  <c r="B309" i="2"/>
  <c r="J309" i="2"/>
  <c r="B310" i="2"/>
  <c r="J310" i="2"/>
  <c r="B311" i="2"/>
  <c r="J311" i="2"/>
  <c r="B312" i="2"/>
  <c r="J312" i="2"/>
  <c r="B313" i="2"/>
  <c r="J313" i="2"/>
  <c r="B314" i="2"/>
  <c r="J314" i="2"/>
  <c r="B315" i="2"/>
  <c r="J315" i="2"/>
  <c r="B316" i="2"/>
  <c r="J316" i="2"/>
  <c r="C265" i="5"/>
  <c r="C267" i="2" s="1"/>
  <c r="H267" i="2"/>
  <c r="I267" i="2"/>
  <c r="U265" i="5"/>
  <c r="S267" i="2" s="1"/>
  <c r="AB265" i="5"/>
  <c r="AI265" i="5"/>
  <c r="AP265" i="5"/>
  <c r="V267" i="2" s="1"/>
  <c r="AW265" i="5"/>
  <c r="W267" i="2" s="1"/>
  <c r="BD265" i="5"/>
  <c r="BK265" i="5"/>
  <c r="BR265" i="5"/>
  <c r="Z267" i="2" s="1"/>
  <c r="BY265" i="5"/>
  <c r="AA267" i="2" s="1"/>
  <c r="CF265" i="5"/>
  <c r="AB267" i="2" s="1"/>
  <c r="CM265" i="5"/>
  <c r="AC267" i="2" s="1"/>
  <c r="CT265" i="5"/>
  <c r="AD267" i="2" s="1"/>
  <c r="DA265" i="5"/>
  <c r="AE267" i="2" s="1"/>
  <c r="DH265" i="5"/>
  <c r="DN265" i="5"/>
  <c r="K267" i="2" s="1"/>
  <c r="DR265" i="5"/>
  <c r="C266" i="5"/>
  <c r="C268" i="2" s="1"/>
  <c r="H268" i="2"/>
  <c r="I268" i="2"/>
  <c r="U266" i="5"/>
  <c r="S268" i="2" s="1"/>
  <c r="AB266" i="5"/>
  <c r="AI266" i="5"/>
  <c r="AP266" i="5"/>
  <c r="V268" i="2" s="1"/>
  <c r="AW266" i="5"/>
  <c r="BD266" i="5"/>
  <c r="BK266" i="5"/>
  <c r="BR266" i="5"/>
  <c r="Z268" i="2" s="1"/>
  <c r="BY266" i="5"/>
  <c r="AA268" i="2" s="1"/>
  <c r="CF266" i="5"/>
  <c r="CM266" i="5"/>
  <c r="CT266" i="5"/>
  <c r="AD268" i="2" s="1"/>
  <c r="DA266" i="5"/>
  <c r="DH266" i="5"/>
  <c r="DN266" i="5"/>
  <c r="DM266" i="5" s="1"/>
  <c r="P266" i="5" s="1"/>
  <c r="Q266" i="5" s="1"/>
  <c r="DR266" i="5"/>
  <c r="C267" i="5"/>
  <c r="C269" i="2" s="1"/>
  <c r="H269" i="2"/>
  <c r="I269" i="2"/>
  <c r="U267" i="5"/>
  <c r="AB267" i="5"/>
  <c r="T269" i="2" s="1"/>
  <c r="AI267" i="5"/>
  <c r="U269" i="2" s="1"/>
  <c r="AP267" i="5"/>
  <c r="V269" i="2" s="1"/>
  <c r="AW267" i="5"/>
  <c r="W269" i="2" s="1"/>
  <c r="BD267" i="5"/>
  <c r="X269" i="2" s="1"/>
  <c r="BK267" i="5"/>
  <c r="Y269" i="2" s="1"/>
  <c r="BR267" i="5"/>
  <c r="BY267" i="5"/>
  <c r="CF267" i="5"/>
  <c r="AB269" i="2" s="1"/>
  <c r="CM267" i="5"/>
  <c r="AC269" i="2" s="1"/>
  <c r="CT267" i="5"/>
  <c r="AD269" i="2" s="1"/>
  <c r="DA267" i="5"/>
  <c r="AE269" i="2" s="1"/>
  <c r="DH267" i="5"/>
  <c r="AF269" i="2" s="1"/>
  <c r="DN267" i="5"/>
  <c r="DM267" i="5" s="1"/>
  <c r="P267" i="5" s="1"/>
  <c r="Q267" i="5" s="1"/>
  <c r="DR267" i="5"/>
  <c r="C268" i="5"/>
  <c r="C270" i="2" s="1"/>
  <c r="H270" i="2"/>
  <c r="I270" i="2"/>
  <c r="U268" i="5"/>
  <c r="AB268" i="5"/>
  <c r="T270" i="2" s="1"/>
  <c r="AI268" i="5"/>
  <c r="U270" i="2" s="1"/>
  <c r="AP268" i="5"/>
  <c r="V270" i="2" s="1"/>
  <c r="AW268" i="5"/>
  <c r="W270" i="2" s="1"/>
  <c r="BD268" i="5"/>
  <c r="X270" i="2" s="1"/>
  <c r="BK268" i="5"/>
  <c r="BR268" i="5"/>
  <c r="Z270" i="2" s="1"/>
  <c r="BY268" i="5"/>
  <c r="CF268" i="5"/>
  <c r="AB270" i="2" s="1"/>
  <c r="CM268" i="5"/>
  <c r="AC270" i="2" s="1"/>
  <c r="CT268" i="5"/>
  <c r="AD270" i="2" s="1"/>
  <c r="DA268" i="5"/>
  <c r="AE270" i="2" s="1"/>
  <c r="DH268" i="5"/>
  <c r="AF270" i="2" s="1"/>
  <c r="DN268" i="5"/>
  <c r="K270" i="2" s="1"/>
  <c r="DR268" i="5"/>
  <c r="C269" i="5"/>
  <c r="C271" i="2" s="1"/>
  <c r="H271" i="2"/>
  <c r="I271" i="2"/>
  <c r="U269" i="5"/>
  <c r="S271" i="2" s="1"/>
  <c r="AB269" i="5"/>
  <c r="T271" i="2" s="1"/>
  <c r="AI269" i="5"/>
  <c r="U271" i="2" s="1"/>
  <c r="AP269" i="5"/>
  <c r="V271" i="2" s="1"/>
  <c r="AW269" i="5"/>
  <c r="W271" i="2" s="1"/>
  <c r="BD269" i="5"/>
  <c r="X271" i="2" s="1"/>
  <c r="BK269" i="5"/>
  <c r="Y271" i="2" s="1"/>
  <c r="BR269" i="5"/>
  <c r="Z271" i="2" s="1"/>
  <c r="BY269" i="5"/>
  <c r="CF269" i="5"/>
  <c r="AB271" i="2" s="1"/>
  <c r="CM269" i="5"/>
  <c r="CT269" i="5"/>
  <c r="AD271" i="2" s="1"/>
  <c r="DA269" i="5"/>
  <c r="AE271" i="2" s="1"/>
  <c r="DH269" i="5"/>
  <c r="AF271" i="2" s="1"/>
  <c r="DN269" i="5"/>
  <c r="DM269" i="5" s="1"/>
  <c r="P269" i="5" s="1"/>
  <c r="Q269" i="5" s="1"/>
  <c r="DR269" i="5"/>
  <c r="C270" i="5"/>
  <c r="C272" i="2" s="1"/>
  <c r="H272" i="2"/>
  <c r="I272" i="2"/>
  <c r="U270" i="5"/>
  <c r="AB270" i="5"/>
  <c r="T272" i="2" s="1"/>
  <c r="AI270" i="5"/>
  <c r="AP270" i="5"/>
  <c r="V272" i="2" s="1"/>
  <c r="AW270" i="5"/>
  <c r="W272" i="2" s="1"/>
  <c r="BD270" i="5"/>
  <c r="BK270" i="5"/>
  <c r="Y272" i="2" s="1"/>
  <c r="BR270" i="5"/>
  <c r="Z272" i="2" s="1"/>
  <c r="BY270" i="5"/>
  <c r="AA272" i="2" s="1"/>
  <c r="CF270" i="5"/>
  <c r="AB272" i="2" s="1"/>
  <c r="CM270" i="5"/>
  <c r="AC272" i="2" s="1"/>
  <c r="CT270" i="5"/>
  <c r="AD272" i="2" s="1"/>
  <c r="DA270" i="5"/>
  <c r="AE272" i="2" s="1"/>
  <c r="DH270" i="5"/>
  <c r="AF272" i="2" s="1"/>
  <c r="DN270" i="5"/>
  <c r="DM270" i="5" s="1"/>
  <c r="P270" i="5" s="1"/>
  <c r="Q270" i="5" s="1"/>
  <c r="DR270" i="5"/>
  <c r="C271" i="5"/>
  <c r="C273" i="2" s="1"/>
  <c r="H273" i="2"/>
  <c r="I273" i="2"/>
  <c r="U271" i="5"/>
  <c r="S273" i="2" s="1"/>
  <c r="AB271" i="5"/>
  <c r="T273" i="2" s="1"/>
  <c r="AI271" i="5"/>
  <c r="U273" i="2" s="1"/>
  <c r="AP271" i="5"/>
  <c r="AW271" i="5"/>
  <c r="BD271" i="5"/>
  <c r="X273" i="2" s="1"/>
  <c r="BK271" i="5"/>
  <c r="Y273" i="2" s="1"/>
  <c r="BR271" i="5"/>
  <c r="BY271" i="5"/>
  <c r="AA273" i="2" s="1"/>
  <c r="CF271" i="5"/>
  <c r="AB273" i="2" s="1"/>
  <c r="CM271" i="5"/>
  <c r="AC273" i="2" s="1"/>
  <c r="CT271" i="5"/>
  <c r="DA271" i="5"/>
  <c r="DH271" i="5"/>
  <c r="AF273" i="2" s="1"/>
  <c r="DN271" i="5"/>
  <c r="DR271" i="5"/>
  <c r="C272" i="5"/>
  <c r="C274" i="2" s="1"/>
  <c r="H274" i="2"/>
  <c r="I274" i="2"/>
  <c r="U272" i="5"/>
  <c r="AB272" i="5"/>
  <c r="T274" i="2" s="1"/>
  <c r="AI272" i="5"/>
  <c r="AP272" i="5"/>
  <c r="V274" i="2" s="1"/>
  <c r="AW272" i="5"/>
  <c r="W274" i="2" s="1"/>
  <c r="BD272" i="5"/>
  <c r="X274" i="2" s="1"/>
  <c r="BK272" i="5"/>
  <c r="Y274" i="2" s="1"/>
  <c r="BR272" i="5"/>
  <c r="BY272" i="5"/>
  <c r="AA274" i="2" s="1"/>
  <c r="CF272" i="5"/>
  <c r="CM272" i="5"/>
  <c r="CT272" i="5"/>
  <c r="AD274" i="2" s="1"/>
  <c r="DA272" i="5"/>
  <c r="AE274" i="2" s="1"/>
  <c r="DH272" i="5"/>
  <c r="AF274" i="2" s="1"/>
  <c r="DN272" i="5"/>
  <c r="DM272" i="5" s="1"/>
  <c r="P272" i="5" s="1"/>
  <c r="Q272" i="5" s="1"/>
  <c r="DR272" i="5"/>
  <c r="C273" i="5"/>
  <c r="C275" i="2" s="1"/>
  <c r="H275" i="2"/>
  <c r="I275" i="2"/>
  <c r="U273" i="5"/>
  <c r="AB273" i="5"/>
  <c r="AI273" i="5"/>
  <c r="U275" i="2" s="1"/>
  <c r="AP273" i="5"/>
  <c r="AW273" i="5"/>
  <c r="BD273" i="5"/>
  <c r="X275" i="2" s="1"/>
  <c r="BK273" i="5"/>
  <c r="Y275" i="2" s="1"/>
  <c r="BR273" i="5"/>
  <c r="Z275" i="2" s="1"/>
  <c r="BY273" i="5"/>
  <c r="CF273" i="5"/>
  <c r="AB275" i="2" s="1"/>
  <c r="CM273" i="5"/>
  <c r="AC275" i="2" s="1"/>
  <c r="CT273" i="5"/>
  <c r="AD275" i="2" s="1"/>
  <c r="DA273" i="5"/>
  <c r="DH273" i="5"/>
  <c r="AF275" i="2" s="1"/>
  <c r="DN273" i="5"/>
  <c r="DM273" i="5" s="1"/>
  <c r="DO273" i="5" s="1"/>
  <c r="DP273" i="5" s="1"/>
  <c r="DR273" i="5"/>
  <c r="C274" i="5"/>
  <c r="C276" i="2" s="1"/>
  <c r="H276" i="2"/>
  <c r="I276" i="2"/>
  <c r="U274" i="5"/>
  <c r="S276" i="2" s="1"/>
  <c r="AB274" i="5"/>
  <c r="AI274" i="5"/>
  <c r="U276" i="2" s="1"/>
  <c r="AP274" i="5"/>
  <c r="AW274" i="5"/>
  <c r="W276" i="2" s="1"/>
  <c r="BD274" i="5"/>
  <c r="X276" i="2" s="1"/>
  <c r="BK274" i="5"/>
  <c r="Y276" i="2" s="1"/>
  <c r="BR274" i="5"/>
  <c r="Z276" i="2" s="1"/>
  <c r="BY274" i="5"/>
  <c r="AA276" i="2" s="1"/>
  <c r="CF274" i="5"/>
  <c r="AB276" i="2" s="1"/>
  <c r="CM274" i="5"/>
  <c r="AC276" i="2" s="1"/>
  <c r="CT274" i="5"/>
  <c r="AD276" i="2" s="1"/>
  <c r="DA274" i="5"/>
  <c r="AE276" i="2" s="1"/>
  <c r="DH274" i="5"/>
  <c r="AF276" i="2" s="1"/>
  <c r="DN274" i="5"/>
  <c r="DM274" i="5" s="1"/>
  <c r="P274" i="5" s="1"/>
  <c r="Q274" i="5" s="1"/>
  <c r="DR274" i="5"/>
  <c r="C275" i="5"/>
  <c r="C277" i="2" s="1"/>
  <c r="H277" i="2"/>
  <c r="I277" i="2"/>
  <c r="U275" i="5"/>
  <c r="AB275" i="5"/>
  <c r="T277" i="2" s="1"/>
  <c r="AI275" i="5"/>
  <c r="AP275" i="5"/>
  <c r="V277" i="2" s="1"/>
  <c r="AW275" i="5"/>
  <c r="W277" i="2" s="1"/>
  <c r="BD275" i="5"/>
  <c r="X277" i="2" s="1"/>
  <c r="BK275" i="5"/>
  <c r="Y277" i="2" s="1"/>
  <c r="BR275" i="5"/>
  <c r="Z277" i="2" s="1"/>
  <c r="BY275" i="5"/>
  <c r="AA277" i="2" s="1"/>
  <c r="CF275" i="5"/>
  <c r="AB277" i="2" s="1"/>
  <c r="CM275" i="5"/>
  <c r="CT275" i="5"/>
  <c r="AD277" i="2" s="1"/>
  <c r="DA275" i="5"/>
  <c r="AE277" i="2" s="1"/>
  <c r="DH275" i="5"/>
  <c r="AF277" i="2" s="1"/>
  <c r="DN275" i="5"/>
  <c r="DM275" i="5" s="1"/>
  <c r="P275" i="5" s="1"/>
  <c r="Q275" i="5" s="1"/>
  <c r="DR275" i="5"/>
  <c r="C276" i="5"/>
  <c r="C278" i="2" s="1"/>
  <c r="H278" i="2"/>
  <c r="I278" i="2"/>
  <c r="U276" i="5"/>
  <c r="S278" i="2" s="1"/>
  <c r="AB276" i="5"/>
  <c r="T278" i="2" s="1"/>
  <c r="AI276" i="5"/>
  <c r="U278" i="2" s="1"/>
  <c r="AP276" i="5"/>
  <c r="V278" i="2" s="1"/>
  <c r="AW276" i="5"/>
  <c r="W278" i="2" s="1"/>
  <c r="BD276" i="5"/>
  <c r="X278" i="2" s="1"/>
  <c r="BK276" i="5"/>
  <c r="BR276" i="5"/>
  <c r="Z278" i="2" s="1"/>
  <c r="BY276" i="5"/>
  <c r="AA278" i="2" s="1"/>
  <c r="CF276" i="5"/>
  <c r="AB278" i="2" s="1"/>
  <c r="CM276" i="5"/>
  <c r="AC278" i="2" s="1"/>
  <c r="CT276" i="5"/>
  <c r="AD278" i="2" s="1"/>
  <c r="DA276" i="5"/>
  <c r="AE278" i="2" s="1"/>
  <c r="DH276" i="5"/>
  <c r="AF278" i="2" s="1"/>
  <c r="DN276" i="5"/>
  <c r="DR276" i="5"/>
  <c r="C277" i="5"/>
  <c r="C279" i="2" s="1"/>
  <c r="H279" i="2"/>
  <c r="I279" i="2"/>
  <c r="U277" i="5"/>
  <c r="AB277" i="5"/>
  <c r="T279" i="2" s="1"/>
  <c r="AI277" i="5"/>
  <c r="AP277" i="5"/>
  <c r="V279" i="2" s="1"/>
  <c r="AW277" i="5"/>
  <c r="BD277" i="5"/>
  <c r="BK277" i="5"/>
  <c r="Y279" i="2" s="1"/>
  <c r="BR277" i="5"/>
  <c r="Z279" i="2" s="1"/>
  <c r="BY277" i="5"/>
  <c r="CF277" i="5"/>
  <c r="AB279" i="2" s="1"/>
  <c r="CM277" i="5"/>
  <c r="AC279" i="2" s="1"/>
  <c r="CT277" i="5"/>
  <c r="AD279" i="2" s="1"/>
  <c r="DA277" i="5"/>
  <c r="AE279" i="2" s="1"/>
  <c r="DH277" i="5"/>
  <c r="DN277" i="5"/>
  <c r="DM277" i="5" s="1"/>
  <c r="P277" i="5" s="1"/>
  <c r="Q277" i="5" s="1"/>
  <c r="DR277" i="5"/>
  <c r="C278" i="5"/>
  <c r="C280" i="2" s="1"/>
  <c r="H280" i="2"/>
  <c r="I280" i="2"/>
  <c r="U278" i="5"/>
  <c r="AB278" i="5"/>
  <c r="T280" i="2" s="1"/>
  <c r="AI278" i="5"/>
  <c r="U280" i="2" s="1"/>
  <c r="AP278" i="5"/>
  <c r="V280" i="2" s="1"/>
  <c r="AW278" i="5"/>
  <c r="W280" i="2" s="1"/>
  <c r="BD278" i="5"/>
  <c r="X280" i="2" s="1"/>
  <c r="BK278" i="5"/>
  <c r="BR278" i="5"/>
  <c r="BY278" i="5"/>
  <c r="CF278" i="5"/>
  <c r="CM278" i="5"/>
  <c r="AC280" i="2" s="1"/>
  <c r="CT278" i="5"/>
  <c r="AD280" i="2" s="1"/>
  <c r="DA278" i="5"/>
  <c r="AE280" i="2" s="1"/>
  <c r="DH278" i="5"/>
  <c r="AF280" i="2" s="1"/>
  <c r="DN278" i="5"/>
  <c r="DM278" i="5" s="1"/>
  <c r="P278" i="5" s="1"/>
  <c r="Q278" i="5" s="1"/>
  <c r="DR278" i="5"/>
  <c r="C279" i="5"/>
  <c r="C281" i="2" s="1"/>
  <c r="H281" i="2"/>
  <c r="I281" i="2"/>
  <c r="U279" i="5"/>
  <c r="S281" i="2" s="1"/>
  <c r="AB279" i="5"/>
  <c r="T281" i="2" s="1"/>
  <c r="AI279" i="5"/>
  <c r="AP279" i="5"/>
  <c r="V281" i="2" s="1"/>
  <c r="AW279" i="5"/>
  <c r="W281" i="2" s="1"/>
  <c r="BD279" i="5"/>
  <c r="BK279" i="5"/>
  <c r="Y281" i="2" s="1"/>
  <c r="BR279" i="5"/>
  <c r="Z281" i="2" s="1"/>
  <c r="BY279" i="5"/>
  <c r="CF279" i="5"/>
  <c r="AB281" i="2" s="1"/>
  <c r="CM279" i="5"/>
  <c r="CT279" i="5"/>
  <c r="AD281" i="2" s="1"/>
  <c r="DA279" i="5"/>
  <c r="DH279" i="5"/>
  <c r="AF281" i="2" s="1"/>
  <c r="DN279" i="5"/>
  <c r="DR279" i="5"/>
  <c r="C280" i="5"/>
  <c r="C282" i="2" s="1"/>
  <c r="H282" i="2"/>
  <c r="I282" i="2"/>
  <c r="U280" i="5"/>
  <c r="AB280" i="5"/>
  <c r="T282" i="2" s="1"/>
  <c r="AI280" i="5"/>
  <c r="AP280" i="5"/>
  <c r="V282" i="2" s="1"/>
  <c r="AW280" i="5"/>
  <c r="W282" i="2" s="1"/>
  <c r="BD280" i="5"/>
  <c r="X282" i="2" s="1"/>
  <c r="BK280" i="5"/>
  <c r="Y282" i="2" s="1"/>
  <c r="BR280" i="5"/>
  <c r="Z282" i="2" s="1"/>
  <c r="BY280" i="5"/>
  <c r="CF280" i="5"/>
  <c r="AB282" i="2" s="1"/>
  <c r="CM280" i="5"/>
  <c r="CT280" i="5"/>
  <c r="AD282" i="2" s="1"/>
  <c r="DA280" i="5"/>
  <c r="DH280" i="5"/>
  <c r="AF282" i="2" s="1"/>
  <c r="DN280" i="5"/>
  <c r="K282" i="2" s="1"/>
  <c r="DR280" i="5"/>
  <c r="C281" i="5"/>
  <c r="C283" i="2" s="1"/>
  <c r="H283" i="2"/>
  <c r="I283" i="2"/>
  <c r="U281" i="5"/>
  <c r="S283" i="2" s="1"/>
  <c r="AB281" i="5"/>
  <c r="T283" i="2" s="1"/>
  <c r="AI281" i="5"/>
  <c r="U283" i="2" s="1"/>
  <c r="AP281" i="5"/>
  <c r="V283" i="2" s="1"/>
  <c r="AW281" i="5"/>
  <c r="BD281" i="5"/>
  <c r="X283" i="2" s="1"/>
  <c r="BK281" i="5"/>
  <c r="Y283" i="2" s="1"/>
  <c r="BR281" i="5"/>
  <c r="Z283" i="2" s="1"/>
  <c r="BY281" i="5"/>
  <c r="AA283" i="2" s="1"/>
  <c r="CF281" i="5"/>
  <c r="CM281" i="5"/>
  <c r="AC283" i="2" s="1"/>
  <c r="CT281" i="5"/>
  <c r="AD283" i="2" s="1"/>
  <c r="DA281" i="5"/>
  <c r="AE283" i="2" s="1"/>
  <c r="DH281" i="5"/>
  <c r="DN281" i="5"/>
  <c r="K283" i="2" s="1"/>
  <c r="DR281" i="5"/>
  <c r="C282" i="5"/>
  <c r="C284" i="2" s="1"/>
  <c r="H284" i="2"/>
  <c r="I284" i="2"/>
  <c r="U282" i="5"/>
  <c r="S284" i="2" s="1"/>
  <c r="AB282" i="5"/>
  <c r="AI282" i="5"/>
  <c r="U284" i="2" s="1"/>
  <c r="AP282" i="5"/>
  <c r="V284" i="2" s="1"/>
  <c r="AW282" i="5"/>
  <c r="W284" i="2" s="1"/>
  <c r="BD282" i="5"/>
  <c r="BK282" i="5"/>
  <c r="Y284" i="2" s="1"/>
  <c r="BR282" i="5"/>
  <c r="Z284" i="2" s="1"/>
  <c r="BY282" i="5"/>
  <c r="AA284" i="2" s="1"/>
  <c r="CF282" i="5"/>
  <c r="CM282" i="5"/>
  <c r="AC284" i="2" s="1"/>
  <c r="CT282" i="5"/>
  <c r="AD284" i="2" s="1"/>
  <c r="DA282" i="5"/>
  <c r="AE284" i="2" s="1"/>
  <c r="DH282" i="5"/>
  <c r="AF284" i="2" s="1"/>
  <c r="DN282" i="5"/>
  <c r="DR282" i="5"/>
  <c r="C283" i="5"/>
  <c r="C285" i="2" s="1"/>
  <c r="H285" i="2"/>
  <c r="I285" i="2"/>
  <c r="U283" i="5"/>
  <c r="AB283" i="5"/>
  <c r="T285" i="2" s="1"/>
  <c r="AI283" i="5"/>
  <c r="U285" i="2" s="1"/>
  <c r="AP283" i="5"/>
  <c r="AW283" i="5"/>
  <c r="W285" i="2" s="1"/>
  <c r="BD283" i="5"/>
  <c r="X285" i="2" s="1"/>
  <c r="BK283" i="5"/>
  <c r="Y285" i="2" s="1"/>
  <c r="BR283" i="5"/>
  <c r="Z285" i="2" s="1"/>
  <c r="BY283" i="5"/>
  <c r="AA285" i="2" s="1"/>
  <c r="CF283" i="5"/>
  <c r="AB285" i="2" s="1"/>
  <c r="CM283" i="5"/>
  <c r="AC285" i="2" s="1"/>
  <c r="CT283" i="5"/>
  <c r="AD285" i="2" s="1"/>
  <c r="DA283" i="5"/>
  <c r="AE285" i="2" s="1"/>
  <c r="DH283" i="5"/>
  <c r="AF285" i="2" s="1"/>
  <c r="DN283" i="5"/>
  <c r="K285" i="2" s="1"/>
  <c r="DR283" i="5"/>
  <c r="C284" i="5"/>
  <c r="C286" i="2" s="1"/>
  <c r="H286" i="2"/>
  <c r="I286" i="2"/>
  <c r="U284" i="5"/>
  <c r="S286" i="2" s="1"/>
  <c r="AB284" i="5"/>
  <c r="T286" i="2" s="1"/>
  <c r="AI284" i="5"/>
  <c r="U286" i="2" s="1"/>
  <c r="AP284" i="5"/>
  <c r="V286" i="2" s="1"/>
  <c r="AW284" i="5"/>
  <c r="W286" i="2" s="1"/>
  <c r="BD284" i="5"/>
  <c r="X286" i="2" s="1"/>
  <c r="BK284" i="5"/>
  <c r="Y286" i="2" s="1"/>
  <c r="BR284" i="5"/>
  <c r="Z286" i="2" s="1"/>
  <c r="BY284" i="5"/>
  <c r="CF284" i="5"/>
  <c r="AB286" i="2" s="1"/>
  <c r="CM284" i="5"/>
  <c r="AC286" i="2" s="1"/>
  <c r="CT284" i="5"/>
  <c r="AD286" i="2" s="1"/>
  <c r="DA284" i="5"/>
  <c r="DH284" i="5"/>
  <c r="AF286" i="2" s="1"/>
  <c r="DN284" i="5"/>
  <c r="DR284" i="5"/>
  <c r="C285" i="5"/>
  <c r="C287" i="2" s="1"/>
  <c r="H287" i="2"/>
  <c r="I287" i="2"/>
  <c r="U285" i="5"/>
  <c r="AB285" i="5"/>
  <c r="AI285" i="5"/>
  <c r="AP285" i="5"/>
  <c r="V287" i="2" s="1"/>
  <c r="AW285" i="5"/>
  <c r="BD285" i="5"/>
  <c r="BK285" i="5"/>
  <c r="Y287" i="2" s="1"/>
  <c r="BR285" i="5"/>
  <c r="BY285" i="5"/>
  <c r="AA287" i="2" s="1"/>
  <c r="CF285" i="5"/>
  <c r="AB287" i="2" s="1"/>
  <c r="CM285" i="5"/>
  <c r="CT285" i="5"/>
  <c r="AD287" i="2" s="1"/>
  <c r="DA285" i="5"/>
  <c r="AE287" i="2" s="1"/>
  <c r="DH285" i="5"/>
  <c r="DN285" i="5"/>
  <c r="K287" i="2" s="1"/>
  <c r="DR285" i="5"/>
  <c r="C286" i="5"/>
  <c r="C288" i="2" s="1"/>
  <c r="H288" i="2"/>
  <c r="I288" i="2"/>
  <c r="U286" i="5"/>
  <c r="S288" i="2" s="1"/>
  <c r="AB286" i="5"/>
  <c r="T288" i="2" s="1"/>
  <c r="AI286" i="5"/>
  <c r="AP286" i="5"/>
  <c r="V288" i="2" s="1"/>
  <c r="AW286" i="5"/>
  <c r="W288" i="2" s="1"/>
  <c r="BD286" i="5"/>
  <c r="X288" i="2" s="1"/>
  <c r="BK286" i="5"/>
  <c r="BR286" i="5"/>
  <c r="Z288" i="2" s="1"/>
  <c r="BY286" i="5"/>
  <c r="AA288" i="2" s="1"/>
  <c r="CF286" i="5"/>
  <c r="AB288" i="2" s="1"/>
  <c r="CM286" i="5"/>
  <c r="CT286" i="5"/>
  <c r="AD288" i="2" s="1"/>
  <c r="DA286" i="5"/>
  <c r="AE288" i="2" s="1"/>
  <c r="DH286" i="5"/>
  <c r="AF288" i="2" s="1"/>
  <c r="DN286" i="5"/>
  <c r="K288" i="2" s="1"/>
  <c r="DR286" i="5"/>
  <c r="C287" i="5"/>
  <c r="C289" i="2" s="1"/>
  <c r="H289" i="2"/>
  <c r="I289" i="2"/>
  <c r="U287" i="5"/>
  <c r="S289" i="2" s="1"/>
  <c r="AB287" i="5"/>
  <c r="T289" i="2" s="1"/>
  <c r="AI287" i="5"/>
  <c r="U289" i="2" s="1"/>
  <c r="AP287" i="5"/>
  <c r="V289" i="2" s="1"/>
  <c r="AW287" i="5"/>
  <c r="W289" i="2" s="1"/>
  <c r="BD287" i="5"/>
  <c r="BK287" i="5"/>
  <c r="Y289" i="2" s="1"/>
  <c r="BR287" i="5"/>
  <c r="Z289" i="2" s="1"/>
  <c r="BY287" i="5"/>
  <c r="AA289" i="2" s="1"/>
  <c r="CF287" i="5"/>
  <c r="AB289" i="2" s="1"/>
  <c r="CM287" i="5"/>
  <c r="AC289" i="2" s="1"/>
  <c r="CT287" i="5"/>
  <c r="AD289" i="2" s="1"/>
  <c r="DA287" i="5"/>
  <c r="AE289" i="2" s="1"/>
  <c r="DH287" i="5"/>
  <c r="DN287" i="5"/>
  <c r="K289" i="2" s="1"/>
  <c r="DR287" i="5"/>
  <c r="C288" i="5"/>
  <c r="C290" i="2" s="1"/>
  <c r="H290" i="2"/>
  <c r="I290" i="2"/>
  <c r="U288" i="5"/>
  <c r="S290" i="2" s="1"/>
  <c r="AB288" i="5"/>
  <c r="AI288" i="5"/>
  <c r="AP288" i="5"/>
  <c r="AW288" i="5"/>
  <c r="BD288" i="5"/>
  <c r="BK288" i="5"/>
  <c r="Y290" i="2" s="1"/>
  <c r="BR288" i="5"/>
  <c r="Z290" i="2" s="1"/>
  <c r="BY288" i="5"/>
  <c r="CF288" i="5"/>
  <c r="CM288" i="5"/>
  <c r="AC290" i="2" s="1"/>
  <c r="CT288" i="5"/>
  <c r="DA288" i="5"/>
  <c r="AE290" i="2" s="1"/>
  <c r="DH288" i="5"/>
  <c r="AF290" i="2" s="1"/>
  <c r="DN288" i="5"/>
  <c r="DM288" i="5" s="1"/>
  <c r="P288" i="5" s="1"/>
  <c r="Q288" i="5" s="1"/>
  <c r="DR288" i="5"/>
  <c r="C289" i="5"/>
  <c r="C291" i="2" s="1"/>
  <c r="H291" i="2"/>
  <c r="I291" i="2"/>
  <c r="U289" i="5"/>
  <c r="AB289" i="5"/>
  <c r="T291" i="2" s="1"/>
  <c r="AI289" i="5"/>
  <c r="AP289" i="5"/>
  <c r="V291" i="2" s="1"/>
  <c r="AW289" i="5"/>
  <c r="W291" i="2" s="1"/>
  <c r="BD289" i="5"/>
  <c r="X291" i="2" s="1"/>
  <c r="BK289" i="5"/>
  <c r="BR289" i="5"/>
  <c r="Z291" i="2" s="1"/>
  <c r="BY289" i="5"/>
  <c r="AA291" i="2" s="1"/>
  <c r="CF289" i="5"/>
  <c r="CM289" i="5"/>
  <c r="AC291" i="2" s="1"/>
  <c r="CT289" i="5"/>
  <c r="AD291" i="2" s="1"/>
  <c r="DA289" i="5"/>
  <c r="AE291" i="2" s="1"/>
  <c r="DH289" i="5"/>
  <c r="AF291" i="2" s="1"/>
  <c r="DN289" i="5"/>
  <c r="K291" i="2" s="1"/>
  <c r="DR289" i="5"/>
  <c r="C290" i="5"/>
  <c r="C292" i="2" s="1"/>
  <c r="H292" i="2"/>
  <c r="I292" i="2"/>
  <c r="U290" i="5"/>
  <c r="S292" i="2" s="1"/>
  <c r="AB290" i="5"/>
  <c r="T292" i="2" s="1"/>
  <c r="AI290" i="5"/>
  <c r="U292" i="2" s="1"/>
  <c r="AP290" i="5"/>
  <c r="V292" i="2" s="1"/>
  <c r="AW290" i="5"/>
  <c r="W292" i="2" s="1"/>
  <c r="BD290" i="5"/>
  <c r="BK290" i="5"/>
  <c r="BR290" i="5"/>
  <c r="Z292" i="2" s="1"/>
  <c r="BY290" i="5"/>
  <c r="AA292" i="2" s="1"/>
  <c r="CF290" i="5"/>
  <c r="AB292" i="2" s="1"/>
  <c r="CM290" i="5"/>
  <c r="CT290" i="5"/>
  <c r="AD292" i="2" s="1"/>
  <c r="DA290" i="5"/>
  <c r="AE292" i="2" s="1"/>
  <c r="DH290" i="5"/>
  <c r="AF292" i="2" s="1"/>
  <c r="DN290" i="5"/>
  <c r="DM290" i="5" s="1"/>
  <c r="P290" i="5" s="1"/>
  <c r="Q290" i="5" s="1"/>
  <c r="DR290" i="5"/>
  <c r="C291" i="5"/>
  <c r="C293" i="2" s="1"/>
  <c r="H293" i="2"/>
  <c r="I293" i="2"/>
  <c r="U291" i="5"/>
  <c r="AB291" i="5"/>
  <c r="AI291" i="5"/>
  <c r="U293" i="2" s="1"/>
  <c r="AP291" i="5"/>
  <c r="AW291" i="5"/>
  <c r="W293" i="2" s="1"/>
  <c r="BD291" i="5"/>
  <c r="X293" i="2" s="1"/>
  <c r="BK291" i="5"/>
  <c r="Y293" i="2" s="1"/>
  <c r="BR291" i="5"/>
  <c r="BY291" i="5"/>
  <c r="CF291" i="5"/>
  <c r="AB293" i="2" s="1"/>
  <c r="CM291" i="5"/>
  <c r="AC293" i="2" s="1"/>
  <c r="CT291" i="5"/>
  <c r="AD293" i="2" s="1"/>
  <c r="DA291" i="5"/>
  <c r="AE293" i="2" s="1"/>
  <c r="DH291" i="5"/>
  <c r="AF293" i="2" s="1"/>
  <c r="DN291" i="5"/>
  <c r="DM291" i="5" s="1"/>
  <c r="P291" i="5" s="1"/>
  <c r="Q291" i="5" s="1"/>
  <c r="DR291" i="5"/>
  <c r="C292" i="5"/>
  <c r="C294" i="2" s="1"/>
  <c r="H294" i="2"/>
  <c r="I294" i="2"/>
  <c r="U292" i="5"/>
  <c r="AB292" i="5"/>
  <c r="T294" i="2" s="1"/>
  <c r="AI292" i="5"/>
  <c r="U294" i="2" s="1"/>
  <c r="AP292" i="5"/>
  <c r="AW292" i="5"/>
  <c r="W294" i="2" s="1"/>
  <c r="BD292" i="5"/>
  <c r="BK292" i="5"/>
  <c r="Y294" i="2" s="1"/>
  <c r="BR292" i="5"/>
  <c r="BY292" i="5"/>
  <c r="AA294" i="2" s="1"/>
  <c r="CF292" i="5"/>
  <c r="AB294" i="2" s="1"/>
  <c r="CM292" i="5"/>
  <c r="AC294" i="2" s="1"/>
  <c r="CT292" i="5"/>
  <c r="AD294" i="2" s="1"/>
  <c r="DA292" i="5"/>
  <c r="AE294" i="2" s="1"/>
  <c r="DH292" i="5"/>
  <c r="DN292" i="5"/>
  <c r="DR292" i="5"/>
  <c r="C293" i="5"/>
  <c r="C295" i="2" s="1"/>
  <c r="H295" i="2"/>
  <c r="I295" i="2"/>
  <c r="U293" i="5"/>
  <c r="AB293" i="5"/>
  <c r="AI293" i="5"/>
  <c r="AP293" i="5"/>
  <c r="V295" i="2" s="1"/>
  <c r="AW293" i="5"/>
  <c r="BD293" i="5"/>
  <c r="X295" i="2" s="1"/>
  <c r="BK293" i="5"/>
  <c r="Y295" i="2" s="1"/>
  <c r="BR293" i="5"/>
  <c r="Z295" i="2" s="1"/>
  <c r="BY293" i="5"/>
  <c r="AA295" i="2" s="1"/>
  <c r="CF293" i="5"/>
  <c r="CM293" i="5"/>
  <c r="AC295" i="2" s="1"/>
  <c r="CT293" i="5"/>
  <c r="DA293" i="5"/>
  <c r="DH293" i="5"/>
  <c r="AF295" i="2" s="1"/>
  <c r="DN293" i="5"/>
  <c r="DM293" i="5" s="1"/>
  <c r="P293" i="5" s="1"/>
  <c r="Q293" i="5" s="1"/>
  <c r="DR293" i="5"/>
  <c r="C294" i="5"/>
  <c r="C296" i="2" s="1"/>
  <c r="H296" i="2"/>
  <c r="I296" i="2"/>
  <c r="U294" i="5"/>
  <c r="AB294" i="5"/>
  <c r="AI294" i="5"/>
  <c r="U296" i="2" s="1"/>
  <c r="AP294" i="5"/>
  <c r="V296" i="2" s="1"/>
  <c r="AW294" i="5"/>
  <c r="W296" i="2" s="1"/>
  <c r="BD294" i="5"/>
  <c r="X296" i="2" s="1"/>
  <c r="BK294" i="5"/>
  <c r="Y296" i="2" s="1"/>
  <c r="BR294" i="5"/>
  <c r="BY294" i="5"/>
  <c r="CF294" i="5"/>
  <c r="AB296" i="2" s="1"/>
  <c r="CM294" i="5"/>
  <c r="AC296" i="2" s="1"/>
  <c r="CT294" i="5"/>
  <c r="AD296" i="2" s="1"/>
  <c r="DA294" i="5"/>
  <c r="AE296" i="2" s="1"/>
  <c r="DH294" i="5"/>
  <c r="AF296" i="2" s="1"/>
  <c r="DN294" i="5"/>
  <c r="DR294" i="5"/>
  <c r="C295" i="5"/>
  <c r="C297" i="2" s="1"/>
  <c r="H297" i="2"/>
  <c r="I297" i="2"/>
  <c r="U295" i="5"/>
  <c r="S297" i="2" s="1"/>
  <c r="AB295" i="5"/>
  <c r="T297" i="2" s="1"/>
  <c r="AI295" i="5"/>
  <c r="AP295" i="5"/>
  <c r="V297" i="2" s="1"/>
  <c r="AW295" i="5"/>
  <c r="BD295" i="5"/>
  <c r="X297" i="2" s="1"/>
  <c r="BK295" i="5"/>
  <c r="BR295" i="5"/>
  <c r="Z297" i="2" s="1"/>
  <c r="BY295" i="5"/>
  <c r="AA297" i="2" s="1"/>
  <c r="CF295" i="5"/>
  <c r="AB297" i="2" s="1"/>
  <c r="CM295" i="5"/>
  <c r="CT295" i="5"/>
  <c r="DA295" i="5"/>
  <c r="AE297" i="2" s="1"/>
  <c r="DH295" i="5"/>
  <c r="DN295" i="5"/>
  <c r="DM295" i="5" s="1"/>
  <c r="P295" i="5" s="1"/>
  <c r="Q295" i="5" s="1"/>
  <c r="DR295" i="5"/>
  <c r="C296" i="5"/>
  <c r="C298" i="2" s="1"/>
  <c r="H298" i="2"/>
  <c r="I298" i="2"/>
  <c r="U296" i="5"/>
  <c r="AB296" i="5"/>
  <c r="AI296" i="5"/>
  <c r="U298" i="2" s="1"/>
  <c r="AP296" i="5"/>
  <c r="AW296" i="5"/>
  <c r="BD296" i="5"/>
  <c r="X298" i="2" s="1"/>
  <c r="BK296" i="5"/>
  <c r="Y298" i="2" s="1"/>
  <c r="BR296" i="5"/>
  <c r="Z298" i="2" s="1"/>
  <c r="BY296" i="5"/>
  <c r="CF296" i="5"/>
  <c r="CM296" i="5"/>
  <c r="AC298" i="2" s="1"/>
  <c r="CT296" i="5"/>
  <c r="DA296" i="5"/>
  <c r="AE298" i="2" s="1"/>
  <c r="DH296" i="5"/>
  <c r="AF298" i="2" s="1"/>
  <c r="DN296" i="5"/>
  <c r="K298" i="2" s="1"/>
  <c r="DR296" i="5"/>
  <c r="C297" i="5"/>
  <c r="C299" i="2" s="1"/>
  <c r="H299" i="2"/>
  <c r="I299" i="2"/>
  <c r="U297" i="5"/>
  <c r="S299" i="2" s="1"/>
  <c r="AB297" i="5"/>
  <c r="AI297" i="5"/>
  <c r="U299" i="2" s="1"/>
  <c r="AP297" i="5"/>
  <c r="V299" i="2" s="1"/>
  <c r="AW297" i="5"/>
  <c r="W299" i="2" s="1"/>
  <c r="BD297" i="5"/>
  <c r="BK297" i="5"/>
  <c r="Y299" i="2" s="1"/>
  <c r="BR297" i="5"/>
  <c r="BY297" i="5"/>
  <c r="AA299" i="2" s="1"/>
  <c r="CF297" i="5"/>
  <c r="CM297" i="5"/>
  <c r="CT297" i="5"/>
  <c r="AD299" i="2" s="1"/>
  <c r="DA297" i="5"/>
  <c r="AE299" i="2" s="1"/>
  <c r="DH297" i="5"/>
  <c r="DN297" i="5"/>
  <c r="DR297" i="5"/>
  <c r="C298" i="5"/>
  <c r="C300" i="2" s="1"/>
  <c r="H300" i="2"/>
  <c r="I300" i="2"/>
  <c r="U298" i="5"/>
  <c r="S300" i="2" s="1"/>
  <c r="AB298" i="5"/>
  <c r="AI298" i="5"/>
  <c r="U300" i="2" s="1"/>
  <c r="AP298" i="5"/>
  <c r="V300" i="2" s="1"/>
  <c r="AW298" i="5"/>
  <c r="W300" i="2" s="1"/>
  <c r="BD298" i="5"/>
  <c r="BK298" i="5"/>
  <c r="Y300" i="2" s="1"/>
  <c r="BR298" i="5"/>
  <c r="Z300" i="2" s="1"/>
  <c r="BY298" i="5"/>
  <c r="AA300" i="2" s="1"/>
  <c r="CF298" i="5"/>
  <c r="CM298" i="5"/>
  <c r="AC300" i="2" s="1"/>
  <c r="CT298" i="5"/>
  <c r="AD300" i="2" s="1"/>
  <c r="DA298" i="5"/>
  <c r="AE300" i="2" s="1"/>
  <c r="DH298" i="5"/>
  <c r="AF300" i="2" s="1"/>
  <c r="DN298" i="5"/>
  <c r="K300" i="2" s="1"/>
  <c r="DR298" i="5"/>
  <c r="C299" i="5"/>
  <c r="C301" i="2" s="1"/>
  <c r="H301" i="2"/>
  <c r="I301" i="2"/>
  <c r="U299" i="5"/>
  <c r="AB299" i="5"/>
  <c r="T301" i="2" s="1"/>
  <c r="AI299" i="5"/>
  <c r="U301" i="2" s="1"/>
  <c r="AP299" i="5"/>
  <c r="V301" i="2" s="1"/>
  <c r="AW299" i="5"/>
  <c r="W301" i="2" s="1"/>
  <c r="BD299" i="5"/>
  <c r="X301" i="2" s="1"/>
  <c r="BK299" i="5"/>
  <c r="Y301" i="2" s="1"/>
  <c r="BR299" i="5"/>
  <c r="Z301" i="2" s="1"/>
  <c r="BY299" i="5"/>
  <c r="AA301" i="2" s="1"/>
  <c r="CF299" i="5"/>
  <c r="AB301" i="2" s="1"/>
  <c r="CM299" i="5"/>
  <c r="AC301" i="2" s="1"/>
  <c r="CT299" i="5"/>
  <c r="DA299" i="5"/>
  <c r="AE301" i="2" s="1"/>
  <c r="DH299" i="5"/>
  <c r="AF301" i="2" s="1"/>
  <c r="DN299" i="5"/>
  <c r="DM299" i="5" s="1"/>
  <c r="DR299" i="5"/>
  <c r="C300" i="5"/>
  <c r="C302" i="2" s="1"/>
  <c r="H302" i="2"/>
  <c r="I302" i="2"/>
  <c r="U300" i="5"/>
  <c r="AB300" i="5"/>
  <c r="T302" i="2" s="1"/>
  <c r="AI300" i="5"/>
  <c r="U302" i="2" s="1"/>
  <c r="AP300" i="5"/>
  <c r="AW300" i="5"/>
  <c r="W302" i="2" s="1"/>
  <c r="BD300" i="5"/>
  <c r="X302" i="2" s="1"/>
  <c r="BK300" i="5"/>
  <c r="Y302" i="2" s="1"/>
  <c r="BR300" i="5"/>
  <c r="Z302" i="2" s="1"/>
  <c r="BY300" i="5"/>
  <c r="AA302" i="2" s="1"/>
  <c r="CF300" i="5"/>
  <c r="AB302" i="2" s="1"/>
  <c r="CM300" i="5"/>
  <c r="AC302" i="2" s="1"/>
  <c r="CT300" i="5"/>
  <c r="AD302" i="2" s="1"/>
  <c r="DA300" i="5"/>
  <c r="AE302" i="2" s="1"/>
  <c r="DH300" i="5"/>
  <c r="AF302" i="2" s="1"/>
  <c r="DN300" i="5"/>
  <c r="DR300" i="5"/>
  <c r="C301" i="5"/>
  <c r="C303" i="2" s="1"/>
  <c r="H303" i="2"/>
  <c r="I303" i="2"/>
  <c r="U301" i="5"/>
  <c r="AB301" i="5"/>
  <c r="T303" i="2" s="1"/>
  <c r="AI301" i="5"/>
  <c r="U303" i="2" s="1"/>
  <c r="AP301" i="5"/>
  <c r="AW301" i="5"/>
  <c r="W303" i="2" s="1"/>
  <c r="BD301" i="5"/>
  <c r="X303" i="2" s="1"/>
  <c r="BK301" i="5"/>
  <c r="Y303" i="2" s="1"/>
  <c r="BR301" i="5"/>
  <c r="BY301" i="5"/>
  <c r="AA303" i="2" s="1"/>
  <c r="CF301" i="5"/>
  <c r="AB303" i="2" s="1"/>
  <c r="CM301" i="5"/>
  <c r="AC303" i="2" s="1"/>
  <c r="CT301" i="5"/>
  <c r="DA301" i="5"/>
  <c r="DH301" i="5"/>
  <c r="AF303" i="2" s="1"/>
  <c r="DN301" i="5"/>
  <c r="K303" i="2" s="1"/>
  <c r="DR301" i="5"/>
  <c r="C302" i="5"/>
  <c r="C304" i="2" s="1"/>
  <c r="H304" i="2"/>
  <c r="I304" i="2"/>
  <c r="U302" i="5"/>
  <c r="AB302" i="5"/>
  <c r="T304" i="2" s="1"/>
  <c r="AI302" i="5"/>
  <c r="AP302" i="5"/>
  <c r="V304" i="2" s="1"/>
  <c r="AW302" i="5"/>
  <c r="W304" i="2" s="1"/>
  <c r="BD302" i="5"/>
  <c r="X304" i="2" s="1"/>
  <c r="BK302" i="5"/>
  <c r="BR302" i="5"/>
  <c r="Z304" i="2" s="1"/>
  <c r="BY302" i="5"/>
  <c r="AA304" i="2" s="1"/>
  <c r="CF302" i="5"/>
  <c r="CM302" i="5"/>
  <c r="AC304" i="2" s="1"/>
  <c r="CT302" i="5"/>
  <c r="AD304" i="2" s="1"/>
  <c r="DA302" i="5"/>
  <c r="DH302" i="5"/>
  <c r="AF304" i="2" s="1"/>
  <c r="DN302" i="5"/>
  <c r="DR302" i="5"/>
  <c r="C303" i="5"/>
  <c r="C305" i="2" s="1"/>
  <c r="H305" i="2"/>
  <c r="I305" i="2"/>
  <c r="U303" i="5"/>
  <c r="S305" i="2" s="1"/>
  <c r="AB303" i="5"/>
  <c r="EM303" i="5" s="1"/>
  <c r="AI303" i="5"/>
  <c r="AP303" i="5"/>
  <c r="V305" i="2" s="1"/>
  <c r="AW303" i="5"/>
  <c r="BD303" i="5"/>
  <c r="X305" i="2" s="1"/>
  <c r="BK303" i="5"/>
  <c r="Y305" i="2" s="1"/>
  <c r="BR303" i="5"/>
  <c r="BY303" i="5"/>
  <c r="AA305" i="2" s="1"/>
  <c r="CF303" i="5"/>
  <c r="AB305" i="2" s="1"/>
  <c r="CM303" i="5"/>
  <c r="CT303" i="5"/>
  <c r="AD305" i="2" s="1"/>
  <c r="DA303" i="5"/>
  <c r="AE305" i="2" s="1"/>
  <c r="DH303" i="5"/>
  <c r="AF305" i="2" s="1"/>
  <c r="DN303" i="5"/>
  <c r="DM303" i="5" s="1"/>
  <c r="P303" i="5" s="1"/>
  <c r="Q303" i="5" s="1"/>
  <c r="DR303" i="5"/>
  <c r="C304" i="5"/>
  <c r="C306" i="2" s="1"/>
  <c r="H306" i="2"/>
  <c r="I306" i="2"/>
  <c r="U304" i="5"/>
  <c r="AB304" i="5"/>
  <c r="T306" i="2" s="1"/>
  <c r="AI304" i="5"/>
  <c r="AP304" i="5"/>
  <c r="V306" i="2" s="1"/>
  <c r="AW304" i="5"/>
  <c r="W306" i="2" s="1"/>
  <c r="BD304" i="5"/>
  <c r="X306" i="2" s="1"/>
  <c r="BK304" i="5"/>
  <c r="Y306" i="2" s="1"/>
  <c r="BR304" i="5"/>
  <c r="Z306" i="2" s="1"/>
  <c r="BY304" i="5"/>
  <c r="AA306" i="2" s="1"/>
  <c r="CF304" i="5"/>
  <c r="AB306" i="2" s="1"/>
  <c r="CM304" i="5"/>
  <c r="AC306" i="2" s="1"/>
  <c r="CT304" i="5"/>
  <c r="AD306" i="2" s="1"/>
  <c r="DA304" i="5"/>
  <c r="AE306" i="2" s="1"/>
  <c r="DH304" i="5"/>
  <c r="AF306" i="2" s="1"/>
  <c r="DN304" i="5"/>
  <c r="K306" i="2" s="1"/>
  <c r="DR304" i="5"/>
  <c r="C305" i="5"/>
  <c r="C307" i="2" s="1"/>
  <c r="H307" i="2"/>
  <c r="I307" i="2"/>
  <c r="U305" i="5"/>
  <c r="AB305" i="5"/>
  <c r="T307" i="2" s="1"/>
  <c r="AI305" i="5"/>
  <c r="U307" i="2" s="1"/>
  <c r="AP305" i="5"/>
  <c r="V307" i="2" s="1"/>
  <c r="AW305" i="5"/>
  <c r="BD305" i="5"/>
  <c r="X307" i="2" s="1"/>
  <c r="BK305" i="5"/>
  <c r="Y307" i="2" s="1"/>
  <c r="BR305" i="5"/>
  <c r="BY305" i="5"/>
  <c r="CF305" i="5"/>
  <c r="AB307" i="2" s="1"/>
  <c r="CM305" i="5"/>
  <c r="AC307" i="2" s="1"/>
  <c r="CT305" i="5"/>
  <c r="AD307" i="2" s="1"/>
  <c r="DA305" i="5"/>
  <c r="AE307" i="2" s="1"/>
  <c r="DH305" i="5"/>
  <c r="AF307" i="2" s="1"/>
  <c r="DN305" i="5"/>
  <c r="DM305" i="5" s="1"/>
  <c r="P305" i="5" s="1"/>
  <c r="Q305" i="5" s="1"/>
  <c r="DR305" i="5"/>
  <c r="C306" i="5"/>
  <c r="C308" i="2" s="1"/>
  <c r="H308" i="2"/>
  <c r="I308" i="2"/>
  <c r="U306" i="5"/>
  <c r="S308" i="2" s="1"/>
  <c r="AB306" i="5"/>
  <c r="T308" i="2" s="1"/>
  <c r="AI306" i="5"/>
  <c r="U308" i="2" s="1"/>
  <c r="AP306" i="5"/>
  <c r="V308" i="2" s="1"/>
  <c r="AW306" i="5"/>
  <c r="W308" i="2" s="1"/>
  <c r="BD306" i="5"/>
  <c r="BK306" i="5"/>
  <c r="Y308" i="2" s="1"/>
  <c r="BR306" i="5"/>
  <c r="Z308" i="2" s="1"/>
  <c r="BY306" i="5"/>
  <c r="AA308" i="2" s="1"/>
  <c r="CF306" i="5"/>
  <c r="CM306" i="5"/>
  <c r="CT306" i="5"/>
  <c r="AD308" i="2" s="1"/>
  <c r="DA306" i="5"/>
  <c r="AE308" i="2" s="1"/>
  <c r="DH306" i="5"/>
  <c r="AF308" i="2" s="1"/>
  <c r="DN306" i="5"/>
  <c r="DM306" i="5" s="1"/>
  <c r="P306" i="5" s="1"/>
  <c r="Q306" i="5" s="1"/>
  <c r="DR306" i="5"/>
  <c r="C307" i="5"/>
  <c r="C309" i="2" s="1"/>
  <c r="H309" i="2"/>
  <c r="I309" i="2"/>
  <c r="U307" i="5"/>
  <c r="AB307" i="5"/>
  <c r="T309" i="2" s="1"/>
  <c r="AI307" i="5"/>
  <c r="U309" i="2" s="1"/>
  <c r="AP307" i="5"/>
  <c r="AW307" i="5"/>
  <c r="W309" i="2" s="1"/>
  <c r="BD307" i="5"/>
  <c r="X309" i="2" s="1"/>
  <c r="BK307" i="5"/>
  <c r="Y309" i="2" s="1"/>
  <c r="BR307" i="5"/>
  <c r="BY307" i="5"/>
  <c r="CF307" i="5"/>
  <c r="AB309" i="2" s="1"/>
  <c r="CM307" i="5"/>
  <c r="CT307" i="5"/>
  <c r="AD309" i="2" s="1"/>
  <c r="DA307" i="5"/>
  <c r="AE309" i="2" s="1"/>
  <c r="DH307" i="5"/>
  <c r="AF309" i="2" s="1"/>
  <c r="DN307" i="5"/>
  <c r="DR307" i="5"/>
  <c r="C308" i="5"/>
  <c r="C310" i="2" s="1"/>
  <c r="H310" i="2"/>
  <c r="I310" i="2"/>
  <c r="U308" i="5"/>
  <c r="AB308" i="5"/>
  <c r="T310" i="2" s="1"/>
  <c r="AI308" i="5"/>
  <c r="U310" i="2" s="1"/>
  <c r="AP308" i="5"/>
  <c r="V310" i="2" s="1"/>
  <c r="AW308" i="5"/>
  <c r="W310" i="2" s="1"/>
  <c r="BD308" i="5"/>
  <c r="BK308" i="5"/>
  <c r="BR308" i="5"/>
  <c r="Z310" i="2" s="1"/>
  <c r="BY308" i="5"/>
  <c r="AA310" i="2" s="1"/>
  <c r="CF308" i="5"/>
  <c r="AB310" i="2" s="1"/>
  <c r="CM308" i="5"/>
  <c r="AC310" i="2" s="1"/>
  <c r="CT308" i="5"/>
  <c r="AD310" i="2" s="1"/>
  <c r="DA308" i="5"/>
  <c r="AE310" i="2" s="1"/>
  <c r="DH308" i="5"/>
  <c r="DN308" i="5"/>
  <c r="K310" i="2" s="1"/>
  <c r="DR308" i="5"/>
  <c r="C309" i="5"/>
  <c r="C311" i="2" s="1"/>
  <c r="H311" i="2"/>
  <c r="I311" i="2"/>
  <c r="U309" i="5"/>
  <c r="AB309" i="5"/>
  <c r="T311" i="2" s="1"/>
  <c r="AI309" i="5"/>
  <c r="U311" i="2" s="1"/>
  <c r="AP309" i="5"/>
  <c r="V311" i="2" s="1"/>
  <c r="AW309" i="5"/>
  <c r="W311" i="2" s="1"/>
  <c r="BD309" i="5"/>
  <c r="X311" i="2" s="1"/>
  <c r="BK309" i="5"/>
  <c r="Y311" i="2" s="1"/>
  <c r="BR309" i="5"/>
  <c r="Z311" i="2" s="1"/>
  <c r="BY309" i="5"/>
  <c r="AA311" i="2" s="1"/>
  <c r="CF309" i="5"/>
  <c r="AB311" i="2" s="1"/>
  <c r="CM309" i="5"/>
  <c r="AC311" i="2" s="1"/>
  <c r="CT309" i="5"/>
  <c r="AD311" i="2" s="1"/>
  <c r="DA309" i="5"/>
  <c r="AE311" i="2" s="1"/>
  <c r="DH309" i="5"/>
  <c r="AF311" i="2" s="1"/>
  <c r="DN309" i="5"/>
  <c r="K311" i="2" s="1"/>
  <c r="DR309" i="5"/>
  <c r="C310" i="5"/>
  <c r="C312" i="2" s="1"/>
  <c r="H312" i="2"/>
  <c r="I312" i="2"/>
  <c r="U310" i="5"/>
  <c r="AB310" i="5"/>
  <c r="T312" i="2" s="1"/>
  <c r="AI310" i="5"/>
  <c r="U312" i="2" s="1"/>
  <c r="AP310" i="5"/>
  <c r="V312" i="2" s="1"/>
  <c r="AW310" i="5"/>
  <c r="W312" i="2" s="1"/>
  <c r="BD310" i="5"/>
  <c r="BK310" i="5"/>
  <c r="BR310" i="5"/>
  <c r="Z312" i="2" s="1"/>
  <c r="BY310" i="5"/>
  <c r="CF310" i="5"/>
  <c r="AB312" i="2" s="1"/>
  <c r="CM310" i="5"/>
  <c r="AC312" i="2" s="1"/>
  <c r="CT310" i="5"/>
  <c r="AD312" i="2" s="1"/>
  <c r="DA310" i="5"/>
  <c r="AE312" i="2" s="1"/>
  <c r="DH310" i="5"/>
  <c r="AF312" i="2" s="1"/>
  <c r="DN310" i="5"/>
  <c r="DR310" i="5"/>
  <c r="C311" i="5"/>
  <c r="C313" i="2" s="1"/>
  <c r="H313" i="2"/>
  <c r="I313" i="2"/>
  <c r="U311" i="5"/>
  <c r="S313" i="2" s="1"/>
  <c r="AB311" i="5"/>
  <c r="T313" i="2" s="1"/>
  <c r="AI311" i="5"/>
  <c r="U313" i="2" s="1"/>
  <c r="AP311" i="5"/>
  <c r="AW311" i="5"/>
  <c r="W313" i="2" s="1"/>
  <c r="BD311" i="5"/>
  <c r="BK311" i="5"/>
  <c r="Y313" i="2" s="1"/>
  <c r="BR311" i="5"/>
  <c r="BY311" i="5"/>
  <c r="AA313" i="2" s="1"/>
  <c r="CF311" i="5"/>
  <c r="AB313" i="2" s="1"/>
  <c r="CM311" i="5"/>
  <c r="AC313" i="2" s="1"/>
  <c r="CT311" i="5"/>
  <c r="AD313" i="2" s="1"/>
  <c r="DA311" i="5"/>
  <c r="AE313" i="2" s="1"/>
  <c r="DH311" i="5"/>
  <c r="AF313" i="2" s="1"/>
  <c r="DN311" i="5"/>
  <c r="DM311" i="5" s="1"/>
  <c r="P311" i="5" s="1"/>
  <c r="Q311" i="5" s="1"/>
  <c r="DR311" i="5"/>
  <c r="C312" i="5"/>
  <c r="C314" i="2" s="1"/>
  <c r="H314" i="2"/>
  <c r="I314" i="2"/>
  <c r="U312" i="5"/>
  <c r="AB312" i="5"/>
  <c r="T314" i="2" s="1"/>
  <c r="AI312" i="5"/>
  <c r="U314" i="2" s="1"/>
  <c r="AP312" i="5"/>
  <c r="V314" i="2" s="1"/>
  <c r="AW312" i="5"/>
  <c r="W314" i="2" s="1"/>
  <c r="BD312" i="5"/>
  <c r="X314" i="2" s="1"/>
  <c r="BK312" i="5"/>
  <c r="Y314" i="2" s="1"/>
  <c r="BR312" i="5"/>
  <c r="BY312" i="5"/>
  <c r="AA314" i="2" s="1"/>
  <c r="CF312" i="5"/>
  <c r="AB314" i="2" s="1"/>
  <c r="CM312" i="5"/>
  <c r="AC314" i="2" s="1"/>
  <c r="CT312" i="5"/>
  <c r="AD314" i="2" s="1"/>
  <c r="DA312" i="5"/>
  <c r="AE314" i="2" s="1"/>
  <c r="DH312" i="5"/>
  <c r="AF314" i="2" s="1"/>
  <c r="DN312" i="5"/>
  <c r="K314" i="2" s="1"/>
  <c r="DR312" i="5"/>
  <c r="C313" i="5"/>
  <c r="C315" i="2" s="1"/>
  <c r="H315" i="2"/>
  <c r="I315" i="2"/>
  <c r="U313" i="5"/>
  <c r="S315" i="2" s="1"/>
  <c r="AB313" i="5"/>
  <c r="T315" i="2" s="1"/>
  <c r="AI313" i="5"/>
  <c r="U315" i="2" s="1"/>
  <c r="AP313" i="5"/>
  <c r="V315" i="2" s="1"/>
  <c r="AW313" i="5"/>
  <c r="W315" i="2" s="1"/>
  <c r="BD313" i="5"/>
  <c r="X315" i="2" s="1"/>
  <c r="BK313" i="5"/>
  <c r="Y315" i="2" s="1"/>
  <c r="BR313" i="5"/>
  <c r="Z315" i="2" s="1"/>
  <c r="BY313" i="5"/>
  <c r="AA315" i="2" s="1"/>
  <c r="CF313" i="5"/>
  <c r="CM313" i="5"/>
  <c r="AC315" i="2" s="1"/>
  <c r="CT313" i="5"/>
  <c r="AD315" i="2" s="1"/>
  <c r="DA313" i="5"/>
  <c r="AE315" i="2" s="1"/>
  <c r="DH313" i="5"/>
  <c r="AF315" i="2" s="1"/>
  <c r="DN313" i="5"/>
  <c r="DM313" i="5" s="1"/>
  <c r="P313" i="5" s="1"/>
  <c r="Q313" i="5" s="1"/>
  <c r="DR313" i="5"/>
  <c r="C314" i="5"/>
  <c r="C316" i="2" s="1"/>
  <c r="H316" i="2"/>
  <c r="I316" i="2"/>
  <c r="U314" i="5"/>
  <c r="S316" i="2" s="1"/>
  <c r="AB314" i="5"/>
  <c r="T316" i="2" s="1"/>
  <c r="AI314" i="5"/>
  <c r="U316" i="2" s="1"/>
  <c r="AP314" i="5"/>
  <c r="V316" i="2" s="1"/>
  <c r="AW314" i="5"/>
  <c r="BD314" i="5"/>
  <c r="X316" i="2" s="1"/>
  <c r="BK314" i="5"/>
  <c r="Y316" i="2" s="1"/>
  <c r="BR314" i="5"/>
  <c r="Z316" i="2" s="1"/>
  <c r="BY314" i="5"/>
  <c r="CF314" i="5"/>
  <c r="AB316" i="2" s="1"/>
  <c r="CM314" i="5"/>
  <c r="AC316" i="2" s="1"/>
  <c r="CT314" i="5"/>
  <c r="AD316" i="2" s="1"/>
  <c r="DA314" i="5"/>
  <c r="AE316" i="2" s="1"/>
  <c r="DH314" i="5"/>
  <c r="AF316" i="2" s="1"/>
  <c r="DN314" i="5"/>
  <c r="K316" i="2" s="1"/>
  <c r="DR314" i="5"/>
  <c r="C420" i="5"/>
  <c r="C422" i="2" s="1"/>
  <c r="C319" i="5"/>
  <c r="C321" i="2" s="1"/>
  <c r="C320" i="5"/>
  <c r="C322" i="2" s="1"/>
  <c r="C321" i="5"/>
  <c r="C323" i="2" s="1"/>
  <c r="C322" i="5"/>
  <c r="C324" i="2" s="1"/>
  <c r="C323" i="5"/>
  <c r="C325" i="2" s="1"/>
  <c r="C324" i="5"/>
  <c r="C326" i="2" s="1"/>
  <c r="C325" i="5"/>
  <c r="C327" i="2" s="1"/>
  <c r="C326" i="5"/>
  <c r="C328" i="2" s="1"/>
  <c r="C327" i="5"/>
  <c r="C329" i="2" s="1"/>
  <c r="C328" i="5"/>
  <c r="C330" i="2" s="1"/>
  <c r="C329" i="5"/>
  <c r="C331" i="2" s="1"/>
  <c r="C330" i="5"/>
  <c r="C332" i="2" s="1"/>
  <c r="C331" i="5"/>
  <c r="C333" i="2" s="1"/>
  <c r="C332" i="5"/>
  <c r="C334" i="2" s="1"/>
  <c r="C333" i="5"/>
  <c r="C335" i="2" s="1"/>
  <c r="C334" i="5"/>
  <c r="C336" i="2" s="1"/>
  <c r="C335" i="5"/>
  <c r="C337" i="2" s="1"/>
  <c r="C336" i="5"/>
  <c r="C338" i="2" s="1"/>
  <c r="C337" i="5"/>
  <c r="C339" i="2" s="1"/>
  <c r="C338" i="5"/>
  <c r="C340" i="2" s="1"/>
  <c r="C339" i="5"/>
  <c r="C341" i="2" s="1"/>
  <c r="C340" i="5"/>
  <c r="C342" i="2" s="1"/>
  <c r="C341" i="5"/>
  <c r="C343" i="2" s="1"/>
  <c r="C342" i="5"/>
  <c r="C344" i="2" s="1"/>
  <c r="C343" i="5"/>
  <c r="C345" i="2" s="1"/>
  <c r="C344" i="5"/>
  <c r="C346" i="2" s="1"/>
  <c r="C345" i="5"/>
  <c r="C347" i="2" s="1"/>
  <c r="C346" i="5"/>
  <c r="C348" i="2" s="1"/>
  <c r="C347" i="5"/>
  <c r="C349" i="2" s="1"/>
  <c r="C348" i="5"/>
  <c r="C350" i="2" s="1"/>
  <c r="C349" i="5"/>
  <c r="C351" i="2" s="1"/>
  <c r="C350" i="5"/>
  <c r="C352" i="2" s="1"/>
  <c r="C351" i="5"/>
  <c r="C353" i="2" s="1"/>
  <c r="C352" i="5"/>
  <c r="C354" i="2" s="1"/>
  <c r="C353" i="5"/>
  <c r="C355" i="2" s="1"/>
  <c r="C354" i="5"/>
  <c r="C356" i="2" s="1"/>
  <c r="C355" i="5"/>
  <c r="C357" i="2" s="1"/>
  <c r="C356" i="5"/>
  <c r="C358" i="2" s="1"/>
  <c r="C357" i="5"/>
  <c r="C359" i="2" s="1"/>
  <c r="C358" i="5"/>
  <c r="C360" i="2" s="1"/>
  <c r="C359" i="5"/>
  <c r="C361" i="2" s="1"/>
  <c r="C360" i="5"/>
  <c r="C362" i="2" s="1"/>
  <c r="C361" i="5"/>
  <c r="C363" i="2" s="1"/>
  <c r="C362" i="5"/>
  <c r="C364" i="2" s="1"/>
  <c r="C363" i="5"/>
  <c r="C365" i="2" s="1"/>
  <c r="C364" i="5"/>
  <c r="C366" i="2" s="1"/>
  <c r="C365" i="5"/>
  <c r="C367" i="2" s="1"/>
  <c r="C366" i="5"/>
  <c r="C368" i="2" s="1"/>
  <c r="C417" i="5"/>
  <c r="C419" i="2" s="1"/>
  <c r="C318" i="5"/>
  <c r="C320" i="2" s="1"/>
  <c r="C217" i="5"/>
  <c r="C219" i="2" s="1"/>
  <c r="C218" i="5"/>
  <c r="C220" i="2" s="1"/>
  <c r="C219" i="5"/>
  <c r="C221" i="2" s="1"/>
  <c r="C220" i="5"/>
  <c r="C222" i="2" s="1"/>
  <c r="C221" i="5"/>
  <c r="C223" i="2" s="1"/>
  <c r="C222" i="5"/>
  <c r="C224" i="2" s="1"/>
  <c r="C223" i="5"/>
  <c r="C225" i="2" s="1"/>
  <c r="C224" i="5"/>
  <c r="C226" i="2" s="1"/>
  <c r="C225" i="5"/>
  <c r="C227" i="2" s="1"/>
  <c r="C226" i="5"/>
  <c r="C228" i="2" s="1"/>
  <c r="C227" i="5"/>
  <c r="C229" i="2" s="1"/>
  <c r="C228" i="5"/>
  <c r="C230" i="2" s="1"/>
  <c r="C229" i="5"/>
  <c r="C231" i="2" s="1"/>
  <c r="C230" i="5"/>
  <c r="C232" i="2" s="1"/>
  <c r="C231" i="5"/>
  <c r="C233" i="2" s="1"/>
  <c r="C232" i="5"/>
  <c r="C234" i="2" s="1"/>
  <c r="C233" i="5"/>
  <c r="C235" i="2" s="1"/>
  <c r="C234" i="5"/>
  <c r="C236" i="2" s="1"/>
  <c r="C235" i="5"/>
  <c r="C237" i="2" s="1"/>
  <c r="C236" i="5"/>
  <c r="C238" i="2" s="1"/>
  <c r="C237" i="5"/>
  <c r="C239" i="2" s="1"/>
  <c r="C238" i="5"/>
  <c r="C240" i="2" s="1"/>
  <c r="C239" i="5"/>
  <c r="C241" i="2" s="1"/>
  <c r="C240" i="5"/>
  <c r="C242" i="2" s="1"/>
  <c r="C241" i="5"/>
  <c r="C243" i="2" s="1"/>
  <c r="C242" i="5"/>
  <c r="C244" i="2" s="1"/>
  <c r="C243" i="5"/>
  <c r="C245" i="2" s="1"/>
  <c r="C244" i="5"/>
  <c r="C246" i="2" s="1"/>
  <c r="C245" i="5"/>
  <c r="C247" i="2" s="1"/>
  <c r="C246" i="5"/>
  <c r="C248" i="2" s="1"/>
  <c r="C247" i="5"/>
  <c r="C249" i="2" s="1"/>
  <c r="C248" i="5"/>
  <c r="C250" i="2" s="1"/>
  <c r="C249" i="5"/>
  <c r="C251" i="2" s="1"/>
  <c r="C250" i="5"/>
  <c r="C252" i="2" s="1"/>
  <c r="C251" i="5"/>
  <c r="C253" i="2" s="1"/>
  <c r="C252" i="5"/>
  <c r="C254" i="2" s="1"/>
  <c r="C253" i="5"/>
  <c r="C255" i="2" s="1"/>
  <c r="C254" i="5"/>
  <c r="C256" i="2" s="1"/>
  <c r="C255" i="5"/>
  <c r="C257" i="2" s="1"/>
  <c r="C256" i="5"/>
  <c r="C258" i="2" s="1"/>
  <c r="C257" i="5"/>
  <c r="C259" i="2" s="1"/>
  <c r="C258" i="5"/>
  <c r="C260" i="2" s="1"/>
  <c r="C259" i="5"/>
  <c r="C261" i="2" s="1"/>
  <c r="C260" i="5"/>
  <c r="C262" i="2" s="1"/>
  <c r="C261" i="5"/>
  <c r="C263" i="2" s="1"/>
  <c r="C262" i="5"/>
  <c r="C264" i="2" s="1"/>
  <c r="C263" i="5"/>
  <c r="C265" i="2" s="1"/>
  <c r="C264" i="5"/>
  <c r="C266" i="2" s="1"/>
  <c r="C315" i="5"/>
  <c r="C317" i="2" s="1"/>
  <c r="C216" i="5"/>
  <c r="C218" i="2" s="1"/>
  <c r="C113" i="5"/>
  <c r="C115" i="2" s="1"/>
  <c r="C114" i="5"/>
  <c r="C116" i="2" s="1"/>
  <c r="C115" i="5"/>
  <c r="C117" i="2" s="1"/>
  <c r="C116" i="5"/>
  <c r="C118" i="2" s="1"/>
  <c r="C117" i="5"/>
  <c r="C119" i="2" s="1"/>
  <c r="C118" i="5"/>
  <c r="C120" i="2" s="1"/>
  <c r="C119" i="5"/>
  <c r="C121" i="2" s="1"/>
  <c r="C120" i="5"/>
  <c r="C122" i="2" s="1"/>
  <c r="C121" i="5"/>
  <c r="C123" i="2" s="1"/>
  <c r="C122" i="5"/>
  <c r="C124" i="2" s="1"/>
  <c r="C123" i="5"/>
  <c r="C125" i="2" s="1"/>
  <c r="C124" i="5"/>
  <c r="C126" i="2" s="1"/>
  <c r="C125" i="5"/>
  <c r="C127" i="2" s="1"/>
  <c r="C126" i="5"/>
  <c r="C128" i="2" s="1"/>
  <c r="C127" i="5"/>
  <c r="C129" i="2" s="1"/>
  <c r="C128" i="5"/>
  <c r="C130" i="2" s="1"/>
  <c r="C129" i="5"/>
  <c r="C131" i="2" s="1"/>
  <c r="C130" i="5"/>
  <c r="C132" i="2" s="1"/>
  <c r="C131" i="5"/>
  <c r="C133" i="2" s="1"/>
  <c r="C132" i="5"/>
  <c r="C134" i="2" s="1"/>
  <c r="C133" i="5"/>
  <c r="C135" i="2" s="1"/>
  <c r="C134" i="5"/>
  <c r="C136" i="2" s="1"/>
  <c r="C135" i="5"/>
  <c r="C137" i="2" s="1"/>
  <c r="C136" i="5"/>
  <c r="C138" i="2" s="1"/>
  <c r="C137" i="5"/>
  <c r="C139" i="2" s="1"/>
  <c r="C138" i="5"/>
  <c r="C140" i="2" s="1"/>
  <c r="C139" i="5"/>
  <c r="C141" i="2" s="1"/>
  <c r="C140" i="5"/>
  <c r="C142" i="2" s="1"/>
  <c r="C141" i="5"/>
  <c r="C143" i="2" s="1"/>
  <c r="C142" i="5"/>
  <c r="C144" i="2" s="1"/>
  <c r="C143" i="5"/>
  <c r="C145" i="2" s="1"/>
  <c r="C144" i="5"/>
  <c r="C146" i="2" s="1"/>
  <c r="C145" i="5"/>
  <c r="C147" i="2" s="1"/>
  <c r="C146" i="5"/>
  <c r="C148" i="2" s="1"/>
  <c r="C147" i="5"/>
  <c r="C149" i="2" s="1"/>
  <c r="C148" i="5"/>
  <c r="C150" i="2" s="1"/>
  <c r="C149" i="5"/>
  <c r="C151" i="2" s="1"/>
  <c r="C150" i="5"/>
  <c r="C152" i="2" s="1"/>
  <c r="C151" i="5"/>
  <c r="C153" i="2" s="1"/>
  <c r="C152" i="5"/>
  <c r="C154" i="2" s="1"/>
  <c r="C153" i="5"/>
  <c r="C155" i="2" s="1"/>
  <c r="C154" i="5"/>
  <c r="C156" i="2" s="1"/>
  <c r="C155" i="5"/>
  <c r="C157" i="2" s="1"/>
  <c r="C156" i="5"/>
  <c r="C158" i="2" s="1"/>
  <c r="C157" i="5"/>
  <c r="C159" i="2" s="1"/>
  <c r="C158" i="5"/>
  <c r="C160" i="2" s="1"/>
  <c r="C159" i="5"/>
  <c r="C161" i="2" s="1"/>
  <c r="C160" i="5"/>
  <c r="C162" i="2" s="1"/>
  <c r="C161" i="5"/>
  <c r="C163" i="2" s="1"/>
  <c r="C162" i="5"/>
  <c r="C164" i="2" s="1"/>
  <c r="C163" i="5"/>
  <c r="C165" i="2" s="1"/>
  <c r="C164" i="5"/>
  <c r="C166" i="2" s="1"/>
  <c r="C165" i="5"/>
  <c r="C167" i="2" s="1"/>
  <c r="C166" i="5"/>
  <c r="C168" i="2" s="1"/>
  <c r="C167" i="5"/>
  <c r="C169" i="2" s="1"/>
  <c r="C168" i="5"/>
  <c r="C170" i="2" s="1"/>
  <c r="C169" i="5"/>
  <c r="C171" i="2" s="1"/>
  <c r="C170" i="5"/>
  <c r="C172" i="2" s="1"/>
  <c r="C171" i="5"/>
  <c r="C173" i="2" s="1"/>
  <c r="C172" i="5"/>
  <c r="C174" i="2" s="1"/>
  <c r="C173" i="5"/>
  <c r="C175" i="2" s="1"/>
  <c r="C174" i="5"/>
  <c r="C176" i="2" s="1"/>
  <c r="C175" i="5"/>
  <c r="C177" i="2" s="1"/>
  <c r="C176" i="5"/>
  <c r="C178" i="2" s="1"/>
  <c r="C177" i="5"/>
  <c r="C179" i="2" s="1"/>
  <c r="C178" i="5"/>
  <c r="C180" i="2" s="1"/>
  <c r="C179" i="5"/>
  <c r="C181" i="2" s="1"/>
  <c r="C180" i="5"/>
  <c r="C182" i="2" s="1"/>
  <c r="C181" i="5"/>
  <c r="C183" i="2" s="1"/>
  <c r="C182" i="5"/>
  <c r="C184" i="2" s="1"/>
  <c r="C183" i="5"/>
  <c r="C185" i="2" s="1"/>
  <c r="C184" i="5"/>
  <c r="C186" i="2" s="1"/>
  <c r="C185" i="5"/>
  <c r="C187" i="2" s="1"/>
  <c r="C186" i="5"/>
  <c r="C188" i="2" s="1"/>
  <c r="C187" i="5"/>
  <c r="C189" i="2" s="1"/>
  <c r="C188" i="5"/>
  <c r="C190" i="2" s="1"/>
  <c r="C189" i="5"/>
  <c r="C191" i="2" s="1"/>
  <c r="C190" i="5"/>
  <c r="C192" i="2" s="1"/>
  <c r="C191" i="5"/>
  <c r="C193" i="2" s="1"/>
  <c r="C192" i="5"/>
  <c r="C194" i="2" s="1"/>
  <c r="C193" i="5"/>
  <c r="C195" i="2" s="1"/>
  <c r="C194" i="5"/>
  <c r="C195" i="5"/>
  <c r="C197" i="2" s="1"/>
  <c r="C196" i="5"/>
  <c r="C198" i="2" s="1"/>
  <c r="C197" i="5"/>
  <c r="C199" i="2" s="1"/>
  <c r="C198" i="5"/>
  <c r="C200" i="2" s="1"/>
  <c r="C199" i="5"/>
  <c r="C201" i="2" s="1"/>
  <c r="C200" i="5"/>
  <c r="C202" i="2" s="1"/>
  <c r="C201" i="5"/>
  <c r="C203" i="2" s="1"/>
  <c r="C202" i="5"/>
  <c r="C204" i="2" s="1"/>
  <c r="C203" i="5"/>
  <c r="C205" i="2" s="1"/>
  <c r="C204" i="5"/>
  <c r="C206" i="2" s="1"/>
  <c r="C205" i="5"/>
  <c r="C207" i="2" s="1"/>
  <c r="C206" i="5"/>
  <c r="C208" i="2" s="1"/>
  <c r="C207" i="5"/>
  <c r="C209" i="2" s="1"/>
  <c r="C208" i="5"/>
  <c r="C210" i="2" s="1"/>
  <c r="C209" i="5"/>
  <c r="C211" i="2" s="1"/>
  <c r="C210" i="5"/>
  <c r="C212" i="2" s="1"/>
  <c r="C211" i="5"/>
  <c r="C213" i="2" s="1"/>
  <c r="C112" i="5"/>
  <c r="C114" i="2" s="1"/>
  <c r="C11" i="5"/>
  <c r="C13" i="2" s="1"/>
  <c r="C12" i="5"/>
  <c r="C14" i="2" s="1"/>
  <c r="C13" i="5"/>
  <c r="C15" i="2" s="1"/>
  <c r="C14" i="5"/>
  <c r="C16" i="2" s="1"/>
  <c r="C15" i="5"/>
  <c r="C16" i="5"/>
  <c r="C18" i="2" s="1"/>
  <c r="C17" i="5"/>
  <c r="C19" i="2" s="1"/>
  <c r="C18" i="5"/>
  <c r="C20" i="2" s="1"/>
  <c r="C19" i="5"/>
  <c r="C21" i="2" s="1"/>
  <c r="C20" i="5"/>
  <c r="C22" i="2" s="1"/>
  <c r="C21" i="5"/>
  <c r="C23" i="2" s="1"/>
  <c r="C22" i="5"/>
  <c r="C24" i="2" s="1"/>
  <c r="C23" i="5"/>
  <c r="C25" i="2" s="1"/>
  <c r="C24" i="5"/>
  <c r="C26" i="2" s="1"/>
  <c r="C25" i="5"/>
  <c r="C27" i="2" s="1"/>
  <c r="C26" i="5"/>
  <c r="C28" i="2" s="1"/>
  <c r="C27" i="5"/>
  <c r="C29" i="2" s="1"/>
  <c r="C28" i="5"/>
  <c r="C30" i="2" s="1"/>
  <c r="C29" i="5"/>
  <c r="C31" i="2" s="1"/>
  <c r="C30" i="5"/>
  <c r="C32" i="2" s="1"/>
  <c r="C31" i="5"/>
  <c r="C33" i="2" s="1"/>
  <c r="C32" i="5"/>
  <c r="C34" i="2" s="1"/>
  <c r="C33" i="5"/>
  <c r="C35" i="2" s="1"/>
  <c r="C34" i="5"/>
  <c r="C36" i="2" s="1"/>
  <c r="C35" i="5"/>
  <c r="C37" i="2" s="1"/>
  <c r="C36" i="5"/>
  <c r="C38" i="2" s="1"/>
  <c r="C37" i="5"/>
  <c r="C39" i="2" s="1"/>
  <c r="C38" i="5"/>
  <c r="C40" i="2" s="1"/>
  <c r="C39" i="5"/>
  <c r="C41" i="2" s="1"/>
  <c r="C40" i="5"/>
  <c r="C42" i="2" s="1"/>
  <c r="C41" i="5"/>
  <c r="C43" i="2" s="1"/>
  <c r="C42" i="5"/>
  <c r="C44" i="2" s="1"/>
  <c r="C43" i="5"/>
  <c r="C45" i="2" s="1"/>
  <c r="C44" i="5"/>
  <c r="C46" i="2" s="1"/>
  <c r="C45" i="5"/>
  <c r="C47" i="2" s="1"/>
  <c r="C46" i="5"/>
  <c r="C48" i="2" s="1"/>
  <c r="C47" i="5"/>
  <c r="C49" i="2" s="1"/>
  <c r="C48" i="5"/>
  <c r="C50" i="2" s="1"/>
  <c r="C49" i="5"/>
  <c r="C51" i="2" s="1"/>
  <c r="C50" i="5"/>
  <c r="C52" i="2" s="1"/>
  <c r="C51" i="5"/>
  <c r="C53" i="2" s="1"/>
  <c r="C52" i="5"/>
  <c r="C54" i="2" s="1"/>
  <c r="C53" i="5"/>
  <c r="C55" i="2" s="1"/>
  <c r="C54" i="5"/>
  <c r="C56" i="2" s="1"/>
  <c r="C55" i="5"/>
  <c r="C57" i="2" s="1"/>
  <c r="C56" i="5"/>
  <c r="C58" i="2" s="1"/>
  <c r="C57" i="5"/>
  <c r="C59" i="2" s="1"/>
  <c r="C58" i="5"/>
  <c r="C60" i="2" s="1"/>
  <c r="C59" i="5"/>
  <c r="C61" i="2" s="1"/>
  <c r="C60" i="5"/>
  <c r="C62" i="2" s="1"/>
  <c r="C61" i="5"/>
  <c r="C63" i="2" s="1"/>
  <c r="C62" i="5"/>
  <c r="C64" i="2" s="1"/>
  <c r="C63" i="5"/>
  <c r="C65" i="2" s="1"/>
  <c r="C64" i="5"/>
  <c r="C66" i="2" s="1"/>
  <c r="C65" i="5"/>
  <c r="C67" i="2" s="1"/>
  <c r="C66" i="5"/>
  <c r="C68" i="2" s="1"/>
  <c r="C67" i="5"/>
  <c r="C69" i="2" s="1"/>
  <c r="C68" i="5"/>
  <c r="C70" i="2" s="1"/>
  <c r="C69" i="5"/>
  <c r="C71" i="2" s="1"/>
  <c r="C70" i="5"/>
  <c r="C72" i="2" s="1"/>
  <c r="C71" i="5"/>
  <c r="C73" i="2" s="1"/>
  <c r="C72" i="5"/>
  <c r="C74" i="2" s="1"/>
  <c r="C73" i="5"/>
  <c r="C75" i="2" s="1"/>
  <c r="C74" i="5"/>
  <c r="C76" i="2" s="1"/>
  <c r="C75" i="5"/>
  <c r="C77" i="2" s="1"/>
  <c r="C76" i="5"/>
  <c r="C78" i="2" s="1"/>
  <c r="C77" i="5"/>
  <c r="C79" i="2" s="1"/>
  <c r="C78" i="5"/>
  <c r="C80" i="2" s="1"/>
  <c r="C79" i="5"/>
  <c r="C81" i="2" s="1"/>
  <c r="C80" i="5"/>
  <c r="C82" i="2" s="1"/>
  <c r="C81" i="5"/>
  <c r="C83" i="2" s="1"/>
  <c r="C82" i="5"/>
  <c r="C84" i="2" s="1"/>
  <c r="C83" i="5"/>
  <c r="C85" i="2" s="1"/>
  <c r="C84" i="5"/>
  <c r="C86" i="2" s="1"/>
  <c r="C85" i="5"/>
  <c r="C87" i="2" s="1"/>
  <c r="C86" i="5"/>
  <c r="C88" i="2" s="1"/>
  <c r="C87" i="5"/>
  <c r="C89" i="2" s="1"/>
  <c r="C88" i="5"/>
  <c r="C90" i="2" s="1"/>
  <c r="C89" i="5"/>
  <c r="C91" i="2" s="1"/>
  <c r="C90" i="5"/>
  <c r="C92" i="2" s="1"/>
  <c r="C91" i="5"/>
  <c r="C93" i="2" s="1"/>
  <c r="C92" i="5"/>
  <c r="C94" i="2" s="1"/>
  <c r="C93" i="5"/>
  <c r="C95" i="2" s="1"/>
  <c r="C94" i="5"/>
  <c r="C96" i="2" s="1"/>
  <c r="C95" i="5"/>
  <c r="C97" i="2" s="1"/>
  <c r="C96" i="5"/>
  <c r="C98" i="2" s="1"/>
  <c r="C97" i="5"/>
  <c r="C99" i="2" s="1"/>
  <c r="C98" i="5"/>
  <c r="C100" i="2" s="1"/>
  <c r="C99" i="5"/>
  <c r="C101" i="2" s="1"/>
  <c r="C100" i="5"/>
  <c r="C102" i="2" s="1"/>
  <c r="C101" i="5"/>
  <c r="C103" i="2" s="1"/>
  <c r="C102" i="5"/>
  <c r="C104" i="2" s="1"/>
  <c r="C103" i="5"/>
  <c r="C105" i="2" s="1"/>
  <c r="C104" i="5"/>
  <c r="C106" i="2" s="1"/>
  <c r="C105" i="5"/>
  <c r="C107" i="2" s="1"/>
  <c r="C106" i="5"/>
  <c r="C108" i="2" s="1"/>
  <c r="C107" i="5"/>
  <c r="C109" i="2" s="1"/>
  <c r="C108" i="5"/>
  <c r="C110" i="2" s="1"/>
  <c r="C109" i="5"/>
  <c r="C111" i="2" s="1"/>
  <c r="B164" i="2"/>
  <c r="J164" i="2"/>
  <c r="B165" i="2"/>
  <c r="J165" i="2"/>
  <c r="B166" i="2"/>
  <c r="J166" i="2"/>
  <c r="B167" i="2"/>
  <c r="J167" i="2"/>
  <c r="B168" i="2"/>
  <c r="J168" i="2"/>
  <c r="B169" i="2"/>
  <c r="J169" i="2"/>
  <c r="B170" i="2"/>
  <c r="J170" i="2"/>
  <c r="B171" i="2"/>
  <c r="J171" i="2"/>
  <c r="B172" i="2"/>
  <c r="J172" i="2"/>
  <c r="B173" i="2"/>
  <c r="J173" i="2"/>
  <c r="B174" i="2"/>
  <c r="J174" i="2"/>
  <c r="B175" i="2"/>
  <c r="J175" i="2"/>
  <c r="B176" i="2"/>
  <c r="J176" i="2"/>
  <c r="B177" i="2"/>
  <c r="J177" i="2"/>
  <c r="B178" i="2"/>
  <c r="J178" i="2"/>
  <c r="B179" i="2"/>
  <c r="J179" i="2"/>
  <c r="B180" i="2"/>
  <c r="J180" i="2"/>
  <c r="B181" i="2"/>
  <c r="J181" i="2"/>
  <c r="B182" i="2"/>
  <c r="J182" i="2"/>
  <c r="B183" i="2"/>
  <c r="J183" i="2"/>
  <c r="B184" i="2"/>
  <c r="J184" i="2"/>
  <c r="B185" i="2"/>
  <c r="J185" i="2"/>
  <c r="B186" i="2"/>
  <c r="J186" i="2"/>
  <c r="B187" i="2"/>
  <c r="J187" i="2"/>
  <c r="B188" i="2"/>
  <c r="J188" i="2"/>
  <c r="B189" i="2"/>
  <c r="J189" i="2"/>
  <c r="B190" i="2"/>
  <c r="J190" i="2"/>
  <c r="B191" i="2"/>
  <c r="J191" i="2"/>
  <c r="B192" i="2"/>
  <c r="J192" i="2"/>
  <c r="B193" i="2"/>
  <c r="J193" i="2"/>
  <c r="B194" i="2"/>
  <c r="J194" i="2"/>
  <c r="B195" i="2"/>
  <c r="J195" i="2"/>
  <c r="B206" i="2"/>
  <c r="J208" i="2"/>
  <c r="J209" i="2"/>
  <c r="J210" i="2"/>
  <c r="J211" i="2"/>
  <c r="J212" i="2"/>
  <c r="J213" i="2"/>
  <c r="B62" i="2"/>
  <c r="J62" i="2"/>
  <c r="B63" i="2"/>
  <c r="J63" i="2"/>
  <c r="B64" i="2"/>
  <c r="J64" i="2"/>
  <c r="B65" i="2"/>
  <c r="J65" i="2"/>
  <c r="B66" i="2"/>
  <c r="J66" i="2"/>
  <c r="B67" i="2"/>
  <c r="J67" i="2"/>
  <c r="B68" i="2"/>
  <c r="J68" i="2"/>
  <c r="B69" i="2"/>
  <c r="J69" i="2"/>
  <c r="B70" i="2"/>
  <c r="J70" i="2"/>
  <c r="B71" i="2"/>
  <c r="J71" i="2"/>
  <c r="B72" i="2"/>
  <c r="J72" i="2"/>
  <c r="B73" i="2"/>
  <c r="J73" i="2"/>
  <c r="B74" i="2"/>
  <c r="J74" i="2"/>
  <c r="B75" i="2"/>
  <c r="J75" i="2"/>
  <c r="B76" i="2"/>
  <c r="J76" i="2"/>
  <c r="B77" i="2"/>
  <c r="J77" i="2"/>
  <c r="B78" i="2"/>
  <c r="J78" i="2"/>
  <c r="B79" i="2"/>
  <c r="J79" i="2"/>
  <c r="B80" i="2"/>
  <c r="J80" i="2"/>
  <c r="B81" i="2"/>
  <c r="J81" i="2"/>
  <c r="B82" i="2"/>
  <c r="J82" i="2"/>
  <c r="B83" i="2"/>
  <c r="J83" i="2"/>
  <c r="B84" i="2"/>
  <c r="J84" i="2"/>
  <c r="B85" i="2"/>
  <c r="J85" i="2"/>
  <c r="B86" i="2"/>
  <c r="J86" i="2"/>
  <c r="B87" i="2"/>
  <c r="J87" i="2"/>
  <c r="B88" i="2"/>
  <c r="J88" i="2"/>
  <c r="B89" i="2"/>
  <c r="J89" i="2"/>
  <c r="B90" i="2"/>
  <c r="J90" i="2"/>
  <c r="B91" i="2"/>
  <c r="J91" i="2"/>
  <c r="B92" i="2"/>
  <c r="J92" i="2"/>
  <c r="B93" i="2"/>
  <c r="J93" i="2"/>
  <c r="B94" i="2"/>
  <c r="J94" i="2"/>
  <c r="B95" i="2"/>
  <c r="J95" i="2"/>
  <c r="B96" i="2"/>
  <c r="J96" i="2"/>
  <c r="B97" i="2"/>
  <c r="J97" i="2"/>
  <c r="B98" i="2"/>
  <c r="J98" i="2"/>
  <c r="B99" i="2"/>
  <c r="J99" i="2"/>
  <c r="B100" i="2"/>
  <c r="J100" i="2"/>
  <c r="B101" i="2"/>
  <c r="J101" i="2"/>
  <c r="B102" i="2"/>
  <c r="J102" i="2"/>
  <c r="B103" i="2"/>
  <c r="J103" i="2"/>
  <c r="B104" i="2"/>
  <c r="J104" i="2"/>
  <c r="B105" i="2"/>
  <c r="J105" i="2"/>
  <c r="B106" i="2"/>
  <c r="J106" i="2"/>
  <c r="B107" i="2"/>
  <c r="J107" i="2"/>
  <c r="B108" i="2"/>
  <c r="J108" i="2"/>
  <c r="B109" i="2"/>
  <c r="J109" i="2"/>
  <c r="B110" i="2"/>
  <c r="J110" i="2"/>
  <c r="B111" i="2"/>
  <c r="J111" i="2"/>
  <c r="H117" i="2"/>
  <c r="U115" i="5"/>
  <c r="S117" i="2" s="1"/>
  <c r="AB115" i="5"/>
  <c r="AI115" i="5"/>
  <c r="U117" i="2" s="1"/>
  <c r="AP115" i="5"/>
  <c r="AW115" i="5"/>
  <c r="W117" i="2" s="1"/>
  <c r="BD115" i="5"/>
  <c r="X117" i="2" s="1"/>
  <c r="BK115" i="5"/>
  <c r="BR115" i="5"/>
  <c r="Z117" i="2" s="1"/>
  <c r="BY115" i="5"/>
  <c r="AA117" i="2" s="1"/>
  <c r="CF115" i="5"/>
  <c r="AB117" i="2" s="1"/>
  <c r="CM115" i="5"/>
  <c r="AC117" i="2" s="1"/>
  <c r="CT115" i="5"/>
  <c r="DA115" i="5"/>
  <c r="AE117" i="2" s="1"/>
  <c r="DH115" i="5"/>
  <c r="AF117" i="2" s="1"/>
  <c r="DN115" i="5"/>
  <c r="DM115" i="5" s="1"/>
  <c r="L117" i="2" s="1"/>
  <c r="DR115" i="5"/>
  <c r="I118" i="2"/>
  <c r="U116" i="5"/>
  <c r="AB116" i="5"/>
  <c r="T118" i="2" s="1"/>
  <c r="AI116" i="5"/>
  <c r="U118" i="2" s="1"/>
  <c r="AP116" i="5"/>
  <c r="V118" i="2" s="1"/>
  <c r="AW116" i="5"/>
  <c r="BD116" i="5"/>
  <c r="BK116" i="5"/>
  <c r="Y118" i="2" s="1"/>
  <c r="BR116" i="5"/>
  <c r="Z118" i="2" s="1"/>
  <c r="BY116" i="5"/>
  <c r="AA118" i="2" s="1"/>
  <c r="CF116" i="5"/>
  <c r="AB118" i="2" s="1"/>
  <c r="CM116" i="5"/>
  <c r="AC118" i="2" s="1"/>
  <c r="CT116" i="5"/>
  <c r="DA116" i="5"/>
  <c r="AE118" i="2" s="1"/>
  <c r="DH116" i="5"/>
  <c r="AF118" i="2" s="1"/>
  <c r="DN116" i="5"/>
  <c r="DM116" i="5" s="1"/>
  <c r="DR116" i="5"/>
  <c r="U117" i="5"/>
  <c r="AB117" i="5"/>
  <c r="T119" i="2" s="1"/>
  <c r="AI117" i="5"/>
  <c r="U119" i="2" s="1"/>
  <c r="AP117" i="5"/>
  <c r="AW117" i="5"/>
  <c r="W119" i="2" s="1"/>
  <c r="BD117" i="5"/>
  <c r="X119" i="2" s="1"/>
  <c r="BK117" i="5"/>
  <c r="Y119" i="2" s="1"/>
  <c r="BR117" i="5"/>
  <c r="Z119" i="2" s="1"/>
  <c r="BY117" i="5"/>
  <c r="AA119" i="2" s="1"/>
  <c r="CF117" i="5"/>
  <c r="AB119" i="2" s="1"/>
  <c r="CM117" i="5"/>
  <c r="AC119" i="2" s="1"/>
  <c r="CT117" i="5"/>
  <c r="DA117" i="5"/>
  <c r="DH117" i="5"/>
  <c r="AF119" i="2" s="1"/>
  <c r="DN117" i="5"/>
  <c r="DM117" i="5" s="1"/>
  <c r="L119" i="2" s="1"/>
  <c r="DR117" i="5"/>
  <c r="H120" i="2"/>
  <c r="I120" i="2"/>
  <c r="U118" i="5"/>
  <c r="AB118" i="5"/>
  <c r="T120" i="2" s="1"/>
  <c r="AI118" i="5"/>
  <c r="U120" i="2" s="1"/>
  <c r="AP118" i="5"/>
  <c r="V120" i="2" s="1"/>
  <c r="AW118" i="5"/>
  <c r="W120" i="2" s="1"/>
  <c r="BD118" i="5"/>
  <c r="BK118" i="5"/>
  <c r="Y120" i="2" s="1"/>
  <c r="BR118" i="5"/>
  <c r="BY118" i="5"/>
  <c r="AA120" i="2" s="1"/>
  <c r="CF118" i="5"/>
  <c r="AB120" i="2" s="1"/>
  <c r="CM118" i="5"/>
  <c r="AC120" i="2" s="1"/>
  <c r="CT118" i="5"/>
  <c r="AD120" i="2" s="1"/>
  <c r="DA118" i="5"/>
  <c r="AE120" i="2" s="1"/>
  <c r="DH118" i="5"/>
  <c r="DN118" i="5"/>
  <c r="DM118" i="5" s="1"/>
  <c r="DR118" i="5"/>
  <c r="H121" i="2"/>
  <c r="U119" i="5"/>
  <c r="AB119" i="5"/>
  <c r="T121" i="2" s="1"/>
  <c r="AI119" i="5"/>
  <c r="U121" i="2" s="1"/>
  <c r="AP119" i="5"/>
  <c r="V121" i="2" s="1"/>
  <c r="AW119" i="5"/>
  <c r="W121" i="2" s="1"/>
  <c r="BD119" i="5"/>
  <c r="X121" i="2" s="1"/>
  <c r="BK119" i="5"/>
  <c r="Y121" i="2" s="1"/>
  <c r="BR119" i="5"/>
  <c r="BY119" i="5"/>
  <c r="CF119" i="5"/>
  <c r="AB121" i="2" s="1"/>
  <c r="CM119" i="5"/>
  <c r="AC121" i="2" s="1"/>
  <c r="CT119" i="5"/>
  <c r="AD121" i="2" s="1"/>
  <c r="DA119" i="5"/>
  <c r="AE121" i="2" s="1"/>
  <c r="DH119" i="5"/>
  <c r="AF121" i="2" s="1"/>
  <c r="DN119" i="5"/>
  <c r="DM119" i="5" s="1"/>
  <c r="P119" i="5" s="1"/>
  <c r="Q119" i="5" s="1"/>
  <c r="DR119" i="5"/>
  <c r="I122" i="2"/>
  <c r="U120" i="5"/>
  <c r="AB120" i="5"/>
  <c r="T122" i="2" s="1"/>
  <c r="AI120" i="5"/>
  <c r="U122" i="2" s="1"/>
  <c r="AP120" i="5"/>
  <c r="V122" i="2" s="1"/>
  <c r="AW120" i="5"/>
  <c r="W122" i="2" s="1"/>
  <c r="BD120" i="5"/>
  <c r="X122" i="2" s="1"/>
  <c r="BK120" i="5"/>
  <c r="Y122" i="2" s="1"/>
  <c r="BR120" i="5"/>
  <c r="Z122" i="2" s="1"/>
  <c r="BY120" i="5"/>
  <c r="AA122" i="2" s="1"/>
  <c r="CF120" i="5"/>
  <c r="CM120" i="5"/>
  <c r="AC122" i="2" s="1"/>
  <c r="CT120" i="5"/>
  <c r="AD122" i="2" s="1"/>
  <c r="DA120" i="5"/>
  <c r="AE122" i="2" s="1"/>
  <c r="DH120" i="5"/>
  <c r="AF122" i="2" s="1"/>
  <c r="DN120" i="5"/>
  <c r="DM120" i="5" s="1"/>
  <c r="P120" i="5" s="1"/>
  <c r="Q120" i="5" s="1"/>
  <c r="DR120" i="5"/>
  <c r="H123" i="2"/>
  <c r="U121" i="5"/>
  <c r="AB121" i="5"/>
  <c r="AI121" i="5"/>
  <c r="U123" i="2" s="1"/>
  <c r="AP121" i="5"/>
  <c r="V123" i="2" s="1"/>
  <c r="AW121" i="5"/>
  <c r="W123" i="2" s="1"/>
  <c r="BD121" i="5"/>
  <c r="X123" i="2" s="1"/>
  <c r="BK121" i="5"/>
  <c r="Y123" i="2" s="1"/>
  <c r="BR121" i="5"/>
  <c r="Z123" i="2" s="1"/>
  <c r="BY121" i="5"/>
  <c r="AA123" i="2" s="1"/>
  <c r="CF121" i="5"/>
  <c r="CM121" i="5"/>
  <c r="AC123" i="2" s="1"/>
  <c r="CT121" i="5"/>
  <c r="AD123" i="2" s="1"/>
  <c r="DA121" i="5"/>
  <c r="AE123" i="2" s="1"/>
  <c r="DH121" i="5"/>
  <c r="AF123" i="2" s="1"/>
  <c r="DN121" i="5"/>
  <c r="DM121" i="5" s="1"/>
  <c r="P121" i="5" s="1"/>
  <c r="Q121" i="5" s="1"/>
  <c r="DR121" i="5"/>
  <c r="H124" i="2"/>
  <c r="I124" i="2"/>
  <c r="U122" i="5"/>
  <c r="S124" i="2" s="1"/>
  <c r="AB122" i="5"/>
  <c r="T124" i="2" s="1"/>
  <c r="AI122" i="5"/>
  <c r="U124" i="2" s="1"/>
  <c r="AP122" i="5"/>
  <c r="V124" i="2" s="1"/>
  <c r="AW122" i="5"/>
  <c r="BD122" i="5"/>
  <c r="X124" i="2" s="1"/>
  <c r="BK122" i="5"/>
  <c r="Y124" i="2" s="1"/>
  <c r="BR122" i="5"/>
  <c r="Z124" i="2" s="1"/>
  <c r="BY122" i="5"/>
  <c r="AA124" i="2" s="1"/>
  <c r="CF122" i="5"/>
  <c r="CM122" i="5"/>
  <c r="AC124" i="2" s="1"/>
  <c r="CT122" i="5"/>
  <c r="AD124" i="2" s="1"/>
  <c r="DA122" i="5"/>
  <c r="AE124" i="2" s="1"/>
  <c r="DH122" i="5"/>
  <c r="AF124" i="2" s="1"/>
  <c r="DN122" i="5"/>
  <c r="DM122" i="5" s="1"/>
  <c r="P122" i="5" s="1"/>
  <c r="Q122" i="5" s="1"/>
  <c r="DR122" i="5"/>
  <c r="U123" i="5"/>
  <c r="S125" i="2" s="1"/>
  <c r="AB123" i="5"/>
  <c r="T125" i="2" s="1"/>
  <c r="AI123" i="5"/>
  <c r="U125" i="2" s="1"/>
  <c r="AP123" i="5"/>
  <c r="V125" i="2" s="1"/>
  <c r="AW123" i="5"/>
  <c r="W125" i="2" s="1"/>
  <c r="BD123" i="5"/>
  <c r="X125" i="2" s="1"/>
  <c r="BK123" i="5"/>
  <c r="Y125" i="2" s="1"/>
  <c r="BR123" i="5"/>
  <c r="BY123" i="5"/>
  <c r="AA125" i="2" s="1"/>
  <c r="CF123" i="5"/>
  <c r="AB125" i="2" s="1"/>
  <c r="CM123" i="5"/>
  <c r="CT123" i="5"/>
  <c r="AD125" i="2" s="1"/>
  <c r="DA123" i="5"/>
  <c r="AE125" i="2" s="1"/>
  <c r="DH123" i="5"/>
  <c r="AF125" i="2" s="1"/>
  <c r="DN123" i="5"/>
  <c r="DM123" i="5" s="1"/>
  <c r="DR123" i="5"/>
  <c r="I126" i="2"/>
  <c r="U124" i="5"/>
  <c r="S126" i="2" s="1"/>
  <c r="AB124" i="5"/>
  <c r="T126" i="2" s="1"/>
  <c r="AI124" i="5"/>
  <c r="U126" i="2" s="1"/>
  <c r="AP124" i="5"/>
  <c r="V126" i="2" s="1"/>
  <c r="AW124" i="5"/>
  <c r="W126" i="2" s="1"/>
  <c r="BD124" i="5"/>
  <c r="X126" i="2" s="1"/>
  <c r="BK124" i="5"/>
  <c r="Y126" i="2" s="1"/>
  <c r="BR124" i="5"/>
  <c r="Z126" i="2" s="1"/>
  <c r="BY124" i="5"/>
  <c r="AA126" i="2" s="1"/>
  <c r="CF124" i="5"/>
  <c r="CM124" i="5"/>
  <c r="AC126" i="2" s="1"/>
  <c r="CT124" i="5"/>
  <c r="AD126" i="2" s="1"/>
  <c r="DA124" i="5"/>
  <c r="AE126" i="2" s="1"/>
  <c r="DH124" i="5"/>
  <c r="AF126" i="2" s="1"/>
  <c r="DN124" i="5"/>
  <c r="DR124" i="5"/>
  <c r="H127" i="2"/>
  <c r="I127" i="2"/>
  <c r="U125" i="5"/>
  <c r="AB125" i="5"/>
  <c r="T127" i="2" s="1"/>
  <c r="AI125" i="5"/>
  <c r="U127" i="2" s="1"/>
  <c r="AP125" i="5"/>
  <c r="V127" i="2" s="1"/>
  <c r="AW125" i="5"/>
  <c r="W127" i="2" s="1"/>
  <c r="BD125" i="5"/>
  <c r="X127" i="2" s="1"/>
  <c r="BK125" i="5"/>
  <c r="Y127" i="2" s="1"/>
  <c r="BR125" i="5"/>
  <c r="Z127" i="2" s="1"/>
  <c r="BY125" i="5"/>
  <c r="AA127" i="2" s="1"/>
  <c r="CF125" i="5"/>
  <c r="CM125" i="5"/>
  <c r="AC127" i="2" s="1"/>
  <c r="CT125" i="5"/>
  <c r="AD127" i="2" s="1"/>
  <c r="DA125" i="5"/>
  <c r="AE127" i="2" s="1"/>
  <c r="DH125" i="5"/>
  <c r="AF127" i="2" s="1"/>
  <c r="DN125" i="5"/>
  <c r="DM125" i="5" s="1"/>
  <c r="P125" i="5" s="1"/>
  <c r="Q125" i="5" s="1"/>
  <c r="DR125" i="5"/>
  <c r="I128" i="2"/>
  <c r="U126" i="5"/>
  <c r="AB126" i="5"/>
  <c r="T128" i="2" s="1"/>
  <c r="AI126" i="5"/>
  <c r="U128" i="2" s="1"/>
  <c r="AP126" i="5"/>
  <c r="V128" i="2" s="1"/>
  <c r="AW126" i="5"/>
  <c r="W128" i="2" s="1"/>
  <c r="BD126" i="5"/>
  <c r="X128" i="2" s="1"/>
  <c r="BK126" i="5"/>
  <c r="BR126" i="5"/>
  <c r="Z128" i="2" s="1"/>
  <c r="BY126" i="5"/>
  <c r="AA128" i="2" s="1"/>
  <c r="CF126" i="5"/>
  <c r="AB128" i="2" s="1"/>
  <c r="CM126" i="5"/>
  <c r="AC128" i="2" s="1"/>
  <c r="CT126" i="5"/>
  <c r="DA126" i="5"/>
  <c r="AE128" i="2" s="1"/>
  <c r="DH126" i="5"/>
  <c r="AF128" i="2" s="1"/>
  <c r="DN126" i="5"/>
  <c r="DM126" i="5" s="1"/>
  <c r="DR126" i="5"/>
  <c r="U127" i="5"/>
  <c r="S129" i="2" s="1"/>
  <c r="AB127" i="5"/>
  <c r="T129" i="2" s="1"/>
  <c r="AI127" i="5"/>
  <c r="U129" i="2" s="1"/>
  <c r="AP127" i="5"/>
  <c r="V129" i="2" s="1"/>
  <c r="AW127" i="5"/>
  <c r="W129" i="2" s="1"/>
  <c r="BD127" i="5"/>
  <c r="X129" i="2" s="1"/>
  <c r="BK127" i="5"/>
  <c r="BR127" i="5"/>
  <c r="BY127" i="5"/>
  <c r="AA129" i="2" s="1"/>
  <c r="CF127" i="5"/>
  <c r="AB129" i="2" s="1"/>
  <c r="CM127" i="5"/>
  <c r="CT127" i="5"/>
  <c r="AD129" i="2" s="1"/>
  <c r="DA127" i="5"/>
  <c r="AE129" i="2" s="1"/>
  <c r="DH127" i="5"/>
  <c r="AF129" i="2" s="1"/>
  <c r="DN127" i="5"/>
  <c r="DM127" i="5" s="1"/>
  <c r="P127" i="5" s="1"/>
  <c r="Q127" i="5" s="1"/>
  <c r="DR127" i="5"/>
  <c r="I130" i="2"/>
  <c r="U128" i="5"/>
  <c r="AB128" i="5"/>
  <c r="T130" i="2" s="1"/>
  <c r="AI128" i="5"/>
  <c r="U130" i="2" s="1"/>
  <c r="AP128" i="5"/>
  <c r="V130" i="2" s="1"/>
  <c r="AW128" i="5"/>
  <c r="W130" i="2" s="1"/>
  <c r="BD128" i="5"/>
  <c r="X130" i="2" s="1"/>
  <c r="BK128" i="5"/>
  <c r="Y130" i="2" s="1"/>
  <c r="BR128" i="5"/>
  <c r="BY128" i="5"/>
  <c r="AA130" i="2" s="1"/>
  <c r="CF128" i="5"/>
  <c r="AB130" i="2" s="1"/>
  <c r="CM128" i="5"/>
  <c r="AC130" i="2" s="1"/>
  <c r="CT128" i="5"/>
  <c r="AD130" i="2" s="1"/>
  <c r="DA128" i="5"/>
  <c r="AE130" i="2" s="1"/>
  <c r="DH128" i="5"/>
  <c r="AF130" i="2" s="1"/>
  <c r="DN128" i="5"/>
  <c r="DM128" i="5" s="1"/>
  <c r="P128" i="5" s="1"/>
  <c r="Q128" i="5" s="1"/>
  <c r="DR128" i="5"/>
  <c r="I131" i="2"/>
  <c r="U129" i="5"/>
  <c r="AB129" i="5"/>
  <c r="T131" i="2" s="1"/>
  <c r="AI129" i="5"/>
  <c r="U131" i="2" s="1"/>
  <c r="AP129" i="5"/>
  <c r="AW129" i="5"/>
  <c r="W131" i="2" s="1"/>
  <c r="BD129" i="5"/>
  <c r="BK129" i="5"/>
  <c r="Y131" i="2" s="1"/>
  <c r="BR129" i="5"/>
  <c r="Z131" i="2" s="1"/>
  <c r="BY129" i="5"/>
  <c r="AA131" i="2" s="1"/>
  <c r="CF129" i="5"/>
  <c r="AB131" i="2" s="1"/>
  <c r="CM129" i="5"/>
  <c r="AC131" i="2" s="1"/>
  <c r="CT129" i="5"/>
  <c r="DA129" i="5"/>
  <c r="AE131" i="2" s="1"/>
  <c r="DH129" i="5"/>
  <c r="DN129" i="5"/>
  <c r="DR129" i="5"/>
  <c r="H132" i="2"/>
  <c r="I132" i="2"/>
  <c r="U130" i="5"/>
  <c r="S132" i="2" s="1"/>
  <c r="AB130" i="5"/>
  <c r="T132" i="2" s="1"/>
  <c r="AI130" i="5"/>
  <c r="U132" i="2" s="1"/>
  <c r="AP130" i="5"/>
  <c r="AW130" i="5"/>
  <c r="W132" i="2" s="1"/>
  <c r="BD130" i="5"/>
  <c r="X132" i="2" s="1"/>
  <c r="BK130" i="5"/>
  <c r="Y132" i="2" s="1"/>
  <c r="BR130" i="5"/>
  <c r="BY130" i="5"/>
  <c r="AA132" i="2" s="1"/>
  <c r="CF130" i="5"/>
  <c r="AB132" i="2" s="1"/>
  <c r="CM130" i="5"/>
  <c r="AC132" i="2" s="1"/>
  <c r="CT130" i="5"/>
  <c r="AD132" i="2" s="1"/>
  <c r="DA130" i="5"/>
  <c r="AE132" i="2" s="1"/>
  <c r="DH130" i="5"/>
  <c r="DN130" i="5"/>
  <c r="DR130" i="5"/>
  <c r="H133" i="2"/>
  <c r="U131" i="5"/>
  <c r="S133" i="2" s="1"/>
  <c r="AB131" i="5"/>
  <c r="T133" i="2" s="1"/>
  <c r="AI131" i="5"/>
  <c r="U133" i="2" s="1"/>
  <c r="AP131" i="5"/>
  <c r="AW131" i="5"/>
  <c r="BD131" i="5"/>
  <c r="X133" i="2" s="1"/>
  <c r="BK131" i="5"/>
  <c r="Y133" i="2" s="1"/>
  <c r="BR131" i="5"/>
  <c r="Z133" i="2" s="1"/>
  <c r="BY131" i="5"/>
  <c r="CF131" i="5"/>
  <c r="AB133" i="2" s="1"/>
  <c r="CM131" i="5"/>
  <c r="AC133" i="2" s="1"/>
  <c r="CT131" i="5"/>
  <c r="DA131" i="5"/>
  <c r="AE133" i="2" s="1"/>
  <c r="DH131" i="5"/>
  <c r="AF133" i="2" s="1"/>
  <c r="DN131" i="5"/>
  <c r="DR131" i="5"/>
  <c r="H134" i="2"/>
  <c r="I134" i="2"/>
  <c r="U132" i="5"/>
  <c r="S134" i="2" s="1"/>
  <c r="AB132" i="5"/>
  <c r="T134" i="2" s="1"/>
  <c r="AI132" i="5"/>
  <c r="U134" i="2" s="1"/>
  <c r="AP132" i="5"/>
  <c r="AW132" i="5"/>
  <c r="BD132" i="5"/>
  <c r="X134" i="2" s="1"/>
  <c r="BK132" i="5"/>
  <c r="Y134" i="2" s="1"/>
  <c r="BR132" i="5"/>
  <c r="BY132" i="5"/>
  <c r="AA134" i="2" s="1"/>
  <c r="CF132" i="5"/>
  <c r="CM132" i="5"/>
  <c r="AC134" i="2" s="1"/>
  <c r="CT132" i="5"/>
  <c r="AD134" i="2" s="1"/>
  <c r="DA132" i="5"/>
  <c r="AE134" i="2" s="1"/>
  <c r="DH132" i="5"/>
  <c r="AF134" i="2" s="1"/>
  <c r="DN132" i="5"/>
  <c r="DR132" i="5"/>
  <c r="U133" i="5"/>
  <c r="AB133" i="5"/>
  <c r="T135" i="2" s="1"/>
  <c r="AI133" i="5"/>
  <c r="U135" i="2" s="1"/>
  <c r="AP133" i="5"/>
  <c r="V135" i="2" s="1"/>
  <c r="AW133" i="5"/>
  <c r="BD133" i="5"/>
  <c r="X135" i="2" s="1"/>
  <c r="BK133" i="5"/>
  <c r="BR133" i="5"/>
  <c r="Z135" i="2" s="1"/>
  <c r="BY133" i="5"/>
  <c r="CF133" i="5"/>
  <c r="CM133" i="5"/>
  <c r="AC135" i="2" s="1"/>
  <c r="CT133" i="5"/>
  <c r="AD135" i="2" s="1"/>
  <c r="DA133" i="5"/>
  <c r="DH133" i="5"/>
  <c r="AF135" i="2" s="1"/>
  <c r="DN133" i="5"/>
  <c r="DM133" i="5" s="1"/>
  <c r="DR133" i="5"/>
  <c r="H136" i="2"/>
  <c r="I136" i="2"/>
  <c r="U134" i="5"/>
  <c r="AB134" i="5"/>
  <c r="T136" i="2" s="1"/>
  <c r="AI134" i="5"/>
  <c r="U136" i="2" s="1"/>
  <c r="AP134" i="5"/>
  <c r="V136" i="2" s="1"/>
  <c r="AW134" i="5"/>
  <c r="W136" i="2" s="1"/>
  <c r="BD134" i="5"/>
  <c r="X136" i="2" s="1"/>
  <c r="BK134" i="5"/>
  <c r="BR134" i="5"/>
  <c r="BY134" i="5"/>
  <c r="AA136" i="2" s="1"/>
  <c r="CF134" i="5"/>
  <c r="CM134" i="5"/>
  <c r="AC136" i="2" s="1"/>
  <c r="CT134" i="5"/>
  <c r="AD136" i="2" s="1"/>
  <c r="DA134" i="5"/>
  <c r="DH134" i="5"/>
  <c r="AF136" i="2" s="1"/>
  <c r="DN134" i="5"/>
  <c r="DM134" i="5" s="1"/>
  <c r="L136" i="2" s="1"/>
  <c r="R136" i="2" s="1"/>
  <c r="DR134" i="5"/>
  <c r="U135" i="5"/>
  <c r="S137" i="2" s="1"/>
  <c r="AB135" i="5"/>
  <c r="AI135" i="5"/>
  <c r="U137" i="2" s="1"/>
  <c r="AP135" i="5"/>
  <c r="V137" i="2" s="1"/>
  <c r="AW135" i="5"/>
  <c r="W137" i="2" s="1"/>
  <c r="BD135" i="5"/>
  <c r="X137" i="2" s="1"/>
  <c r="BK135" i="5"/>
  <c r="Y137" i="2" s="1"/>
  <c r="BR135" i="5"/>
  <c r="Z137" i="2" s="1"/>
  <c r="BY135" i="5"/>
  <c r="CF135" i="5"/>
  <c r="AB137" i="2" s="1"/>
  <c r="CM135" i="5"/>
  <c r="AC137" i="2" s="1"/>
  <c r="CT135" i="5"/>
  <c r="AD137" i="2" s="1"/>
  <c r="DA135" i="5"/>
  <c r="AE137" i="2" s="1"/>
  <c r="DH135" i="5"/>
  <c r="AF137" i="2" s="1"/>
  <c r="DN135" i="5"/>
  <c r="DM135" i="5" s="1"/>
  <c r="DR135" i="5"/>
  <c r="I138" i="2"/>
  <c r="U136" i="5"/>
  <c r="S138" i="2" s="1"/>
  <c r="AB136" i="5"/>
  <c r="T138" i="2" s="1"/>
  <c r="AI136" i="5"/>
  <c r="U138" i="2" s="1"/>
  <c r="AP136" i="5"/>
  <c r="V138" i="2" s="1"/>
  <c r="AW136" i="5"/>
  <c r="W138" i="2" s="1"/>
  <c r="BD136" i="5"/>
  <c r="X138" i="2" s="1"/>
  <c r="BK136" i="5"/>
  <c r="Y138" i="2" s="1"/>
  <c r="BR136" i="5"/>
  <c r="Z138" i="2" s="1"/>
  <c r="BY136" i="5"/>
  <c r="AA138" i="2" s="1"/>
  <c r="CF136" i="5"/>
  <c r="AB138" i="2" s="1"/>
  <c r="CM136" i="5"/>
  <c r="AC138" i="2" s="1"/>
  <c r="CT136" i="5"/>
  <c r="AD138" i="2" s="1"/>
  <c r="DA136" i="5"/>
  <c r="AE138" i="2" s="1"/>
  <c r="DH136" i="5"/>
  <c r="AF138" i="2" s="1"/>
  <c r="DN136" i="5"/>
  <c r="DM136" i="5" s="1"/>
  <c r="P136" i="5" s="1"/>
  <c r="Q136" i="5" s="1"/>
  <c r="DR136" i="5"/>
  <c r="H139" i="2"/>
  <c r="I139" i="2"/>
  <c r="U137" i="5"/>
  <c r="S139" i="2" s="1"/>
  <c r="AB137" i="5"/>
  <c r="T139" i="2" s="1"/>
  <c r="AI137" i="5"/>
  <c r="U139" i="2" s="1"/>
  <c r="AP137" i="5"/>
  <c r="V139" i="2" s="1"/>
  <c r="AW137" i="5"/>
  <c r="W139" i="2" s="1"/>
  <c r="BD137" i="5"/>
  <c r="X139" i="2" s="1"/>
  <c r="BK137" i="5"/>
  <c r="BR137" i="5"/>
  <c r="Z139" i="2" s="1"/>
  <c r="BY137" i="5"/>
  <c r="AA139" i="2" s="1"/>
  <c r="CF137" i="5"/>
  <c r="AB139" i="2" s="1"/>
  <c r="CM137" i="5"/>
  <c r="CT137" i="5"/>
  <c r="AD139" i="2" s="1"/>
  <c r="DA137" i="5"/>
  <c r="AE139" i="2" s="1"/>
  <c r="DH137" i="5"/>
  <c r="AF139" i="2" s="1"/>
  <c r="DN137" i="5"/>
  <c r="DR137" i="5"/>
  <c r="I140" i="2"/>
  <c r="U138" i="5"/>
  <c r="S140" i="2" s="1"/>
  <c r="AB138" i="5"/>
  <c r="T140" i="2" s="1"/>
  <c r="AI138" i="5"/>
  <c r="AP138" i="5"/>
  <c r="V140" i="2" s="1"/>
  <c r="AW138" i="5"/>
  <c r="BD138" i="5"/>
  <c r="X140" i="2" s="1"/>
  <c r="BK138" i="5"/>
  <c r="Y140" i="2" s="1"/>
  <c r="BR138" i="5"/>
  <c r="Z140" i="2" s="1"/>
  <c r="BY138" i="5"/>
  <c r="CF138" i="5"/>
  <c r="AB140" i="2" s="1"/>
  <c r="CM138" i="5"/>
  <c r="AC140" i="2" s="1"/>
  <c r="CT138" i="5"/>
  <c r="AD140" i="2" s="1"/>
  <c r="DA138" i="5"/>
  <c r="AE140" i="2" s="1"/>
  <c r="DH138" i="5"/>
  <c r="AF140" i="2" s="1"/>
  <c r="DN138" i="5"/>
  <c r="K140" i="2" s="1"/>
  <c r="DR138" i="5"/>
  <c r="H141" i="2"/>
  <c r="U139" i="5"/>
  <c r="S141" i="2" s="1"/>
  <c r="AB139" i="5"/>
  <c r="T141" i="2" s="1"/>
  <c r="AI139" i="5"/>
  <c r="U141" i="2" s="1"/>
  <c r="AP139" i="5"/>
  <c r="V141" i="2" s="1"/>
  <c r="AW139" i="5"/>
  <c r="W141" i="2" s="1"/>
  <c r="BD139" i="5"/>
  <c r="X141" i="2" s="1"/>
  <c r="BK139" i="5"/>
  <c r="BR139" i="5"/>
  <c r="Z141" i="2" s="1"/>
  <c r="BY139" i="5"/>
  <c r="AA141" i="2" s="1"/>
  <c r="CF139" i="5"/>
  <c r="AB141" i="2" s="1"/>
  <c r="CM139" i="5"/>
  <c r="CT139" i="5"/>
  <c r="AD141" i="2" s="1"/>
  <c r="DA139" i="5"/>
  <c r="AE141" i="2" s="1"/>
  <c r="DH139" i="5"/>
  <c r="AF141" i="2" s="1"/>
  <c r="DN139" i="5"/>
  <c r="DM139" i="5" s="1"/>
  <c r="P139" i="5" s="1"/>
  <c r="Q139" i="5" s="1"/>
  <c r="DR139" i="5"/>
  <c r="I142" i="2"/>
  <c r="U140" i="5"/>
  <c r="AB140" i="5"/>
  <c r="T142" i="2" s="1"/>
  <c r="AI140" i="5"/>
  <c r="U142" i="2" s="1"/>
  <c r="AP140" i="5"/>
  <c r="V142" i="2" s="1"/>
  <c r="AW140" i="5"/>
  <c r="W142" i="2" s="1"/>
  <c r="BD140" i="5"/>
  <c r="X142" i="2" s="1"/>
  <c r="BK140" i="5"/>
  <c r="Y142" i="2" s="1"/>
  <c r="BR140" i="5"/>
  <c r="Z142" i="2" s="1"/>
  <c r="BY140" i="5"/>
  <c r="AA142" i="2" s="1"/>
  <c r="CF140" i="5"/>
  <c r="CM140" i="5"/>
  <c r="AC142" i="2" s="1"/>
  <c r="CT140" i="5"/>
  <c r="AD142" i="2" s="1"/>
  <c r="DA140" i="5"/>
  <c r="AE142" i="2" s="1"/>
  <c r="DH140" i="5"/>
  <c r="AF142" i="2" s="1"/>
  <c r="DN140" i="5"/>
  <c r="DR140" i="5"/>
  <c r="U141" i="5"/>
  <c r="AB141" i="5"/>
  <c r="T143" i="2" s="1"/>
  <c r="AI141" i="5"/>
  <c r="U143" i="2" s="1"/>
  <c r="AP141" i="5"/>
  <c r="V143" i="2" s="1"/>
  <c r="AW141" i="5"/>
  <c r="W143" i="2" s="1"/>
  <c r="BD141" i="5"/>
  <c r="X143" i="2" s="1"/>
  <c r="BK141" i="5"/>
  <c r="Y143" i="2" s="1"/>
  <c r="BR141" i="5"/>
  <c r="BY141" i="5"/>
  <c r="AA143" i="2" s="1"/>
  <c r="CF141" i="5"/>
  <c r="CM141" i="5"/>
  <c r="AC143" i="2" s="1"/>
  <c r="CT141" i="5"/>
  <c r="DA141" i="5"/>
  <c r="AE143" i="2" s="1"/>
  <c r="DH141" i="5"/>
  <c r="AF143" i="2" s="1"/>
  <c r="DN141" i="5"/>
  <c r="DM141" i="5" s="1"/>
  <c r="P141" i="5" s="1"/>
  <c r="Q141" i="5" s="1"/>
  <c r="DR141" i="5"/>
  <c r="I144" i="2"/>
  <c r="U142" i="5"/>
  <c r="AB142" i="5"/>
  <c r="AI142" i="5"/>
  <c r="AP142" i="5"/>
  <c r="AW142" i="5"/>
  <c r="W144" i="2" s="1"/>
  <c r="BD142" i="5"/>
  <c r="X144" i="2" s="1"/>
  <c r="BK142" i="5"/>
  <c r="BR142" i="5"/>
  <c r="Z144" i="2" s="1"/>
  <c r="BY142" i="5"/>
  <c r="CF142" i="5"/>
  <c r="CM142" i="5"/>
  <c r="CT142" i="5"/>
  <c r="AD144" i="2" s="1"/>
  <c r="DA142" i="5"/>
  <c r="AE144" i="2" s="1"/>
  <c r="DH142" i="5"/>
  <c r="AF144" i="2" s="1"/>
  <c r="DN142" i="5"/>
  <c r="DR142" i="5"/>
  <c r="U143" i="5"/>
  <c r="AB143" i="5"/>
  <c r="T145" i="2" s="1"/>
  <c r="AI143" i="5"/>
  <c r="U145" i="2" s="1"/>
  <c r="AP143" i="5"/>
  <c r="V145" i="2" s="1"/>
  <c r="AW143" i="5"/>
  <c r="W145" i="2" s="1"/>
  <c r="BD143" i="5"/>
  <c r="X145" i="2" s="1"/>
  <c r="BK143" i="5"/>
  <c r="Y145" i="2" s="1"/>
  <c r="BR143" i="5"/>
  <c r="Z145" i="2" s="1"/>
  <c r="BY143" i="5"/>
  <c r="AA145" i="2" s="1"/>
  <c r="CF143" i="5"/>
  <c r="AB145" i="2" s="1"/>
  <c r="CM143" i="5"/>
  <c r="CT143" i="5"/>
  <c r="AD145" i="2" s="1"/>
  <c r="DA143" i="5"/>
  <c r="AE145" i="2" s="1"/>
  <c r="DH143" i="5"/>
  <c r="AF145" i="2" s="1"/>
  <c r="DN143" i="5"/>
  <c r="DR143" i="5"/>
  <c r="H146" i="2"/>
  <c r="I146" i="2"/>
  <c r="U144" i="5"/>
  <c r="S146" i="2" s="1"/>
  <c r="AB144" i="5"/>
  <c r="T146" i="2" s="1"/>
  <c r="AI144" i="5"/>
  <c r="U146" i="2" s="1"/>
  <c r="AP144" i="5"/>
  <c r="AW144" i="5"/>
  <c r="W146" i="2" s="1"/>
  <c r="BD144" i="5"/>
  <c r="X146" i="2" s="1"/>
  <c r="BK144" i="5"/>
  <c r="Y146" i="2" s="1"/>
  <c r="BR144" i="5"/>
  <c r="Z146" i="2" s="1"/>
  <c r="BY144" i="5"/>
  <c r="AA146" i="2" s="1"/>
  <c r="CF144" i="5"/>
  <c r="AB146" i="2" s="1"/>
  <c r="CM144" i="5"/>
  <c r="CT144" i="5"/>
  <c r="AD146" i="2"/>
  <c r="DA144" i="5"/>
  <c r="AE146" i="2" s="1"/>
  <c r="DH144" i="5"/>
  <c r="AF146" i="2" s="1"/>
  <c r="DN144" i="5"/>
  <c r="DR144" i="5"/>
  <c r="H147" i="2"/>
  <c r="I147" i="2"/>
  <c r="U145" i="5"/>
  <c r="AB145" i="5"/>
  <c r="T147" i="2" s="1"/>
  <c r="AI145" i="5"/>
  <c r="AP145" i="5"/>
  <c r="AW145" i="5"/>
  <c r="W147" i="2" s="1"/>
  <c r="BD145" i="5"/>
  <c r="BK145" i="5"/>
  <c r="Y147" i="2" s="1"/>
  <c r="BR145" i="5"/>
  <c r="Z147" i="2" s="1"/>
  <c r="BY145" i="5"/>
  <c r="AA147" i="2" s="1"/>
  <c r="CF145" i="5"/>
  <c r="CM145" i="5"/>
  <c r="AC147" i="2" s="1"/>
  <c r="CT145" i="5"/>
  <c r="AD147" i="2" s="1"/>
  <c r="DA145" i="5"/>
  <c r="AE147" i="2" s="1"/>
  <c r="DH145" i="5"/>
  <c r="DN145" i="5"/>
  <c r="DR145" i="5"/>
  <c r="I148" i="2"/>
  <c r="U146" i="5"/>
  <c r="S148" i="2" s="1"/>
  <c r="AB146" i="5"/>
  <c r="AI146" i="5"/>
  <c r="U148" i="2" s="1"/>
  <c r="AP146" i="5"/>
  <c r="V148" i="2" s="1"/>
  <c r="AW146" i="5"/>
  <c r="BD146" i="5"/>
  <c r="X148" i="2" s="1"/>
  <c r="BK146" i="5"/>
  <c r="Y148" i="2" s="1"/>
  <c r="BR146" i="5"/>
  <c r="Z148" i="2" s="1"/>
  <c r="BY146" i="5"/>
  <c r="AA148" i="2" s="1"/>
  <c r="CF146" i="5"/>
  <c r="CM146" i="5"/>
  <c r="AC148" i="2" s="1"/>
  <c r="CT146" i="5"/>
  <c r="AD148" i="2" s="1"/>
  <c r="DA146" i="5"/>
  <c r="DH146" i="5"/>
  <c r="AF148" i="2" s="1"/>
  <c r="DN146" i="5"/>
  <c r="DM146" i="5" s="1"/>
  <c r="P146" i="5" s="1"/>
  <c r="Q146" i="5" s="1"/>
  <c r="DR146" i="5"/>
  <c r="H149" i="2"/>
  <c r="I149" i="2"/>
  <c r="U147" i="5"/>
  <c r="AB147" i="5"/>
  <c r="T149" i="2" s="1"/>
  <c r="AI147" i="5"/>
  <c r="AP147" i="5"/>
  <c r="V149" i="2" s="1"/>
  <c r="AW147" i="5"/>
  <c r="W149" i="2" s="1"/>
  <c r="BD147" i="5"/>
  <c r="BK147" i="5"/>
  <c r="BR147" i="5"/>
  <c r="Z149" i="2" s="1"/>
  <c r="BY147" i="5"/>
  <c r="AA149" i="2" s="1"/>
  <c r="CF147" i="5"/>
  <c r="CM147" i="5"/>
  <c r="CT147" i="5"/>
  <c r="AD149" i="2" s="1"/>
  <c r="DA147" i="5"/>
  <c r="AE149" i="2" s="1"/>
  <c r="DH147" i="5"/>
  <c r="AF149" i="2" s="1"/>
  <c r="DN147" i="5"/>
  <c r="DM147" i="5" s="1"/>
  <c r="P147" i="5" s="1"/>
  <c r="Q147" i="5" s="1"/>
  <c r="DR147" i="5"/>
  <c r="H150" i="2"/>
  <c r="I150" i="2"/>
  <c r="U148" i="5"/>
  <c r="S150" i="2" s="1"/>
  <c r="AB148" i="5"/>
  <c r="T150" i="2" s="1"/>
  <c r="AI148" i="5"/>
  <c r="U150" i="2" s="1"/>
  <c r="AP148" i="5"/>
  <c r="AW148" i="5"/>
  <c r="W150" i="2" s="1"/>
  <c r="BD148" i="5"/>
  <c r="BK148" i="5"/>
  <c r="BR148" i="5"/>
  <c r="Z150" i="2" s="1"/>
  <c r="BY148" i="5"/>
  <c r="AA150" i="2" s="1"/>
  <c r="CF148" i="5"/>
  <c r="CM148" i="5"/>
  <c r="AC150" i="2" s="1"/>
  <c r="CT148" i="5"/>
  <c r="AD150" i="2" s="1"/>
  <c r="DA148" i="5"/>
  <c r="AE150" i="2" s="1"/>
  <c r="DH148" i="5"/>
  <c r="AF150" i="2" s="1"/>
  <c r="DN148" i="5"/>
  <c r="DM148" i="5" s="1"/>
  <c r="P148" i="5" s="1"/>
  <c r="Q148" i="5" s="1"/>
  <c r="DR148" i="5"/>
  <c r="U149" i="5"/>
  <c r="AB149" i="5"/>
  <c r="T151" i="2" s="1"/>
  <c r="AI149" i="5"/>
  <c r="U151" i="2" s="1"/>
  <c r="AP149" i="5"/>
  <c r="V151" i="2" s="1"/>
  <c r="AW149" i="5"/>
  <c r="BD149" i="5"/>
  <c r="X151" i="2" s="1"/>
  <c r="BK149" i="5"/>
  <c r="Y151" i="2" s="1"/>
  <c r="BR149" i="5"/>
  <c r="Z151" i="2" s="1"/>
  <c r="BY149" i="5"/>
  <c r="AA151" i="2" s="1"/>
  <c r="CF149" i="5"/>
  <c r="AB151" i="2" s="1"/>
  <c r="CM149" i="5"/>
  <c r="AC151" i="2" s="1"/>
  <c r="CT149" i="5"/>
  <c r="DA149" i="5"/>
  <c r="AE151" i="2" s="1"/>
  <c r="DH149" i="5"/>
  <c r="AF151" i="2" s="1"/>
  <c r="DN149" i="5"/>
  <c r="DM149" i="5" s="1"/>
  <c r="DO149" i="5" s="1"/>
  <c r="DP149" i="5" s="1"/>
  <c r="DR149" i="5"/>
  <c r="U150" i="5"/>
  <c r="S152" i="2" s="1"/>
  <c r="AB150" i="5"/>
  <c r="T152" i="2" s="1"/>
  <c r="AI150" i="5"/>
  <c r="U152" i="2" s="1"/>
  <c r="AP150" i="5"/>
  <c r="V152" i="2" s="1"/>
  <c r="AW150" i="5"/>
  <c r="W152" i="2" s="1"/>
  <c r="BD150" i="5"/>
  <c r="X152" i="2" s="1"/>
  <c r="BK150" i="5"/>
  <c r="BR150" i="5"/>
  <c r="Z152" i="2" s="1"/>
  <c r="BY150" i="5"/>
  <c r="CF150" i="5"/>
  <c r="CM150" i="5"/>
  <c r="AC152" i="2" s="1"/>
  <c r="CT150" i="5"/>
  <c r="AD152" i="2" s="1"/>
  <c r="DA150" i="5"/>
  <c r="AE152" i="2" s="1"/>
  <c r="DH150" i="5"/>
  <c r="DN150" i="5"/>
  <c r="DM150" i="5" s="1"/>
  <c r="DR150" i="5"/>
  <c r="I153" i="2"/>
  <c r="U151" i="5"/>
  <c r="S153" i="2" s="1"/>
  <c r="AB151" i="5"/>
  <c r="T153" i="2" s="1"/>
  <c r="AI151" i="5"/>
  <c r="U153" i="2" s="1"/>
  <c r="AP151" i="5"/>
  <c r="V153" i="2" s="1"/>
  <c r="AW151" i="5"/>
  <c r="W153" i="2" s="1"/>
  <c r="BD151" i="5"/>
  <c r="BK151" i="5"/>
  <c r="Y153" i="2" s="1"/>
  <c r="BR151" i="5"/>
  <c r="Z153" i="2" s="1"/>
  <c r="BY151" i="5"/>
  <c r="AA153" i="2" s="1"/>
  <c r="CF151" i="5"/>
  <c r="CM151" i="5"/>
  <c r="CT151" i="5"/>
  <c r="AD153" i="2" s="1"/>
  <c r="DA151" i="5"/>
  <c r="AE153" i="2" s="1"/>
  <c r="DH151" i="5"/>
  <c r="DN151" i="5"/>
  <c r="DM151" i="5" s="1"/>
  <c r="P151" i="5" s="1"/>
  <c r="Q151" i="5" s="1"/>
  <c r="DR151" i="5"/>
  <c r="H154" i="2"/>
  <c r="I154" i="2"/>
  <c r="U152" i="5"/>
  <c r="S154" i="2" s="1"/>
  <c r="AB152" i="5"/>
  <c r="T154" i="2" s="1"/>
  <c r="AI152" i="5"/>
  <c r="AP152" i="5"/>
  <c r="V154" i="2" s="1"/>
  <c r="AW152" i="5"/>
  <c r="W154" i="2" s="1"/>
  <c r="BD152" i="5"/>
  <c r="X154" i="2"/>
  <c r="BK152" i="5"/>
  <c r="Y154" i="2" s="1"/>
  <c r="BR152" i="5"/>
  <c r="Z154" i="2" s="1"/>
  <c r="BY152" i="5"/>
  <c r="AA154" i="2" s="1"/>
  <c r="CF152" i="5"/>
  <c r="AB154" i="2" s="1"/>
  <c r="CM152" i="5"/>
  <c r="AC154" i="2" s="1"/>
  <c r="CT152" i="5"/>
  <c r="AD154" i="2" s="1"/>
  <c r="DA152" i="5"/>
  <c r="AE154" i="2" s="1"/>
  <c r="DH152" i="5"/>
  <c r="AF154" i="2" s="1"/>
  <c r="DN152" i="5"/>
  <c r="K154" i="2" s="1"/>
  <c r="DR152" i="5"/>
  <c r="U153" i="5"/>
  <c r="AB153" i="5"/>
  <c r="AI153" i="5"/>
  <c r="U155" i="2" s="1"/>
  <c r="AP153" i="5"/>
  <c r="V155" i="2" s="1"/>
  <c r="AW153" i="5"/>
  <c r="W155" i="2" s="1"/>
  <c r="BD153" i="5"/>
  <c r="X155" i="2" s="1"/>
  <c r="BK153" i="5"/>
  <c r="Y155" i="2" s="1"/>
  <c r="BR153" i="5"/>
  <c r="Z155" i="2" s="1"/>
  <c r="BY153" i="5"/>
  <c r="AA155" i="2" s="1"/>
  <c r="CF153" i="5"/>
  <c r="CM153" i="5"/>
  <c r="AC155" i="2" s="1"/>
  <c r="CT153" i="5"/>
  <c r="AD155" i="2" s="1"/>
  <c r="DA153" i="5"/>
  <c r="AE155" i="2" s="1"/>
  <c r="DH153" i="5"/>
  <c r="AF155" i="2" s="1"/>
  <c r="DN153" i="5"/>
  <c r="DM153" i="5" s="1"/>
  <c r="DR153" i="5"/>
  <c r="I156" i="2"/>
  <c r="U154" i="5"/>
  <c r="S156" i="2" s="1"/>
  <c r="AB154" i="5"/>
  <c r="T156" i="2" s="1"/>
  <c r="AI154" i="5"/>
  <c r="U156" i="2" s="1"/>
  <c r="AP154" i="5"/>
  <c r="V156" i="2" s="1"/>
  <c r="AW154" i="5"/>
  <c r="W156" i="2" s="1"/>
  <c r="BD154" i="5"/>
  <c r="X156" i="2" s="1"/>
  <c r="BK154" i="5"/>
  <c r="Y156" i="2" s="1"/>
  <c r="BR154" i="5"/>
  <c r="Z156" i="2" s="1"/>
  <c r="BY154" i="5"/>
  <c r="AA156" i="2" s="1"/>
  <c r="CF154" i="5"/>
  <c r="AB156" i="2" s="1"/>
  <c r="CM154" i="5"/>
  <c r="AC156" i="2" s="1"/>
  <c r="CT154" i="5"/>
  <c r="AD156" i="2" s="1"/>
  <c r="DA154" i="5"/>
  <c r="AE156" i="2" s="1"/>
  <c r="DH154" i="5"/>
  <c r="AF156" i="2" s="1"/>
  <c r="DN154" i="5"/>
  <c r="DM154" i="5" s="1"/>
  <c r="DO154" i="5" s="1"/>
  <c r="DP154" i="5" s="1"/>
  <c r="DR154" i="5"/>
  <c r="I157" i="2"/>
  <c r="U155" i="5"/>
  <c r="AB155" i="5"/>
  <c r="T157" i="2" s="1"/>
  <c r="AI155" i="5"/>
  <c r="AP155" i="5"/>
  <c r="V157" i="2" s="1"/>
  <c r="AW155" i="5"/>
  <c r="BD155" i="5"/>
  <c r="X157" i="2" s="1"/>
  <c r="BK155" i="5"/>
  <c r="Y157" i="2" s="1"/>
  <c r="BR155" i="5"/>
  <c r="Z157" i="2" s="1"/>
  <c r="BY155" i="5"/>
  <c r="AA157" i="2" s="1"/>
  <c r="CF155" i="5"/>
  <c r="AB157" i="2" s="1"/>
  <c r="CM155" i="5"/>
  <c r="AC157" i="2" s="1"/>
  <c r="CT155" i="5"/>
  <c r="AD157" i="2" s="1"/>
  <c r="DA155" i="5"/>
  <c r="AE157" i="2" s="1"/>
  <c r="DH155" i="5"/>
  <c r="AF157" i="2" s="1"/>
  <c r="DN155" i="5"/>
  <c r="DR155" i="5"/>
  <c r="I158" i="2"/>
  <c r="U156" i="5"/>
  <c r="AB156" i="5"/>
  <c r="AI156" i="5"/>
  <c r="AP156" i="5"/>
  <c r="V158" i="2" s="1"/>
  <c r="AW156" i="5"/>
  <c r="W158" i="2" s="1"/>
  <c r="BD156" i="5"/>
  <c r="BK156" i="5"/>
  <c r="Y158" i="2" s="1"/>
  <c r="BR156" i="5"/>
  <c r="Z158" i="2" s="1"/>
  <c r="BY156" i="5"/>
  <c r="AA158" i="2" s="1"/>
  <c r="CF156" i="5"/>
  <c r="AB158" i="2" s="1"/>
  <c r="CM156" i="5"/>
  <c r="AC158" i="2" s="1"/>
  <c r="CT156" i="5"/>
  <c r="DA156" i="5"/>
  <c r="DH156" i="5"/>
  <c r="DN156" i="5"/>
  <c r="DR156" i="5"/>
  <c r="H159" i="2"/>
  <c r="I159" i="2"/>
  <c r="U157" i="5"/>
  <c r="AB157" i="5"/>
  <c r="T159" i="2" s="1"/>
  <c r="AI157" i="5"/>
  <c r="U159" i="2" s="1"/>
  <c r="AP157" i="5"/>
  <c r="V159" i="2" s="1"/>
  <c r="AW157" i="5"/>
  <c r="W159" i="2" s="1"/>
  <c r="BD157" i="5"/>
  <c r="X159" i="2" s="1"/>
  <c r="BK157" i="5"/>
  <c r="Y159" i="2" s="1"/>
  <c r="BR157" i="5"/>
  <c r="Z159" i="2" s="1"/>
  <c r="BY157" i="5"/>
  <c r="CF157" i="5"/>
  <c r="AB159" i="2" s="1"/>
  <c r="CM157" i="5"/>
  <c r="AC159" i="2" s="1"/>
  <c r="CT157" i="5"/>
  <c r="AD159" i="2" s="1"/>
  <c r="DA157" i="5"/>
  <c r="AE159" i="2" s="1"/>
  <c r="DH157" i="5"/>
  <c r="AF159" i="2" s="1"/>
  <c r="DN157" i="5"/>
  <c r="DR157" i="5"/>
  <c r="H160" i="2"/>
  <c r="I160" i="2"/>
  <c r="U158" i="5"/>
  <c r="AB158" i="5"/>
  <c r="AI158" i="5"/>
  <c r="AP158" i="5"/>
  <c r="V160" i="2" s="1"/>
  <c r="AW158" i="5"/>
  <c r="W160" i="2" s="1"/>
  <c r="BD158" i="5"/>
  <c r="BK158" i="5"/>
  <c r="BR158" i="5"/>
  <c r="Z160" i="2" s="1"/>
  <c r="BY158" i="5"/>
  <c r="AA160" i="2" s="1"/>
  <c r="CF158" i="5"/>
  <c r="CM158" i="5"/>
  <c r="AC160" i="2" s="1"/>
  <c r="CT158" i="5"/>
  <c r="AD160" i="2" s="1"/>
  <c r="DA158" i="5"/>
  <c r="AE160" i="2" s="1"/>
  <c r="DH158" i="5"/>
  <c r="AF160" i="2" s="1"/>
  <c r="DN158" i="5"/>
  <c r="DR158" i="5"/>
  <c r="H161" i="2"/>
  <c r="U159" i="5"/>
  <c r="S161" i="2" s="1"/>
  <c r="AB159" i="5"/>
  <c r="AI159" i="5"/>
  <c r="AP159" i="5"/>
  <c r="V161" i="2" s="1"/>
  <c r="AW159" i="5"/>
  <c r="W161" i="2" s="1"/>
  <c r="BD159" i="5"/>
  <c r="X161" i="2" s="1"/>
  <c r="BK159" i="5"/>
  <c r="Y161" i="2" s="1"/>
  <c r="BR159" i="5"/>
  <c r="Z161" i="2" s="1"/>
  <c r="BY159" i="5"/>
  <c r="CF159" i="5"/>
  <c r="AB161" i="2" s="1"/>
  <c r="CM159" i="5"/>
  <c r="AC161" i="2" s="1"/>
  <c r="CT159" i="5"/>
  <c r="AD161" i="2" s="1"/>
  <c r="DA159" i="5"/>
  <c r="AE161" i="2" s="1"/>
  <c r="DH159" i="5"/>
  <c r="AF161" i="2" s="1"/>
  <c r="DN159" i="5"/>
  <c r="DR159" i="5"/>
  <c r="H162" i="2"/>
  <c r="I162" i="2"/>
  <c r="U160" i="5"/>
  <c r="S162" i="2" s="1"/>
  <c r="AB160" i="5"/>
  <c r="T162" i="2" s="1"/>
  <c r="AI160" i="5"/>
  <c r="U162" i="2" s="1"/>
  <c r="AP160" i="5"/>
  <c r="V162" i="2" s="1"/>
  <c r="AW160" i="5"/>
  <c r="W162" i="2" s="1"/>
  <c r="BD160" i="5"/>
  <c r="X162" i="2" s="1"/>
  <c r="BK160" i="5"/>
  <c r="Y162" i="2" s="1"/>
  <c r="BR160" i="5"/>
  <c r="Z162" i="2" s="1"/>
  <c r="BY160" i="5"/>
  <c r="AA162" i="2" s="1"/>
  <c r="CF160" i="5"/>
  <c r="CM160" i="5"/>
  <c r="CT160" i="5"/>
  <c r="AD162" i="2" s="1"/>
  <c r="DA160" i="5"/>
  <c r="AE162" i="2" s="1"/>
  <c r="DH160" i="5"/>
  <c r="AF162" i="2" s="1"/>
  <c r="DN160" i="5"/>
  <c r="DM160" i="5" s="1"/>
  <c r="DO160" i="5" s="1"/>
  <c r="DP160" i="5" s="1"/>
  <c r="DR160" i="5"/>
  <c r="H163" i="2"/>
  <c r="U161" i="5"/>
  <c r="S163" i="2" s="1"/>
  <c r="AB161" i="5"/>
  <c r="T163" i="2" s="1"/>
  <c r="AI161" i="5"/>
  <c r="U163" i="2" s="1"/>
  <c r="AP161" i="5"/>
  <c r="V163" i="2" s="1"/>
  <c r="AW161" i="5"/>
  <c r="BD161" i="5"/>
  <c r="BK161" i="5"/>
  <c r="Y163" i="2" s="1"/>
  <c r="BR161" i="5"/>
  <c r="Z163" i="2" s="1"/>
  <c r="BY161" i="5"/>
  <c r="AA163" i="2" s="1"/>
  <c r="CF161" i="5"/>
  <c r="AB163" i="2" s="1"/>
  <c r="CM161" i="5"/>
  <c r="AC163" i="2" s="1"/>
  <c r="CT161" i="5"/>
  <c r="AD163" i="2" s="1"/>
  <c r="DA161" i="5"/>
  <c r="AE163" i="2" s="1"/>
  <c r="DH161" i="5"/>
  <c r="DN161" i="5"/>
  <c r="DM161" i="5" s="1"/>
  <c r="P161" i="5" s="1"/>
  <c r="Q161" i="5" s="1"/>
  <c r="DR161" i="5"/>
  <c r="H164" i="2"/>
  <c r="I164" i="2"/>
  <c r="U162" i="5"/>
  <c r="S164" i="2" s="1"/>
  <c r="AB162" i="5"/>
  <c r="T164" i="2" s="1"/>
  <c r="AI162" i="5"/>
  <c r="U164" i="2" s="1"/>
  <c r="AP162" i="5"/>
  <c r="AW162" i="5"/>
  <c r="W164" i="2" s="1"/>
  <c r="BD162" i="5"/>
  <c r="X164" i="2" s="1"/>
  <c r="BK162" i="5"/>
  <c r="Y164" i="2" s="1"/>
  <c r="BR162" i="5"/>
  <c r="Z164" i="2" s="1"/>
  <c r="BY162" i="5"/>
  <c r="AA164" i="2" s="1"/>
  <c r="CF162" i="5"/>
  <c r="AB164" i="2" s="1"/>
  <c r="CM162" i="5"/>
  <c r="AC164" i="2" s="1"/>
  <c r="CT162" i="5"/>
  <c r="AD164" i="2" s="1"/>
  <c r="DA162" i="5"/>
  <c r="AE164" i="2" s="1"/>
  <c r="DH162" i="5"/>
  <c r="AF164" i="2" s="1"/>
  <c r="DN162" i="5"/>
  <c r="DR162" i="5"/>
  <c r="H165" i="2"/>
  <c r="I165" i="2"/>
  <c r="U163" i="5"/>
  <c r="S165" i="2" s="1"/>
  <c r="AB163" i="5"/>
  <c r="T165" i="2" s="1"/>
  <c r="AI163" i="5"/>
  <c r="AP163" i="5"/>
  <c r="AW163" i="5"/>
  <c r="W165" i="2" s="1"/>
  <c r="BD163" i="5"/>
  <c r="X165" i="2" s="1"/>
  <c r="BK163" i="5"/>
  <c r="Y165" i="2" s="1"/>
  <c r="BR163" i="5"/>
  <c r="Z165" i="2" s="1"/>
  <c r="BY163" i="5"/>
  <c r="AA165" i="2" s="1"/>
  <c r="CF163" i="5"/>
  <c r="AB165" i="2" s="1"/>
  <c r="CM163" i="5"/>
  <c r="AC165" i="2" s="1"/>
  <c r="CT163" i="5"/>
  <c r="DA163" i="5"/>
  <c r="AE165" i="2" s="1"/>
  <c r="DH163" i="5"/>
  <c r="DN163" i="5"/>
  <c r="DM163" i="5" s="1"/>
  <c r="DR163" i="5"/>
  <c r="H166" i="2"/>
  <c r="I166" i="2"/>
  <c r="U164" i="5"/>
  <c r="S166" i="2" s="1"/>
  <c r="AB164" i="5"/>
  <c r="AI164" i="5"/>
  <c r="AP164" i="5"/>
  <c r="V166" i="2" s="1"/>
  <c r="AW164" i="5"/>
  <c r="W166" i="2" s="1"/>
  <c r="BD164" i="5"/>
  <c r="X166" i="2" s="1"/>
  <c r="BK164" i="5"/>
  <c r="Y166" i="2" s="1"/>
  <c r="BR164" i="5"/>
  <c r="Z166" i="2" s="1"/>
  <c r="BY164" i="5"/>
  <c r="CF164" i="5"/>
  <c r="AB166" i="2" s="1"/>
  <c r="CM164" i="5"/>
  <c r="AC166" i="2" s="1"/>
  <c r="CT164" i="5"/>
  <c r="DA164" i="5"/>
  <c r="AE166" i="2" s="1"/>
  <c r="DH164" i="5"/>
  <c r="AF166" i="2" s="1"/>
  <c r="DN164" i="5"/>
  <c r="DM164" i="5" s="1"/>
  <c r="P164" i="5" s="1"/>
  <c r="Q164" i="5" s="1"/>
  <c r="DR164" i="5"/>
  <c r="H167" i="2"/>
  <c r="I167" i="2"/>
  <c r="U165" i="5"/>
  <c r="AB165" i="5"/>
  <c r="T167" i="2" s="1"/>
  <c r="AI165" i="5"/>
  <c r="AP165" i="5"/>
  <c r="V167" i="2" s="1"/>
  <c r="AW165" i="5"/>
  <c r="W167" i="2" s="1"/>
  <c r="BD165" i="5"/>
  <c r="BK165" i="5"/>
  <c r="Y167" i="2" s="1"/>
  <c r="BR165" i="5"/>
  <c r="Z167" i="2" s="1"/>
  <c r="BY165" i="5"/>
  <c r="CF165" i="5"/>
  <c r="AB167" i="2" s="1"/>
  <c r="CM165" i="5"/>
  <c r="AC167" i="2" s="1"/>
  <c r="CT165" i="5"/>
  <c r="AD167" i="2" s="1"/>
  <c r="DA165" i="5"/>
  <c r="AE167" i="2" s="1"/>
  <c r="DH165" i="5"/>
  <c r="AF167" i="2" s="1"/>
  <c r="DN165" i="5"/>
  <c r="DM165" i="5" s="1"/>
  <c r="P165" i="5" s="1"/>
  <c r="Q165" i="5" s="1"/>
  <c r="DR165" i="5"/>
  <c r="H168" i="2"/>
  <c r="I168" i="2"/>
  <c r="U166" i="5"/>
  <c r="AB166" i="5"/>
  <c r="AI166" i="5"/>
  <c r="U168" i="2" s="1"/>
  <c r="AP166" i="5"/>
  <c r="V168" i="2" s="1"/>
  <c r="AW166" i="5"/>
  <c r="W168" i="2" s="1"/>
  <c r="BD166" i="5"/>
  <c r="X168" i="2" s="1"/>
  <c r="BK166" i="5"/>
  <c r="Y168" i="2" s="1"/>
  <c r="BR166" i="5"/>
  <c r="Z168" i="2" s="1"/>
  <c r="BY166" i="5"/>
  <c r="AA168" i="2" s="1"/>
  <c r="CF166" i="5"/>
  <c r="AB168" i="2" s="1"/>
  <c r="CM166" i="5"/>
  <c r="AC168" i="2" s="1"/>
  <c r="CT166" i="5"/>
  <c r="AD168" i="2" s="1"/>
  <c r="DA166" i="5"/>
  <c r="AE168" i="2" s="1"/>
  <c r="DH166" i="5"/>
  <c r="AF168" i="2" s="1"/>
  <c r="DN166" i="5"/>
  <c r="DR166" i="5"/>
  <c r="H169" i="2"/>
  <c r="I169" i="2"/>
  <c r="U167" i="5"/>
  <c r="AB167" i="5"/>
  <c r="T169" i="2" s="1"/>
  <c r="AI167" i="5"/>
  <c r="AP167" i="5"/>
  <c r="AW167" i="5"/>
  <c r="W169" i="2" s="1"/>
  <c r="BD167" i="5"/>
  <c r="X169" i="2" s="1"/>
  <c r="BK167" i="5"/>
  <c r="Y169" i="2" s="1"/>
  <c r="BR167" i="5"/>
  <c r="Z169" i="2" s="1"/>
  <c r="BY167" i="5"/>
  <c r="AA169" i="2" s="1"/>
  <c r="CF167" i="5"/>
  <c r="CM167" i="5"/>
  <c r="CT167" i="5"/>
  <c r="AD169" i="2" s="1"/>
  <c r="DA167" i="5"/>
  <c r="AE169" i="2" s="1"/>
  <c r="DH167" i="5"/>
  <c r="AF169" i="2" s="1"/>
  <c r="DN167" i="5"/>
  <c r="K169" i="2" s="1"/>
  <c r="DR167" i="5"/>
  <c r="H170" i="2"/>
  <c r="I170" i="2"/>
  <c r="U168" i="5"/>
  <c r="S170" i="2" s="1"/>
  <c r="AB168" i="5"/>
  <c r="T170" i="2" s="1"/>
  <c r="AI168" i="5"/>
  <c r="AP168" i="5"/>
  <c r="AW168" i="5"/>
  <c r="W170" i="2" s="1"/>
  <c r="BD168" i="5"/>
  <c r="BK168" i="5"/>
  <c r="Y170" i="2" s="1"/>
  <c r="BR168" i="5"/>
  <c r="Z170" i="2" s="1"/>
  <c r="BY168" i="5"/>
  <c r="AA170" i="2" s="1"/>
  <c r="CF168" i="5"/>
  <c r="AB170" i="2" s="1"/>
  <c r="CM168" i="5"/>
  <c r="CT168" i="5"/>
  <c r="AD170" i="2"/>
  <c r="DA168" i="5"/>
  <c r="AE170" i="2" s="1"/>
  <c r="DH168" i="5"/>
  <c r="DN168" i="5"/>
  <c r="DR168" i="5"/>
  <c r="H171" i="2"/>
  <c r="I171" i="2"/>
  <c r="U169" i="5"/>
  <c r="AB169" i="5"/>
  <c r="T171" i="2" s="1"/>
  <c r="AI169" i="5"/>
  <c r="U171" i="2" s="1"/>
  <c r="AP169" i="5"/>
  <c r="AW169" i="5"/>
  <c r="BD169" i="5"/>
  <c r="X171" i="2" s="1"/>
  <c r="BK169" i="5"/>
  <c r="Y171" i="2" s="1"/>
  <c r="BR169" i="5"/>
  <c r="Z171" i="2" s="1"/>
  <c r="BY169" i="5"/>
  <c r="AA171" i="2" s="1"/>
  <c r="CF169" i="5"/>
  <c r="AB171" i="2" s="1"/>
  <c r="CM169" i="5"/>
  <c r="AC171" i="2" s="1"/>
  <c r="CT169" i="5"/>
  <c r="AD171" i="2" s="1"/>
  <c r="DA169" i="5"/>
  <c r="AE171" i="2" s="1"/>
  <c r="DH169" i="5"/>
  <c r="AF171" i="2" s="1"/>
  <c r="DN169" i="5"/>
  <c r="K171" i="2" s="1"/>
  <c r="DR169" i="5"/>
  <c r="H172" i="2"/>
  <c r="I172" i="2"/>
  <c r="U170" i="5"/>
  <c r="S172" i="2" s="1"/>
  <c r="AB170" i="5"/>
  <c r="T172" i="2" s="1"/>
  <c r="AI170" i="5"/>
  <c r="AP170" i="5"/>
  <c r="V172" i="2" s="1"/>
  <c r="AW170" i="5"/>
  <c r="W172" i="2" s="1"/>
  <c r="BD170" i="5"/>
  <c r="X172" i="2" s="1"/>
  <c r="BK170" i="5"/>
  <c r="Y172" i="2" s="1"/>
  <c r="BR170" i="5"/>
  <c r="Z172" i="2" s="1"/>
  <c r="BY170" i="5"/>
  <c r="AA172" i="2" s="1"/>
  <c r="CF170" i="5"/>
  <c r="AB172" i="2" s="1"/>
  <c r="CM170" i="5"/>
  <c r="AC172" i="2" s="1"/>
  <c r="CT170" i="5"/>
  <c r="AD172" i="2" s="1"/>
  <c r="DA170" i="5"/>
  <c r="AE172" i="2" s="1"/>
  <c r="DH170" i="5"/>
  <c r="AF172" i="2" s="1"/>
  <c r="DN170" i="5"/>
  <c r="DR170" i="5"/>
  <c r="H173" i="2"/>
  <c r="I173" i="2"/>
  <c r="U171" i="5"/>
  <c r="AB171" i="5"/>
  <c r="T173" i="2" s="1"/>
  <c r="AI171" i="5"/>
  <c r="U173" i="2" s="1"/>
  <c r="AP171" i="5"/>
  <c r="AW171" i="5"/>
  <c r="W173" i="2" s="1"/>
  <c r="BD171" i="5"/>
  <c r="X173" i="2" s="1"/>
  <c r="BK171" i="5"/>
  <c r="Y173" i="2" s="1"/>
  <c r="BR171" i="5"/>
  <c r="Z173" i="2" s="1"/>
  <c r="BY171" i="5"/>
  <c r="CF171" i="5"/>
  <c r="CM171" i="5"/>
  <c r="AC173" i="2" s="1"/>
  <c r="CT171" i="5"/>
  <c r="AD173" i="2" s="1"/>
  <c r="DA171" i="5"/>
  <c r="AE173" i="2" s="1"/>
  <c r="DH171" i="5"/>
  <c r="AF173" i="2" s="1"/>
  <c r="DN171" i="5"/>
  <c r="DM171" i="5" s="1"/>
  <c r="P171" i="5" s="1"/>
  <c r="Q171" i="5" s="1"/>
  <c r="DR171" i="5"/>
  <c r="H174" i="2"/>
  <c r="I174" i="2"/>
  <c r="U172" i="5"/>
  <c r="S174" i="2" s="1"/>
  <c r="AB172" i="5"/>
  <c r="T174" i="2" s="1"/>
  <c r="AI172" i="5"/>
  <c r="AP172" i="5"/>
  <c r="V174" i="2" s="1"/>
  <c r="AW172" i="5"/>
  <c r="W174" i="2" s="1"/>
  <c r="BD172" i="5"/>
  <c r="X174" i="2" s="1"/>
  <c r="BK172" i="5"/>
  <c r="Y174" i="2" s="1"/>
  <c r="BR172" i="5"/>
  <c r="Z174" i="2" s="1"/>
  <c r="BY172" i="5"/>
  <c r="CF172" i="5"/>
  <c r="AB174" i="2" s="1"/>
  <c r="CM172" i="5"/>
  <c r="CT172" i="5"/>
  <c r="AD174" i="2" s="1"/>
  <c r="DA172" i="5"/>
  <c r="AE174" i="2" s="1"/>
  <c r="DH172" i="5"/>
  <c r="AF174" i="2" s="1"/>
  <c r="DN172" i="5"/>
  <c r="DM172" i="5" s="1"/>
  <c r="P172" i="5" s="1"/>
  <c r="Q172" i="5" s="1"/>
  <c r="DR172" i="5"/>
  <c r="H175" i="2"/>
  <c r="I175" i="2"/>
  <c r="U173" i="5"/>
  <c r="AB173" i="5"/>
  <c r="AI173" i="5"/>
  <c r="U175" i="2" s="1"/>
  <c r="AP173" i="5"/>
  <c r="V175" i="2" s="1"/>
  <c r="AW173" i="5"/>
  <c r="W175" i="2" s="1"/>
  <c r="BD173" i="5"/>
  <c r="X175" i="2" s="1"/>
  <c r="BK173" i="5"/>
  <c r="Y175" i="2" s="1"/>
  <c r="BR173" i="5"/>
  <c r="Z175" i="2" s="1"/>
  <c r="BY173" i="5"/>
  <c r="AA175" i="2" s="1"/>
  <c r="CF173" i="5"/>
  <c r="AB175" i="2" s="1"/>
  <c r="CM173" i="5"/>
  <c r="AC175" i="2" s="1"/>
  <c r="CT173" i="5"/>
  <c r="AD175" i="2" s="1"/>
  <c r="DA173" i="5"/>
  <c r="DH173" i="5"/>
  <c r="AF175" i="2" s="1"/>
  <c r="DN173" i="5"/>
  <c r="K175" i="2" s="1"/>
  <c r="DR173" i="5"/>
  <c r="H176" i="2"/>
  <c r="I176" i="2"/>
  <c r="U174" i="5"/>
  <c r="S176" i="2" s="1"/>
  <c r="AB174" i="5"/>
  <c r="T176" i="2" s="1"/>
  <c r="AI174" i="5"/>
  <c r="U176" i="2" s="1"/>
  <c r="AP174" i="5"/>
  <c r="AW174" i="5"/>
  <c r="BD174" i="5"/>
  <c r="BK174" i="5"/>
  <c r="Y176" i="2" s="1"/>
  <c r="BR174" i="5"/>
  <c r="BY174" i="5"/>
  <c r="AA176" i="2" s="1"/>
  <c r="CF174" i="5"/>
  <c r="CM174" i="5"/>
  <c r="AC176" i="2" s="1"/>
  <c r="CT174" i="5"/>
  <c r="DA174" i="5"/>
  <c r="AE176" i="2" s="1"/>
  <c r="DH174" i="5"/>
  <c r="AF176" i="2" s="1"/>
  <c r="DN174" i="5"/>
  <c r="DR174" i="5"/>
  <c r="H177" i="2"/>
  <c r="I177" i="2"/>
  <c r="U175" i="5"/>
  <c r="AB175" i="5"/>
  <c r="T177" i="2" s="1"/>
  <c r="AI175" i="5"/>
  <c r="U177" i="2" s="1"/>
  <c r="AP175" i="5"/>
  <c r="V177" i="2" s="1"/>
  <c r="AW175" i="5"/>
  <c r="BD175" i="5"/>
  <c r="X177" i="2" s="1"/>
  <c r="BK175" i="5"/>
  <c r="Y177" i="2" s="1"/>
  <c r="BR175" i="5"/>
  <c r="BY175" i="5"/>
  <c r="AA177" i="2" s="1"/>
  <c r="CF175" i="5"/>
  <c r="CM175" i="5"/>
  <c r="AC177" i="2" s="1"/>
  <c r="CT175" i="5"/>
  <c r="AD177" i="2" s="1"/>
  <c r="DA175" i="5"/>
  <c r="AE177" i="2" s="1"/>
  <c r="DH175" i="5"/>
  <c r="AF177" i="2" s="1"/>
  <c r="DN175" i="5"/>
  <c r="DR175" i="5"/>
  <c r="H178" i="2"/>
  <c r="I178" i="2"/>
  <c r="U176" i="5"/>
  <c r="S178" i="2" s="1"/>
  <c r="AB176" i="5"/>
  <c r="T178" i="2" s="1"/>
  <c r="AI176" i="5"/>
  <c r="AP176" i="5"/>
  <c r="V178" i="2" s="1"/>
  <c r="AW176" i="5"/>
  <c r="W178" i="2" s="1"/>
  <c r="BD176" i="5"/>
  <c r="X178" i="2" s="1"/>
  <c r="BK176" i="5"/>
  <c r="BR176" i="5"/>
  <c r="Z178" i="2" s="1"/>
  <c r="BY176" i="5"/>
  <c r="AA178" i="2" s="1"/>
  <c r="CF176" i="5"/>
  <c r="AB178" i="2" s="1"/>
  <c r="CM176" i="5"/>
  <c r="AC178" i="2" s="1"/>
  <c r="CT176" i="5"/>
  <c r="AD178" i="2" s="1"/>
  <c r="DA176" i="5"/>
  <c r="AE178" i="2" s="1"/>
  <c r="DH176" i="5"/>
  <c r="AF178" i="2" s="1"/>
  <c r="DN176" i="5"/>
  <c r="K178" i="2" s="1"/>
  <c r="DR176" i="5"/>
  <c r="H179" i="2"/>
  <c r="I179" i="2"/>
  <c r="U177" i="5"/>
  <c r="AB177" i="5"/>
  <c r="T179" i="2" s="1"/>
  <c r="AI177" i="5"/>
  <c r="U179" i="2" s="1"/>
  <c r="AP177" i="5"/>
  <c r="V179" i="2" s="1"/>
  <c r="AW177" i="5"/>
  <c r="W179" i="2" s="1"/>
  <c r="BD177" i="5"/>
  <c r="X179" i="2" s="1"/>
  <c r="BK177" i="5"/>
  <c r="Y179" i="2" s="1"/>
  <c r="BR177" i="5"/>
  <c r="Z179" i="2" s="1"/>
  <c r="BY177" i="5"/>
  <c r="AA179" i="2" s="1"/>
  <c r="CF177" i="5"/>
  <c r="AB179" i="2" s="1"/>
  <c r="CM177" i="5"/>
  <c r="AC179" i="2" s="1"/>
  <c r="CT177" i="5"/>
  <c r="AD179" i="2" s="1"/>
  <c r="DA177" i="5"/>
  <c r="AE179" i="2" s="1"/>
  <c r="DH177" i="5"/>
  <c r="AF179" i="2" s="1"/>
  <c r="DN177" i="5"/>
  <c r="K179" i="2" s="1"/>
  <c r="DR177" i="5"/>
  <c r="H180" i="2"/>
  <c r="I180" i="2"/>
  <c r="U178" i="5"/>
  <c r="S180" i="2" s="1"/>
  <c r="AB178" i="5"/>
  <c r="T180" i="2" s="1"/>
  <c r="AI178" i="5"/>
  <c r="U180" i="2" s="1"/>
  <c r="AP178" i="5"/>
  <c r="V180" i="2" s="1"/>
  <c r="AW178" i="5"/>
  <c r="W180" i="2" s="1"/>
  <c r="BD178" i="5"/>
  <c r="X180" i="2" s="1"/>
  <c r="BK178" i="5"/>
  <c r="Y180" i="2" s="1"/>
  <c r="BR178" i="5"/>
  <c r="Z180" i="2" s="1"/>
  <c r="BY178" i="5"/>
  <c r="AA180" i="2" s="1"/>
  <c r="CF178" i="5"/>
  <c r="AB180" i="2" s="1"/>
  <c r="CM178" i="5"/>
  <c r="CT178" i="5"/>
  <c r="AD180" i="2" s="1"/>
  <c r="DA178" i="5"/>
  <c r="AE180" i="2" s="1"/>
  <c r="DH178" i="5"/>
  <c r="DN178" i="5"/>
  <c r="DR178" i="5"/>
  <c r="H181" i="2"/>
  <c r="I181" i="2"/>
  <c r="U179" i="5"/>
  <c r="S181" i="2" s="1"/>
  <c r="AB179" i="5"/>
  <c r="AI179" i="5"/>
  <c r="U181" i="2" s="1"/>
  <c r="AP179" i="5"/>
  <c r="V181" i="2" s="1"/>
  <c r="AW179" i="5"/>
  <c r="W181" i="2" s="1"/>
  <c r="BD179" i="5"/>
  <c r="X181" i="2" s="1"/>
  <c r="BK179" i="5"/>
  <c r="Y181" i="2" s="1"/>
  <c r="BR179" i="5"/>
  <c r="Z181" i="2" s="1"/>
  <c r="BY179" i="5"/>
  <c r="AA181" i="2" s="1"/>
  <c r="CF179" i="5"/>
  <c r="AB181" i="2" s="1"/>
  <c r="CM179" i="5"/>
  <c r="CT179" i="5"/>
  <c r="AD181" i="2" s="1"/>
  <c r="DA179" i="5"/>
  <c r="AE181" i="2" s="1"/>
  <c r="DH179" i="5"/>
  <c r="DN179" i="5"/>
  <c r="DM179" i="5" s="1"/>
  <c r="L181" i="2" s="1"/>
  <c r="R181" i="2" s="1"/>
  <c r="DR179" i="5"/>
  <c r="H182" i="2"/>
  <c r="I182" i="2"/>
  <c r="U180" i="5"/>
  <c r="AB180" i="5"/>
  <c r="T182" i="2" s="1"/>
  <c r="AI180" i="5"/>
  <c r="AP180" i="5"/>
  <c r="V182" i="2" s="1"/>
  <c r="AW180" i="5"/>
  <c r="W182" i="2" s="1"/>
  <c r="BD180" i="5"/>
  <c r="X182" i="2" s="1"/>
  <c r="BK180" i="5"/>
  <c r="Y182" i="2" s="1"/>
  <c r="BR180" i="5"/>
  <c r="Z182" i="2" s="1"/>
  <c r="BY180" i="5"/>
  <c r="AA182" i="2" s="1"/>
  <c r="CF180" i="5"/>
  <c r="AB182" i="2" s="1"/>
  <c r="CM180" i="5"/>
  <c r="AC182" i="2" s="1"/>
  <c r="CT180" i="5"/>
  <c r="AD182" i="2" s="1"/>
  <c r="DA180" i="5"/>
  <c r="AE182" i="2" s="1"/>
  <c r="DH180" i="5"/>
  <c r="AF182" i="2" s="1"/>
  <c r="DN180" i="5"/>
  <c r="DR180" i="5"/>
  <c r="H183" i="2"/>
  <c r="I183" i="2"/>
  <c r="U181" i="5"/>
  <c r="AB181" i="5"/>
  <c r="T183" i="2" s="1"/>
  <c r="AI181" i="5"/>
  <c r="U183" i="2" s="1"/>
  <c r="AP181" i="5"/>
  <c r="V183" i="2" s="1"/>
  <c r="AW181" i="5"/>
  <c r="W183" i="2" s="1"/>
  <c r="BD181" i="5"/>
  <c r="X183" i="2" s="1"/>
  <c r="BK181" i="5"/>
  <c r="BR181" i="5"/>
  <c r="Z183" i="2" s="1"/>
  <c r="BY181" i="5"/>
  <c r="AA183" i="2" s="1"/>
  <c r="CF181" i="5"/>
  <c r="AB183" i="2" s="1"/>
  <c r="CM181" i="5"/>
  <c r="AC183" i="2" s="1"/>
  <c r="CT181" i="5"/>
  <c r="AD183" i="2" s="1"/>
  <c r="DA181" i="5"/>
  <c r="DH181" i="5"/>
  <c r="AF183" i="2" s="1"/>
  <c r="DN181" i="5"/>
  <c r="DR181" i="5"/>
  <c r="H184" i="2"/>
  <c r="I184" i="2"/>
  <c r="U182" i="5"/>
  <c r="S184" i="2" s="1"/>
  <c r="AB182" i="5"/>
  <c r="T184" i="2" s="1"/>
  <c r="AI182" i="5"/>
  <c r="AP182" i="5"/>
  <c r="AW182" i="5"/>
  <c r="W184" i="2" s="1"/>
  <c r="BD182" i="5"/>
  <c r="X184" i="2" s="1"/>
  <c r="BK182" i="5"/>
  <c r="Y184" i="2" s="1"/>
  <c r="BR182" i="5"/>
  <c r="BY182" i="5"/>
  <c r="AA184" i="2" s="1"/>
  <c r="CF182" i="5"/>
  <c r="AB184" i="2" s="1"/>
  <c r="CM182" i="5"/>
  <c r="AC184" i="2" s="1"/>
  <c r="CT182" i="5"/>
  <c r="AD184" i="2" s="1"/>
  <c r="DA182" i="5"/>
  <c r="AE184" i="2" s="1"/>
  <c r="DH182" i="5"/>
  <c r="AF184" i="2" s="1"/>
  <c r="DN182" i="5"/>
  <c r="K184" i="2" s="1"/>
  <c r="DR182" i="5"/>
  <c r="H185" i="2"/>
  <c r="I185" i="2"/>
  <c r="U183" i="5"/>
  <c r="S185" i="2" s="1"/>
  <c r="AB183" i="5"/>
  <c r="T185" i="2" s="1"/>
  <c r="AI183" i="5"/>
  <c r="U185" i="2" s="1"/>
  <c r="AP183" i="5"/>
  <c r="AW183" i="5"/>
  <c r="W185" i="2" s="1"/>
  <c r="BD183" i="5"/>
  <c r="X185" i="2" s="1"/>
  <c r="BK183" i="5"/>
  <c r="Y185" i="2" s="1"/>
  <c r="BR183" i="5"/>
  <c r="BY183" i="5"/>
  <c r="AA185" i="2" s="1"/>
  <c r="CF183" i="5"/>
  <c r="AB185" i="2" s="1"/>
  <c r="CM183" i="5"/>
  <c r="CT183" i="5"/>
  <c r="AD185" i="2" s="1"/>
  <c r="DA183" i="5"/>
  <c r="DH183" i="5"/>
  <c r="AF185" i="2" s="1"/>
  <c r="DN183" i="5"/>
  <c r="DM183" i="5" s="1"/>
  <c r="P183" i="5" s="1"/>
  <c r="Q183" i="5" s="1"/>
  <c r="DR183" i="5"/>
  <c r="H186" i="2"/>
  <c r="I186" i="2"/>
  <c r="U184" i="5"/>
  <c r="S186" i="2" s="1"/>
  <c r="AB184" i="5"/>
  <c r="AI184" i="5"/>
  <c r="U186" i="2" s="1"/>
  <c r="AP184" i="5"/>
  <c r="AW184" i="5"/>
  <c r="W186" i="2" s="1"/>
  <c r="BD184" i="5"/>
  <c r="X186" i="2" s="1"/>
  <c r="BK184" i="5"/>
  <c r="Y186" i="2" s="1"/>
  <c r="BR184" i="5"/>
  <c r="BY184" i="5"/>
  <c r="AA186" i="2" s="1"/>
  <c r="CF184" i="5"/>
  <c r="AB186" i="2" s="1"/>
  <c r="CM184" i="5"/>
  <c r="AC186" i="2" s="1"/>
  <c r="CT184" i="5"/>
  <c r="AD186" i="2" s="1"/>
  <c r="DA184" i="5"/>
  <c r="AE186" i="2" s="1"/>
  <c r="DH184" i="5"/>
  <c r="AF186" i="2" s="1"/>
  <c r="DN184" i="5"/>
  <c r="K186" i="2" s="1"/>
  <c r="DR184" i="5"/>
  <c r="H187" i="2"/>
  <c r="I187" i="2"/>
  <c r="U185" i="5"/>
  <c r="S187" i="2" s="1"/>
  <c r="AB185" i="5"/>
  <c r="T187" i="2" s="1"/>
  <c r="AI185" i="5"/>
  <c r="U187" i="2" s="1"/>
  <c r="AP185" i="5"/>
  <c r="V187" i="2" s="1"/>
  <c r="AW185" i="5"/>
  <c r="W187" i="2" s="1"/>
  <c r="BD185" i="5"/>
  <c r="X187" i="2" s="1"/>
  <c r="BK185" i="5"/>
  <c r="BR185" i="5"/>
  <c r="Z187" i="2" s="1"/>
  <c r="BY185" i="5"/>
  <c r="AA187" i="2" s="1"/>
  <c r="CF185" i="5"/>
  <c r="AB187" i="2" s="1"/>
  <c r="CM185" i="5"/>
  <c r="AC187" i="2" s="1"/>
  <c r="CT185" i="5"/>
  <c r="AD187" i="2" s="1"/>
  <c r="DA185" i="5"/>
  <c r="AE187" i="2" s="1"/>
  <c r="DH185" i="5"/>
  <c r="AF187" i="2" s="1"/>
  <c r="DN185" i="5"/>
  <c r="K187" i="2" s="1"/>
  <c r="DR185" i="5"/>
  <c r="H188" i="2"/>
  <c r="I188" i="2"/>
  <c r="U186" i="5"/>
  <c r="S188" i="2" s="1"/>
  <c r="AB186" i="5"/>
  <c r="T188" i="2" s="1"/>
  <c r="AI186" i="5"/>
  <c r="AP186" i="5"/>
  <c r="V188" i="2" s="1"/>
  <c r="AW186" i="5"/>
  <c r="W188" i="2" s="1"/>
  <c r="BD186" i="5"/>
  <c r="X188" i="2" s="1"/>
  <c r="BK186" i="5"/>
  <c r="Y188" i="2" s="1"/>
  <c r="BR186" i="5"/>
  <c r="Z188" i="2" s="1"/>
  <c r="BY186" i="5"/>
  <c r="AA188" i="2" s="1"/>
  <c r="CF186" i="5"/>
  <c r="AB188" i="2" s="1"/>
  <c r="CM186" i="5"/>
  <c r="AC188" i="2" s="1"/>
  <c r="CT186" i="5"/>
  <c r="AD188" i="2" s="1"/>
  <c r="DA186" i="5"/>
  <c r="DH186" i="5"/>
  <c r="AF188" i="2" s="1"/>
  <c r="DN186" i="5"/>
  <c r="DR186" i="5"/>
  <c r="H189" i="2"/>
  <c r="I189" i="2"/>
  <c r="U187" i="5"/>
  <c r="S189" i="2" s="1"/>
  <c r="AB187" i="5"/>
  <c r="T189" i="2" s="1"/>
  <c r="AI187" i="5"/>
  <c r="U189" i="2" s="1"/>
  <c r="AP187" i="5"/>
  <c r="AW187" i="5"/>
  <c r="W189" i="2" s="1"/>
  <c r="BD187" i="5"/>
  <c r="X189" i="2" s="1"/>
  <c r="BK187" i="5"/>
  <c r="Y189" i="2" s="1"/>
  <c r="BR187" i="5"/>
  <c r="Z189" i="2" s="1"/>
  <c r="BY187" i="5"/>
  <c r="CF187" i="5"/>
  <c r="CM187" i="5"/>
  <c r="AC189" i="2" s="1"/>
  <c r="CT187" i="5"/>
  <c r="AD189" i="2" s="1"/>
  <c r="DA187" i="5"/>
  <c r="AE189" i="2" s="1"/>
  <c r="DH187" i="5"/>
  <c r="AF189" i="2" s="1"/>
  <c r="DN187" i="5"/>
  <c r="DR187" i="5"/>
  <c r="H190" i="2"/>
  <c r="I190" i="2"/>
  <c r="U188" i="5"/>
  <c r="S190" i="2" s="1"/>
  <c r="AB188" i="5"/>
  <c r="AI188" i="5"/>
  <c r="U190" i="2" s="1"/>
  <c r="AP188" i="5"/>
  <c r="V190" i="2" s="1"/>
  <c r="AW188" i="5"/>
  <c r="W190" i="2" s="1"/>
  <c r="BD188" i="5"/>
  <c r="X190" i="2" s="1"/>
  <c r="BK188" i="5"/>
  <c r="Y190" i="2" s="1"/>
  <c r="BR188" i="5"/>
  <c r="Z190" i="2" s="1"/>
  <c r="BY188" i="5"/>
  <c r="AA190" i="2" s="1"/>
  <c r="CF188" i="5"/>
  <c r="CM188" i="5"/>
  <c r="AC190" i="2" s="1"/>
  <c r="CT188" i="5"/>
  <c r="DA188" i="5"/>
  <c r="AE190" i="2" s="1"/>
  <c r="DH188" i="5"/>
  <c r="AF190" i="2" s="1"/>
  <c r="DN188" i="5"/>
  <c r="DM188" i="5" s="1"/>
  <c r="P188" i="5" s="1"/>
  <c r="Q188" i="5" s="1"/>
  <c r="DR188" i="5"/>
  <c r="H191" i="2"/>
  <c r="I191" i="2"/>
  <c r="U189" i="5"/>
  <c r="AB189" i="5"/>
  <c r="AI189" i="5"/>
  <c r="U191" i="2" s="1"/>
  <c r="AP189" i="5"/>
  <c r="V191" i="2" s="1"/>
  <c r="AW189" i="5"/>
  <c r="BD189" i="5"/>
  <c r="X191" i="2" s="1"/>
  <c r="BK189" i="5"/>
  <c r="Y191" i="2" s="1"/>
  <c r="BR189" i="5"/>
  <c r="Z191" i="2" s="1"/>
  <c r="BY189" i="5"/>
  <c r="CF189" i="5"/>
  <c r="AB191" i="2" s="1"/>
  <c r="CM189" i="5"/>
  <c r="AC191" i="2" s="1"/>
  <c r="CT189" i="5"/>
  <c r="AD191" i="2" s="1"/>
  <c r="DA189" i="5"/>
  <c r="AE191" i="2" s="1"/>
  <c r="DH189" i="5"/>
  <c r="AF191" i="2" s="1"/>
  <c r="DN189" i="5"/>
  <c r="DM189" i="5" s="1"/>
  <c r="L191" i="2" s="1"/>
  <c r="R191" i="2" s="1"/>
  <c r="DR189" i="5"/>
  <c r="H192" i="2"/>
  <c r="I192" i="2"/>
  <c r="U190" i="5"/>
  <c r="S192" i="2" s="1"/>
  <c r="AB190" i="5"/>
  <c r="T192" i="2" s="1"/>
  <c r="AI190" i="5"/>
  <c r="U192" i="2" s="1"/>
  <c r="AP190" i="5"/>
  <c r="V192" i="2" s="1"/>
  <c r="AW190" i="5"/>
  <c r="W192" i="2" s="1"/>
  <c r="BD190" i="5"/>
  <c r="X192" i="2" s="1"/>
  <c r="BK190" i="5"/>
  <c r="Y192" i="2" s="1"/>
  <c r="BR190" i="5"/>
  <c r="Z192" i="2" s="1"/>
  <c r="BY190" i="5"/>
  <c r="AA192" i="2" s="1"/>
  <c r="CF190" i="5"/>
  <c r="AB192" i="2" s="1"/>
  <c r="CM190" i="5"/>
  <c r="AC192" i="2" s="1"/>
  <c r="CT190" i="5"/>
  <c r="AD192" i="2" s="1"/>
  <c r="DA190" i="5"/>
  <c r="AE192" i="2" s="1"/>
  <c r="DH190" i="5"/>
  <c r="AF192" i="2" s="1"/>
  <c r="DN190" i="5"/>
  <c r="DM190" i="5" s="1"/>
  <c r="P190" i="5" s="1"/>
  <c r="Q190" i="5" s="1"/>
  <c r="DR190" i="5"/>
  <c r="H193" i="2"/>
  <c r="I193" i="2"/>
  <c r="U191" i="5"/>
  <c r="S193" i="2" s="1"/>
  <c r="AB191" i="5"/>
  <c r="AI191" i="5"/>
  <c r="AP191" i="5"/>
  <c r="V193" i="2" s="1"/>
  <c r="AW191" i="5"/>
  <c r="W193" i="2" s="1"/>
  <c r="BD191" i="5"/>
  <c r="X193" i="2" s="1"/>
  <c r="BK191" i="5"/>
  <c r="Y193" i="2" s="1"/>
  <c r="BR191" i="5"/>
  <c r="Z193" i="2" s="1"/>
  <c r="BY191" i="5"/>
  <c r="AA193" i="2" s="1"/>
  <c r="CF191" i="5"/>
  <c r="AB193" i="2" s="1"/>
  <c r="CM191" i="5"/>
  <c r="AC193" i="2" s="1"/>
  <c r="CT191" i="5"/>
  <c r="AD193" i="2" s="1"/>
  <c r="DA191" i="5"/>
  <c r="AE193" i="2" s="1"/>
  <c r="DH191" i="5"/>
  <c r="AF193" i="2" s="1"/>
  <c r="DN191" i="5"/>
  <c r="K193" i="2" s="1"/>
  <c r="DR191" i="5"/>
  <c r="H194" i="2"/>
  <c r="I194" i="2"/>
  <c r="U192" i="5"/>
  <c r="S194" i="2" s="1"/>
  <c r="AB192" i="5"/>
  <c r="T194" i="2" s="1"/>
  <c r="AI192" i="5"/>
  <c r="U194" i="2" s="1"/>
  <c r="AP192" i="5"/>
  <c r="AW192" i="5"/>
  <c r="W194" i="2" s="1"/>
  <c r="BD192" i="5"/>
  <c r="X194" i="2" s="1"/>
  <c r="BK192" i="5"/>
  <c r="Y194" i="2" s="1"/>
  <c r="BR192" i="5"/>
  <c r="BY192" i="5"/>
  <c r="CF192" i="5"/>
  <c r="AB194" i="2" s="1"/>
  <c r="CM192" i="5"/>
  <c r="AC194" i="2" s="1"/>
  <c r="CT192" i="5"/>
  <c r="AD194" i="2" s="1"/>
  <c r="DA192" i="5"/>
  <c r="AE194" i="2" s="1"/>
  <c r="DH192" i="5"/>
  <c r="AF194" i="2" s="1"/>
  <c r="DN192" i="5"/>
  <c r="DM192" i="5" s="1"/>
  <c r="P192" i="5" s="1"/>
  <c r="Q192" i="5" s="1"/>
  <c r="DR192" i="5"/>
  <c r="H195" i="2"/>
  <c r="I195" i="2"/>
  <c r="U193" i="5"/>
  <c r="S195" i="2" s="1"/>
  <c r="AB193" i="5"/>
  <c r="T195" i="2" s="1"/>
  <c r="AI193" i="5"/>
  <c r="U195" i="2" s="1"/>
  <c r="AP193" i="5"/>
  <c r="V195" i="2" s="1"/>
  <c r="AW193" i="5"/>
  <c r="W195" i="2" s="1"/>
  <c r="BD193" i="5"/>
  <c r="BK193" i="5"/>
  <c r="Y195" i="2" s="1"/>
  <c r="BR193" i="5"/>
  <c r="Z195" i="2" s="1"/>
  <c r="BY193" i="5"/>
  <c r="CF193" i="5"/>
  <c r="AB195" i="2" s="1"/>
  <c r="CM193" i="5"/>
  <c r="CT193" i="5"/>
  <c r="AD195" i="2" s="1"/>
  <c r="DA193" i="5"/>
  <c r="AE195" i="2" s="1"/>
  <c r="DH193" i="5"/>
  <c r="AF195" i="2" s="1"/>
  <c r="DN193" i="5"/>
  <c r="DM193" i="5" s="1"/>
  <c r="L195" i="2" s="1"/>
  <c r="DR193" i="5"/>
  <c r="H196" i="2"/>
  <c r="I196" i="2"/>
  <c r="U194" i="5"/>
  <c r="S196" i="2" s="1"/>
  <c r="AB194" i="5"/>
  <c r="T196" i="2" s="1"/>
  <c r="AI194" i="5"/>
  <c r="U196" i="2" s="1"/>
  <c r="AP194" i="5"/>
  <c r="V196" i="2" s="1"/>
  <c r="AW194" i="5"/>
  <c r="W196" i="2" s="1"/>
  <c r="BD194" i="5"/>
  <c r="X196" i="2" s="1"/>
  <c r="BK194" i="5"/>
  <c r="Y196" i="2" s="1"/>
  <c r="BR194" i="5"/>
  <c r="Z196" i="2" s="1"/>
  <c r="BY194" i="5"/>
  <c r="AA196" i="2" s="1"/>
  <c r="CF194" i="5"/>
  <c r="AB196" i="2" s="1"/>
  <c r="CM194" i="5"/>
  <c r="AC196" i="2" s="1"/>
  <c r="CT194" i="5"/>
  <c r="AD196" i="2" s="1"/>
  <c r="DA194" i="5"/>
  <c r="AE196" i="2" s="1"/>
  <c r="DH194" i="5"/>
  <c r="AF196" i="2" s="1"/>
  <c r="H197" i="2"/>
  <c r="I197" i="2"/>
  <c r="U195" i="5"/>
  <c r="S197" i="2" s="1"/>
  <c r="AB195" i="5"/>
  <c r="T197" i="2" s="1"/>
  <c r="AI195" i="5"/>
  <c r="U197" i="2" s="1"/>
  <c r="AP195" i="5"/>
  <c r="V197" i="2" s="1"/>
  <c r="AW195" i="5"/>
  <c r="W197" i="2" s="1"/>
  <c r="BD195" i="5"/>
  <c r="X197" i="2" s="1"/>
  <c r="BK195" i="5"/>
  <c r="Y197" i="2" s="1"/>
  <c r="BR195" i="5"/>
  <c r="Z197" i="2" s="1"/>
  <c r="BY195" i="5"/>
  <c r="AA197" i="2" s="1"/>
  <c r="CF195" i="5"/>
  <c r="AB197" i="2" s="1"/>
  <c r="CM195" i="5"/>
  <c r="AC197" i="2" s="1"/>
  <c r="CT195" i="5"/>
  <c r="AD197" i="2" s="1"/>
  <c r="DA195" i="5"/>
  <c r="AE197" i="2" s="1"/>
  <c r="DH195" i="5"/>
  <c r="AF197" i="2" s="1"/>
  <c r="H198" i="2"/>
  <c r="I198" i="2"/>
  <c r="U196" i="5"/>
  <c r="S198" i="2" s="1"/>
  <c r="AB196" i="5"/>
  <c r="T198" i="2" s="1"/>
  <c r="AI196" i="5"/>
  <c r="U198" i="2" s="1"/>
  <c r="AP196" i="5"/>
  <c r="V198" i="2" s="1"/>
  <c r="AW196" i="5"/>
  <c r="W198" i="2" s="1"/>
  <c r="BD196" i="5"/>
  <c r="X198" i="2" s="1"/>
  <c r="BK196" i="5"/>
  <c r="Y198" i="2" s="1"/>
  <c r="BR196" i="5"/>
  <c r="Z198" i="2" s="1"/>
  <c r="BY196" i="5"/>
  <c r="AA198" i="2" s="1"/>
  <c r="CF196" i="5"/>
  <c r="AB198" i="2" s="1"/>
  <c r="CM196" i="5"/>
  <c r="AC198" i="2" s="1"/>
  <c r="CT196" i="5"/>
  <c r="AD198" i="2" s="1"/>
  <c r="DA196" i="5"/>
  <c r="DH196" i="5"/>
  <c r="AF198" i="2" s="1"/>
  <c r="H199" i="2"/>
  <c r="I199" i="2"/>
  <c r="U197" i="5"/>
  <c r="S199" i="2" s="1"/>
  <c r="AB197" i="5"/>
  <c r="AI197" i="5"/>
  <c r="U199" i="2" s="1"/>
  <c r="AP197" i="5"/>
  <c r="V199" i="2" s="1"/>
  <c r="AW197" i="5"/>
  <c r="W199" i="2" s="1"/>
  <c r="BD197" i="5"/>
  <c r="X199" i="2" s="1"/>
  <c r="BK197" i="5"/>
  <c r="Y199" i="2" s="1"/>
  <c r="BR197" i="5"/>
  <c r="Z199" i="2" s="1"/>
  <c r="BY197" i="5"/>
  <c r="AA199" i="2" s="1"/>
  <c r="CF197" i="5"/>
  <c r="AB199" i="2" s="1"/>
  <c r="CM197" i="5"/>
  <c r="AC199" i="2" s="1"/>
  <c r="CT197" i="5"/>
  <c r="AD199" i="2" s="1"/>
  <c r="DA197" i="5"/>
  <c r="AE199" i="2" s="1"/>
  <c r="DH197" i="5"/>
  <c r="H200" i="2"/>
  <c r="I200" i="2"/>
  <c r="U198" i="5"/>
  <c r="S200" i="2" s="1"/>
  <c r="AB198" i="5"/>
  <c r="T200" i="2" s="1"/>
  <c r="AI198" i="5"/>
  <c r="U200" i="2" s="1"/>
  <c r="AP198" i="5"/>
  <c r="V200" i="2" s="1"/>
  <c r="AW198" i="5"/>
  <c r="W200" i="2" s="1"/>
  <c r="BD198" i="5"/>
  <c r="X200" i="2" s="1"/>
  <c r="BK198" i="5"/>
  <c r="Y200" i="2" s="1"/>
  <c r="BR198" i="5"/>
  <c r="Z200" i="2" s="1"/>
  <c r="BY198" i="5"/>
  <c r="AA200" i="2" s="1"/>
  <c r="CF198" i="5"/>
  <c r="AB200" i="2" s="1"/>
  <c r="CM198" i="5"/>
  <c r="AC200" i="2" s="1"/>
  <c r="CT198" i="5"/>
  <c r="AD200" i="2" s="1"/>
  <c r="DA198" i="5"/>
  <c r="AE200" i="2" s="1"/>
  <c r="DH198" i="5"/>
  <c r="AF200" i="2" s="1"/>
  <c r="H201" i="2"/>
  <c r="I201" i="2"/>
  <c r="U199" i="5"/>
  <c r="S201" i="2" s="1"/>
  <c r="AB199" i="5"/>
  <c r="T201" i="2" s="1"/>
  <c r="AI199" i="5"/>
  <c r="U201" i="2" s="1"/>
  <c r="AP199" i="5"/>
  <c r="V201" i="2" s="1"/>
  <c r="AW199" i="5"/>
  <c r="W201" i="2" s="1"/>
  <c r="BD199" i="5"/>
  <c r="X201" i="2" s="1"/>
  <c r="BK199" i="5"/>
  <c r="Y201" i="2" s="1"/>
  <c r="BR199" i="5"/>
  <c r="Z201" i="2" s="1"/>
  <c r="BY199" i="5"/>
  <c r="AA201" i="2" s="1"/>
  <c r="CF199" i="5"/>
  <c r="AB201" i="2" s="1"/>
  <c r="CM199" i="5"/>
  <c r="AC201" i="2" s="1"/>
  <c r="CT199" i="5"/>
  <c r="AD201" i="2" s="1"/>
  <c r="DA199" i="5"/>
  <c r="AE201" i="2" s="1"/>
  <c r="DH199" i="5"/>
  <c r="AF201" i="2" s="1"/>
  <c r="H202" i="2"/>
  <c r="I202" i="2"/>
  <c r="U200" i="5"/>
  <c r="AB200" i="5"/>
  <c r="AI200" i="5"/>
  <c r="AP200" i="5"/>
  <c r="V202" i="2" s="1"/>
  <c r="AW200" i="5"/>
  <c r="W202" i="2" s="1"/>
  <c r="BD200" i="5"/>
  <c r="X202" i="2" s="1"/>
  <c r="BK200" i="5"/>
  <c r="Y202" i="2" s="1"/>
  <c r="BR200" i="5"/>
  <c r="BY200" i="5"/>
  <c r="AA202" i="2" s="1"/>
  <c r="CF200" i="5"/>
  <c r="CM200" i="5"/>
  <c r="AC202" i="2" s="1"/>
  <c r="CT200" i="5"/>
  <c r="AD202" i="2" s="1"/>
  <c r="DA200" i="5"/>
  <c r="AE202" i="2" s="1"/>
  <c r="DH200" i="5"/>
  <c r="AF202" i="2" s="1"/>
  <c r="H203" i="2"/>
  <c r="I203" i="2"/>
  <c r="U201" i="5"/>
  <c r="AB201" i="5"/>
  <c r="T203" i="2" s="1"/>
  <c r="AI201" i="5"/>
  <c r="U203" i="2" s="1"/>
  <c r="AP201" i="5"/>
  <c r="AW201" i="5"/>
  <c r="W203" i="2" s="1"/>
  <c r="BD201" i="5"/>
  <c r="BK201" i="5"/>
  <c r="Y203" i="2" s="1"/>
  <c r="BR201" i="5"/>
  <c r="Z203" i="2" s="1"/>
  <c r="BY201" i="5"/>
  <c r="CF201" i="5"/>
  <c r="AB203" i="2" s="1"/>
  <c r="CM201" i="5"/>
  <c r="CT201" i="5"/>
  <c r="AD203" i="2" s="1"/>
  <c r="DA201" i="5"/>
  <c r="AE203" i="2" s="1"/>
  <c r="DH201" i="5"/>
  <c r="H204" i="2"/>
  <c r="I204" i="2"/>
  <c r="U202" i="5"/>
  <c r="S204" i="2" s="1"/>
  <c r="AB202" i="5"/>
  <c r="T204" i="2" s="1"/>
  <c r="AI202" i="5"/>
  <c r="AP202" i="5"/>
  <c r="V204" i="2" s="1"/>
  <c r="AW202" i="5"/>
  <c r="W204" i="2" s="1"/>
  <c r="BD202" i="5"/>
  <c r="X204" i="2" s="1"/>
  <c r="BK202" i="5"/>
  <c r="BR202" i="5"/>
  <c r="Z204" i="2" s="1"/>
  <c r="BY202" i="5"/>
  <c r="AA204" i="2" s="1"/>
  <c r="CF202" i="5"/>
  <c r="AB204" i="2" s="1"/>
  <c r="CM202" i="5"/>
  <c r="CT202" i="5"/>
  <c r="AD204" i="2" s="1"/>
  <c r="DA202" i="5"/>
  <c r="AE204" i="2" s="1"/>
  <c r="DH202" i="5"/>
  <c r="AF204" i="2" s="1"/>
  <c r="H205" i="2"/>
  <c r="I205" i="2"/>
  <c r="U203" i="5"/>
  <c r="AB203" i="5"/>
  <c r="T205" i="2" s="1"/>
  <c r="AI203" i="5"/>
  <c r="U205" i="2" s="1"/>
  <c r="AP203" i="5"/>
  <c r="V205" i="2" s="1"/>
  <c r="AW203" i="5"/>
  <c r="W205" i="2" s="1"/>
  <c r="BD203" i="5"/>
  <c r="X205" i="2" s="1"/>
  <c r="BK203" i="5"/>
  <c r="BR203" i="5"/>
  <c r="BY203" i="5"/>
  <c r="AA205" i="2" s="1"/>
  <c r="CF203" i="5"/>
  <c r="CM203" i="5"/>
  <c r="AC205" i="2" s="1"/>
  <c r="CT203" i="5"/>
  <c r="AD205" i="2" s="1"/>
  <c r="DA203" i="5"/>
  <c r="DH203" i="5"/>
  <c r="AF205" i="2" s="1"/>
  <c r="H206" i="2"/>
  <c r="I206" i="2"/>
  <c r="U204" i="5"/>
  <c r="S206" i="2" s="1"/>
  <c r="AB204" i="5"/>
  <c r="T206" i="2" s="1"/>
  <c r="AI204" i="5"/>
  <c r="AP204" i="5"/>
  <c r="AW204" i="5"/>
  <c r="BD204" i="5"/>
  <c r="X206" i="2" s="1"/>
  <c r="BK204" i="5"/>
  <c r="Y206" i="2" s="1"/>
  <c r="BR204" i="5"/>
  <c r="Z206" i="2" s="1"/>
  <c r="BY204" i="5"/>
  <c r="AA206" i="2" s="1"/>
  <c r="CF204" i="5"/>
  <c r="AB206" i="2" s="1"/>
  <c r="CM204" i="5"/>
  <c r="AC206" i="2" s="1"/>
  <c r="CT204" i="5"/>
  <c r="DA204" i="5"/>
  <c r="AE206" i="2" s="1"/>
  <c r="DH204" i="5"/>
  <c r="AF206" i="2" s="1"/>
  <c r="H207" i="2"/>
  <c r="I207" i="2"/>
  <c r="U205" i="5"/>
  <c r="S207" i="2" s="1"/>
  <c r="AB205" i="5"/>
  <c r="T207" i="2" s="1"/>
  <c r="AI205" i="5"/>
  <c r="U207" i="2" s="1"/>
  <c r="AP205" i="5"/>
  <c r="V207" i="2" s="1"/>
  <c r="AW205" i="5"/>
  <c r="W207" i="2" s="1"/>
  <c r="BD205" i="5"/>
  <c r="X207" i="2" s="1"/>
  <c r="BK205" i="5"/>
  <c r="BR205" i="5"/>
  <c r="Z207" i="2" s="1"/>
  <c r="BY205" i="5"/>
  <c r="AA207" i="2" s="1"/>
  <c r="CF205" i="5"/>
  <c r="AB207" i="2" s="1"/>
  <c r="CM205" i="5"/>
  <c r="AC207" i="2" s="1"/>
  <c r="CT205" i="5"/>
  <c r="AD207" i="2" s="1"/>
  <c r="DA205" i="5"/>
  <c r="AE207" i="2" s="1"/>
  <c r="DH205" i="5"/>
  <c r="AF207" i="2" s="1"/>
  <c r="H208" i="2"/>
  <c r="I208" i="2"/>
  <c r="U206" i="5"/>
  <c r="AB206" i="5"/>
  <c r="T208" i="2" s="1"/>
  <c r="AI206" i="5"/>
  <c r="AP206" i="5"/>
  <c r="V208" i="2" s="1"/>
  <c r="AW206" i="5"/>
  <c r="W208" i="2" s="1"/>
  <c r="BD206" i="5"/>
  <c r="X208" i="2" s="1"/>
  <c r="BK206" i="5"/>
  <c r="BR206" i="5"/>
  <c r="Z208" i="2" s="1"/>
  <c r="BY206" i="5"/>
  <c r="AA208" i="2" s="1"/>
  <c r="CF206" i="5"/>
  <c r="AB208" i="2" s="1"/>
  <c r="CM206" i="5"/>
  <c r="AC208" i="2" s="1"/>
  <c r="CT206" i="5"/>
  <c r="AD208" i="2" s="1"/>
  <c r="DA206" i="5"/>
  <c r="AE208" i="2" s="1"/>
  <c r="DH206" i="5"/>
  <c r="AF208" i="2" s="1"/>
  <c r="DN206" i="5"/>
  <c r="K208" i="2" s="1"/>
  <c r="DR206" i="5"/>
  <c r="H209" i="2"/>
  <c r="I209" i="2"/>
  <c r="U207" i="5"/>
  <c r="AB207" i="5"/>
  <c r="T209" i="2" s="1"/>
  <c r="AI207" i="5"/>
  <c r="U209" i="2" s="1"/>
  <c r="AP207" i="5"/>
  <c r="V209" i="2" s="1"/>
  <c r="AW207" i="5"/>
  <c r="W209" i="2" s="1"/>
  <c r="BD207" i="5"/>
  <c r="X209" i="2" s="1"/>
  <c r="BK207" i="5"/>
  <c r="Y209" i="2" s="1"/>
  <c r="BR207" i="5"/>
  <c r="BY207" i="5"/>
  <c r="CF207" i="5"/>
  <c r="AB209" i="2" s="1"/>
  <c r="CM207" i="5"/>
  <c r="CT207" i="5"/>
  <c r="AD209" i="2" s="1"/>
  <c r="DA207" i="5"/>
  <c r="AE209" i="2" s="1"/>
  <c r="DH207" i="5"/>
  <c r="AF209" i="2" s="1"/>
  <c r="DN207" i="5"/>
  <c r="DM207" i="5" s="1"/>
  <c r="P207" i="5" s="1"/>
  <c r="Q207" i="5" s="1"/>
  <c r="DR207" i="5"/>
  <c r="H210" i="2"/>
  <c r="I210" i="2"/>
  <c r="U208" i="5"/>
  <c r="AB208" i="5"/>
  <c r="T210" i="2" s="1"/>
  <c r="AI208" i="5"/>
  <c r="U210" i="2" s="1"/>
  <c r="AP208" i="5"/>
  <c r="V210" i="2" s="1"/>
  <c r="AW208" i="5"/>
  <c r="BD208" i="5"/>
  <c r="X210" i="2" s="1"/>
  <c r="BK208" i="5"/>
  <c r="Y210" i="2" s="1"/>
  <c r="BR208" i="5"/>
  <c r="Z210" i="2" s="1"/>
  <c r="BY208" i="5"/>
  <c r="AA210" i="2" s="1"/>
  <c r="CF208" i="5"/>
  <c r="AB210" i="2" s="1"/>
  <c r="CM208" i="5"/>
  <c r="AC210" i="2" s="1"/>
  <c r="CT208" i="5"/>
  <c r="AD210" i="2" s="1"/>
  <c r="DA208" i="5"/>
  <c r="AE210" i="2" s="1"/>
  <c r="DH208" i="5"/>
  <c r="AF210" i="2" s="1"/>
  <c r="DN208" i="5"/>
  <c r="DR208" i="5"/>
  <c r="H211" i="2"/>
  <c r="I211" i="2"/>
  <c r="U209" i="5"/>
  <c r="AB209" i="5"/>
  <c r="T211" i="2" s="1"/>
  <c r="AI209" i="5"/>
  <c r="AP209" i="5"/>
  <c r="V211" i="2" s="1"/>
  <c r="AW209" i="5"/>
  <c r="W211" i="2" s="1"/>
  <c r="BD209" i="5"/>
  <c r="X211" i="2" s="1"/>
  <c r="BK209" i="5"/>
  <c r="BR209" i="5"/>
  <c r="Z211" i="2" s="1"/>
  <c r="BY209" i="5"/>
  <c r="AA211" i="2" s="1"/>
  <c r="CF209" i="5"/>
  <c r="AB211" i="2" s="1"/>
  <c r="CM209" i="5"/>
  <c r="AC211" i="2" s="1"/>
  <c r="CT209" i="5"/>
  <c r="AD211" i="2" s="1"/>
  <c r="DA209" i="5"/>
  <c r="AE211" i="2" s="1"/>
  <c r="DH209" i="5"/>
  <c r="DN209" i="5"/>
  <c r="DM209" i="5" s="1"/>
  <c r="P209" i="5" s="1"/>
  <c r="Q209" i="5" s="1"/>
  <c r="DR209" i="5"/>
  <c r="H212" i="2"/>
  <c r="I212" i="2"/>
  <c r="U210" i="5"/>
  <c r="S212" i="2" s="1"/>
  <c r="AB210" i="5"/>
  <c r="T212" i="2" s="1"/>
  <c r="AI210" i="5"/>
  <c r="AP210" i="5"/>
  <c r="V212" i="2" s="1"/>
  <c r="AW210" i="5"/>
  <c r="BD210" i="5"/>
  <c r="X212" i="2" s="1"/>
  <c r="BK210" i="5"/>
  <c r="Y212" i="2" s="1"/>
  <c r="BR210" i="5"/>
  <c r="Z212" i="2" s="1"/>
  <c r="BY210" i="5"/>
  <c r="AA212" i="2" s="1"/>
  <c r="CF210" i="5"/>
  <c r="AB212" i="2" s="1"/>
  <c r="CM210" i="5"/>
  <c r="AC212" i="2" s="1"/>
  <c r="CT210" i="5"/>
  <c r="AD212" i="2" s="1"/>
  <c r="DA210" i="5"/>
  <c r="AE212" i="2" s="1"/>
  <c r="DH210" i="5"/>
  <c r="AF212" i="2" s="1"/>
  <c r="DN210" i="5"/>
  <c r="DR210" i="5"/>
  <c r="H213" i="2"/>
  <c r="I213" i="2"/>
  <c r="U211" i="5"/>
  <c r="AB211" i="5"/>
  <c r="T213" i="2" s="1"/>
  <c r="AI211" i="5"/>
  <c r="AP211" i="5"/>
  <c r="V213" i="2" s="1"/>
  <c r="AW211" i="5"/>
  <c r="W213" i="2" s="1"/>
  <c r="BD211" i="5"/>
  <c r="X213" i="2" s="1"/>
  <c r="BK211" i="5"/>
  <c r="Y213" i="2"/>
  <c r="BR211" i="5"/>
  <c r="Z213" i="2" s="1"/>
  <c r="BY211" i="5"/>
  <c r="CF211" i="5"/>
  <c r="AB213" i="2" s="1"/>
  <c r="CM211" i="5"/>
  <c r="AC213" i="2" s="1"/>
  <c r="CT211" i="5"/>
  <c r="AD213" i="2" s="1"/>
  <c r="DA211" i="5"/>
  <c r="AE213" i="2" s="1"/>
  <c r="DH211" i="5"/>
  <c r="AF213" i="2" s="1"/>
  <c r="DN211" i="5"/>
  <c r="DM211" i="5" s="1"/>
  <c r="DR211" i="5"/>
  <c r="H62" i="2"/>
  <c r="I62" i="2"/>
  <c r="U60" i="5"/>
  <c r="S62" i="2" s="1"/>
  <c r="AB60" i="5"/>
  <c r="T62" i="2" s="1"/>
  <c r="AI60" i="5"/>
  <c r="U62" i="2" s="1"/>
  <c r="AP60" i="5"/>
  <c r="V62" i="2" s="1"/>
  <c r="AW60" i="5"/>
  <c r="W62" i="2" s="1"/>
  <c r="BD60" i="5"/>
  <c r="X62" i="2" s="1"/>
  <c r="BK60" i="5"/>
  <c r="Y62" i="2" s="1"/>
  <c r="BR60" i="5"/>
  <c r="Z62" i="2" s="1"/>
  <c r="BY60" i="5"/>
  <c r="AA62" i="2" s="1"/>
  <c r="CF60" i="5"/>
  <c r="AB62" i="2" s="1"/>
  <c r="CM60" i="5"/>
  <c r="CT60" i="5"/>
  <c r="AD62" i="2" s="1"/>
  <c r="DA60" i="5"/>
  <c r="AE62" i="2" s="1"/>
  <c r="DH60" i="5"/>
  <c r="AF62" i="2" s="1"/>
  <c r="DN60" i="5"/>
  <c r="DM60" i="5" s="1"/>
  <c r="P60" i="5" s="1"/>
  <c r="Q60" i="5" s="1"/>
  <c r="DR60" i="5"/>
  <c r="H63" i="2"/>
  <c r="I63" i="2"/>
  <c r="U61" i="5"/>
  <c r="S63" i="2" s="1"/>
  <c r="AB61" i="5"/>
  <c r="T63" i="2" s="1"/>
  <c r="AI61" i="5"/>
  <c r="AP61" i="5"/>
  <c r="V63" i="2" s="1"/>
  <c r="AW61" i="5"/>
  <c r="BD61" i="5"/>
  <c r="X63" i="2" s="1"/>
  <c r="BK61" i="5"/>
  <c r="Y63" i="2" s="1"/>
  <c r="BR61" i="5"/>
  <c r="Z63" i="2" s="1"/>
  <c r="BY61" i="5"/>
  <c r="CF61" i="5"/>
  <c r="AB63" i="2" s="1"/>
  <c r="CM61" i="5"/>
  <c r="AC63" i="2" s="1"/>
  <c r="CT61" i="5"/>
  <c r="AD63" i="2" s="1"/>
  <c r="DA61" i="5"/>
  <c r="AE63" i="2" s="1"/>
  <c r="DH61" i="5"/>
  <c r="AF63" i="2" s="1"/>
  <c r="DN61" i="5"/>
  <c r="DM61" i="5" s="1"/>
  <c r="P61" i="5" s="1"/>
  <c r="Q61" i="5" s="1"/>
  <c r="DR61" i="5"/>
  <c r="H64" i="2"/>
  <c r="I64" i="2"/>
  <c r="U62" i="5"/>
  <c r="S64" i="2" s="1"/>
  <c r="AB62" i="5"/>
  <c r="T64" i="2" s="1"/>
  <c r="AI62" i="5"/>
  <c r="U64" i="2" s="1"/>
  <c r="AP62" i="5"/>
  <c r="V64" i="2" s="1"/>
  <c r="AW62" i="5"/>
  <c r="W64" i="2" s="1"/>
  <c r="BD62" i="5"/>
  <c r="X64" i="2" s="1"/>
  <c r="BK62" i="5"/>
  <c r="Y64" i="2" s="1"/>
  <c r="BR62" i="5"/>
  <c r="Z64" i="2" s="1"/>
  <c r="BY62" i="5"/>
  <c r="AA64" i="2" s="1"/>
  <c r="CF62" i="5"/>
  <c r="AB64" i="2" s="1"/>
  <c r="CM62" i="5"/>
  <c r="CT62" i="5"/>
  <c r="AD64" i="2" s="1"/>
  <c r="DA62" i="5"/>
  <c r="AE64" i="2" s="1"/>
  <c r="DH62" i="5"/>
  <c r="AF64" i="2" s="1"/>
  <c r="DN62" i="5"/>
  <c r="K64" i="2" s="1"/>
  <c r="DR62" i="5"/>
  <c r="H65" i="2"/>
  <c r="I65" i="2"/>
  <c r="U63" i="5"/>
  <c r="S65" i="2" s="1"/>
  <c r="AB63" i="5"/>
  <c r="T65" i="2" s="1"/>
  <c r="AI63" i="5"/>
  <c r="U65" i="2" s="1"/>
  <c r="AP63" i="5"/>
  <c r="V65" i="2" s="1"/>
  <c r="AW63" i="5"/>
  <c r="W65" i="2" s="1"/>
  <c r="BD63" i="5"/>
  <c r="BK63" i="5"/>
  <c r="BR63" i="5"/>
  <c r="Z65" i="2" s="1"/>
  <c r="BY63" i="5"/>
  <c r="AA65" i="2" s="1"/>
  <c r="CF63" i="5"/>
  <c r="AB65" i="2" s="1"/>
  <c r="CM63" i="5"/>
  <c r="AC65" i="2" s="1"/>
  <c r="CT63" i="5"/>
  <c r="AD65" i="2" s="1"/>
  <c r="DA63" i="5"/>
  <c r="DH63" i="5"/>
  <c r="AF65" i="2" s="1"/>
  <c r="DN63" i="5"/>
  <c r="DM63" i="5" s="1"/>
  <c r="P63" i="5" s="1"/>
  <c r="Q63" i="5" s="1"/>
  <c r="DR63" i="5"/>
  <c r="H66" i="2"/>
  <c r="I66" i="2"/>
  <c r="U64" i="5"/>
  <c r="AB64" i="5"/>
  <c r="T66" i="2" s="1"/>
  <c r="AI64" i="5"/>
  <c r="U66" i="2" s="1"/>
  <c r="AP64" i="5"/>
  <c r="V66" i="2" s="1"/>
  <c r="AW64" i="5"/>
  <c r="W66" i="2" s="1"/>
  <c r="BD64" i="5"/>
  <c r="X66" i="2" s="1"/>
  <c r="BK64" i="5"/>
  <c r="Y66" i="2" s="1"/>
  <c r="BR64" i="5"/>
  <c r="Z66" i="2" s="1"/>
  <c r="BY64" i="5"/>
  <c r="AA66" i="2" s="1"/>
  <c r="CF64" i="5"/>
  <c r="AB66" i="2" s="1"/>
  <c r="CM64" i="5"/>
  <c r="AC66" i="2" s="1"/>
  <c r="CT64" i="5"/>
  <c r="AD66" i="2" s="1"/>
  <c r="DA64" i="5"/>
  <c r="AE66" i="2" s="1"/>
  <c r="DH64" i="5"/>
  <c r="AF66" i="2" s="1"/>
  <c r="DN64" i="5"/>
  <c r="K66" i="2" s="1"/>
  <c r="DR64" i="5"/>
  <c r="H67" i="2"/>
  <c r="I67" i="2"/>
  <c r="U65" i="5"/>
  <c r="AB65" i="5"/>
  <c r="AI65" i="5"/>
  <c r="U67" i="2" s="1"/>
  <c r="AP65" i="5"/>
  <c r="V67" i="2" s="1"/>
  <c r="AW65" i="5"/>
  <c r="W67" i="2" s="1"/>
  <c r="BD65" i="5"/>
  <c r="X67" i="2" s="1"/>
  <c r="BK65" i="5"/>
  <c r="BR65" i="5"/>
  <c r="Z67" i="2" s="1"/>
  <c r="BY65" i="5"/>
  <c r="AA67" i="2" s="1"/>
  <c r="CF65" i="5"/>
  <c r="AB67" i="2" s="1"/>
  <c r="CM65" i="5"/>
  <c r="AC67" i="2" s="1"/>
  <c r="CT65" i="5"/>
  <c r="AD67" i="2" s="1"/>
  <c r="DA65" i="5"/>
  <c r="AE67" i="2" s="1"/>
  <c r="DH65" i="5"/>
  <c r="AF67" i="2" s="1"/>
  <c r="DN65" i="5"/>
  <c r="K67" i="2" s="1"/>
  <c r="DR65" i="5"/>
  <c r="H68" i="2"/>
  <c r="I68" i="2"/>
  <c r="U66" i="5"/>
  <c r="AB66" i="5"/>
  <c r="AI66" i="5"/>
  <c r="U68" i="2" s="1"/>
  <c r="AP66" i="5"/>
  <c r="V68" i="2" s="1"/>
  <c r="AW66" i="5"/>
  <c r="W68" i="2" s="1"/>
  <c r="BD66" i="5"/>
  <c r="X68" i="2" s="1"/>
  <c r="BK66" i="5"/>
  <c r="Y68" i="2" s="1"/>
  <c r="BR66" i="5"/>
  <c r="Z68" i="2" s="1"/>
  <c r="BY66" i="5"/>
  <c r="CF66" i="5"/>
  <c r="AB68" i="2" s="1"/>
  <c r="CM66" i="5"/>
  <c r="CT66" i="5"/>
  <c r="AD68" i="2" s="1"/>
  <c r="DA66" i="5"/>
  <c r="DH66" i="5"/>
  <c r="AF68" i="2" s="1"/>
  <c r="DN66" i="5"/>
  <c r="K68" i="2" s="1"/>
  <c r="DR66" i="5"/>
  <c r="H69" i="2"/>
  <c r="I69" i="2"/>
  <c r="U67" i="5"/>
  <c r="AB67" i="5"/>
  <c r="T69" i="2" s="1"/>
  <c r="AI67" i="5"/>
  <c r="AP67" i="5"/>
  <c r="V69" i="2" s="1"/>
  <c r="AW67" i="5"/>
  <c r="W69" i="2" s="1"/>
  <c r="BD67" i="5"/>
  <c r="X69" i="2" s="1"/>
  <c r="BK67" i="5"/>
  <c r="Y69" i="2" s="1"/>
  <c r="BR67" i="5"/>
  <c r="BY67" i="5"/>
  <c r="AA69" i="2" s="1"/>
  <c r="CF67" i="5"/>
  <c r="AB69" i="2" s="1"/>
  <c r="CM67" i="5"/>
  <c r="AC69" i="2" s="1"/>
  <c r="CT67" i="5"/>
  <c r="AD69" i="2" s="1"/>
  <c r="DA67" i="5"/>
  <c r="AE69" i="2" s="1"/>
  <c r="DH67" i="5"/>
  <c r="AF69" i="2" s="1"/>
  <c r="DN67" i="5"/>
  <c r="DM67" i="5" s="1"/>
  <c r="L69" i="2" s="1"/>
  <c r="R69" i="2" s="1"/>
  <c r="DR67" i="5"/>
  <c r="H70" i="2"/>
  <c r="I70" i="2"/>
  <c r="U68" i="5"/>
  <c r="S70" i="2" s="1"/>
  <c r="AB68" i="5"/>
  <c r="T70" i="2" s="1"/>
  <c r="AI68" i="5"/>
  <c r="U70" i="2" s="1"/>
  <c r="AP68" i="5"/>
  <c r="V70" i="2" s="1"/>
  <c r="AW68" i="5"/>
  <c r="W70" i="2" s="1"/>
  <c r="BD68" i="5"/>
  <c r="X70" i="2" s="1"/>
  <c r="BK68" i="5"/>
  <c r="Y70" i="2" s="1"/>
  <c r="BR68" i="5"/>
  <c r="BY68" i="5"/>
  <c r="AA70" i="2" s="1"/>
  <c r="CF68" i="5"/>
  <c r="AB70" i="2" s="1"/>
  <c r="CM68" i="5"/>
  <c r="CT68" i="5"/>
  <c r="AD70" i="2" s="1"/>
  <c r="DA68" i="5"/>
  <c r="AE70" i="2" s="1"/>
  <c r="DH68" i="5"/>
  <c r="AF70" i="2" s="1"/>
  <c r="DN68" i="5"/>
  <c r="K70" i="2" s="1"/>
  <c r="DR68" i="5"/>
  <c r="H71" i="2"/>
  <c r="I71" i="2"/>
  <c r="U69" i="5"/>
  <c r="AB69" i="5"/>
  <c r="T71" i="2" s="1"/>
  <c r="AI69" i="5"/>
  <c r="U71" i="2" s="1"/>
  <c r="AP69" i="5"/>
  <c r="V71" i="2" s="1"/>
  <c r="AW69" i="5"/>
  <c r="W71" i="2" s="1"/>
  <c r="BD69" i="5"/>
  <c r="X71" i="2" s="1"/>
  <c r="BK69" i="5"/>
  <c r="BR69" i="5"/>
  <c r="Z71" i="2" s="1"/>
  <c r="BY69" i="5"/>
  <c r="AA71" i="2" s="1"/>
  <c r="CF69" i="5"/>
  <c r="AB71" i="2" s="1"/>
  <c r="CM69" i="5"/>
  <c r="AC71" i="2" s="1"/>
  <c r="CT69" i="5"/>
  <c r="AD71" i="2" s="1"/>
  <c r="DA69" i="5"/>
  <c r="DH69" i="5"/>
  <c r="AF71" i="2" s="1"/>
  <c r="DN69" i="5"/>
  <c r="DM69" i="5" s="1"/>
  <c r="P69" i="5" s="1"/>
  <c r="Q69" i="5" s="1"/>
  <c r="DR69" i="5"/>
  <c r="H72" i="2"/>
  <c r="I72" i="2"/>
  <c r="U70" i="5"/>
  <c r="AB70" i="5"/>
  <c r="T72" i="2" s="1"/>
  <c r="AI70" i="5"/>
  <c r="U72" i="2" s="1"/>
  <c r="AP70" i="5"/>
  <c r="AW70" i="5"/>
  <c r="W72" i="2" s="1"/>
  <c r="BD70" i="5"/>
  <c r="X72" i="2" s="1"/>
  <c r="BK70" i="5"/>
  <c r="BR70" i="5"/>
  <c r="Z72" i="2" s="1"/>
  <c r="BY70" i="5"/>
  <c r="CF70" i="5"/>
  <c r="AB72" i="2" s="1"/>
  <c r="CM70" i="5"/>
  <c r="AC72" i="2" s="1"/>
  <c r="CT70" i="5"/>
  <c r="AD72" i="2" s="1"/>
  <c r="DA70" i="5"/>
  <c r="AE72" i="2" s="1"/>
  <c r="DH70" i="5"/>
  <c r="AF72" i="2" s="1"/>
  <c r="DN70" i="5"/>
  <c r="K72" i="2" s="1"/>
  <c r="DR70" i="5"/>
  <c r="H73" i="2"/>
  <c r="I73" i="2"/>
  <c r="U71" i="5"/>
  <c r="S73" i="2" s="1"/>
  <c r="AB71" i="5"/>
  <c r="T73" i="2" s="1"/>
  <c r="AI71" i="5"/>
  <c r="U73" i="2" s="1"/>
  <c r="AP71" i="5"/>
  <c r="AW71" i="5"/>
  <c r="BD71" i="5"/>
  <c r="X73" i="2" s="1"/>
  <c r="BK71" i="5"/>
  <c r="Y73" i="2" s="1"/>
  <c r="BR71" i="5"/>
  <c r="Z73" i="2" s="1"/>
  <c r="BY71" i="5"/>
  <c r="AA73" i="2" s="1"/>
  <c r="CF71" i="5"/>
  <c r="AB73" i="2" s="1"/>
  <c r="CM71" i="5"/>
  <c r="AC73" i="2" s="1"/>
  <c r="CT71" i="5"/>
  <c r="AD73" i="2" s="1"/>
  <c r="DA71" i="5"/>
  <c r="AE73" i="2" s="1"/>
  <c r="DH71" i="5"/>
  <c r="AF73" i="2" s="1"/>
  <c r="DN71" i="5"/>
  <c r="DR71" i="5"/>
  <c r="H74" i="2"/>
  <c r="I74" i="2"/>
  <c r="U72" i="5"/>
  <c r="S74" i="2" s="1"/>
  <c r="AB72" i="5"/>
  <c r="T74" i="2" s="1"/>
  <c r="AI72" i="5"/>
  <c r="AP72" i="5"/>
  <c r="V74" i="2" s="1"/>
  <c r="AW72" i="5"/>
  <c r="W74" i="2" s="1"/>
  <c r="BD72" i="5"/>
  <c r="X74" i="2" s="1"/>
  <c r="BK72" i="5"/>
  <c r="BR72" i="5"/>
  <c r="Z74" i="2" s="1"/>
  <c r="BY72" i="5"/>
  <c r="AA74" i="2" s="1"/>
  <c r="CF72" i="5"/>
  <c r="AB74" i="2" s="1"/>
  <c r="CM72" i="5"/>
  <c r="AC74" i="2" s="1"/>
  <c r="CT72" i="5"/>
  <c r="AD74" i="2" s="1"/>
  <c r="DA72" i="5"/>
  <c r="AE74" i="2" s="1"/>
  <c r="DH72" i="5"/>
  <c r="AF74" i="2" s="1"/>
  <c r="DN72" i="5"/>
  <c r="K74" i="2" s="1"/>
  <c r="DR72" i="5"/>
  <c r="H75" i="2"/>
  <c r="I75" i="2"/>
  <c r="U73" i="5"/>
  <c r="AB73" i="5"/>
  <c r="T75" i="2" s="1"/>
  <c r="AI73" i="5"/>
  <c r="U75" i="2" s="1"/>
  <c r="AP73" i="5"/>
  <c r="V75" i="2" s="1"/>
  <c r="AW73" i="5"/>
  <c r="BD73" i="5"/>
  <c r="X75" i="2" s="1"/>
  <c r="BK73" i="5"/>
  <c r="Y75" i="2" s="1"/>
  <c r="BR73" i="5"/>
  <c r="Z75" i="2" s="1"/>
  <c r="BY73" i="5"/>
  <c r="AA75" i="2" s="1"/>
  <c r="CF73" i="5"/>
  <c r="AB75" i="2" s="1"/>
  <c r="CM73" i="5"/>
  <c r="CT73" i="5"/>
  <c r="AD75" i="2" s="1"/>
  <c r="DA73" i="5"/>
  <c r="AE75" i="2" s="1"/>
  <c r="DH73" i="5"/>
  <c r="DN73" i="5"/>
  <c r="DM73" i="5" s="1"/>
  <c r="DO73" i="5" s="1"/>
  <c r="DP73" i="5" s="1"/>
  <c r="DR73" i="5"/>
  <c r="H76" i="2"/>
  <c r="I76" i="2"/>
  <c r="U74" i="5"/>
  <c r="S76" i="2" s="1"/>
  <c r="AB74" i="5"/>
  <c r="T76" i="2" s="1"/>
  <c r="AI74" i="5"/>
  <c r="U76" i="2" s="1"/>
  <c r="AP74" i="5"/>
  <c r="AW74" i="5"/>
  <c r="W76" i="2" s="1"/>
  <c r="BD74" i="5"/>
  <c r="BK74" i="5"/>
  <c r="Y76" i="2" s="1"/>
  <c r="BR74" i="5"/>
  <c r="Z76" i="2" s="1"/>
  <c r="BY74" i="5"/>
  <c r="AA76" i="2" s="1"/>
  <c r="CF74" i="5"/>
  <c r="AB76" i="2" s="1"/>
  <c r="CM74" i="5"/>
  <c r="AC76" i="2" s="1"/>
  <c r="CT74" i="5"/>
  <c r="AD76" i="2" s="1"/>
  <c r="DA74" i="5"/>
  <c r="AE76" i="2" s="1"/>
  <c r="DH74" i="5"/>
  <c r="AF76" i="2" s="1"/>
  <c r="DN74" i="5"/>
  <c r="DM74" i="5" s="1"/>
  <c r="DR74" i="5"/>
  <c r="H77" i="2"/>
  <c r="I77" i="2"/>
  <c r="U75" i="5"/>
  <c r="AB75" i="5"/>
  <c r="AI75" i="5"/>
  <c r="U77" i="2" s="1"/>
  <c r="AP75" i="5"/>
  <c r="V77" i="2" s="1"/>
  <c r="AW75" i="5"/>
  <c r="W77" i="2" s="1"/>
  <c r="BD75" i="5"/>
  <c r="X77" i="2" s="1"/>
  <c r="BK75" i="5"/>
  <c r="Y77" i="2" s="1"/>
  <c r="BR75" i="5"/>
  <c r="Z77" i="2" s="1"/>
  <c r="BY75" i="5"/>
  <c r="AA77" i="2" s="1"/>
  <c r="CF75" i="5"/>
  <c r="AB77" i="2" s="1"/>
  <c r="CM75" i="5"/>
  <c r="AC77" i="2" s="1"/>
  <c r="CT75" i="5"/>
  <c r="AD77" i="2" s="1"/>
  <c r="DA75" i="5"/>
  <c r="AE77" i="2" s="1"/>
  <c r="DH75" i="5"/>
  <c r="AF77" i="2" s="1"/>
  <c r="DN75" i="5"/>
  <c r="DR75" i="5"/>
  <c r="H78" i="2"/>
  <c r="I78" i="2"/>
  <c r="U76" i="5"/>
  <c r="AB76" i="5"/>
  <c r="T78" i="2" s="1"/>
  <c r="AI76" i="5"/>
  <c r="U78" i="2" s="1"/>
  <c r="AP76" i="5"/>
  <c r="V78" i="2" s="1"/>
  <c r="AW76" i="5"/>
  <c r="W78" i="2" s="1"/>
  <c r="BD76" i="5"/>
  <c r="X78" i="2" s="1"/>
  <c r="BK76" i="5"/>
  <c r="Y78" i="2" s="1"/>
  <c r="BR76" i="5"/>
  <c r="BY76" i="5"/>
  <c r="AA78" i="2" s="1"/>
  <c r="CF76" i="5"/>
  <c r="AB78" i="2" s="1"/>
  <c r="CM76" i="5"/>
  <c r="AC78" i="2" s="1"/>
  <c r="CT76" i="5"/>
  <c r="AD78" i="2" s="1"/>
  <c r="DA76" i="5"/>
  <c r="AE78" i="2" s="1"/>
  <c r="DH76" i="5"/>
  <c r="AF78" i="2" s="1"/>
  <c r="DN76" i="5"/>
  <c r="DR76" i="5"/>
  <c r="H79" i="2"/>
  <c r="I79" i="2"/>
  <c r="U77" i="5"/>
  <c r="AB77" i="5"/>
  <c r="T79" i="2" s="1"/>
  <c r="AI77" i="5"/>
  <c r="U79" i="2" s="1"/>
  <c r="AP77" i="5"/>
  <c r="V79" i="2" s="1"/>
  <c r="AW77" i="5"/>
  <c r="W79" i="2" s="1"/>
  <c r="BD77" i="5"/>
  <c r="X79" i="2" s="1"/>
  <c r="BK77" i="5"/>
  <c r="Y79" i="2" s="1"/>
  <c r="BR77" i="5"/>
  <c r="Z79" i="2" s="1"/>
  <c r="BY77" i="5"/>
  <c r="AA79" i="2" s="1"/>
  <c r="CF77" i="5"/>
  <c r="AB79" i="2" s="1"/>
  <c r="CM77" i="5"/>
  <c r="AC79" i="2" s="1"/>
  <c r="CT77" i="5"/>
  <c r="AD79" i="2" s="1"/>
  <c r="DA77" i="5"/>
  <c r="DH77" i="5"/>
  <c r="AF79" i="2" s="1"/>
  <c r="DN77" i="5"/>
  <c r="DR77" i="5"/>
  <c r="H80" i="2"/>
  <c r="I80" i="2"/>
  <c r="U78" i="5"/>
  <c r="AB78" i="5"/>
  <c r="T80" i="2" s="1"/>
  <c r="AI78" i="5"/>
  <c r="AP78" i="5"/>
  <c r="V80" i="2" s="1"/>
  <c r="AW78" i="5"/>
  <c r="W80" i="2" s="1"/>
  <c r="BD78" i="5"/>
  <c r="X80" i="2" s="1"/>
  <c r="BK78" i="5"/>
  <c r="Y80" i="2" s="1"/>
  <c r="BR78" i="5"/>
  <c r="Z80" i="2" s="1"/>
  <c r="BY78" i="5"/>
  <c r="CF78" i="5"/>
  <c r="AB80" i="2" s="1"/>
  <c r="CM78" i="5"/>
  <c r="AC80" i="2" s="1"/>
  <c r="CT78" i="5"/>
  <c r="AD80" i="2" s="1"/>
  <c r="DA78" i="5"/>
  <c r="AE80" i="2" s="1"/>
  <c r="DH78" i="5"/>
  <c r="AF80" i="2" s="1"/>
  <c r="DN78" i="5"/>
  <c r="K80" i="2" s="1"/>
  <c r="DR78" i="5"/>
  <c r="H81" i="2"/>
  <c r="I81" i="2"/>
  <c r="U79" i="5"/>
  <c r="AB79" i="5"/>
  <c r="AI79" i="5"/>
  <c r="U81" i="2" s="1"/>
  <c r="AP79" i="5"/>
  <c r="V81" i="2" s="1"/>
  <c r="AW79" i="5"/>
  <c r="W81" i="2" s="1"/>
  <c r="BD79" i="5"/>
  <c r="BK79" i="5"/>
  <c r="Y81" i="2" s="1"/>
  <c r="BR79" i="5"/>
  <c r="Z81" i="2" s="1"/>
  <c r="BY79" i="5"/>
  <c r="AA81" i="2" s="1"/>
  <c r="CF79" i="5"/>
  <c r="AB81" i="2" s="1"/>
  <c r="CM79" i="5"/>
  <c r="AC81" i="2" s="1"/>
  <c r="CT79" i="5"/>
  <c r="AD81" i="2" s="1"/>
  <c r="DA79" i="5"/>
  <c r="DH79" i="5"/>
  <c r="AF81" i="2" s="1"/>
  <c r="DN79" i="5"/>
  <c r="DM79" i="5" s="1"/>
  <c r="P79" i="5" s="1"/>
  <c r="Q79" i="5" s="1"/>
  <c r="DR79" i="5"/>
  <c r="H82" i="2"/>
  <c r="I82" i="2"/>
  <c r="U80" i="5"/>
  <c r="AB80" i="5"/>
  <c r="AI80" i="5"/>
  <c r="AP80" i="5"/>
  <c r="V82" i="2" s="1"/>
  <c r="AW80" i="5"/>
  <c r="W82" i="2" s="1"/>
  <c r="BD80" i="5"/>
  <c r="BK80" i="5"/>
  <c r="Y82" i="2" s="1"/>
  <c r="BR80" i="5"/>
  <c r="Z82" i="2" s="1"/>
  <c r="BY80" i="5"/>
  <c r="AA82" i="2" s="1"/>
  <c r="CF80" i="5"/>
  <c r="AB82" i="2" s="1"/>
  <c r="CM80" i="5"/>
  <c r="AC82" i="2" s="1"/>
  <c r="CT80" i="5"/>
  <c r="AD82" i="2" s="1"/>
  <c r="DA80" i="5"/>
  <c r="AE82" i="2" s="1"/>
  <c r="DH80" i="5"/>
  <c r="AF82" i="2" s="1"/>
  <c r="DN80" i="5"/>
  <c r="DR80" i="5"/>
  <c r="H83" i="2"/>
  <c r="I83" i="2"/>
  <c r="U81" i="5"/>
  <c r="AB81" i="5"/>
  <c r="T83" i="2" s="1"/>
  <c r="AI81" i="5"/>
  <c r="U83" i="2" s="1"/>
  <c r="AP81" i="5"/>
  <c r="V83" i="2" s="1"/>
  <c r="AW81" i="5"/>
  <c r="W83" i="2" s="1"/>
  <c r="BD81" i="5"/>
  <c r="X83" i="2" s="1"/>
  <c r="BK81" i="5"/>
  <c r="Y83" i="2" s="1"/>
  <c r="BR81" i="5"/>
  <c r="BY81" i="5"/>
  <c r="CF81" i="5"/>
  <c r="AB83" i="2" s="1"/>
  <c r="CM81" i="5"/>
  <c r="AC83" i="2" s="1"/>
  <c r="CT81" i="5"/>
  <c r="DA81" i="5"/>
  <c r="AE83" i="2" s="1"/>
  <c r="DH81" i="5"/>
  <c r="DN81" i="5"/>
  <c r="DM81" i="5" s="1"/>
  <c r="L83" i="2" s="1"/>
  <c r="R83" i="2" s="1"/>
  <c r="DR81" i="5"/>
  <c r="H84" i="2"/>
  <c r="I84" i="2"/>
  <c r="U82" i="5"/>
  <c r="AB82" i="5"/>
  <c r="AI82" i="5"/>
  <c r="AP82" i="5"/>
  <c r="V84" i="2" s="1"/>
  <c r="AW82" i="5"/>
  <c r="W84" i="2" s="1"/>
  <c r="BD82" i="5"/>
  <c r="X84" i="2" s="1"/>
  <c r="BK82" i="5"/>
  <c r="Y84" i="2" s="1"/>
  <c r="BR82" i="5"/>
  <c r="Z84" i="2" s="1"/>
  <c r="BY82" i="5"/>
  <c r="CF82" i="5"/>
  <c r="AB84" i="2" s="1"/>
  <c r="CM82" i="5"/>
  <c r="AC84" i="2" s="1"/>
  <c r="CT82" i="5"/>
  <c r="AD84" i="2" s="1"/>
  <c r="DA82" i="5"/>
  <c r="AE84" i="2" s="1"/>
  <c r="DH82" i="5"/>
  <c r="AF84" i="2" s="1"/>
  <c r="DN82" i="5"/>
  <c r="K84" i="2" s="1"/>
  <c r="DR82" i="5"/>
  <c r="H85" i="2"/>
  <c r="I85" i="2"/>
  <c r="U83" i="5"/>
  <c r="AB83" i="5"/>
  <c r="T85" i="2" s="1"/>
  <c r="AI83" i="5"/>
  <c r="U85" i="2" s="1"/>
  <c r="AP83" i="5"/>
  <c r="AW83" i="5"/>
  <c r="W85" i="2" s="1"/>
  <c r="BD83" i="5"/>
  <c r="X85" i="2" s="1"/>
  <c r="BK83" i="5"/>
  <c r="Y85" i="2" s="1"/>
  <c r="BR83" i="5"/>
  <c r="Z85" i="2" s="1"/>
  <c r="BY83" i="5"/>
  <c r="AA85" i="2" s="1"/>
  <c r="CF83" i="5"/>
  <c r="AB85" i="2" s="1"/>
  <c r="CM83" i="5"/>
  <c r="AC85" i="2" s="1"/>
  <c r="CT83" i="5"/>
  <c r="AD85" i="2" s="1"/>
  <c r="DA83" i="5"/>
  <c r="AE85" i="2" s="1"/>
  <c r="DH83" i="5"/>
  <c r="AF85" i="2" s="1"/>
  <c r="DN83" i="5"/>
  <c r="DR83" i="5"/>
  <c r="H86" i="2"/>
  <c r="I86" i="2"/>
  <c r="U84" i="5"/>
  <c r="AB84" i="5"/>
  <c r="T86" i="2" s="1"/>
  <c r="AI84" i="5"/>
  <c r="U86" i="2" s="1"/>
  <c r="AP84" i="5"/>
  <c r="V86" i="2" s="1"/>
  <c r="AW84" i="5"/>
  <c r="W86" i="2" s="1"/>
  <c r="BD84" i="5"/>
  <c r="X86" i="2" s="1"/>
  <c r="BK84" i="5"/>
  <c r="Y86" i="2" s="1"/>
  <c r="BR84" i="5"/>
  <c r="BY84" i="5"/>
  <c r="AA86" i="2" s="1"/>
  <c r="CF84" i="5"/>
  <c r="AB86" i="2" s="1"/>
  <c r="CM84" i="5"/>
  <c r="AC86" i="2" s="1"/>
  <c r="CT84" i="5"/>
  <c r="AD86" i="2" s="1"/>
  <c r="DA84" i="5"/>
  <c r="AE86" i="2" s="1"/>
  <c r="DH84" i="5"/>
  <c r="AF86" i="2" s="1"/>
  <c r="DN84" i="5"/>
  <c r="DR84" i="5"/>
  <c r="H87" i="2"/>
  <c r="I87" i="2"/>
  <c r="U85" i="5"/>
  <c r="AB85" i="5"/>
  <c r="T87" i="2" s="1"/>
  <c r="AI85" i="5"/>
  <c r="AP85" i="5"/>
  <c r="V87" i="2" s="1"/>
  <c r="AW85" i="5"/>
  <c r="W87" i="2" s="1"/>
  <c r="BD85" i="5"/>
  <c r="X87" i="2" s="1"/>
  <c r="BK85" i="5"/>
  <c r="Y87" i="2" s="1"/>
  <c r="BR85" i="5"/>
  <c r="Z87" i="2" s="1"/>
  <c r="BY85" i="5"/>
  <c r="AA87" i="2" s="1"/>
  <c r="CF85" i="5"/>
  <c r="AB87" i="2" s="1"/>
  <c r="CM85" i="5"/>
  <c r="AC87" i="2" s="1"/>
  <c r="CT85" i="5"/>
  <c r="AD87" i="2" s="1"/>
  <c r="DA85" i="5"/>
  <c r="AE87" i="2" s="1"/>
  <c r="DH85" i="5"/>
  <c r="AF87" i="2" s="1"/>
  <c r="DN85" i="5"/>
  <c r="DR85" i="5"/>
  <c r="H88" i="2"/>
  <c r="I88" i="2"/>
  <c r="U86" i="5"/>
  <c r="S88" i="2" s="1"/>
  <c r="AB86" i="5"/>
  <c r="AI86" i="5"/>
  <c r="U88" i="2" s="1"/>
  <c r="AP86" i="5"/>
  <c r="V88" i="2" s="1"/>
  <c r="AW86" i="5"/>
  <c r="W88" i="2" s="1"/>
  <c r="BD86" i="5"/>
  <c r="X88" i="2" s="1"/>
  <c r="BK86" i="5"/>
  <c r="Y88" i="2" s="1"/>
  <c r="BR86" i="5"/>
  <c r="Z88" i="2" s="1"/>
  <c r="BY86" i="5"/>
  <c r="AA88" i="2" s="1"/>
  <c r="CF86" i="5"/>
  <c r="AB88" i="2" s="1"/>
  <c r="CM86" i="5"/>
  <c r="AC88" i="2" s="1"/>
  <c r="CT86" i="5"/>
  <c r="DA86" i="5"/>
  <c r="AE88" i="2" s="1"/>
  <c r="DH86" i="5"/>
  <c r="DN86" i="5"/>
  <c r="K88" i="2" s="1"/>
  <c r="DR86" i="5"/>
  <c r="H89" i="2"/>
  <c r="I89" i="2"/>
  <c r="U87" i="5"/>
  <c r="AB87" i="5"/>
  <c r="T89" i="2" s="1"/>
  <c r="AI87" i="5"/>
  <c r="AP87" i="5"/>
  <c r="V89" i="2" s="1"/>
  <c r="AW87" i="5"/>
  <c r="W89" i="2" s="1"/>
  <c r="BD87" i="5"/>
  <c r="X89" i="2" s="1"/>
  <c r="BK87" i="5"/>
  <c r="BR87" i="5"/>
  <c r="Z89" i="2" s="1"/>
  <c r="BY87" i="5"/>
  <c r="AA89" i="2" s="1"/>
  <c r="CF87" i="5"/>
  <c r="AB89" i="2" s="1"/>
  <c r="CM87" i="5"/>
  <c r="AC89" i="2" s="1"/>
  <c r="CT87" i="5"/>
  <c r="AD89" i="2" s="1"/>
  <c r="DA87" i="5"/>
  <c r="AE89" i="2" s="1"/>
  <c r="DH87" i="5"/>
  <c r="AF89" i="2" s="1"/>
  <c r="DN87" i="5"/>
  <c r="DR87" i="5"/>
  <c r="H90" i="2"/>
  <c r="I90" i="2"/>
  <c r="U88" i="5"/>
  <c r="S90" i="2" s="1"/>
  <c r="AB88" i="5"/>
  <c r="T90" i="2" s="1"/>
  <c r="AI88" i="5"/>
  <c r="U90" i="2" s="1"/>
  <c r="AP88" i="5"/>
  <c r="V90" i="2" s="1"/>
  <c r="AW88" i="5"/>
  <c r="W90" i="2" s="1"/>
  <c r="BD88" i="5"/>
  <c r="X90" i="2" s="1"/>
  <c r="BK88" i="5"/>
  <c r="Y90" i="2" s="1"/>
  <c r="BR88" i="5"/>
  <c r="Z90" i="2" s="1"/>
  <c r="BY88" i="5"/>
  <c r="AA90" i="2" s="1"/>
  <c r="CF88" i="5"/>
  <c r="AB90" i="2" s="1"/>
  <c r="CM88" i="5"/>
  <c r="AC90" i="2" s="1"/>
  <c r="CT88" i="5"/>
  <c r="AD90" i="2" s="1"/>
  <c r="DA88" i="5"/>
  <c r="AE90" i="2" s="1"/>
  <c r="DH88" i="5"/>
  <c r="AF90" i="2" s="1"/>
  <c r="DN88" i="5"/>
  <c r="DR88" i="5"/>
  <c r="H91" i="2"/>
  <c r="I91" i="2"/>
  <c r="U89" i="5"/>
  <c r="AB89" i="5"/>
  <c r="T91" i="2" s="1"/>
  <c r="AI89" i="5"/>
  <c r="U91" i="2" s="1"/>
  <c r="AP89" i="5"/>
  <c r="AW89" i="5"/>
  <c r="W91" i="2" s="1"/>
  <c r="BD89" i="5"/>
  <c r="X91" i="2" s="1"/>
  <c r="BK89" i="5"/>
  <c r="BR89" i="5"/>
  <c r="Z91" i="2" s="1"/>
  <c r="BY89" i="5"/>
  <c r="AA91" i="2" s="1"/>
  <c r="CF89" i="5"/>
  <c r="AB91" i="2" s="1"/>
  <c r="CM89" i="5"/>
  <c r="AC91" i="2" s="1"/>
  <c r="CT89" i="5"/>
  <c r="AD91" i="2" s="1"/>
  <c r="DA89" i="5"/>
  <c r="AE91" i="2" s="1"/>
  <c r="DH89" i="5"/>
  <c r="AF91" i="2" s="1"/>
  <c r="DN89" i="5"/>
  <c r="DR89" i="5"/>
  <c r="H92" i="2"/>
  <c r="I92" i="2"/>
  <c r="U90" i="5"/>
  <c r="S92" i="2" s="1"/>
  <c r="AB90" i="5"/>
  <c r="T92" i="2" s="1"/>
  <c r="AI90" i="5"/>
  <c r="U92" i="2" s="1"/>
  <c r="AP90" i="5"/>
  <c r="V92" i="2" s="1"/>
  <c r="AW90" i="5"/>
  <c r="W92" i="2" s="1"/>
  <c r="BD90" i="5"/>
  <c r="X92" i="2" s="1"/>
  <c r="BK90" i="5"/>
  <c r="Y92" i="2" s="1"/>
  <c r="BR90" i="5"/>
  <c r="Z92" i="2" s="1"/>
  <c r="BY90" i="5"/>
  <c r="CF90" i="5"/>
  <c r="AB92" i="2" s="1"/>
  <c r="CM90" i="5"/>
  <c r="AC92" i="2" s="1"/>
  <c r="CT90" i="5"/>
  <c r="AD92" i="2" s="1"/>
  <c r="DA90" i="5"/>
  <c r="AE92" i="2" s="1"/>
  <c r="DH90" i="5"/>
  <c r="AF92" i="2" s="1"/>
  <c r="DN90" i="5"/>
  <c r="DM90" i="5" s="1"/>
  <c r="DR90" i="5"/>
  <c r="H93" i="2"/>
  <c r="I93" i="2"/>
  <c r="U91" i="5"/>
  <c r="AB91" i="5"/>
  <c r="T93" i="2" s="1"/>
  <c r="AI91" i="5"/>
  <c r="AP91" i="5"/>
  <c r="V93" i="2" s="1"/>
  <c r="AW91" i="5"/>
  <c r="BD91" i="5"/>
  <c r="X93" i="2" s="1"/>
  <c r="BK91" i="5"/>
  <c r="Y93" i="2" s="1"/>
  <c r="BR91" i="5"/>
  <c r="Z93" i="2" s="1"/>
  <c r="BY91" i="5"/>
  <c r="CF91" i="5"/>
  <c r="AB93" i="2" s="1"/>
  <c r="CM91" i="5"/>
  <c r="AC93" i="2" s="1"/>
  <c r="CT91" i="5"/>
  <c r="AD93" i="2" s="1"/>
  <c r="DA91" i="5"/>
  <c r="DH91" i="5"/>
  <c r="AF93" i="2" s="1"/>
  <c r="DN91" i="5"/>
  <c r="DR91" i="5"/>
  <c r="H94" i="2"/>
  <c r="I94" i="2"/>
  <c r="U92" i="5"/>
  <c r="AB92" i="5"/>
  <c r="T94" i="2" s="1"/>
  <c r="AI92" i="5"/>
  <c r="U94" i="2" s="1"/>
  <c r="AP92" i="5"/>
  <c r="V94" i="2" s="1"/>
  <c r="AW92" i="5"/>
  <c r="W94" i="2" s="1"/>
  <c r="BD92" i="5"/>
  <c r="X94" i="2" s="1"/>
  <c r="BK92" i="5"/>
  <c r="Y94" i="2" s="1"/>
  <c r="BR92" i="5"/>
  <c r="Z94" i="2" s="1"/>
  <c r="BY92" i="5"/>
  <c r="AA94" i="2" s="1"/>
  <c r="CF92" i="5"/>
  <c r="AB94" i="2" s="1"/>
  <c r="CM92" i="5"/>
  <c r="AC94" i="2" s="1"/>
  <c r="CT92" i="5"/>
  <c r="DA92" i="5"/>
  <c r="AE94" i="2" s="1"/>
  <c r="DH92" i="5"/>
  <c r="AF94" i="2" s="1"/>
  <c r="DN92" i="5"/>
  <c r="DR92" i="5"/>
  <c r="H95" i="2"/>
  <c r="I95" i="2"/>
  <c r="U93" i="5"/>
  <c r="S95" i="2" s="1"/>
  <c r="AB93" i="5"/>
  <c r="T95" i="2" s="1"/>
  <c r="AI93" i="5"/>
  <c r="AP93" i="5"/>
  <c r="V95" i="2" s="1"/>
  <c r="AW93" i="5"/>
  <c r="W95" i="2" s="1"/>
  <c r="BD93" i="5"/>
  <c r="X95" i="2" s="1"/>
  <c r="BK93" i="5"/>
  <c r="Y95" i="2" s="1"/>
  <c r="BR93" i="5"/>
  <c r="Z95" i="2" s="1"/>
  <c r="BY93" i="5"/>
  <c r="AA95" i="2" s="1"/>
  <c r="CF93" i="5"/>
  <c r="AB95" i="2" s="1"/>
  <c r="CM93" i="5"/>
  <c r="AC95" i="2" s="1"/>
  <c r="CT93" i="5"/>
  <c r="AD95" i="2" s="1"/>
  <c r="DA93" i="5"/>
  <c r="AE95" i="2" s="1"/>
  <c r="DH93" i="5"/>
  <c r="AF95" i="2" s="1"/>
  <c r="DN93" i="5"/>
  <c r="DM93" i="5" s="1"/>
  <c r="P93" i="5" s="1"/>
  <c r="Q93" i="5" s="1"/>
  <c r="DR93" i="5"/>
  <c r="H96" i="2"/>
  <c r="I96" i="2"/>
  <c r="U94" i="5"/>
  <c r="AB94" i="5"/>
  <c r="T96" i="2" s="1"/>
  <c r="AI94" i="5"/>
  <c r="AP94" i="5"/>
  <c r="V96" i="2" s="1"/>
  <c r="AW94" i="5"/>
  <c r="W96" i="2" s="1"/>
  <c r="BD94" i="5"/>
  <c r="X96" i="2" s="1"/>
  <c r="BK94" i="5"/>
  <c r="Y96" i="2" s="1"/>
  <c r="BR94" i="5"/>
  <c r="BY94" i="5"/>
  <c r="AA96" i="2" s="1"/>
  <c r="CF94" i="5"/>
  <c r="AB96" i="2" s="1"/>
  <c r="CM94" i="5"/>
  <c r="AC96" i="2" s="1"/>
  <c r="CT94" i="5"/>
  <c r="AD96" i="2" s="1"/>
  <c r="DA94" i="5"/>
  <c r="AE96" i="2" s="1"/>
  <c r="DH94" i="5"/>
  <c r="AF96" i="2" s="1"/>
  <c r="DN94" i="5"/>
  <c r="DR94" i="5"/>
  <c r="H97" i="2"/>
  <c r="I97" i="2"/>
  <c r="U95" i="5"/>
  <c r="AB95" i="5"/>
  <c r="T97" i="2" s="1"/>
  <c r="AI95" i="5"/>
  <c r="U97" i="2" s="1"/>
  <c r="AP95" i="5"/>
  <c r="V97" i="2" s="1"/>
  <c r="AW95" i="5"/>
  <c r="W97" i="2" s="1"/>
  <c r="BD95" i="5"/>
  <c r="X97" i="2" s="1"/>
  <c r="BK95" i="5"/>
  <c r="Y97" i="2" s="1"/>
  <c r="BR95" i="5"/>
  <c r="Z97" i="2" s="1"/>
  <c r="BY95" i="5"/>
  <c r="AA97" i="2" s="1"/>
  <c r="CF95" i="5"/>
  <c r="AB97" i="2" s="1"/>
  <c r="CM95" i="5"/>
  <c r="AC97" i="2" s="1"/>
  <c r="CT95" i="5"/>
  <c r="AD97" i="2" s="1"/>
  <c r="DA95" i="5"/>
  <c r="AE97" i="2" s="1"/>
  <c r="DH95" i="5"/>
  <c r="AF97" i="2" s="1"/>
  <c r="DN95" i="5"/>
  <c r="K97" i="2" s="1"/>
  <c r="DR95" i="5"/>
  <c r="H98" i="2"/>
  <c r="I98" i="2"/>
  <c r="U96" i="5"/>
  <c r="S98" i="2" s="1"/>
  <c r="AB96" i="5"/>
  <c r="T98" i="2" s="1"/>
  <c r="AI96" i="5"/>
  <c r="AP96" i="5"/>
  <c r="V98" i="2" s="1"/>
  <c r="AW96" i="5"/>
  <c r="W98" i="2" s="1"/>
  <c r="BD96" i="5"/>
  <c r="X98" i="2" s="1"/>
  <c r="BK96" i="5"/>
  <c r="Y98" i="2" s="1"/>
  <c r="BR96" i="5"/>
  <c r="Z98" i="2" s="1"/>
  <c r="BY96" i="5"/>
  <c r="AA98" i="2" s="1"/>
  <c r="CF96" i="5"/>
  <c r="AB98" i="2" s="1"/>
  <c r="CM96" i="5"/>
  <c r="AC98" i="2" s="1"/>
  <c r="CT96" i="5"/>
  <c r="AD98" i="2" s="1"/>
  <c r="DA96" i="5"/>
  <c r="AE98" i="2" s="1"/>
  <c r="DH96" i="5"/>
  <c r="AF98" i="2" s="1"/>
  <c r="DN96" i="5"/>
  <c r="DM96" i="5" s="1"/>
  <c r="P96" i="5" s="1"/>
  <c r="Q96" i="5" s="1"/>
  <c r="DR96" i="5"/>
  <c r="H99" i="2"/>
  <c r="I99" i="2"/>
  <c r="U97" i="5"/>
  <c r="S99" i="2" s="1"/>
  <c r="AB97" i="5"/>
  <c r="T99" i="2" s="1"/>
  <c r="AI97" i="5"/>
  <c r="AP97" i="5"/>
  <c r="V99" i="2" s="1"/>
  <c r="AW97" i="5"/>
  <c r="W99" i="2" s="1"/>
  <c r="BD97" i="5"/>
  <c r="X99" i="2" s="1"/>
  <c r="BK97" i="5"/>
  <c r="Y99" i="2" s="1"/>
  <c r="BR97" i="5"/>
  <c r="Z99" i="2" s="1"/>
  <c r="BY97" i="5"/>
  <c r="AA99" i="2" s="1"/>
  <c r="CF97" i="5"/>
  <c r="AB99" i="2" s="1"/>
  <c r="CM97" i="5"/>
  <c r="AC99" i="2" s="1"/>
  <c r="CT97" i="5"/>
  <c r="DA97" i="5"/>
  <c r="AE99" i="2" s="1"/>
  <c r="DH97" i="5"/>
  <c r="AF99" i="2" s="1"/>
  <c r="DN97" i="5"/>
  <c r="DR97" i="5"/>
  <c r="H100" i="2"/>
  <c r="I100" i="2"/>
  <c r="U98" i="5"/>
  <c r="AB98" i="5"/>
  <c r="T100" i="2" s="1"/>
  <c r="AI98" i="5"/>
  <c r="AP98" i="5"/>
  <c r="V100" i="2" s="1"/>
  <c r="AW98" i="5"/>
  <c r="W100" i="2" s="1"/>
  <c r="BD98" i="5"/>
  <c r="X100" i="2" s="1"/>
  <c r="BK98" i="5"/>
  <c r="Y100" i="2" s="1"/>
  <c r="BR98" i="5"/>
  <c r="Z100" i="2" s="1"/>
  <c r="BY98" i="5"/>
  <c r="AA100" i="2" s="1"/>
  <c r="CF98" i="5"/>
  <c r="AB100" i="2" s="1"/>
  <c r="CM98" i="5"/>
  <c r="AC100" i="2" s="1"/>
  <c r="CT98" i="5"/>
  <c r="AD100" i="2" s="1"/>
  <c r="DA98" i="5"/>
  <c r="AE100" i="2" s="1"/>
  <c r="DH98" i="5"/>
  <c r="AF100" i="2" s="1"/>
  <c r="DN98" i="5"/>
  <c r="DM98" i="5" s="1"/>
  <c r="DR98" i="5"/>
  <c r="H101" i="2"/>
  <c r="I101" i="2"/>
  <c r="U99" i="5"/>
  <c r="AB99" i="5"/>
  <c r="AI99" i="5"/>
  <c r="U101" i="2" s="1"/>
  <c r="AP99" i="5"/>
  <c r="V101" i="2" s="1"/>
  <c r="AW99" i="5"/>
  <c r="W101" i="2" s="1"/>
  <c r="BD99" i="5"/>
  <c r="X101" i="2" s="1"/>
  <c r="BK99" i="5"/>
  <c r="Y101" i="2" s="1"/>
  <c r="BR99" i="5"/>
  <c r="Z101" i="2" s="1"/>
  <c r="BY99" i="5"/>
  <c r="AA101" i="2" s="1"/>
  <c r="CF99" i="5"/>
  <c r="AB101" i="2" s="1"/>
  <c r="CM99" i="5"/>
  <c r="AC101" i="2" s="1"/>
  <c r="CT99" i="5"/>
  <c r="AD101" i="2" s="1"/>
  <c r="DA99" i="5"/>
  <c r="AE101" i="2" s="1"/>
  <c r="DH99" i="5"/>
  <c r="AF101" i="2" s="1"/>
  <c r="DN99" i="5"/>
  <c r="K101" i="2" s="1"/>
  <c r="DR99" i="5"/>
  <c r="H102" i="2"/>
  <c r="I102" i="2"/>
  <c r="U100" i="5"/>
  <c r="AB100" i="5"/>
  <c r="T102" i="2" s="1"/>
  <c r="AI100" i="5"/>
  <c r="AP100" i="5"/>
  <c r="V102" i="2" s="1"/>
  <c r="AW100" i="5"/>
  <c r="W102" i="2" s="1"/>
  <c r="BD100" i="5"/>
  <c r="X102" i="2" s="1"/>
  <c r="BK100" i="5"/>
  <c r="Y102" i="2" s="1"/>
  <c r="BR100" i="5"/>
  <c r="Z102" i="2" s="1"/>
  <c r="BY100" i="5"/>
  <c r="AA102" i="2" s="1"/>
  <c r="CF100" i="5"/>
  <c r="AB102" i="2" s="1"/>
  <c r="CM100" i="5"/>
  <c r="AC102" i="2" s="1"/>
  <c r="CT100" i="5"/>
  <c r="AD102" i="2" s="1"/>
  <c r="DA100" i="5"/>
  <c r="AE102" i="2" s="1"/>
  <c r="DH100" i="5"/>
  <c r="AF102" i="2" s="1"/>
  <c r="DN100" i="5"/>
  <c r="K102" i="2" s="1"/>
  <c r="DR100" i="5"/>
  <c r="H103" i="2"/>
  <c r="I103" i="2"/>
  <c r="U101" i="5"/>
  <c r="AB101" i="5"/>
  <c r="T103" i="2" s="1"/>
  <c r="AI101" i="5"/>
  <c r="U103" i="2" s="1"/>
  <c r="AP101" i="5"/>
  <c r="V103" i="2" s="1"/>
  <c r="AW101" i="5"/>
  <c r="W103" i="2" s="1"/>
  <c r="BD101" i="5"/>
  <c r="X103" i="2" s="1"/>
  <c r="BK101" i="5"/>
  <c r="Y103" i="2" s="1"/>
  <c r="BR101" i="5"/>
  <c r="Z103" i="2" s="1"/>
  <c r="BY101" i="5"/>
  <c r="AA103" i="2" s="1"/>
  <c r="CF101" i="5"/>
  <c r="CM101" i="5"/>
  <c r="AC103" i="2" s="1"/>
  <c r="CT101" i="5"/>
  <c r="AD103" i="2" s="1"/>
  <c r="DA101" i="5"/>
  <c r="AE103" i="2" s="1"/>
  <c r="DH101" i="5"/>
  <c r="AF103" i="2" s="1"/>
  <c r="DN101" i="5"/>
  <c r="K103" i="2" s="1"/>
  <c r="DR101" i="5"/>
  <c r="H104" i="2"/>
  <c r="I104" i="2"/>
  <c r="U102" i="5"/>
  <c r="S104" i="2" s="1"/>
  <c r="AB102" i="5"/>
  <c r="AI102" i="5"/>
  <c r="AP102" i="5"/>
  <c r="V104" i="2" s="1"/>
  <c r="AW102" i="5"/>
  <c r="W104" i="2" s="1"/>
  <c r="BD102" i="5"/>
  <c r="X104" i="2" s="1"/>
  <c r="BK102" i="5"/>
  <c r="Y104" i="2" s="1"/>
  <c r="BR102" i="5"/>
  <c r="Z104" i="2" s="1"/>
  <c r="BY102" i="5"/>
  <c r="AA104" i="2" s="1"/>
  <c r="CF102" i="5"/>
  <c r="AB104" i="2" s="1"/>
  <c r="CM102" i="5"/>
  <c r="AC104" i="2" s="1"/>
  <c r="CT102" i="5"/>
  <c r="AD104" i="2" s="1"/>
  <c r="DA102" i="5"/>
  <c r="AE104" i="2" s="1"/>
  <c r="DH102" i="5"/>
  <c r="AF104" i="2" s="1"/>
  <c r="DN102" i="5"/>
  <c r="DM102" i="5" s="1"/>
  <c r="DR102" i="5"/>
  <c r="H105" i="2"/>
  <c r="I105" i="2"/>
  <c r="U103" i="5"/>
  <c r="AB103" i="5"/>
  <c r="AI103" i="5"/>
  <c r="U105" i="2" s="1"/>
  <c r="AP103" i="5"/>
  <c r="V105" i="2" s="1"/>
  <c r="AW103" i="5"/>
  <c r="W105" i="2" s="1"/>
  <c r="BD103" i="5"/>
  <c r="X105" i="2" s="1"/>
  <c r="BK103" i="5"/>
  <c r="Y105" i="2" s="1"/>
  <c r="BR103" i="5"/>
  <c r="Z105" i="2" s="1"/>
  <c r="BY103" i="5"/>
  <c r="AA105" i="2" s="1"/>
  <c r="CF103" i="5"/>
  <c r="AB105" i="2" s="1"/>
  <c r="CM103" i="5"/>
  <c r="AC105" i="2" s="1"/>
  <c r="CT103" i="5"/>
  <c r="AD105" i="2" s="1"/>
  <c r="DA103" i="5"/>
  <c r="AE105" i="2" s="1"/>
  <c r="DH103" i="5"/>
  <c r="AF105" i="2" s="1"/>
  <c r="DN103" i="5"/>
  <c r="DR103" i="5"/>
  <c r="H106" i="2"/>
  <c r="I106" i="2"/>
  <c r="U104" i="5"/>
  <c r="S106" i="2" s="1"/>
  <c r="AB104" i="5"/>
  <c r="T106" i="2" s="1"/>
  <c r="AI104" i="5"/>
  <c r="U106" i="2" s="1"/>
  <c r="AP104" i="5"/>
  <c r="V106" i="2" s="1"/>
  <c r="AW104" i="5"/>
  <c r="W106" i="2" s="1"/>
  <c r="BD104" i="5"/>
  <c r="BK104" i="5"/>
  <c r="Y106" i="2" s="1"/>
  <c r="BR104" i="5"/>
  <c r="Z106" i="2" s="1"/>
  <c r="BY104" i="5"/>
  <c r="AA106" i="2" s="1"/>
  <c r="CF104" i="5"/>
  <c r="CM104" i="5"/>
  <c r="AC106" i="2" s="1"/>
  <c r="CT104" i="5"/>
  <c r="AD106" i="2" s="1"/>
  <c r="DA104" i="5"/>
  <c r="AE106" i="2" s="1"/>
  <c r="DH104" i="5"/>
  <c r="DN104" i="5"/>
  <c r="DR104" i="5"/>
  <c r="H107" i="2"/>
  <c r="I107" i="2"/>
  <c r="U105" i="5"/>
  <c r="AB105" i="5"/>
  <c r="T107" i="2" s="1"/>
  <c r="AI105" i="5"/>
  <c r="U107" i="2" s="1"/>
  <c r="AP105" i="5"/>
  <c r="V107" i="2" s="1"/>
  <c r="AW105" i="5"/>
  <c r="W107" i="2" s="1"/>
  <c r="BD105" i="5"/>
  <c r="X107" i="2" s="1"/>
  <c r="BK105" i="5"/>
  <c r="Y107" i="2" s="1"/>
  <c r="BR105" i="5"/>
  <c r="BY105" i="5"/>
  <c r="AA107" i="2" s="1"/>
  <c r="CF105" i="5"/>
  <c r="CM105" i="5"/>
  <c r="AC107" i="2" s="1"/>
  <c r="CT105" i="5"/>
  <c r="AD107" i="2" s="1"/>
  <c r="DA105" i="5"/>
  <c r="AE107" i="2" s="1"/>
  <c r="DH105" i="5"/>
  <c r="AF107" i="2" s="1"/>
  <c r="DN105" i="5"/>
  <c r="K107" i="2" s="1"/>
  <c r="DR105" i="5"/>
  <c r="H108" i="2"/>
  <c r="I108" i="2"/>
  <c r="U106" i="5"/>
  <c r="AB106" i="5"/>
  <c r="AI106" i="5"/>
  <c r="U108" i="2" s="1"/>
  <c r="AP106" i="5"/>
  <c r="V108" i="2" s="1"/>
  <c r="AW106" i="5"/>
  <c r="W108" i="2" s="1"/>
  <c r="BD106" i="5"/>
  <c r="X108" i="2" s="1"/>
  <c r="BK106" i="5"/>
  <c r="Y108" i="2" s="1"/>
  <c r="BR106" i="5"/>
  <c r="Z108" i="2" s="1"/>
  <c r="BY106" i="5"/>
  <c r="AA108" i="2" s="1"/>
  <c r="CF106" i="5"/>
  <c r="AB108" i="2" s="1"/>
  <c r="CM106" i="5"/>
  <c r="AC108" i="2" s="1"/>
  <c r="CT106" i="5"/>
  <c r="AD108" i="2" s="1"/>
  <c r="DA106" i="5"/>
  <c r="AE108" i="2" s="1"/>
  <c r="DH106" i="5"/>
  <c r="AF108" i="2" s="1"/>
  <c r="DN106" i="5"/>
  <c r="DR106" i="5"/>
  <c r="H109" i="2"/>
  <c r="I109" i="2"/>
  <c r="U107" i="5"/>
  <c r="AB107" i="5"/>
  <c r="AI107" i="5"/>
  <c r="U109" i="2" s="1"/>
  <c r="AP107" i="5"/>
  <c r="V109" i="2" s="1"/>
  <c r="AW107" i="5"/>
  <c r="W109" i="2" s="1"/>
  <c r="BD107" i="5"/>
  <c r="X109" i="2" s="1"/>
  <c r="BK107" i="5"/>
  <c r="Y109" i="2" s="1"/>
  <c r="BR107" i="5"/>
  <c r="Z109" i="2" s="1"/>
  <c r="BY107" i="5"/>
  <c r="AA109" i="2" s="1"/>
  <c r="CF107" i="5"/>
  <c r="AB109" i="2" s="1"/>
  <c r="CM107" i="5"/>
  <c r="AC109" i="2" s="1"/>
  <c r="CT107" i="5"/>
  <c r="AD109" i="2" s="1"/>
  <c r="DA107" i="5"/>
  <c r="AE109" i="2" s="1"/>
  <c r="DH107" i="5"/>
  <c r="AF109" i="2" s="1"/>
  <c r="DN107" i="5"/>
  <c r="K109" i="2" s="1"/>
  <c r="DR107" i="5"/>
  <c r="H110" i="2"/>
  <c r="I110" i="2"/>
  <c r="U108" i="5"/>
  <c r="AB108" i="5"/>
  <c r="T110" i="2" s="1"/>
  <c r="AI108" i="5"/>
  <c r="U110" i="2" s="1"/>
  <c r="AP108" i="5"/>
  <c r="V110" i="2" s="1"/>
  <c r="AW108" i="5"/>
  <c r="W110" i="2" s="1"/>
  <c r="BD108" i="5"/>
  <c r="X110" i="2" s="1"/>
  <c r="BK108" i="5"/>
  <c r="BR108" i="5"/>
  <c r="Z110" i="2" s="1"/>
  <c r="BY108" i="5"/>
  <c r="AA110" i="2" s="1"/>
  <c r="CF108" i="5"/>
  <c r="AB110" i="2" s="1"/>
  <c r="CM108" i="5"/>
  <c r="AC110" i="2" s="1"/>
  <c r="CT108" i="5"/>
  <c r="AD110" i="2" s="1"/>
  <c r="DA108" i="5"/>
  <c r="AE110" i="2" s="1"/>
  <c r="DH108" i="5"/>
  <c r="AF110" i="2" s="1"/>
  <c r="DN108" i="5"/>
  <c r="K110" i="2" s="1"/>
  <c r="DR108" i="5"/>
  <c r="H111" i="2"/>
  <c r="I111" i="2"/>
  <c r="U109" i="5"/>
  <c r="AB109" i="5"/>
  <c r="T111" i="2" s="1"/>
  <c r="AI109" i="5"/>
  <c r="U111" i="2" s="1"/>
  <c r="AP109" i="5"/>
  <c r="AW109" i="5"/>
  <c r="BD109" i="5"/>
  <c r="X111" i="2" s="1"/>
  <c r="BK109" i="5"/>
  <c r="Y111" i="2" s="1"/>
  <c r="BR109" i="5"/>
  <c r="Z111" i="2" s="1"/>
  <c r="BY109" i="5"/>
  <c r="AA111" i="2" s="1"/>
  <c r="CF109" i="5"/>
  <c r="AB111" i="2" s="1"/>
  <c r="CM109" i="5"/>
  <c r="AC111" i="2" s="1"/>
  <c r="CT109" i="5"/>
  <c r="AD111" i="2" s="1"/>
  <c r="DA109" i="5"/>
  <c r="AE111" i="2" s="1"/>
  <c r="DH109" i="5"/>
  <c r="AF111" i="2" s="1"/>
  <c r="DN109" i="5"/>
  <c r="K111" i="2" s="1"/>
  <c r="DR109" i="5"/>
  <c r="N69" i="6"/>
  <c r="N68" i="6"/>
  <c r="N67" i="6"/>
  <c r="N66" i="6"/>
  <c r="N65" i="6"/>
  <c r="N64" i="6"/>
  <c r="N63" i="6"/>
  <c r="E37" i="4"/>
  <c r="E64" i="6" s="1"/>
  <c r="E38" i="4"/>
  <c r="E65" i="6" s="1"/>
  <c r="E39" i="4"/>
  <c r="E40" i="4"/>
  <c r="E67" i="6"/>
  <c r="E41" i="4"/>
  <c r="E36" i="4"/>
  <c r="E63" i="6" s="1"/>
  <c r="D444" i="5"/>
  <c r="H444" i="5"/>
  <c r="J444" i="5"/>
  <c r="K444" i="5"/>
  <c r="L444" i="5"/>
  <c r="D445" i="5"/>
  <c r="E445" i="5"/>
  <c r="F445" i="5"/>
  <c r="L445" i="5"/>
  <c r="M445" i="5"/>
  <c r="Q445" i="5"/>
  <c r="R444" i="5"/>
  <c r="S445" i="5"/>
  <c r="U445" i="5"/>
  <c r="W445" i="5"/>
  <c r="Y445" i="5"/>
  <c r="AA445" i="5"/>
  <c r="AC445" i="5"/>
  <c r="AE445" i="5"/>
  <c r="F446" i="5"/>
  <c r="G446" i="5"/>
  <c r="M446" i="5"/>
  <c r="N446" i="5"/>
  <c r="S446" i="5"/>
  <c r="N447" i="5"/>
  <c r="S448" i="5"/>
  <c r="H449" i="5"/>
  <c r="I449" i="5"/>
  <c r="AF6" i="2"/>
  <c r="AE6" i="2"/>
  <c r="I422" i="2"/>
  <c r="H422" i="2"/>
  <c r="I419" i="2"/>
  <c r="H419" i="2"/>
  <c r="I368" i="2"/>
  <c r="H368" i="2"/>
  <c r="I367" i="2"/>
  <c r="H367" i="2"/>
  <c r="I366" i="2"/>
  <c r="H366" i="2"/>
  <c r="I365" i="2"/>
  <c r="H365" i="2"/>
  <c r="I364" i="2"/>
  <c r="H364" i="2"/>
  <c r="I363" i="2"/>
  <c r="H363" i="2"/>
  <c r="I361" i="2"/>
  <c r="H361" i="2"/>
  <c r="I360" i="2"/>
  <c r="H360" i="2"/>
  <c r="I359" i="2"/>
  <c r="H359" i="2"/>
  <c r="I358" i="2"/>
  <c r="H358" i="2"/>
  <c r="I357" i="2"/>
  <c r="H357" i="2"/>
  <c r="I356" i="2"/>
  <c r="H356" i="2"/>
  <c r="I355" i="2"/>
  <c r="H355" i="2"/>
  <c r="I354" i="2"/>
  <c r="H354" i="2"/>
  <c r="I353" i="2"/>
  <c r="H353" i="2"/>
  <c r="I352" i="2"/>
  <c r="H352" i="2"/>
  <c r="I351" i="2"/>
  <c r="H351" i="2"/>
  <c r="I350" i="2"/>
  <c r="H350" i="2"/>
  <c r="I349" i="2"/>
  <c r="H349" i="2"/>
  <c r="I348" i="2"/>
  <c r="H348" i="2"/>
  <c r="I347" i="2"/>
  <c r="H347" i="2"/>
  <c r="I346" i="2"/>
  <c r="I345" i="2"/>
  <c r="H345" i="2"/>
  <c r="I344" i="2"/>
  <c r="H344" i="2"/>
  <c r="I342" i="2"/>
  <c r="I341" i="2"/>
  <c r="H341" i="2"/>
  <c r="I340" i="2"/>
  <c r="H340" i="2"/>
  <c r="I339" i="2"/>
  <c r="I338" i="2"/>
  <c r="H338" i="2"/>
  <c r="I337" i="2"/>
  <c r="H337" i="2"/>
  <c r="I336" i="2"/>
  <c r="H336" i="2"/>
  <c r="I335" i="2"/>
  <c r="H335" i="2"/>
  <c r="I334" i="2"/>
  <c r="I333" i="2"/>
  <c r="H333" i="2"/>
  <c r="I332" i="2"/>
  <c r="H332" i="2"/>
  <c r="I331" i="2"/>
  <c r="H331" i="2"/>
  <c r="I330" i="2"/>
  <c r="H330" i="2"/>
  <c r="I329" i="2"/>
  <c r="H329" i="2"/>
  <c r="I328" i="2"/>
  <c r="H328" i="2"/>
  <c r="H327" i="2"/>
  <c r="I326" i="2"/>
  <c r="H326" i="2"/>
  <c r="I325" i="2"/>
  <c r="H325" i="2"/>
  <c r="I324" i="2"/>
  <c r="I323" i="2"/>
  <c r="H323" i="2"/>
  <c r="I322" i="2"/>
  <c r="H322" i="2"/>
  <c r="I321" i="2"/>
  <c r="H321" i="2"/>
  <c r="H317" i="2"/>
  <c r="I265" i="2"/>
  <c r="I264" i="2"/>
  <c r="I263" i="2"/>
  <c r="I262" i="2"/>
  <c r="H262" i="2"/>
  <c r="I259" i="2"/>
  <c r="I257" i="2"/>
  <c r="I256" i="2"/>
  <c r="I255" i="2"/>
  <c r="I254" i="2"/>
  <c r="I253" i="2"/>
  <c r="I251" i="2"/>
  <c r="I250" i="2"/>
  <c r="I249" i="2"/>
  <c r="I248" i="2"/>
  <c r="H248" i="2"/>
  <c r="I247" i="2"/>
  <c r="I246" i="2"/>
  <c r="I245" i="2"/>
  <c r="I243" i="2"/>
  <c r="I241" i="2"/>
  <c r="I239" i="2"/>
  <c r="H238" i="2"/>
  <c r="I237" i="2"/>
  <c r="I236" i="2"/>
  <c r="I235" i="2"/>
  <c r="I233" i="2"/>
  <c r="I231" i="2"/>
  <c r="I229" i="2"/>
  <c r="I227" i="2"/>
  <c r="I225" i="2"/>
  <c r="H225" i="2"/>
  <c r="H224" i="2"/>
  <c r="I223" i="2"/>
  <c r="H220" i="2"/>
  <c r="I219" i="2"/>
  <c r="H218" i="2"/>
  <c r="I116" i="2"/>
  <c r="H115" i="2"/>
  <c r="I114" i="2"/>
  <c r="H13" i="2"/>
  <c r="I13" i="2"/>
  <c r="H14" i="2"/>
  <c r="I14" i="2"/>
  <c r="I15" i="2"/>
  <c r="H16" i="2"/>
  <c r="I16" i="2"/>
  <c r="I17" i="2"/>
  <c r="H18" i="2"/>
  <c r="H19" i="2"/>
  <c r="I19" i="2"/>
  <c r="H20" i="2"/>
  <c r="I20" i="2"/>
  <c r="H21" i="2"/>
  <c r="I21" i="2"/>
  <c r="H22" i="2"/>
  <c r="I22" i="2"/>
  <c r="H23" i="2"/>
  <c r="H24" i="2"/>
  <c r="I24" i="2"/>
  <c r="H25" i="2"/>
  <c r="H26" i="2"/>
  <c r="I26" i="2"/>
  <c r="H28" i="2"/>
  <c r="I28" i="2"/>
  <c r="H29" i="2"/>
  <c r="H30" i="2"/>
  <c r="I30" i="2"/>
  <c r="I31" i="2"/>
  <c r="H32" i="2"/>
  <c r="I32" i="2"/>
  <c r="H33" i="2"/>
  <c r="H34" i="2"/>
  <c r="I34" i="2"/>
  <c r="H35" i="2"/>
  <c r="H36" i="2"/>
  <c r="I36" i="2"/>
  <c r="H37" i="2"/>
  <c r="H38" i="2"/>
  <c r="I38" i="2"/>
  <c r="H39" i="2"/>
  <c r="I39" i="2"/>
  <c r="H40" i="2"/>
  <c r="I40" i="2"/>
  <c r="H41" i="2"/>
  <c r="H42" i="2"/>
  <c r="H43" i="2"/>
  <c r="H44" i="2"/>
  <c r="I44" i="2"/>
  <c r="H45" i="2"/>
  <c r="H46" i="2"/>
  <c r="I46" i="2"/>
  <c r="H47" i="2"/>
  <c r="I47" i="2"/>
  <c r="H48" i="2"/>
  <c r="I48" i="2"/>
  <c r="H49" i="2"/>
  <c r="H50" i="2"/>
  <c r="I50" i="2"/>
  <c r="H51" i="2"/>
  <c r="I51" i="2"/>
  <c r="H52" i="2"/>
  <c r="I52" i="2"/>
  <c r="H53" i="2"/>
  <c r="I53" i="2"/>
  <c r="H54" i="2"/>
  <c r="I54" i="2"/>
  <c r="H55" i="2"/>
  <c r="H56" i="2"/>
  <c r="I56" i="2"/>
  <c r="H57" i="2"/>
  <c r="H58" i="2"/>
  <c r="I58" i="2"/>
  <c r="H59" i="2"/>
  <c r="I59" i="2"/>
  <c r="H60" i="2"/>
  <c r="I60" i="2"/>
  <c r="H61" i="2"/>
  <c r="I61" i="2"/>
  <c r="I12" i="2"/>
  <c r="H12" i="2"/>
  <c r="E46" i="6"/>
  <c r="E45" i="6"/>
  <c r="DH420" i="5"/>
  <c r="AF422" i="2" s="1"/>
  <c r="DA420" i="5"/>
  <c r="AE422" i="2" s="1"/>
  <c r="DH417" i="5"/>
  <c r="AF419" i="2" s="1"/>
  <c r="DA417" i="5"/>
  <c r="AE419" i="2" s="1"/>
  <c r="DH366" i="5"/>
  <c r="AF368" i="2" s="1"/>
  <c r="DA366" i="5"/>
  <c r="AE368" i="2" s="1"/>
  <c r="DH365" i="5"/>
  <c r="AF367" i="2" s="1"/>
  <c r="DA365" i="5"/>
  <c r="DH364" i="5"/>
  <c r="AF366" i="2" s="1"/>
  <c r="DA364" i="5"/>
  <c r="AE366" i="2" s="1"/>
  <c r="DH363" i="5"/>
  <c r="AF365" i="2" s="1"/>
  <c r="DA363" i="5"/>
  <c r="DH362" i="5"/>
  <c r="DA362" i="5"/>
  <c r="AE364" i="2" s="1"/>
  <c r="DH361" i="5"/>
  <c r="AF363" i="2" s="1"/>
  <c r="DA361" i="5"/>
  <c r="AE363" i="2" s="1"/>
  <c r="DH360" i="5"/>
  <c r="AF362" i="2" s="1"/>
  <c r="DA360" i="5"/>
  <c r="DH359" i="5"/>
  <c r="DA359" i="5"/>
  <c r="AE361" i="2" s="1"/>
  <c r="DH358" i="5"/>
  <c r="DA358" i="5"/>
  <c r="AE360" i="2" s="1"/>
  <c r="DH357" i="5"/>
  <c r="AF359" i="2" s="1"/>
  <c r="DA357" i="5"/>
  <c r="AE359" i="2" s="1"/>
  <c r="DH356" i="5"/>
  <c r="AF358" i="2" s="1"/>
  <c r="DA356" i="5"/>
  <c r="AE358" i="2" s="1"/>
  <c r="DH355" i="5"/>
  <c r="DA355" i="5"/>
  <c r="AE357" i="2" s="1"/>
  <c r="DH354" i="5"/>
  <c r="AF356" i="2" s="1"/>
  <c r="DA354" i="5"/>
  <c r="AE356" i="2" s="1"/>
  <c r="DH353" i="5"/>
  <c r="DA353" i="5"/>
  <c r="AE355" i="2" s="1"/>
  <c r="DH352" i="5"/>
  <c r="DA352" i="5"/>
  <c r="AE354" i="2" s="1"/>
  <c r="DH351" i="5"/>
  <c r="DA351" i="5"/>
  <c r="AE353" i="2" s="1"/>
  <c r="DH350" i="5"/>
  <c r="AF352" i="2" s="1"/>
  <c r="DA350" i="5"/>
  <c r="AE352" i="2" s="1"/>
  <c r="DH349" i="5"/>
  <c r="DA349" i="5"/>
  <c r="AE351" i="2" s="1"/>
  <c r="DH348" i="5"/>
  <c r="AF350" i="2" s="1"/>
  <c r="DA348" i="5"/>
  <c r="AE350" i="2" s="1"/>
  <c r="DH347" i="5"/>
  <c r="DA347" i="5"/>
  <c r="AE349" i="2" s="1"/>
  <c r="DH346" i="5"/>
  <c r="AF348" i="2" s="1"/>
  <c r="DA346" i="5"/>
  <c r="AE348" i="2" s="1"/>
  <c r="DH345" i="5"/>
  <c r="AF347" i="2" s="1"/>
  <c r="DA345" i="5"/>
  <c r="DH344" i="5"/>
  <c r="AF346" i="2" s="1"/>
  <c r="DA344" i="5"/>
  <c r="AE346" i="2" s="1"/>
  <c r="DH343" i="5"/>
  <c r="AF345" i="2" s="1"/>
  <c r="DA343" i="5"/>
  <c r="AE345" i="2" s="1"/>
  <c r="DH342" i="5"/>
  <c r="AF344" i="2" s="1"/>
  <c r="DA342" i="5"/>
  <c r="AE344" i="2" s="1"/>
  <c r="DH341" i="5"/>
  <c r="AF343" i="2" s="1"/>
  <c r="DA341" i="5"/>
  <c r="DH340" i="5"/>
  <c r="AF342" i="2" s="1"/>
  <c r="DA340" i="5"/>
  <c r="AE342" i="2" s="1"/>
  <c r="DH339" i="5"/>
  <c r="AF341" i="2" s="1"/>
  <c r="DA339" i="5"/>
  <c r="AE341" i="2" s="1"/>
  <c r="DH338" i="5"/>
  <c r="AF340" i="2" s="1"/>
  <c r="DA338" i="5"/>
  <c r="AE340" i="2" s="1"/>
  <c r="DH337" i="5"/>
  <c r="DA337" i="5"/>
  <c r="AE339" i="2" s="1"/>
  <c r="DH336" i="5"/>
  <c r="AF338" i="2" s="1"/>
  <c r="DA336" i="5"/>
  <c r="DH335" i="5"/>
  <c r="DA335" i="5"/>
  <c r="AE337" i="2" s="1"/>
  <c r="DH334" i="5"/>
  <c r="AF336" i="2" s="1"/>
  <c r="DA334" i="5"/>
  <c r="DH333" i="5"/>
  <c r="AF335" i="2" s="1"/>
  <c r="DA333" i="5"/>
  <c r="AE335" i="2" s="1"/>
  <c r="DH332" i="5"/>
  <c r="AF334" i="2" s="1"/>
  <c r="DA332" i="5"/>
  <c r="DH331" i="5"/>
  <c r="AF333" i="2" s="1"/>
  <c r="DA331" i="5"/>
  <c r="DH330" i="5"/>
  <c r="AF332" i="2" s="1"/>
  <c r="DA330" i="5"/>
  <c r="DH329" i="5"/>
  <c r="DA329" i="5"/>
  <c r="AE331" i="2" s="1"/>
  <c r="DH328" i="5"/>
  <c r="AF330" i="2" s="1"/>
  <c r="DA328" i="5"/>
  <c r="AE330" i="2" s="1"/>
  <c r="DH327" i="5"/>
  <c r="AF329" i="2" s="1"/>
  <c r="DA327" i="5"/>
  <c r="DH326" i="5"/>
  <c r="AF328" i="2" s="1"/>
  <c r="DA326" i="5"/>
  <c r="AE328" i="2" s="1"/>
  <c r="DH325" i="5"/>
  <c r="AF327" i="2" s="1"/>
  <c r="DA325" i="5"/>
  <c r="AE327" i="2" s="1"/>
  <c r="DH324" i="5"/>
  <c r="AF326" i="2" s="1"/>
  <c r="DA324" i="5"/>
  <c r="DH323" i="5"/>
  <c r="AF325" i="2" s="1"/>
  <c r="DA323" i="5"/>
  <c r="AE325" i="2" s="1"/>
  <c r="DH322" i="5"/>
  <c r="AF324" i="2" s="1"/>
  <c r="DA322" i="5"/>
  <c r="AE324" i="2" s="1"/>
  <c r="DH321" i="5"/>
  <c r="AF323" i="2" s="1"/>
  <c r="DA321" i="5"/>
  <c r="DH320" i="5"/>
  <c r="DA320" i="5"/>
  <c r="AE322" i="2" s="1"/>
  <c r="DH319" i="5"/>
  <c r="AF321" i="2" s="1"/>
  <c r="DA319" i="5"/>
  <c r="AE321" i="2" s="1"/>
  <c r="DH318" i="5"/>
  <c r="DA318" i="5"/>
  <c r="AE320" i="2" s="1"/>
  <c r="DH315" i="5"/>
  <c r="AF317" i="2" s="1"/>
  <c r="DA315" i="5"/>
  <c r="AE317" i="2" s="1"/>
  <c r="DH264" i="5"/>
  <c r="AF266" i="2" s="1"/>
  <c r="DA264" i="5"/>
  <c r="AE266" i="2" s="1"/>
  <c r="DH263" i="5"/>
  <c r="AF265" i="2" s="1"/>
  <c r="DA263" i="5"/>
  <c r="AE265" i="2" s="1"/>
  <c r="DH262" i="5"/>
  <c r="AF264" i="2" s="1"/>
  <c r="DA262" i="5"/>
  <c r="AE264" i="2" s="1"/>
  <c r="DH261" i="5"/>
  <c r="DA261" i="5"/>
  <c r="AE263" i="2" s="1"/>
  <c r="DH260" i="5"/>
  <c r="AF262" i="2" s="1"/>
  <c r="DA260" i="5"/>
  <c r="AE262" i="2" s="1"/>
  <c r="DH259" i="5"/>
  <c r="DA259" i="5"/>
  <c r="AE261" i="2" s="1"/>
  <c r="DH258" i="5"/>
  <c r="AF260" i="2" s="1"/>
  <c r="DA258" i="5"/>
  <c r="AE260" i="2" s="1"/>
  <c r="DH257" i="5"/>
  <c r="DA257" i="5"/>
  <c r="AE259" i="2" s="1"/>
  <c r="DH256" i="5"/>
  <c r="AF258" i="2" s="1"/>
  <c r="DA256" i="5"/>
  <c r="AE258" i="2" s="1"/>
  <c r="DH255" i="5"/>
  <c r="DA255" i="5"/>
  <c r="AE257" i="2" s="1"/>
  <c r="DH254" i="5"/>
  <c r="AF256" i="2" s="1"/>
  <c r="DA254" i="5"/>
  <c r="AE256" i="2" s="1"/>
  <c r="DH253" i="5"/>
  <c r="AF255" i="2" s="1"/>
  <c r="DA253" i="5"/>
  <c r="AE255" i="2" s="1"/>
  <c r="DH252" i="5"/>
  <c r="AF254" i="2" s="1"/>
  <c r="DA252" i="5"/>
  <c r="AE254" i="2" s="1"/>
  <c r="DH251" i="5"/>
  <c r="AF253" i="2" s="1"/>
  <c r="DA251" i="5"/>
  <c r="AE253" i="2" s="1"/>
  <c r="DH250" i="5"/>
  <c r="AF252" i="2" s="1"/>
  <c r="DA250" i="5"/>
  <c r="AE252" i="2" s="1"/>
  <c r="DH249" i="5"/>
  <c r="AF251" i="2" s="1"/>
  <c r="DA249" i="5"/>
  <c r="AE251" i="2" s="1"/>
  <c r="DH248" i="5"/>
  <c r="AF250" i="2" s="1"/>
  <c r="DA248" i="5"/>
  <c r="DH247" i="5"/>
  <c r="AF249" i="2" s="1"/>
  <c r="DA247" i="5"/>
  <c r="AE249" i="2" s="1"/>
  <c r="DH246" i="5"/>
  <c r="DA246" i="5"/>
  <c r="AE248" i="2" s="1"/>
  <c r="DH245" i="5"/>
  <c r="AF247" i="2" s="1"/>
  <c r="DA245" i="5"/>
  <c r="AE247" i="2" s="1"/>
  <c r="DH244" i="5"/>
  <c r="DA244" i="5"/>
  <c r="AE246" i="2" s="1"/>
  <c r="DH243" i="5"/>
  <c r="DA243" i="5"/>
  <c r="AE245" i="2" s="1"/>
  <c r="DH242" i="5"/>
  <c r="AF244" i="2" s="1"/>
  <c r="DA242" i="5"/>
  <c r="DH241" i="5"/>
  <c r="AF243" i="2" s="1"/>
  <c r="DA241" i="5"/>
  <c r="AE243" i="2" s="1"/>
  <c r="DH240" i="5"/>
  <c r="AF242" i="2" s="1"/>
  <c r="DA240" i="5"/>
  <c r="AE242" i="2" s="1"/>
  <c r="DH239" i="5"/>
  <c r="AF241" i="2" s="1"/>
  <c r="DA239" i="5"/>
  <c r="AE241" i="2" s="1"/>
  <c r="DH238" i="5"/>
  <c r="AF240" i="2" s="1"/>
  <c r="DA238" i="5"/>
  <c r="AE240" i="2" s="1"/>
  <c r="DH237" i="5"/>
  <c r="AF239" i="2" s="1"/>
  <c r="DA237" i="5"/>
  <c r="AE239" i="2" s="1"/>
  <c r="DH236" i="5"/>
  <c r="AF238" i="2" s="1"/>
  <c r="DA236" i="5"/>
  <c r="DH235" i="5"/>
  <c r="AF237" i="2" s="1"/>
  <c r="DA235" i="5"/>
  <c r="AE237" i="2" s="1"/>
  <c r="DH234" i="5"/>
  <c r="DA234" i="5"/>
  <c r="AE236" i="2" s="1"/>
  <c r="DH233" i="5"/>
  <c r="DA233" i="5"/>
  <c r="AE235" i="2" s="1"/>
  <c r="DH232" i="5"/>
  <c r="AF234" i="2" s="1"/>
  <c r="DA232" i="5"/>
  <c r="DH231" i="5"/>
  <c r="AF233" i="2" s="1"/>
  <c r="DA231" i="5"/>
  <c r="AE233" i="2" s="1"/>
  <c r="DH230" i="5"/>
  <c r="AF232" i="2" s="1"/>
  <c r="DA230" i="5"/>
  <c r="AE232" i="2" s="1"/>
  <c r="DH229" i="5"/>
  <c r="AF231" i="2" s="1"/>
  <c r="DA229" i="5"/>
  <c r="AE231" i="2" s="1"/>
  <c r="DH228" i="5"/>
  <c r="AF230" i="2" s="1"/>
  <c r="DA228" i="5"/>
  <c r="DH227" i="5"/>
  <c r="AF229" i="2" s="1"/>
  <c r="DA227" i="5"/>
  <c r="AE229" i="2" s="1"/>
  <c r="DH226" i="5"/>
  <c r="AF228" i="2" s="1"/>
  <c r="DA226" i="5"/>
  <c r="DH225" i="5"/>
  <c r="AF227" i="2" s="1"/>
  <c r="DA225" i="5"/>
  <c r="AE227" i="2" s="1"/>
  <c r="DH224" i="5"/>
  <c r="AF226" i="2" s="1"/>
  <c r="DA224" i="5"/>
  <c r="AE226" i="2" s="1"/>
  <c r="DH223" i="5"/>
  <c r="AF225" i="2" s="1"/>
  <c r="DA223" i="5"/>
  <c r="AE225" i="2" s="1"/>
  <c r="DH222" i="5"/>
  <c r="AF224" i="2" s="1"/>
  <c r="DA222" i="5"/>
  <c r="AE224" i="2" s="1"/>
  <c r="DH221" i="5"/>
  <c r="DA221" i="5"/>
  <c r="AE223" i="2" s="1"/>
  <c r="DH220" i="5"/>
  <c r="DA220" i="5"/>
  <c r="AE222" i="2" s="1"/>
  <c r="DH219" i="5"/>
  <c r="AF221" i="2" s="1"/>
  <c r="DA219" i="5"/>
  <c r="AE221" i="2" s="1"/>
  <c r="DH218" i="5"/>
  <c r="AF220" i="2" s="1"/>
  <c r="DA218" i="5"/>
  <c r="AE220" i="2" s="1"/>
  <c r="DH217" i="5"/>
  <c r="AF219" i="2" s="1"/>
  <c r="DA217" i="5"/>
  <c r="DH216" i="5"/>
  <c r="AF218" i="2" s="1"/>
  <c r="DA216" i="5"/>
  <c r="AE218" i="2" s="1"/>
  <c r="DH114" i="5"/>
  <c r="AF116" i="2" s="1"/>
  <c r="DA114" i="5"/>
  <c r="AE116" i="2" s="1"/>
  <c r="DH113" i="5"/>
  <c r="AF115" i="2" s="1"/>
  <c r="DA113" i="5"/>
  <c r="AE115" i="2" s="1"/>
  <c r="DH112" i="5"/>
  <c r="AF114" i="2" s="1"/>
  <c r="DA112" i="5"/>
  <c r="AE114" i="2" s="1"/>
  <c r="DH59" i="5"/>
  <c r="AF61" i="2" s="1"/>
  <c r="DA59" i="5"/>
  <c r="DH58" i="5"/>
  <c r="AF60" i="2" s="1"/>
  <c r="DA58" i="5"/>
  <c r="AE60" i="2" s="1"/>
  <c r="DH57" i="5"/>
  <c r="AF59" i="2" s="1"/>
  <c r="DA57" i="5"/>
  <c r="AE59" i="2" s="1"/>
  <c r="DH56" i="5"/>
  <c r="AF58" i="2" s="1"/>
  <c r="DA56" i="5"/>
  <c r="AE58" i="2" s="1"/>
  <c r="DH55" i="5"/>
  <c r="AF57" i="2" s="1"/>
  <c r="DA55" i="5"/>
  <c r="AE57" i="2" s="1"/>
  <c r="DH54" i="5"/>
  <c r="AF56" i="2" s="1"/>
  <c r="DA54" i="5"/>
  <c r="AE56" i="2" s="1"/>
  <c r="DH53" i="5"/>
  <c r="AF55" i="2" s="1"/>
  <c r="DA53" i="5"/>
  <c r="AE55" i="2" s="1"/>
  <c r="DH52" i="5"/>
  <c r="AF54" i="2" s="1"/>
  <c r="DA52" i="5"/>
  <c r="AE54" i="2" s="1"/>
  <c r="DH51" i="5"/>
  <c r="AF53" i="2" s="1"/>
  <c r="DA51" i="5"/>
  <c r="AE53" i="2" s="1"/>
  <c r="DH50" i="5"/>
  <c r="AF52" i="2" s="1"/>
  <c r="DA50" i="5"/>
  <c r="AE52" i="2" s="1"/>
  <c r="DH49" i="5"/>
  <c r="AF51" i="2" s="1"/>
  <c r="DA49" i="5"/>
  <c r="AE51" i="2" s="1"/>
  <c r="DH48" i="5"/>
  <c r="AF50" i="2" s="1"/>
  <c r="DA48" i="5"/>
  <c r="AE50" i="2" s="1"/>
  <c r="DH47" i="5"/>
  <c r="AF49" i="2" s="1"/>
  <c r="DA47" i="5"/>
  <c r="AE49" i="2" s="1"/>
  <c r="DH46" i="5"/>
  <c r="AF48" i="2" s="1"/>
  <c r="DA46" i="5"/>
  <c r="AE48" i="2" s="1"/>
  <c r="DH45" i="5"/>
  <c r="AF47" i="2" s="1"/>
  <c r="DA45" i="5"/>
  <c r="DH44" i="5"/>
  <c r="AF46" i="2" s="1"/>
  <c r="DA44" i="5"/>
  <c r="AE46" i="2" s="1"/>
  <c r="DH43" i="5"/>
  <c r="AF45" i="2" s="1"/>
  <c r="DA43" i="5"/>
  <c r="DH42" i="5"/>
  <c r="DA42" i="5"/>
  <c r="AE44" i="2" s="1"/>
  <c r="DH41" i="5"/>
  <c r="AF43" i="2" s="1"/>
  <c r="DA41" i="5"/>
  <c r="AE43" i="2" s="1"/>
  <c r="DH40" i="5"/>
  <c r="AF42" i="2" s="1"/>
  <c r="DA40" i="5"/>
  <c r="AE42" i="2" s="1"/>
  <c r="DH39" i="5"/>
  <c r="AF41" i="2" s="1"/>
  <c r="DA39" i="5"/>
  <c r="AE41" i="2" s="1"/>
  <c r="DH38" i="5"/>
  <c r="AF40" i="2" s="1"/>
  <c r="DA38" i="5"/>
  <c r="AE40" i="2" s="1"/>
  <c r="DH37" i="5"/>
  <c r="DA37" i="5"/>
  <c r="AE39" i="2" s="1"/>
  <c r="DH36" i="5"/>
  <c r="AF38" i="2" s="1"/>
  <c r="DA36" i="5"/>
  <c r="AE38" i="2" s="1"/>
  <c r="DH35" i="5"/>
  <c r="AF37" i="2" s="1"/>
  <c r="DA35" i="5"/>
  <c r="AE37" i="2" s="1"/>
  <c r="DH34" i="5"/>
  <c r="AF36" i="2" s="1"/>
  <c r="DA34" i="5"/>
  <c r="AE36" i="2" s="1"/>
  <c r="DH33" i="5"/>
  <c r="DA33" i="5"/>
  <c r="AE35" i="2" s="1"/>
  <c r="DH32" i="5"/>
  <c r="AF34" i="2" s="1"/>
  <c r="DA32" i="5"/>
  <c r="DH31" i="5"/>
  <c r="AF33" i="2" s="1"/>
  <c r="DA31" i="5"/>
  <c r="AE33" i="2" s="1"/>
  <c r="DH30" i="5"/>
  <c r="AF32" i="2" s="1"/>
  <c r="DA30" i="5"/>
  <c r="AE32" i="2" s="1"/>
  <c r="DH29" i="5"/>
  <c r="AF31" i="2" s="1"/>
  <c r="DA29" i="5"/>
  <c r="AE31" i="2" s="1"/>
  <c r="DH28" i="5"/>
  <c r="AF30" i="2" s="1"/>
  <c r="DA28" i="5"/>
  <c r="AE30" i="2" s="1"/>
  <c r="DH27" i="5"/>
  <c r="AF29" i="2" s="1"/>
  <c r="DA27" i="5"/>
  <c r="AE29" i="2" s="1"/>
  <c r="DH26" i="5"/>
  <c r="AF28" i="2" s="1"/>
  <c r="DA26" i="5"/>
  <c r="DH25" i="5"/>
  <c r="DA25" i="5"/>
  <c r="AE27" i="2" s="1"/>
  <c r="DH24" i="5"/>
  <c r="AF26" i="2" s="1"/>
  <c r="DA24" i="5"/>
  <c r="AE26" i="2" s="1"/>
  <c r="DH23" i="5"/>
  <c r="AF25" i="2" s="1"/>
  <c r="DA23" i="5"/>
  <c r="DH22" i="5"/>
  <c r="AF24" i="2" s="1"/>
  <c r="DA22" i="5"/>
  <c r="AE24" i="2" s="1"/>
  <c r="DH21" i="5"/>
  <c r="AF23" i="2" s="1"/>
  <c r="DA21" i="5"/>
  <c r="AE23" i="2" s="1"/>
  <c r="DH20" i="5"/>
  <c r="AF22" i="2" s="1"/>
  <c r="DA20" i="5"/>
  <c r="DH19" i="5"/>
  <c r="AF21" i="2" s="1"/>
  <c r="DA19" i="5"/>
  <c r="AE21" i="2" s="1"/>
  <c r="DH18" i="5"/>
  <c r="AF20" i="2" s="1"/>
  <c r="DA18" i="5"/>
  <c r="AE20" i="2" s="1"/>
  <c r="DH17" i="5"/>
  <c r="AF19" i="2" s="1"/>
  <c r="DA17" i="5"/>
  <c r="AE19" i="2" s="1"/>
  <c r="DH16" i="5"/>
  <c r="AF18" i="2" s="1"/>
  <c r="DA16" i="5"/>
  <c r="AE18" i="2" s="1"/>
  <c r="DH15" i="5"/>
  <c r="AF17" i="2" s="1"/>
  <c r="DA15" i="5"/>
  <c r="AE17" i="2" s="1"/>
  <c r="DH14" i="5"/>
  <c r="AF16" i="2" s="1"/>
  <c r="DA14" i="5"/>
  <c r="AE16" i="2" s="1"/>
  <c r="DH13" i="5"/>
  <c r="AF15" i="2" s="1"/>
  <c r="DA13" i="5"/>
  <c r="AE15" i="2" s="1"/>
  <c r="DH12" i="5"/>
  <c r="AF14" i="2" s="1"/>
  <c r="DA12" i="5"/>
  <c r="AE14" i="2" s="1"/>
  <c r="DH11" i="5"/>
  <c r="AF13" i="2" s="1"/>
  <c r="DA11" i="5"/>
  <c r="F33" i="6"/>
  <c r="F34" i="6" s="1"/>
  <c r="F35" i="6" s="1"/>
  <c r="F36" i="6" s="1"/>
  <c r="F37" i="6" s="1"/>
  <c r="F38" i="6" s="1"/>
  <c r="F39" i="6" s="1"/>
  <c r="F40" i="6" s="1"/>
  <c r="F41" i="6" s="1"/>
  <c r="F42" i="6" s="1"/>
  <c r="F43" i="6" s="1"/>
  <c r="F44" i="6" s="1"/>
  <c r="F45" i="6" s="1"/>
  <c r="F46" i="6" s="1"/>
  <c r="F47" i="6" s="1"/>
  <c r="F48" i="6" s="1"/>
  <c r="F49" i="6" s="1"/>
  <c r="F50" i="6" s="1"/>
  <c r="F51" i="6" s="1"/>
  <c r="F52" i="6" s="1"/>
  <c r="F53" i="6" s="1"/>
  <c r="E44" i="6"/>
  <c r="E43" i="6"/>
  <c r="E42" i="6"/>
  <c r="E41" i="6"/>
  <c r="E40" i="6"/>
  <c r="E39" i="6"/>
  <c r="E38" i="6"/>
  <c r="E37" i="6"/>
  <c r="E36" i="6"/>
  <c r="E35" i="6"/>
  <c r="E34" i="6"/>
  <c r="E33" i="6"/>
  <c r="E316" i="5"/>
  <c r="AB447" i="5"/>
  <c r="V447" i="5"/>
  <c r="DR420" i="5"/>
  <c r="DN420" i="5"/>
  <c r="DN440" i="5" s="1"/>
  <c r="CT420" i="5"/>
  <c r="AD422" i="2" s="1"/>
  <c r="CM420" i="5"/>
  <c r="AC422" i="2" s="1"/>
  <c r="CF420" i="5"/>
  <c r="AB422" i="2" s="1"/>
  <c r="BY420" i="5"/>
  <c r="BR420" i="5"/>
  <c r="BK420" i="5"/>
  <c r="Y422" i="2" s="1"/>
  <c r="BD420" i="5"/>
  <c r="X422" i="2" s="1"/>
  <c r="AW420" i="5"/>
  <c r="W422" i="2" s="1"/>
  <c r="AP420" i="5"/>
  <c r="V422" i="2" s="1"/>
  <c r="AI420" i="5"/>
  <c r="U422" i="2" s="1"/>
  <c r="AB420" i="5"/>
  <c r="T422" i="2" s="1"/>
  <c r="U420" i="5"/>
  <c r="DR417" i="5"/>
  <c r="DN417" i="5"/>
  <c r="CT417" i="5"/>
  <c r="AD419" i="2" s="1"/>
  <c r="CM417" i="5"/>
  <c r="AC419" i="2" s="1"/>
  <c r="CF417" i="5"/>
  <c r="AB419" i="2" s="1"/>
  <c r="BY417" i="5"/>
  <c r="AA419" i="2" s="1"/>
  <c r="BR417" i="5"/>
  <c r="Z419" i="2" s="1"/>
  <c r="BK417" i="5"/>
  <c r="Y419" i="2" s="1"/>
  <c r="BD417" i="5"/>
  <c r="X419" i="2" s="1"/>
  <c r="AW417" i="5"/>
  <c r="W419" i="2" s="1"/>
  <c r="AP417" i="5"/>
  <c r="V419" i="2" s="1"/>
  <c r="AI417" i="5"/>
  <c r="U419" i="2" s="1"/>
  <c r="AB417" i="5"/>
  <c r="T419" i="2" s="1"/>
  <c r="U417" i="5"/>
  <c r="S419" i="2" s="1"/>
  <c r="DR366" i="5"/>
  <c r="DN366" i="5"/>
  <c r="CT366" i="5"/>
  <c r="AD368" i="2" s="1"/>
  <c r="CM366" i="5"/>
  <c r="AC368" i="2" s="1"/>
  <c r="CF366" i="5"/>
  <c r="AB368" i="2" s="1"/>
  <c r="BY366" i="5"/>
  <c r="AA368" i="2" s="1"/>
  <c r="BR366" i="5"/>
  <c r="Z368" i="2" s="1"/>
  <c r="BK366" i="5"/>
  <c r="Y368" i="2" s="1"/>
  <c r="BD366" i="5"/>
  <c r="X368" i="2" s="1"/>
  <c r="AW366" i="5"/>
  <c r="AP366" i="5"/>
  <c r="V368" i="2" s="1"/>
  <c r="AI366" i="5"/>
  <c r="U368" i="2" s="1"/>
  <c r="AB366" i="5"/>
  <c r="T368" i="2" s="1"/>
  <c r="U366" i="5"/>
  <c r="DR365" i="5"/>
  <c r="DN365" i="5"/>
  <c r="CT365" i="5"/>
  <c r="AD367" i="2" s="1"/>
  <c r="CM365" i="5"/>
  <c r="AC367" i="2" s="1"/>
  <c r="CF365" i="5"/>
  <c r="AB367" i="2" s="1"/>
  <c r="BY365" i="5"/>
  <c r="AA367" i="2" s="1"/>
  <c r="BR365" i="5"/>
  <c r="Z367" i="2" s="1"/>
  <c r="BK365" i="5"/>
  <c r="Y367" i="2" s="1"/>
  <c r="BD365" i="5"/>
  <c r="X367" i="2" s="1"/>
  <c r="AW365" i="5"/>
  <c r="W367" i="2" s="1"/>
  <c r="AP365" i="5"/>
  <c r="V367" i="2" s="1"/>
  <c r="AI365" i="5"/>
  <c r="U367" i="2" s="1"/>
  <c r="AB365" i="5"/>
  <c r="T367" i="2" s="1"/>
  <c r="U365" i="5"/>
  <c r="S367" i="2" s="1"/>
  <c r="DR364" i="5"/>
  <c r="DN364" i="5"/>
  <c r="DM364" i="5" s="1"/>
  <c r="L366" i="2" s="1"/>
  <c r="R366" i="2" s="1"/>
  <c r="CT364" i="5"/>
  <c r="AD366" i="2" s="1"/>
  <c r="CM364" i="5"/>
  <c r="CF364" i="5"/>
  <c r="AB366" i="2" s="1"/>
  <c r="BY364" i="5"/>
  <c r="AA366" i="2" s="1"/>
  <c r="BR364" i="5"/>
  <c r="Z366" i="2" s="1"/>
  <c r="BK364" i="5"/>
  <c r="Y366" i="2" s="1"/>
  <c r="BD364" i="5"/>
  <c r="X366" i="2" s="1"/>
  <c r="AW364" i="5"/>
  <c r="W366" i="2" s="1"/>
  <c r="AP364" i="5"/>
  <c r="AI364" i="5"/>
  <c r="U366" i="2" s="1"/>
  <c r="AB364" i="5"/>
  <c r="T366" i="2" s="1"/>
  <c r="U364" i="5"/>
  <c r="DR363" i="5"/>
  <c r="DN363" i="5"/>
  <c r="DM363" i="5" s="1"/>
  <c r="CT363" i="5"/>
  <c r="CM363" i="5"/>
  <c r="AC365" i="2" s="1"/>
  <c r="CF363" i="5"/>
  <c r="AB365" i="2" s="1"/>
  <c r="BY363" i="5"/>
  <c r="AA365" i="2" s="1"/>
  <c r="BR363" i="5"/>
  <c r="Z365" i="2" s="1"/>
  <c r="BK363" i="5"/>
  <c r="BD363" i="5"/>
  <c r="X365" i="2" s="1"/>
  <c r="AW363" i="5"/>
  <c r="W365" i="2" s="1"/>
  <c r="AP363" i="5"/>
  <c r="V365" i="2" s="1"/>
  <c r="AI363" i="5"/>
  <c r="U365" i="2" s="1"/>
  <c r="AB363" i="5"/>
  <c r="U363" i="5"/>
  <c r="S365" i="2" s="1"/>
  <c r="DR362" i="5"/>
  <c r="DN362" i="5"/>
  <c r="K364" i="2" s="1"/>
  <c r="CT362" i="5"/>
  <c r="AD364" i="2" s="1"/>
  <c r="CM362" i="5"/>
  <c r="AC364" i="2" s="1"/>
  <c r="CF362" i="5"/>
  <c r="AB364" i="2" s="1"/>
  <c r="BY362" i="5"/>
  <c r="BR362" i="5"/>
  <c r="Z364" i="2" s="1"/>
  <c r="BK362" i="5"/>
  <c r="Y364" i="2" s="1"/>
  <c r="BD362" i="5"/>
  <c r="AW362" i="5"/>
  <c r="W364" i="2" s="1"/>
  <c r="AP362" i="5"/>
  <c r="V364" i="2" s="1"/>
  <c r="AI362" i="5"/>
  <c r="U364" i="2" s="1"/>
  <c r="AB362" i="5"/>
  <c r="T364" i="2" s="1"/>
  <c r="U362" i="5"/>
  <c r="S364" i="2" s="1"/>
  <c r="DR361" i="5"/>
  <c r="DN361" i="5"/>
  <c r="CT361" i="5"/>
  <c r="AD363" i="2" s="1"/>
  <c r="CM361" i="5"/>
  <c r="CF361" i="5"/>
  <c r="AB363" i="2" s="1"/>
  <c r="BY361" i="5"/>
  <c r="AA363" i="2" s="1"/>
  <c r="BR361" i="5"/>
  <c r="Z363" i="2" s="1"/>
  <c r="BK361" i="5"/>
  <c r="Y363" i="2" s="1"/>
  <c r="BD361" i="5"/>
  <c r="X363" i="2" s="1"/>
  <c r="AW361" i="5"/>
  <c r="W363" i="2" s="1"/>
  <c r="AP361" i="5"/>
  <c r="V363" i="2" s="1"/>
  <c r="AI361" i="5"/>
  <c r="U363" i="2" s="1"/>
  <c r="AB361" i="5"/>
  <c r="U361" i="5"/>
  <c r="S363" i="2" s="1"/>
  <c r="DR360" i="5"/>
  <c r="DN360" i="5"/>
  <c r="DM360" i="5" s="1"/>
  <c r="P360" i="5" s="1"/>
  <c r="Q360" i="5" s="1"/>
  <c r="CT360" i="5"/>
  <c r="CM360" i="5"/>
  <c r="AC362" i="2" s="1"/>
  <c r="CF360" i="5"/>
  <c r="AB362" i="2" s="1"/>
  <c r="BY360" i="5"/>
  <c r="AA362" i="2" s="1"/>
  <c r="BR360" i="5"/>
  <c r="Z362" i="2" s="1"/>
  <c r="BK360" i="5"/>
  <c r="Y362" i="2" s="1"/>
  <c r="BD360" i="5"/>
  <c r="X362" i="2" s="1"/>
  <c r="AW360" i="5"/>
  <c r="AP360" i="5"/>
  <c r="V362" i="2" s="1"/>
  <c r="AI360" i="5"/>
  <c r="U362" i="2" s="1"/>
  <c r="AB360" i="5"/>
  <c r="U360" i="5"/>
  <c r="DR359" i="5"/>
  <c r="DN359" i="5"/>
  <c r="CT359" i="5"/>
  <c r="AD361" i="2" s="1"/>
  <c r="CM359" i="5"/>
  <c r="AC361" i="2" s="1"/>
  <c r="CF359" i="5"/>
  <c r="AB361" i="2" s="1"/>
  <c r="BY359" i="5"/>
  <c r="AA361" i="2" s="1"/>
  <c r="BR359" i="5"/>
  <c r="BK359" i="5"/>
  <c r="Y361" i="2" s="1"/>
  <c r="BD359" i="5"/>
  <c r="X361" i="2" s="1"/>
  <c r="AW359" i="5"/>
  <c r="W361" i="2" s="1"/>
  <c r="AP359" i="5"/>
  <c r="V361" i="2" s="1"/>
  <c r="AI359" i="5"/>
  <c r="U361" i="2" s="1"/>
  <c r="AB359" i="5"/>
  <c r="U359" i="5"/>
  <c r="S361" i="2" s="1"/>
  <c r="DR358" i="5"/>
  <c r="DN358" i="5"/>
  <c r="DM358" i="5" s="1"/>
  <c r="P358" i="5" s="1"/>
  <c r="Q358" i="5" s="1"/>
  <c r="CT358" i="5"/>
  <c r="AD360" i="2" s="1"/>
  <c r="CM358" i="5"/>
  <c r="AC360" i="2" s="1"/>
  <c r="CF358" i="5"/>
  <c r="AB360" i="2" s="1"/>
  <c r="BY358" i="5"/>
  <c r="AA360" i="2" s="1"/>
  <c r="BR358" i="5"/>
  <c r="Z360" i="2" s="1"/>
  <c r="BK358" i="5"/>
  <c r="Y360" i="2" s="1"/>
  <c r="BD358" i="5"/>
  <c r="X360" i="2" s="1"/>
  <c r="AW358" i="5"/>
  <c r="W360" i="2" s="1"/>
  <c r="AP358" i="5"/>
  <c r="V360" i="2" s="1"/>
  <c r="AI358" i="5"/>
  <c r="U360" i="2" s="1"/>
  <c r="AB358" i="5"/>
  <c r="U358" i="5"/>
  <c r="S360" i="2" s="1"/>
  <c r="DR357" i="5"/>
  <c r="DN357" i="5"/>
  <c r="CT357" i="5"/>
  <c r="AD359" i="2" s="1"/>
  <c r="CM357" i="5"/>
  <c r="AC359" i="2" s="1"/>
  <c r="CF357" i="5"/>
  <c r="AB359" i="2" s="1"/>
  <c r="BY357" i="5"/>
  <c r="AA359" i="2" s="1"/>
  <c r="BR357" i="5"/>
  <c r="Z359" i="2" s="1"/>
  <c r="BK357" i="5"/>
  <c r="Y359" i="2" s="1"/>
  <c r="BD357" i="5"/>
  <c r="X359" i="2" s="1"/>
  <c r="AW357" i="5"/>
  <c r="W359" i="2" s="1"/>
  <c r="AP357" i="5"/>
  <c r="V359" i="2" s="1"/>
  <c r="AI357" i="5"/>
  <c r="U359" i="2" s="1"/>
  <c r="AB357" i="5"/>
  <c r="T359" i="2" s="1"/>
  <c r="U357" i="5"/>
  <c r="DR356" i="5"/>
  <c r="DN356" i="5"/>
  <c r="K358" i="2" s="1"/>
  <c r="CT356" i="5"/>
  <c r="AD358" i="2" s="1"/>
  <c r="CM356" i="5"/>
  <c r="AC358" i="2" s="1"/>
  <c r="CF356" i="5"/>
  <c r="AB358" i="2" s="1"/>
  <c r="BY356" i="5"/>
  <c r="AA358" i="2" s="1"/>
  <c r="BR356" i="5"/>
  <c r="Z358" i="2" s="1"/>
  <c r="BK356" i="5"/>
  <c r="Y358" i="2" s="1"/>
  <c r="BD356" i="5"/>
  <c r="AW356" i="5"/>
  <c r="W358" i="2" s="1"/>
  <c r="AP356" i="5"/>
  <c r="V358" i="2" s="1"/>
  <c r="AI356" i="5"/>
  <c r="U358" i="2" s="1"/>
  <c r="AB356" i="5"/>
  <c r="U356" i="5"/>
  <c r="DR355" i="5"/>
  <c r="DN355" i="5"/>
  <c r="CT355" i="5"/>
  <c r="CM355" i="5"/>
  <c r="AC357" i="2" s="1"/>
  <c r="CF355" i="5"/>
  <c r="AB357" i="2" s="1"/>
  <c r="BY355" i="5"/>
  <c r="AA357" i="2" s="1"/>
  <c r="BR355" i="5"/>
  <c r="Z357" i="2" s="1"/>
  <c r="BK355" i="5"/>
  <c r="Y357" i="2" s="1"/>
  <c r="BD355" i="5"/>
  <c r="X357" i="2" s="1"/>
  <c r="AW355" i="5"/>
  <c r="W357" i="2" s="1"/>
  <c r="AP355" i="5"/>
  <c r="AI355" i="5"/>
  <c r="U357" i="2" s="1"/>
  <c r="AB355" i="5"/>
  <c r="T357" i="2" s="1"/>
  <c r="U355" i="5"/>
  <c r="S357" i="2" s="1"/>
  <c r="DR354" i="5"/>
  <c r="DN354" i="5"/>
  <c r="DM354" i="5" s="1"/>
  <c r="P354" i="5" s="1"/>
  <c r="Q354" i="5" s="1"/>
  <c r="CT354" i="5"/>
  <c r="AD356" i="2" s="1"/>
  <c r="CM354" i="5"/>
  <c r="AC356" i="2" s="1"/>
  <c r="CF354" i="5"/>
  <c r="AB356" i="2" s="1"/>
  <c r="BY354" i="5"/>
  <c r="AA356" i="2" s="1"/>
  <c r="BR354" i="5"/>
  <c r="Z356" i="2" s="1"/>
  <c r="BK354" i="5"/>
  <c r="Y356" i="2" s="1"/>
  <c r="BD354" i="5"/>
  <c r="X356" i="2" s="1"/>
  <c r="AW354" i="5"/>
  <c r="W356" i="2" s="1"/>
  <c r="AP354" i="5"/>
  <c r="V356" i="2" s="1"/>
  <c r="AI354" i="5"/>
  <c r="U356" i="2" s="1"/>
  <c r="AB354" i="5"/>
  <c r="U354" i="5"/>
  <c r="DR353" i="5"/>
  <c r="DN353" i="5"/>
  <c r="K355" i="2" s="1"/>
  <c r="CT353" i="5"/>
  <c r="AD355" i="2" s="1"/>
  <c r="CM353" i="5"/>
  <c r="AC355" i="2" s="1"/>
  <c r="CF353" i="5"/>
  <c r="AB355" i="2" s="1"/>
  <c r="BY353" i="5"/>
  <c r="AA355" i="2" s="1"/>
  <c r="BR353" i="5"/>
  <c r="Z355" i="2" s="1"/>
  <c r="BK353" i="5"/>
  <c r="Y355" i="2" s="1"/>
  <c r="BD353" i="5"/>
  <c r="X355" i="2" s="1"/>
  <c r="AW353" i="5"/>
  <c r="W355" i="2" s="1"/>
  <c r="AP353" i="5"/>
  <c r="V355" i="2" s="1"/>
  <c r="AI353" i="5"/>
  <c r="AB353" i="5"/>
  <c r="T355" i="2" s="1"/>
  <c r="U353" i="5"/>
  <c r="S355" i="2" s="1"/>
  <c r="DR352" i="5"/>
  <c r="DN352" i="5"/>
  <c r="DM352" i="5" s="1"/>
  <c r="P352" i="5" s="1"/>
  <c r="Q352" i="5" s="1"/>
  <c r="CT352" i="5"/>
  <c r="AD354" i="2" s="1"/>
  <c r="CM352" i="5"/>
  <c r="CF352" i="5"/>
  <c r="AB354" i="2" s="1"/>
  <c r="BY352" i="5"/>
  <c r="AA354" i="2" s="1"/>
  <c r="BR352" i="5"/>
  <c r="Z354" i="2" s="1"/>
  <c r="BK352" i="5"/>
  <c r="Y354" i="2" s="1"/>
  <c r="BD352" i="5"/>
  <c r="X354" i="2" s="1"/>
  <c r="AW352" i="5"/>
  <c r="AP352" i="5"/>
  <c r="V354" i="2" s="1"/>
  <c r="AI352" i="5"/>
  <c r="U354" i="2" s="1"/>
  <c r="AB352" i="5"/>
  <c r="T354" i="2" s="1"/>
  <c r="U352" i="5"/>
  <c r="S354" i="2" s="1"/>
  <c r="DR351" i="5"/>
  <c r="DN351" i="5"/>
  <c r="K353" i="2" s="1"/>
  <c r="CT351" i="5"/>
  <c r="AD353" i="2" s="1"/>
  <c r="CM351" i="5"/>
  <c r="AC353" i="2" s="1"/>
  <c r="CF351" i="5"/>
  <c r="AB353" i="2" s="1"/>
  <c r="BY351" i="5"/>
  <c r="AA353" i="2" s="1"/>
  <c r="BR351" i="5"/>
  <c r="Z353" i="2" s="1"/>
  <c r="BK351" i="5"/>
  <c r="BD351" i="5"/>
  <c r="X353" i="2" s="1"/>
  <c r="AW351" i="5"/>
  <c r="W353" i="2" s="1"/>
  <c r="AP351" i="5"/>
  <c r="V353" i="2" s="1"/>
  <c r="AI351" i="5"/>
  <c r="U353" i="2" s="1"/>
  <c r="AB351" i="5"/>
  <c r="U351" i="5"/>
  <c r="DR350" i="5"/>
  <c r="DN350" i="5"/>
  <c r="CT350" i="5"/>
  <c r="AD352" i="2" s="1"/>
  <c r="CM350" i="5"/>
  <c r="AC352" i="2" s="1"/>
  <c r="CF350" i="5"/>
  <c r="AB352" i="2" s="1"/>
  <c r="BY350" i="5"/>
  <c r="BR350" i="5"/>
  <c r="Z352" i="2" s="1"/>
  <c r="BK350" i="5"/>
  <c r="Y352" i="2" s="1"/>
  <c r="BD350" i="5"/>
  <c r="X352" i="2" s="1"/>
  <c r="AW350" i="5"/>
  <c r="W352" i="2" s="1"/>
  <c r="AP350" i="5"/>
  <c r="V352" i="2" s="1"/>
  <c r="AI350" i="5"/>
  <c r="U352" i="2" s="1"/>
  <c r="AB350" i="5"/>
  <c r="U350" i="5"/>
  <c r="S352" i="2" s="1"/>
  <c r="DR349" i="5"/>
  <c r="DN349" i="5"/>
  <c r="CT349" i="5"/>
  <c r="AD351" i="2" s="1"/>
  <c r="CM349" i="5"/>
  <c r="CF349" i="5"/>
  <c r="AB351" i="2" s="1"/>
  <c r="BY349" i="5"/>
  <c r="AA351" i="2" s="1"/>
  <c r="BR349" i="5"/>
  <c r="Z351" i="2" s="1"/>
  <c r="BK349" i="5"/>
  <c r="Y351" i="2" s="1"/>
  <c r="BD349" i="5"/>
  <c r="X351" i="2" s="1"/>
  <c r="AW349" i="5"/>
  <c r="W351" i="2" s="1"/>
  <c r="AP349" i="5"/>
  <c r="AI349" i="5"/>
  <c r="U351" i="2" s="1"/>
  <c r="AB349" i="5"/>
  <c r="T351" i="2" s="1"/>
  <c r="U349" i="5"/>
  <c r="S351" i="2" s="1"/>
  <c r="DR348" i="5"/>
  <c r="DN348" i="5"/>
  <c r="DM348" i="5" s="1"/>
  <c r="P348" i="5" s="1"/>
  <c r="Q348" i="5" s="1"/>
  <c r="CT348" i="5"/>
  <c r="AD350" i="2" s="1"/>
  <c r="CM348" i="5"/>
  <c r="CF348" i="5"/>
  <c r="AB350" i="2" s="1"/>
  <c r="BY348" i="5"/>
  <c r="AA350" i="2" s="1"/>
  <c r="BR348" i="5"/>
  <c r="Z350" i="2" s="1"/>
  <c r="BK348" i="5"/>
  <c r="BD348" i="5"/>
  <c r="X350" i="2" s="1"/>
  <c r="AW348" i="5"/>
  <c r="AP348" i="5"/>
  <c r="AI348" i="5"/>
  <c r="U350" i="2" s="1"/>
  <c r="AB348" i="5"/>
  <c r="T350" i="2" s="1"/>
  <c r="U348" i="5"/>
  <c r="DR347" i="5"/>
  <c r="DN347" i="5"/>
  <c r="K349" i="2" s="1"/>
  <c r="CT347" i="5"/>
  <c r="AD349" i="2" s="1"/>
  <c r="CM347" i="5"/>
  <c r="AC349" i="2" s="1"/>
  <c r="CF347" i="5"/>
  <c r="AB349" i="2" s="1"/>
  <c r="BY347" i="5"/>
  <c r="AA349" i="2" s="1"/>
  <c r="BR347" i="5"/>
  <c r="Z349" i="2" s="1"/>
  <c r="BK347" i="5"/>
  <c r="Y349" i="2" s="1"/>
  <c r="BD347" i="5"/>
  <c r="X349" i="2" s="1"/>
  <c r="AW347" i="5"/>
  <c r="W349" i="2" s="1"/>
  <c r="AP347" i="5"/>
  <c r="V349" i="2" s="1"/>
  <c r="AI347" i="5"/>
  <c r="AB347" i="5"/>
  <c r="T349" i="2" s="1"/>
  <c r="U347" i="5"/>
  <c r="DR346" i="5"/>
  <c r="DN346" i="5"/>
  <c r="K348" i="2" s="1"/>
  <c r="CT346" i="5"/>
  <c r="AD348" i="2" s="1"/>
  <c r="CM346" i="5"/>
  <c r="AC348" i="2" s="1"/>
  <c r="CF346" i="5"/>
  <c r="AB348" i="2" s="1"/>
  <c r="BY346" i="5"/>
  <c r="AA348" i="2" s="1"/>
  <c r="BR346" i="5"/>
  <c r="Z348" i="2" s="1"/>
  <c r="BK346" i="5"/>
  <c r="Y348" i="2" s="1"/>
  <c r="BD346" i="5"/>
  <c r="X348" i="2" s="1"/>
  <c r="AW346" i="5"/>
  <c r="W348" i="2" s="1"/>
  <c r="AP346" i="5"/>
  <c r="V348" i="2" s="1"/>
  <c r="AI346" i="5"/>
  <c r="U348" i="2" s="1"/>
  <c r="AB346" i="5"/>
  <c r="U346" i="5"/>
  <c r="S348" i="2" s="1"/>
  <c r="DR345" i="5"/>
  <c r="DN345" i="5"/>
  <c r="CT345" i="5"/>
  <c r="AD347" i="2" s="1"/>
  <c r="CM345" i="5"/>
  <c r="AC347" i="2" s="1"/>
  <c r="CF345" i="5"/>
  <c r="AB347" i="2" s="1"/>
  <c r="BY345" i="5"/>
  <c r="AA347" i="2" s="1"/>
  <c r="BR345" i="5"/>
  <c r="Z347" i="2" s="1"/>
  <c r="BK345" i="5"/>
  <c r="Y347" i="2" s="1"/>
  <c r="BD345" i="5"/>
  <c r="X347" i="2" s="1"/>
  <c r="AW345" i="5"/>
  <c r="AP345" i="5"/>
  <c r="V347" i="2" s="1"/>
  <c r="AI345" i="5"/>
  <c r="U347" i="2" s="1"/>
  <c r="AB345" i="5"/>
  <c r="U345" i="5"/>
  <c r="S347" i="2" s="1"/>
  <c r="DR344" i="5"/>
  <c r="DN344" i="5"/>
  <c r="DM344" i="5" s="1"/>
  <c r="P344" i="5" s="1"/>
  <c r="Q344" i="5" s="1"/>
  <c r="CT344" i="5"/>
  <c r="AD346" i="2" s="1"/>
  <c r="CM344" i="5"/>
  <c r="AC346" i="2" s="1"/>
  <c r="CF344" i="5"/>
  <c r="AB346" i="2" s="1"/>
  <c r="BY344" i="5"/>
  <c r="AA346" i="2" s="1"/>
  <c r="BR344" i="5"/>
  <c r="Z346" i="2" s="1"/>
  <c r="BK344" i="5"/>
  <c r="Y346" i="2" s="1"/>
  <c r="BD344" i="5"/>
  <c r="X346" i="2" s="1"/>
  <c r="AW344" i="5"/>
  <c r="W346" i="2" s="1"/>
  <c r="AP344" i="5"/>
  <c r="V346" i="2" s="1"/>
  <c r="AI344" i="5"/>
  <c r="U346" i="2" s="1"/>
  <c r="AB344" i="5"/>
  <c r="T346" i="2" s="1"/>
  <c r="U344" i="5"/>
  <c r="S346" i="2" s="1"/>
  <c r="DR343" i="5"/>
  <c r="DN343" i="5"/>
  <c r="K345" i="2" s="1"/>
  <c r="CT343" i="5"/>
  <c r="AD345" i="2" s="1"/>
  <c r="CM343" i="5"/>
  <c r="AC345" i="2" s="1"/>
  <c r="CF343" i="5"/>
  <c r="AB345" i="2" s="1"/>
  <c r="BY343" i="5"/>
  <c r="AA345" i="2" s="1"/>
  <c r="BR343" i="5"/>
  <c r="BK343" i="5"/>
  <c r="Y345" i="2" s="1"/>
  <c r="BD343" i="5"/>
  <c r="X345" i="2" s="1"/>
  <c r="AW343" i="5"/>
  <c r="W345" i="2" s="1"/>
  <c r="AP343" i="5"/>
  <c r="AI343" i="5"/>
  <c r="U345" i="2" s="1"/>
  <c r="AB343" i="5"/>
  <c r="T345" i="2" s="1"/>
  <c r="U343" i="5"/>
  <c r="S345" i="2" s="1"/>
  <c r="DR342" i="5"/>
  <c r="DN342" i="5"/>
  <c r="DM342" i="5" s="1"/>
  <c r="CT342" i="5"/>
  <c r="AD344" i="2" s="1"/>
  <c r="CM342" i="5"/>
  <c r="AC344" i="2" s="1"/>
  <c r="CF342" i="5"/>
  <c r="AB344" i="2" s="1"/>
  <c r="BY342" i="5"/>
  <c r="AA344" i="2" s="1"/>
  <c r="BR342" i="5"/>
  <c r="Z344" i="2" s="1"/>
  <c r="BK342" i="5"/>
  <c r="Y344" i="2" s="1"/>
  <c r="BD342" i="5"/>
  <c r="X344" i="2" s="1"/>
  <c r="AW342" i="5"/>
  <c r="W344" i="2" s="1"/>
  <c r="AP342" i="5"/>
  <c r="V344" i="2" s="1"/>
  <c r="AI342" i="5"/>
  <c r="U344" i="2" s="1"/>
  <c r="AB342" i="5"/>
  <c r="U342" i="5"/>
  <c r="S344" i="2" s="1"/>
  <c r="DR341" i="5"/>
  <c r="DN341" i="5"/>
  <c r="K343" i="2" s="1"/>
  <c r="CT341" i="5"/>
  <c r="AD343" i="2" s="1"/>
  <c r="CM341" i="5"/>
  <c r="AC343" i="2" s="1"/>
  <c r="CF341" i="5"/>
  <c r="AB343" i="2" s="1"/>
  <c r="BY341" i="5"/>
  <c r="AA343" i="2" s="1"/>
  <c r="BR341" i="5"/>
  <c r="Z343" i="2" s="1"/>
  <c r="BK341" i="5"/>
  <c r="Y343" i="2" s="1"/>
  <c r="BD341" i="5"/>
  <c r="X343" i="2" s="1"/>
  <c r="AW341" i="5"/>
  <c r="W343" i="2" s="1"/>
  <c r="AP341" i="5"/>
  <c r="V343" i="2" s="1"/>
  <c r="AI341" i="5"/>
  <c r="AB341" i="5"/>
  <c r="T343" i="2" s="1"/>
  <c r="U341" i="5"/>
  <c r="S343" i="2" s="1"/>
  <c r="DR340" i="5"/>
  <c r="DN340" i="5"/>
  <c r="DM340" i="5" s="1"/>
  <c r="P340" i="5" s="1"/>
  <c r="Q340" i="5" s="1"/>
  <c r="CT340" i="5"/>
  <c r="AD342" i="2" s="1"/>
  <c r="CM340" i="5"/>
  <c r="AC342" i="2" s="1"/>
  <c r="CF340" i="5"/>
  <c r="AB342" i="2" s="1"/>
  <c r="BY340" i="5"/>
  <c r="AA342" i="2" s="1"/>
  <c r="BR340" i="5"/>
  <c r="Z342" i="2" s="1"/>
  <c r="BK340" i="5"/>
  <c r="Y342" i="2" s="1"/>
  <c r="BD340" i="5"/>
  <c r="X342" i="2" s="1"/>
  <c r="AW340" i="5"/>
  <c r="W342" i="2" s="1"/>
  <c r="AP340" i="5"/>
  <c r="AI340" i="5"/>
  <c r="U342" i="2" s="1"/>
  <c r="AB340" i="5"/>
  <c r="T342" i="2" s="1"/>
  <c r="U340" i="5"/>
  <c r="S342" i="2" s="1"/>
  <c r="DR339" i="5"/>
  <c r="DN339" i="5"/>
  <c r="K341" i="2" s="1"/>
  <c r="CT339" i="5"/>
  <c r="AD341" i="2" s="1"/>
  <c r="CM339" i="5"/>
  <c r="AC341" i="2" s="1"/>
  <c r="CF339" i="5"/>
  <c r="AB341" i="2" s="1"/>
  <c r="BY339" i="5"/>
  <c r="AA341" i="2" s="1"/>
  <c r="BR339" i="5"/>
  <c r="Z341" i="2" s="1"/>
  <c r="BK339" i="5"/>
  <c r="BD339" i="5"/>
  <c r="X341" i="2" s="1"/>
  <c r="AW339" i="5"/>
  <c r="W341" i="2" s="1"/>
  <c r="AP339" i="5"/>
  <c r="V341" i="2" s="1"/>
  <c r="AI339" i="5"/>
  <c r="U341" i="2" s="1"/>
  <c r="AB339" i="5"/>
  <c r="T341" i="2" s="1"/>
  <c r="U339" i="5"/>
  <c r="S341" i="2" s="1"/>
  <c r="DR338" i="5"/>
  <c r="DN338" i="5"/>
  <c r="DM338" i="5" s="1"/>
  <c r="P338" i="5" s="1"/>
  <c r="Q338" i="5" s="1"/>
  <c r="CT338" i="5"/>
  <c r="AD340" i="2" s="1"/>
  <c r="CM338" i="5"/>
  <c r="AC340" i="2" s="1"/>
  <c r="CF338" i="5"/>
  <c r="AB340" i="2" s="1"/>
  <c r="BY338" i="5"/>
  <c r="BR338" i="5"/>
  <c r="Z340" i="2" s="1"/>
  <c r="BK338" i="5"/>
  <c r="Y340" i="2" s="1"/>
  <c r="BD338" i="5"/>
  <c r="AW338" i="5"/>
  <c r="AP338" i="5"/>
  <c r="V340" i="2" s="1"/>
  <c r="AI338" i="5"/>
  <c r="U340" i="2" s="1"/>
  <c r="AB338" i="5"/>
  <c r="T340" i="2" s="1"/>
  <c r="U338" i="5"/>
  <c r="S340" i="2" s="1"/>
  <c r="DR337" i="5"/>
  <c r="DN337" i="5"/>
  <c r="CT337" i="5"/>
  <c r="AD339" i="2" s="1"/>
  <c r="CM337" i="5"/>
  <c r="CF337" i="5"/>
  <c r="AB339" i="2" s="1"/>
  <c r="BY337" i="5"/>
  <c r="AA339" i="2" s="1"/>
  <c r="BR337" i="5"/>
  <c r="Z339" i="2" s="1"/>
  <c r="BK337" i="5"/>
  <c r="Y339" i="2" s="1"/>
  <c r="BD337" i="5"/>
  <c r="X339" i="2" s="1"/>
  <c r="AW337" i="5"/>
  <c r="W339" i="2" s="1"/>
  <c r="AP337" i="5"/>
  <c r="V339" i="2" s="1"/>
  <c r="AI337" i="5"/>
  <c r="AB337" i="5"/>
  <c r="T339" i="2" s="1"/>
  <c r="U337" i="5"/>
  <c r="S339" i="2" s="1"/>
  <c r="DR336" i="5"/>
  <c r="DN336" i="5"/>
  <c r="DM336" i="5" s="1"/>
  <c r="P336" i="5" s="1"/>
  <c r="Q336" i="5" s="1"/>
  <c r="CT336" i="5"/>
  <c r="AD338" i="2" s="1"/>
  <c r="CM336" i="5"/>
  <c r="AC338" i="2" s="1"/>
  <c r="CF336" i="5"/>
  <c r="AB338" i="2" s="1"/>
  <c r="BY336" i="5"/>
  <c r="AA338" i="2" s="1"/>
  <c r="BR336" i="5"/>
  <c r="Z338" i="2" s="1"/>
  <c r="BK336" i="5"/>
  <c r="Y338" i="2" s="1"/>
  <c r="BD336" i="5"/>
  <c r="X338" i="2" s="1"/>
  <c r="AW336" i="5"/>
  <c r="W338" i="2" s="1"/>
  <c r="AP336" i="5"/>
  <c r="V338" i="2" s="1"/>
  <c r="AI336" i="5"/>
  <c r="U338" i="2" s="1"/>
  <c r="AB336" i="5"/>
  <c r="T338" i="2" s="1"/>
  <c r="U336" i="5"/>
  <c r="DR335" i="5"/>
  <c r="DN335" i="5"/>
  <c r="CT335" i="5"/>
  <c r="AD337" i="2" s="1"/>
  <c r="CM335" i="5"/>
  <c r="AC337" i="2" s="1"/>
  <c r="CF335" i="5"/>
  <c r="AB337" i="2" s="1"/>
  <c r="BY335" i="5"/>
  <c r="BR335" i="5"/>
  <c r="Z337" i="2" s="1"/>
  <c r="BK335" i="5"/>
  <c r="Y337" i="2" s="1"/>
  <c r="BD335" i="5"/>
  <c r="X337" i="2" s="1"/>
  <c r="AW335" i="5"/>
  <c r="W337" i="2" s="1"/>
  <c r="AP335" i="5"/>
  <c r="V337" i="2" s="1"/>
  <c r="AI335" i="5"/>
  <c r="AB335" i="5"/>
  <c r="T337" i="2" s="1"/>
  <c r="U335" i="5"/>
  <c r="S337" i="2" s="1"/>
  <c r="DR334" i="5"/>
  <c r="DN334" i="5"/>
  <c r="K336" i="2" s="1"/>
  <c r="CT334" i="5"/>
  <c r="AD336" i="2" s="1"/>
  <c r="CM334" i="5"/>
  <c r="AC336" i="2" s="1"/>
  <c r="CF334" i="5"/>
  <c r="AB336" i="2" s="1"/>
  <c r="BY334" i="5"/>
  <c r="AA336" i="2" s="1"/>
  <c r="BR334" i="5"/>
  <c r="Z336" i="2" s="1"/>
  <c r="BK334" i="5"/>
  <c r="Y336" i="2" s="1"/>
  <c r="BD334" i="5"/>
  <c r="X336" i="2" s="1"/>
  <c r="AW334" i="5"/>
  <c r="W336" i="2" s="1"/>
  <c r="AP334" i="5"/>
  <c r="V336" i="2" s="1"/>
  <c r="AI334" i="5"/>
  <c r="U336" i="2" s="1"/>
  <c r="AB334" i="5"/>
  <c r="T336" i="2" s="1"/>
  <c r="U334" i="5"/>
  <c r="S336" i="2" s="1"/>
  <c r="DR333" i="5"/>
  <c r="DN333" i="5"/>
  <c r="DM333" i="5" s="1"/>
  <c r="CT333" i="5"/>
  <c r="AD335" i="2" s="1"/>
  <c r="CM333" i="5"/>
  <c r="AC335" i="2" s="1"/>
  <c r="CF333" i="5"/>
  <c r="AB335" i="2" s="1"/>
  <c r="BY333" i="5"/>
  <c r="AA335" i="2" s="1"/>
  <c r="BR333" i="5"/>
  <c r="Z335" i="2" s="1"/>
  <c r="BK333" i="5"/>
  <c r="Y335" i="2" s="1"/>
  <c r="BD333" i="5"/>
  <c r="X335" i="2" s="1"/>
  <c r="AW333" i="5"/>
  <c r="W335" i="2" s="1"/>
  <c r="AP333" i="5"/>
  <c r="V335" i="2" s="1"/>
  <c r="AI333" i="5"/>
  <c r="U335" i="2" s="1"/>
  <c r="AB333" i="5"/>
  <c r="T335" i="2" s="1"/>
  <c r="U333" i="5"/>
  <c r="S335" i="2" s="1"/>
  <c r="DR332" i="5"/>
  <c r="DN332" i="5"/>
  <c r="CT332" i="5"/>
  <c r="AD334" i="2" s="1"/>
  <c r="CM332" i="5"/>
  <c r="AC334" i="2" s="1"/>
  <c r="CF332" i="5"/>
  <c r="AB334" i="2" s="1"/>
  <c r="BY332" i="5"/>
  <c r="AA334" i="2" s="1"/>
  <c r="BR332" i="5"/>
  <c r="Z334" i="2" s="1"/>
  <c r="BK332" i="5"/>
  <c r="Y334" i="2" s="1"/>
  <c r="BD332" i="5"/>
  <c r="X334" i="2" s="1"/>
  <c r="AW332" i="5"/>
  <c r="W334" i="2" s="1"/>
  <c r="AP332" i="5"/>
  <c r="V334" i="2" s="1"/>
  <c r="AI332" i="5"/>
  <c r="U334" i="2" s="1"/>
  <c r="AB332" i="5"/>
  <c r="T334" i="2" s="1"/>
  <c r="U332" i="5"/>
  <c r="DR331" i="5"/>
  <c r="DN331" i="5"/>
  <c r="K333" i="2" s="1"/>
  <c r="CT331" i="5"/>
  <c r="AD333" i="2" s="1"/>
  <c r="CM331" i="5"/>
  <c r="AC333" i="2" s="1"/>
  <c r="CF331" i="5"/>
  <c r="AB333" i="2" s="1"/>
  <c r="BY331" i="5"/>
  <c r="AA333" i="2" s="1"/>
  <c r="BR331" i="5"/>
  <c r="Z333" i="2" s="1"/>
  <c r="BK331" i="5"/>
  <c r="Y333" i="2" s="1"/>
  <c r="BD331" i="5"/>
  <c r="X333" i="2" s="1"/>
  <c r="AW331" i="5"/>
  <c r="W333" i="2" s="1"/>
  <c r="AP331" i="5"/>
  <c r="AI331" i="5"/>
  <c r="U333" i="2" s="1"/>
  <c r="AB331" i="5"/>
  <c r="T333" i="2" s="1"/>
  <c r="U331" i="5"/>
  <c r="S333" i="2" s="1"/>
  <c r="DR330" i="5"/>
  <c r="DN330" i="5"/>
  <c r="DM330" i="5" s="1"/>
  <c r="P330" i="5" s="1"/>
  <c r="Q330" i="5" s="1"/>
  <c r="CT330" i="5"/>
  <c r="AD332" i="2" s="1"/>
  <c r="CM330" i="5"/>
  <c r="AC332" i="2" s="1"/>
  <c r="CF330" i="5"/>
  <c r="AB332" i="2" s="1"/>
  <c r="BY330" i="5"/>
  <c r="AA332" i="2" s="1"/>
  <c r="BR330" i="5"/>
  <c r="Z332" i="2" s="1"/>
  <c r="BK330" i="5"/>
  <c r="Y332" i="2" s="1"/>
  <c r="BD330" i="5"/>
  <c r="AW330" i="5"/>
  <c r="W332" i="2" s="1"/>
  <c r="AP330" i="5"/>
  <c r="V332" i="2" s="1"/>
  <c r="AI330" i="5"/>
  <c r="U332" i="2" s="1"/>
  <c r="AB330" i="5"/>
  <c r="T332" i="2" s="1"/>
  <c r="U330" i="5"/>
  <c r="S332" i="2" s="1"/>
  <c r="DR329" i="5"/>
  <c r="DN329" i="5"/>
  <c r="CT329" i="5"/>
  <c r="AD331" i="2" s="1"/>
  <c r="CM329" i="5"/>
  <c r="AC331" i="2" s="1"/>
  <c r="CF329" i="5"/>
  <c r="AB331" i="2" s="1"/>
  <c r="BY329" i="5"/>
  <c r="AA331" i="2" s="1"/>
  <c r="BR329" i="5"/>
  <c r="BK329" i="5"/>
  <c r="Y331" i="2" s="1"/>
  <c r="BD329" i="5"/>
  <c r="X331" i="2" s="1"/>
  <c r="AW329" i="5"/>
  <c r="W331" i="2" s="1"/>
  <c r="AP329" i="5"/>
  <c r="V331" i="2" s="1"/>
  <c r="AI329" i="5"/>
  <c r="U331" i="2" s="1"/>
  <c r="AB329" i="5"/>
  <c r="T331" i="2" s="1"/>
  <c r="U329" i="5"/>
  <c r="DR328" i="5"/>
  <c r="DN328" i="5"/>
  <c r="DM328" i="5" s="1"/>
  <c r="P328" i="5" s="1"/>
  <c r="Q328" i="5" s="1"/>
  <c r="CT328" i="5"/>
  <c r="AD330" i="2" s="1"/>
  <c r="CM328" i="5"/>
  <c r="AC330" i="2" s="1"/>
  <c r="CF328" i="5"/>
  <c r="AB330" i="2" s="1"/>
  <c r="BY328" i="5"/>
  <c r="AA330" i="2" s="1"/>
  <c r="BR328" i="5"/>
  <c r="Z330" i="2" s="1"/>
  <c r="BK328" i="5"/>
  <c r="Y330" i="2" s="1"/>
  <c r="BD328" i="5"/>
  <c r="X330" i="2" s="1"/>
  <c r="AW328" i="5"/>
  <c r="AP328" i="5"/>
  <c r="V330" i="2" s="1"/>
  <c r="AI328" i="5"/>
  <c r="U330" i="2" s="1"/>
  <c r="AB328" i="5"/>
  <c r="T330" i="2" s="1"/>
  <c r="U328" i="5"/>
  <c r="DR327" i="5"/>
  <c r="DN327" i="5"/>
  <c r="CT327" i="5"/>
  <c r="AD329" i="2" s="1"/>
  <c r="CM327" i="5"/>
  <c r="AC329" i="2" s="1"/>
  <c r="CF327" i="5"/>
  <c r="AB329" i="2" s="1"/>
  <c r="BY327" i="5"/>
  <c r="AA329" i="2" s="1"/>
  <c r="BR327" i="5"/>
  <c r="BK327" i="5"/>
  <c r="Y329" i="2" s="1"/>
  <c r="BD327" i="5"/>
  <c r="X329" i="2" s="1"/>
  <c r="AW327" i="5"/>
  <c r="W329" i="2" s="1"/>
  <c r="AP327" i="5"/>
  <c r="AI327" i="5"/>
  <c r="U329" i="2" s="1"/>
  <c r="AB327" i="5"/>
  <c r="T329" i="2" s="1"/>
  <c r="U327" i="5"/>
  <c r="DR326" i="5"/>
  <c r="DN326" i="5"/>
  <c r="CT326" i="5"/>
  <c r="CM326" i="5"/>
  <c r="AC328" i="2" s="1"/>
  <c r="CF326" i="5"/>
  <c r="AB328" i="2" s="1"/>
  <c r="BY326" i="5"/>
  <c r="AA328" i="2" s="1"/>
  <c r="BR326" i="5"/>
  <c r="Z328" i="2" s="1"/>
  <c r="BK326" i="5"/>
  <c r="Y328" i="2" s="1"/>
  <c r="BD326" i="5"/>
  <c r="X328" i="2" s="1"/>
  <c r="AW326" i="5"/>
  <c r="W328" i="2" s="1"/>
  <c r="AP326" i="5"/>
  <c r="V328" i="2" s="1"/>
  <c r="AI326" i="5"/>
  <c r="U328" i="2" s="1"/>
  <c r="AB326" i="5"/>
  <c r="T328" i="2" s="1"/>
  <c r="U326" i="5"/>
  <c r="S328" i="2" s="1"/>
  <c r="DR325" i="5"/>
  <c r="DN325" i="5"/>
  <c r="DM325" i="5" s="1"/>
  <c r="P325" i="5" s="1"/>
  <c r="Q325" i="5" s="1"/>
  <c r="CT325" i="5"/>
  <c r="AD327" i="2" s="1"/>
  <c r="CM325" i="5"/>
  <c r="AC327" i="2" s="1"/>
  <c r="CF325" i="5"/>
  <c r="BY325" i="5"/>
  <c r="AA327" i="2" s="1"/>
  <c r="BR325" i="5"/>
  <c r="Z327" i="2" s="1"/>
  <c r="BK325" i="5"/>
  <c r="Y327" i="2" s="1"/>
  <c r="BD325" i="5"/>
  <c r="X327" i="2" s="1"/>
  <c r="AW325" i="5"/>
  <c r="W327" i="2" s="1"/>
  <c r="AP325" i="5"/>
  <c r="V327" i="2" s="1"/>
  <c r="AI325" i="5"/>
  <c r="U327" i="2" s="1"/>
  <c r="AB325" i="5"/>
  <c r="U325" i="5"/>
  <c r="S327" i="2" s="1"/>
  <c r="DR324" i="5"/>
  <c r="DN324" i="5"/>
  <c r="DM324" i="5" s="1"/>
  <c r="CT324" i="5"/>
  <c r="AD326" i="2" s="1"/>
  <c r="CM324" i="5"/>
  <c r="CF324" i="5"/>
  <c r="AB326" i="2" s="1"/>
  <c r="BY324" i="5"/>
  <c r="AA326" i="2" s="1"/>
  <c r="BR324" i="5"/>
  <c r="Z326" i="2" s="1"/>
  <c r="BK324" i="5"/>
  <c r="Y326" i="2" s="1"/>
  <c r="BD324" i="5"/>
  <c r="X326" i="2" s="1"/>
  <c r="AW324" i="5"/>
  <c r="W326" i="2" s="1"/>
  <c r="AP324" i="5"/>
  <c r="V326" i="2" s="1"/>
  <c r="AI324" i="5"/>
  <c r="U326" i="2" s="1"/>
  <c r="AB324" i="5"/>
  <c r="T326" i="2" s="1"/>
  <c r="U324" i="5"/>
  <c r="DR323" i="5"/>
  <c r="DN323" i="5"/>
  <c r="CT323" i="5"/>
  <c r="AD325" i="2" s="1"/>
  <c r="CM323" i="5"/>
  <c r="AC325" i="2" s="1"/>
  <c r="CF323" i="5"/>
  <c r="BY323" i="5"/>
  <c r="AA325" i="2" s="1"/>
  <c r="BR323" i="5"/>
  <c r="Z325" i="2" s="1"/>
  <c r="BK323" i="5"/>
  <c r="Y325" i="2" s="1"/>
  <c r="BD323" i="5"/>
  <c r="X325" i="2" s="1"/>
  <c r="AW323" i="5"/>
  <c r="W325" i="2" s="1"/>
  <c r="AP323" i="5"/>
  <c r="V325" i="2" s="1"/>
  <c r="AI323" i="5"/>
  <c r="U325" i="2" s="1"/>
  <c r="AB323" i="5"/>
  <c r="U323" i="5"/>
  <c r="S325" i="2" s="1"/>
  <c r="DR322" i="5"/>
  <c r="DN322" i="5"/>
  <c r="K324" i="2" s="1"/>
  <c r="CT322" i="5"/>
  <c r="AD324" i="2" s="1"/>
  <c r="CM322" i="5"/>
  <c r="AC324" i="2" s="1"/>
  <c r="CF322" i="5"/>
  <c r="AB324" i="2" s="1"/>
  <c r="BY322" i="5"/>
  <c r="AA324" i="2" s="1"/>
  <c r="BR322" i="5"/>
  <c r="Z324" i="2" s="1"/>
  <c r="BK322" i="5"/>
  <c r="Y324" i="2" s="1"/>
  <c r="BD322" i="5"/>
  <c r="X324" i="2" s="1"/>
  <c r="AW322" i="5"/>
  <c r="W324" i="2" s="1"/>
  <c r="AP322" i="5"/>
  <c r="V324" i="2" s="1"/>
  <c r="AI322" i="5"/>
  <c r="U324" i="2" s="1"/>
  <c r="AB322" i="5"/>
  <c r="T324" i="2" s="1"/>
  <c r="U322" i="5"/>
  <c r="S324" i="2" s="1"/>
  <c r="DR321" i="5"/>
  <c r="DN321" i="5"/>
  <c r="CT321" i="5"/>
  <c r="AD323" i="2" s="1"/>
  <c r="CM321" i="5"/>
  <c r="AC323" i="2" s="1"/>
  <c r="CF321" i="5"/>
  <c r="AB323" i="2" s="1"/>
  <c r="BY321" i="5"/>
  <c r="AA323" i="2" s="1"/>
  <c r="BR321" i="5"/>
  <c r="Z323" i="2" s="1"/>
  <c r="BK321" i="5"/>
  <c r="Y323" i="2" s="1"/>
  <c r="BD321" i="5"/>
  <c r="X323" i="2" s="1"/>
  <c r="AW321" i="5"/>
  <c r="W323" i="2" s="1"/>
  <c r="AP321" i="5"/>
  <c r="AI321" i="5"/>
  <c r="U323" i="2" s="1"/>
  <c r="AB321" i="5"/>
  <c r="T323" i="2" s="1"/>
  <c r="U321" i="5"/>
  <c r="S323" i="2" s="1"/>
  <c r="DR320" i="5"/>
  <c r="DN320" i="5"/>
  <c r="DM320" i="5" s="1"/>
  <c r="CT320" i="5"/>
  <c r="AD322" i="2" s="1"/>
  <c r="CM320" i="5"/>
  <c r="AC322" i="2" s="1"/>
  <c r="CF320" i="5"/>
  <c r="AB322" i="2" s="1"/>
  <c r="BY320" i="5"/>
  <c r="AA322" i="2" s="1"/>
  <c r="BR320" i="5"/>
  <c r="Z322" i="2" s="1"/>
  <c r="BK320" i="5"/>
  <c r="Y322" i="2" s="1"/>
  <c r="BD320" i="5"/>
  <c r="X322" i="2" s="1"/>
  <c r="AW320" i="5"/>
  <c r="W322" i="2" s="1"/>
  <c r="AP320" i="5"/>
  <c r="AI320" i="5"/>
  <c r="U322" i="2" s="1"/>
  <c r="AB320" i="5"/>
  <c r="T322" i="2" s="1"/>
  <c r="U320" i="5"/>
  <c r="S322" i="2" s="1"/>
  <c r="DR319" i="5"/>
  <c r="DN319" i="5"/>
  <c r="DM319" i="5" s="1"/>
  <c r="CT319" i="5"/>
  <c r="AD321" i="2" s="1"/>
  <c r="CM319" i="5"/>
  <c r="AC321" i="2" s="1"/>
  <c r="CF319" i="5"/>
  <c r="AB321" i="2" s="1"/>
  <c r="BY319" i="5"/>
  <c r="AA321" i="2" s="1"/>
  <c r="BR319" i="5"/>
  <c r="Z321" i="2" s="1"/>
  <c r="BK319" i="5"/>
  <c r="Y321" i="2" s="1"/>
  <c r="BD319" i="5"/>
  <c r="AW319" i="5"/>
  <c r="AP319" i="5"/>
  <c r="V321" i="2" s="1"/>
  <c r="AI319" i="5"/>
  <c r="U321" i="2" s="1"/>
  <c r="AB319" i="5"/>
  <c r="T321" i="2" s="1"/>
  <c r="U319" i="5"/>
  <c r="S321" i="2" s="1"/>
  <c r="DR318" i="5"/>
  <c r="DN318" i="5"/>
  <c r="K320" i="2" s="1"/>
  <c r="CT318" i="5"/>
  <c r="AD320" i="2" s="1"/>
  <c r="CM318" i="5"/>
  <c r="AC320" i="2" s="1"/>
  <c r="CF318" i="5"/>
  <c r="AB320" i="2" s="1"/>
  <c r="BY318" i="5"/>
  <c r="AA320" i="2" s="1"/>
  <c r="BR318" i="5"/>
  <c r="Z320" i="2" s="1"/>
  <c r="BK318" i="5"/>
  <c r="Y320" i="2" s="1"/>
  <c r="BD318" i="5"/>
  <c r="X320" i="2" s="1"/>
  <c r="AW318" i="5"/>
  <c r="W320" i="2" s="1"/>
  <c r="AP318" i="5"/>
  <c r="V320" i="2" s="1"/>
  <c r="AI318" i="5"/>
  <c r="U320" i="2" s="1"/>
  <c r="AB318" i="5"/>
  <c r="T320" i="2" s="1"/>
  <c r="U318" i="5"/>
  <c r="S320" i="2" s="1"/>
  <c r="DR315" i="5"/>
  <c r="DN315" i="5"/>
  <c r="CT315" i="5"/>
  <c r="AD317" i="2" s="1"/>
  <c r="CM315" i="5"/>
  <c r="AC317" i="2" s="1"/>
  <c r="CF315" i="5"/>
  <c r="AB317" i="2" s="1"/>
  <c r="BY315" i="5"/>
  <c r="AA317" i="2" s="1"/>
  <c r="BR315" i="5"/>
  <c r="Z317" i="2" s="1"/>
  <c r="BK315" i="5"/>
  <c r="Y317" i="2" s="1"/>
  <c r="BD315" i="5"/>
  <c r="AW315" i="5"/>
  <c r="W317" i="2" s="1"/>
  <c r="AP315" i="5"/>
  <c r="V317" i="2" s="1"/>
  <c r="AI315" i="5"/>
  <c r="U317" i="2" s="1"/>
  <c r="AB315" i="5"/>
  <c r="T317" i="2" s="1"/>
  <c r="U315" i="5"/>
  <c r="DR264" i="5"/>
  <c r="DN264" i="5"/>
  <c r="DM264" i="5" s="1"/>
  <c r="P264" i="5" s="1"/>
  <c r="Q264" i="5" s="1"/>
  <c r="CT264" i="5"/>
  <c r="AD266" i="2" s="1"/>
  <c r="CM264" i="5"/>
  <c r="AC266" i="2" s="1"/>
  <c r="CF264" i="5"/>
  <c r="AB266" i="2" s="1"/>
  <c r="BY264" i="5"/>
  <c r="AA266" i="2" s="1"/>
  <c r="BR264" i="5"/>
  <c r="Z266" i="2" s="1"/>
  <c r="BK264" i="5"/>
  <c r="Y266" i="2" s="1"/>
  <c r="BD264" i="5"/>
  <c r="X266" i="2" s="1"/>
  <c r="AW264" i="5"/>
  <c r="W266" i="2" s="1"/>
  <c r="AP264" i="5"/>
  <c r="AI264" i="5"/>
  <c r="U266" i="2" s="1"/>
  <c r="AB264" i="5"/>
  <c r="T266" i="2" s="1"/>
  <c r="U264" i="5"/>
  <c r="DR263" i="5"/>
  <c r="DN263" i="5"/>
  <c r="CT263" i="5"/>
  <c r="AD265" i="2" s="1"/>
  <c r="CM263" i="5"/>
  <c r="AC265" i="2" s="1"/>
  <c r="CF263" i="5"/>
  <c r="BY263" i="5"/>
  <c r="AA265" i="2" s="1"/>
  <c r="BR263" i="5"/>
  <c r="Z265" i="2" s="1"/>
  <c r="BK263" i="5"/>
  <c r="Y265" i="2" s="1"/>
  <c r="BD263" i="5"/>
  <c r="AW263" i="5"/>
  <c r="W265" i="2" s="1"/>
  <c r="AP263" i="5"/>
  <c r="V265" i="2" s="1"/>
  <c r="AI263" i="5"/>
  <c r="U265" i="2" s="1"/>
  <c r="AB263" i="5"/>
  <c r="T265" i="2" s="1"/>
  <c r="U263" i="5"/>
  <c r="S265" i="2" s="1"/>
  <c r="DR262" i="5"/>
  <c r="DN262" i="5"/>
  <c r="CT262" i="5"/>
  <c r="CM262" i="5"/>
  <c r="AC264" i="2" s="1"/>
  <c r="CF262" i="5"/>
  <c r="AB264" i="2" s="1"/>
  <c r="BY262" i="5"/>
  <c r="AA264" i="2" s="1"/>
  <c r="BR262" i="5"/>
  <c r="BK262" i="5"/>
  <c r="Y264" i="2" s="1"/>
  <c r="BD262" i="5"/>
  <c r="X264" i="2" s="1"/>
  <c r="AW262" i="5"/>
  <c r="W264" i="2" s="1"/>
  <c r="AP262" i="5"/>
  <c r="V264" i="2" s="1"/>
  <c r="AI262" i="5"/>
  <c r="AB262" i="5"/>
  <c r="T264" i="2" s="1"/>
  <c r="U262" i="5"/>
  <c r="S264" i="2" s="1"/>
  <c r="DR261" i="5"/>
  <c r="DN261" i="5"/>
  <c r="CT261" i="5"/>
  <c r="AD263" i="2" s="1"/>
  <c r="CM261" i="5"/>
  <c r="AC263" i="2" s="1"/>
  <c r="CF261" i="5"/>
  <c r="AB263" i="2" s="1"/>
  <c r="BY261" i="5"/>
  <c r="AA263" i="2" s="1"/>
  <c r="BR261" i="5"/>
  <c r="Z263" i="2" s="1"/>
  <c r="BK261" i="5"/>
  <c r="Y263" i="2" s="1"/>
  <c r="BD261" i="5"/>
  <c r="X263" i="2" s="1"/>
  <c r="AW261" i="5"/>
  <c r="W263" i="2" s="1"/>
  <c r="AP261" i="5"/>
  <c r="V263" i="2" s="1"/>
  <c r="AI261" i="5"/>
  <c r="U263" i="2" s="1"/>
  <c r="AB261" i="5"/>
  <c r="T263" i="2" s="1"/>
  <c r="U261" i="5"/>
  <c r="S263" i="2" s="1"/>
  <c r="DR260" i="5"/>
  <c r="DN260" i="5"/>
  <c r="DM260" i="5" s="1"/>
  <c r="DO260" i="5" s="1"/>
  <c r="DP260" i="5" s="1"/>
  <c r="CT260" i="5"/>
  <c r="AD262" i="2" s="1"/>
  <c r="CM260" i="5"/>
  <c r="AC262" i="2" s="1"/>
  <c r="CF260" i="5"/>
  <c r="AB262" i="2" s="1"/>
  <c r="BY260" i="5"/>
  <c r="AA262" i="2" s="1"/>
  <c r="BR260" i="5"/>
  <c r="Z262" i="2" s="1"/>
  <c r="BK260" i="5"/>
  <c r="Y262" i="2" s="1"/>
  <c r="BD260" i="5"/>
  <c r="X262" i="2" s="1"/>
  <c r="AW260" i="5"/>
  <c r="W262" i="2" s="1"/>
  <c r="AP260" i="5"/>
  <c r="AI260" i="5"/>
  <c r="U262" i="2" s="1"/>
  <c r="AB260" i="5"/>
  <c r="T262" i="2" s="1"/>
  <c r="U260" i="5"/>
  <c r="DR259" i="5"/>
  <c r="DN259" i="5"/>
  <c r="CT259" i="5"/>
  <c r="AD261" i="2" s="1"/>
  <c r="CM259" i="5"/>
  <c r="AC261" i="2" s="1"/>
  <c r="CF259" i="5"/>
  <c r="AB261" i="2" s="1"/>
  <c r="BY259" i="5"/>
  <c r="AA261" i="2" s="1"/>
  <c r="BR259" i="5"/>
  <c r="Z261" i="2" s="1"/>
  <c r="BK259" i="5"/>
  <c r="Y261" i="2" s="1"/>
  <c r="BD259" i="5"/>
  <c r="X261" i="2" s="1"/>
  <c r="AW259" i="5"/>
  <c r="W261" i="2" s="1"/>
  <c r="AP259" i="5"/>
  <c r="V261" i="2" s="1"/>
  <c r="AI259" i="5"/>
  <c r="U261" i="2" s="1"/>
  <c r="AB259" i="5"/>
  <c r="T261" i="2" s="1"/>
  <c r="U259" i="5"/>
  <c r="S261" i="2" s="1"/>
  <c r="DR258" i="5"/>
  <c r="DN258" i="5"/>
  <c r="DM258" i="5" s="1"/>
  <c r="P258" i="5" s="1"/>
  <c r="Q258" i="5" s="1"/>
  <c r="CT258" i="5"/>
  <c r="AD260" i="2" s="1"/>
  <c r="CM258" i="5"/>
  <c r="AC260" i="2" s="1"/>
  <c r="CF258" i="5"/>
  <c r="AB260" i="2" s="1"/>
  <c r="BY258" i="5"/>
  <c r="AA260" i="2" s="1"/>
  <c r="BR258" i="5"/>
  <c r="Z260" i="2" s="1"/>
  <c r="BK258" i="5"/>
  <c r="Y260" i="2" s="1"/>
  <c r="BD258" i="5"/>
  <c r="X260" i="2" s="1"/>
  <c r="AW258" i="5"/>
  <c r="W260" i="2" s="1"/>
  <c r="AP258" i="5"/>
  <c r="V260" i="2" s="1"/>
  <c r="AI258" i="5"/>
  <c r="U260" i="2" s="1"/>
  <c r="AB258" i="5"/>
  <c r="T260" i="2" s="1"/>
  <c r="U258" i="5"/>
  <c r="S260" i="2" s="1"/>
  <c r="DR257" i="5"/>
  <c r="DN257" i="5"/>
  <c r="CT257" i="5"/>
  <c r="AD259" i="2" s="1"/>
  <c r="CM257" i="5"/>
  <c r="AC259" i="2" s="1"/>
  <c r="CF257" i="5"/>
  <c r="AB259" i="2" s="1"/>
  <c r="BY257" i="5"/>
  <c r="AA259" i="2" s="1"/>
  <c r="BR257" i="5"/>
  <c r="Z259" i="2" s="1"/>
  <c r="BK257" i="5"/>
  <c r="Y259" i="2" s="1"/>
  <c r="BD257" i="5"/>
  <c r="X259" i="2" s="1"/>
  <c r="AW257" i="5"/>
  <c r="W259" i="2" s="1"/>
  <c r="AP257" i="5"/>
  <c r="V259" i="2" s="1"/>
  <c r="AI257" i="5"/>
  <c r="U259" i="2" s="1"/>
  <c r="AB257" i="5"/>
  <c r="U257" i="5"/>
  <c r="S259" i="2" s="1"/>
  <c r="DR256" i="5"/>
  <c r="DN256" i="5"/>
  <c r="CT256" i="5"/>
  <c r="CM256" i="5"/>
  <c r="AC258" i="2" s="1"/>
  <c r="CF256" i="5"/>
  <c r="AB258" i="2" s="1"/>
  <c r="BY256" i="5"/>
  <c r="AA258" i="2" s="1"/>
  <c r="BR256" i="5"/>
  <c r="BK256" i="5"/>
  <c r="Y258" i="2" s="1"/>
  <c r="BD256" i="5"/>
  <c r="X258" i="2" s="1"/>
  <c r="AW256" i="5"/>
  <c r="W258" i="2" s="1"/>
  <c r="AP256" i="5"/>
  <c r="AI256" i="5"/>
  <c r="U258" i="2" s="1"/>
  <c r="AB256" i="5"/>
  <c r="T258" i="2" s="1"/>
  <c r="U256" i="5"/>
  <c r="S258" i="2" s="1"/>
  <c r="DR255" i="5"/>
  <c r="DN255" i="5"/>
  <c r="CT255" i="5"/>
  <c r="AD257" i="2" s="1"/>
  <c r="CM255" i="5"/>
  <c r="AC257" i="2" s="1"/>
  <c r="CF255" i="5"/>
  <c r="BY255" i="5"/>
  <c r="AA257" i="2" s="1"/>
  <c r="BR255" i="5"/>
  <c r="Z257" i="2" s="1"/>
  <c r="BK255" i="5"/>
  <c r="Y257" i="2" s="1"/>
  <c r="BD255" i="5"/>
  <c r="X257" i="2" s="1"/>
  <c r="AW255" i="5"/>
  <c r="W257" i="2" s="1"/>
  <c r="AP255" i="5"/>
  <c r="V257" i="2" s="1"/>
  <c r="AI255" i="5"/>
  <c r="U257" i="2" s="1"/>
  <c r="AB255" i="5"/>
  <c r="U255" i="5"/>
  <c r="S257" i="2" s="1"/>
  <c r="DR254" i="5"/>
  <c r="DN254" i="5"/>
  <c r="K256" i="2" s="1"/>
  <c r="CT254" i="5"/>
  <c r="CM254" i="5"/>
  <c r="AC256" i="2" s="1"/>
  <c r="CF254" i="5"/>
  <c r="BY254" i="5"/>
  <c r="AA256" i="2" s="1"/>
  <c r="BR254" i="5"/>
  <c r="Z256" i="2" s="1"/>
  <c r="BK254" i="5"/>
  <c r="Y256" i="2" s="1"/>
  <c r="BD254" i="5"/>
  <c r="X256" i="2" s="1"/>
  <c r="AW254" i="5"/>
  <c r="W256" i="2" s="1"/>
  <c r="AP254" i="5"/>
  <c r="V256" i="2" s="1"/>
  <c r="AI254" i="5"/>
  <c r="U256" i="2" s="1"/>
  <c r="AB254" i="5"/>
  <c r="U254" i="5"/>
  <c r="S256" i="2" s="1"/>
  <c r="DR253" i="5"/>
  <c r="DN253" i="5"/>
  <c r="CT253" i="5"/>
  <c r="AD255" i="2" s="1"/>
  <c r="CM253" i="5"/>
  <c r="AC255" i="2" s="1"/>
  <c r="CF253" i="5"/>
  <c r="AB255" i="2" s="1"/>
  <c r="BY253" i="5"/>
  <c r="AA255" i="2" s="1"/>
  <c r="BR253" i="5"/>
  <c r="BK253" i="5"/>
  <c r="Y255" i="2" s="1"/>
  <c r="BD253" i="5"/>
  <c r="X255" i="2" s="1"/>
  <c r="AW253" i="5"/>
  <c r="W255" i="2" s="1"/>
  <c r="AP253" i="5"/>
  <c r="V255" i="2" s="1"/>
  <c r="AI253" i="5"/>
  <c r="U255" i="2" s="1"/>
  <c r="AB253" i="5"/>
  <c r="U253" i="5"/>
  <c r="S255" i="2" s="1"/>
  <c r="DR252" i="5"/>
  <c r="DN252" i="5"/>
  <c r="CT252" i="5"/>
  <c r="AD254" i="2" s="1"/>
  <c r="CM252" i="5"/>
  <c r="AC254" i="2" s="1"/>
  <c r="CF252" i="5"/>
  <c r="AB254" i="2" s="1"/>
  <c r="BY252" i="5"/>
  <c r="AA254" i="2" s="1"/>
  <c r="BR252" i="5"/>
  <c r="Z254" i="2" s="1"/>
  <c r="BK252" i="5"/>
  <c r="Y254" i="2" s="1"/>
  <c r="BD252" i="5"/>
  <c r="AW252" i="5"/>
  <c r="W254" i="2" s="1"/>
  <c r="AP252" i="5"/>
  <c r="V254" i="2" s="1"/>
  <c r="AI252" i="5"/>
  <c r="U254" i="2" s="1"/>
  <c r="AB252" i="5"/>
  <c r="U252" i="5"/>
  <c r="S254" i="2" s="1"/>
  <c r="DR251" i="5"/>
  <c r="DN251" i="5"/>
  <c r="K253" i="2" s="1"/>
  <c r="CT251" i="5"/>
  <c r="AD253" i="2" s="1"/>
  <c r="CM251" i="5"/>
  <c r="AC253" i="2" s="1"/>
  <c r="CF251" i="5"/>
  <c r="AB253" i="2" s="1"/>
  <c r="BY251" i="5"/>
  <c r="AA253" i="2" s="1"/>
  <c r="BR251" i="5"/>
  <c r="Z253" i="2" s="1"/>
  <c r="BK251" i="5"/>
  <c r="Y253" i="2" s="1"/>
  <c r="BD251" i="5"/>
  <c r="AW251" i="5"/>
  <c r="AP251" i="5"/>
  <c r="V253" i="2" s="1"/>
  <c r="AI251" i="5"/>
  <c r="U253" i="2" s="1"/>
  <c r="AB251" i="5"/>
  <c r="T253" i="2" s="1"/>
  <c r="U251" i="5"/>
  <c r="S253" i="2" s="1"/>
  <c r="DR250" i="5"/>
  <c r="DN250" i="5"/>
  <c r="DM250" i="5" s="1"/>
  <c r="DO250" i="5" s="1"/>
  <c r="DP250" i="5" s="1"/>
  <c r="CT250" i="5"/>
  <c r="AD252" i="2" s="1"/>
  <c r="CM250" i="5"/>
  <c r="AC252" i="2" s="1"/>
  <c r="CF250" i="5"/>
  <c r="AB252" i="2" s="1"/>
  <c r="BY250" i="5"/>
  <c r="AA252" i="2" s="1"/>
  <c r="BR250" i="5"/>
  <c r="BK250" i="5"/>
  <c r="Y252" i="2" s="1"/>
  <c r="BD250" i="5"/>
  <c r="X252" i="2" s="1"/>
  <c r="AW250" i="5"/>
  <c r="W252" i="2" s="1"/>
  <c r="AP250" i="5"/>
  <c r="V252" i="2" s="1"/>
  <c r="AI250" i="5"/>
  <c r="U252" i="2" s="1"/>
  <c r="AB250" i="5"/>
  <c r="T252" i="2" s="1"/>
  <c r="U250" i="5"/>
  <c r="S252" i="2" s="1"/>
  <c r="DR249" i="5"/>
  <c r="DN249" i="5"/>
  <c r="CT249" i="5"/>
  <c r="AD251" i="2" s="1"/>
  <c r="CM249" i="5"/>
  <c r="AC251" i="2" s="1"/>
  <c r="CF249" i="5"/>
  <c r="BY249" i="5"/>
  <c r="AA251" i="2" s="1"/>
  <c r="BR249" i="5"/>
  <c r="Z251" i="2" s="1"/>
  <c r="BK249" i="5"/>
  <c r="Y251" i="2" s="1"/>
  <c r="BD249" i="5"/>
  <c r="X251" i="2" s="1"/>
  <c r="AW249" i="5"/>
  <c r="W251" i="2" s="1"/>
  <c r="AP249" i="5"/>
  <c r="AI249" i="5"/>
  <c r="U251" i="2" s="1"/>
  <c r="AB249" i="5"/>
  <c r="T251" i="2" s="1"/>
  <c r="U249" i="5"/>
  <c r="S251" i="2" s="1"/>
  <c r="DR248" i="5"/>
  <c r="DN248" i="5"/>
  <c r="DM248" i="5" s="1"/>
  <c r="CT248" i="5"/>
  <c r="AD250" i="2" s="1"/>
  <c r="CM248" i="5"/>
  <c r="AC250" i="2" s="1"/>
  <c r="CF248" i="5"/>
  <c r="AB250" i="2" s="1"/>
  <c r="BY248" i="5"/>
  <c r="AA250" i="2" s="1"/>
  <c r="BR248" i="5"/>
  <c r="Z250" i="2" s="1"/>
  <c r="BK248" i="5"/>
  <c r="Y250" i="2" s="1"/>
  <c r="BD248" i="5"/>
  <c r="X250" i="2" s="1"/>
  <c r="AW248" i="5"/>
  <c r="W250" i="2" s="1"/>
  <c r="AP248" i="5"/>
  <c r="V250" i="2" s="1"/>
  <c r="AI248" i="5"/>
  <c r="U250" i="2" s="1"/>
  <c r="AB248" i="5"/>
  <c r="T250" i="2" s="1"/>
  <c r="U248" i="5"/>
  <c r="S250" i="2" s="1"/>
  <c r="DR247" i="5"/>
  <c r="DN247" i="5"/>
  <c r="CT247" i="5"/>
  <c r="AD249" i="2" s="1"/>
  <c r="CM247" i="5"/>
  <c r="AC249" i="2" s="1"/>
  <c r="CF247" i="5"/>
  <c r="AB249" i="2" s="1"/>
  <c r="BY247" i="5"/>
  <c r="AA249" i="2" s="1"/>
  <c r="BR247" i="5"/>
  <c r="Z249" i="2" s="1"/>
  <c r="BK247" i="5"/>
  <c r="Y249" i="2" s="1"/>
  <c r="BD247" i="5"/>
  <c r="X249" i="2" s="1"/>
  <c r="AW247" i="5"/>
  <c r="W249" i="2" s="1"/>
  <c r="AP247" i="5"/>
  <c r="V249" i="2" s="1"/>
  <c r="AI247" i="5"/>
  <c r="U249" i="2" s="1"/>
  <c r="AB247" i="5"/>
  <c r="U247" i="5"/>
  <c r="S249" i="2" s="1"/>
  <c r="DR246" i="5"/>
  <c r="DN246" i="5"/>
  <c r="CT246" i="5"/>
  <c r="AD248" i="2" s="1"/>
  <c r="CM246" i="5"/>
  <c r="AC248" i="2" s="1"/>
  <c r="CF246" i="5"/>
  <c r="BY246" i="5"/>
  <c r="AA248" i="2" s="1"/>
  <c r="BR246" i="5"/>
  <c r="Z248" i="2" s="1"/>
  <c r="BK246" i="5"/>
  <c r="Y248" i="2" s="1"/>
  <c r="BD246" i="5"/>
  <c r="AW246" i="5"/>
  <c r="W248" i="2" s="1"/>
  <c r="AP246" i="5"/>
  <c r="V248" i="2" s="1"/>
  <c r="AI246" i="5"/>
  <c r="U248" i="2" s="1"/>
  <c r="AB246" i="5"/>
  <c r="T248" i="2" s="1"/>
  <c r="U246" i="5"/>
  <c r="S248" i="2" s="1"/>
  <c r="DR245" i="5"/>
  <c r="DN245" i="5"/>
  <c r="CT245" i="5"/>
  <c r="AD247" i="2" s="1"/>
  <c r="CM245" i="5"/>
  <c r="AC247" i="2" s="1"/>
  <c r="CF245" i="5"/>
  <c r="AB247" i="2" s="1"/>
  <c r="BY245" i="5"/>
  <c r="AA247" i="2" s="1"/>
  <c r="BR245" i="5"/>
  <c r="Z247" i="2" s="1"/>
  <c r="BK245" i="5"/>
  <c r="Y247" i="2" s="1"/>
  <c r="BD245" i="5"/>
  <c r="X247" i="2" s="1"/>
  <c r="AW245" i="5"/>
  <c r="W247" i="2" s="1"/>
  <c r="AP245" i="5"/>
  <c r="V247" i="2" s="1"/>
  <c r="AI245" i="5"/>
  <c r="U247" i="2" s="1"/>
  <c r="AB245" i="5"/>
  <c r="T247" i="2" s="1"/>
  <c r="U245" i="5"/>
  <c r="S247" i="2" s="1"/>
  <c r="DR244" i="5"/>
  <c r="DN244" i="5"/>
  <c r="DM244" i="5" s="1"/>
  <c r="CT244" i="5"/>
  <c r="AD246" i="2" s="1"/>
  <c r="CM244" i="5"/>
  <c r="AC246" i="2" s="1"/>
  <c r="CF244" i="5"/>
  <c r="AB246" i="2" s="1"/>
  <c r="BY244" i="5"/>
  <c r="AA246" i="2" s="1"/>
  <c r="BR244" i="5"/>
  <c r="BK244" i="5"/>
  <c r="Y246" i="2" s="1"/>
  <c r="BD244" i="5"/>
  <c r="X246" i="2" s="1"/>
  <c r="AW244" i="5"/>
  <c r="W246" i="2" s="1"/>
  <c r="AP244" i="5"/>
  <c r="V246" i="2" s="1"/>
  <c r="AI244" i="5"/>
  <c r="U246" i="2" s="1"/>
  <c r="AB244" i="5"/>
  <c r="U244" i="5"/>
  <c r="S246" i="2" s="1"/>
  <c r="DR243" i="5"/>
  <c r="DN243" i="5"/>
  <c r="CT243" i="5"/>
  <c r="AD245" i="2" s="1"/>
  <c r="CM243" i="5"/>
  <c r="AC245" i="2" s="1"/>
  <c r="CF243" i="5"/>
  <c r="AB245" i="2" s="1"/>
  <c r="BY243" i="5"/>
  <c r="AA245" i="2" s="1"/>
  <c r="BR243" i="5"/>
  <c r="Z245" i="2" s="1"/>
  <c r="BK243" i="5"/>
  <c r="Y245" i="2" s="1"/>
  <c r="BD243" i="5"/>
  <c r="X245" i="2" s="1"/>
  <c r="AW243" i="5"/>
  <c r="W245" i="2" s="1"/>
  <c r="AP243" i="5"/>
  <c r="AI243" i="5"/>
  <c r="U245" i="2" s="1"/>
  <c r="AB243" i="5"/>
  <c r="T245" i="2" s="1"/>
  <c r="U243" i="5"/>
  <c r="S245" i="2" s="1"/>
  <c r="DR242" i="5"/>
  <c r="DN242" i="5"/>
  <c r="K244" i="2" s="1"/>
  <c r="CT242" i="5"/>
  <c r="AD244" i="2" s="1"/>
  <c r="CM242" i="5"/>
  <c r="AC244" i="2" s="1"/>
  <c r="CF242" i="5"/>
  <c r="AB244" i="2" s="1"/>
  <c r="BY242" i="5"/>
  <c r="AA244" i="2" s="1"/>
  <c r="BR242" i="5"/>
  <c r="Z244" i="2" s="1"/>
  <c r="BK242" i="5"/>
  <c r="Y244" i="2" s="1"/>
  <c r="BD242" i="5"/>
  <c r="X244" i="2" s="1"/>
  <c r="AW242" i="5"/>
  <c r="W244" i="2" s="1"/>
  <c r="AP242" i="5"/>
  <c r="V244" i="2" s="1"/>
  <c r="AI242" i="5"/>
  <c r="U244" i="2" s="1"/>
  <c r="AB242" i="5"/>
  <c r="T244" i="2" s="1"/>
  <c r="U242" i="5"/>
  <c r="DR241" i="5"/>
  <c r="DN241" i="5"/>
  <c r="CT241" i="5"/>
  <c r="AD243" i="2" s="1"/>
  <c r="CM241" i="5"/>
  <c r="AC243" i="2" s="1"/>
  <c r="CF241" i="5"/>
  <c r="AB243" i="2" s="1"/>
  <c r="BY241" i="5"/>
  <c r="AA243" i="2" s="1"/>
  <c r="BR241" i="5"/>
  <c r="Z243" i="2" s="1"/>
  <c r="BK241" i="5"/>
  <c r="Y243" i="2" s="1"/>
  <c r="BD241" i="5"/>
  <c r="AW241" i="5"/>
  <c r="W243" i="2" s="1"/>
  <c r="AP241" i="5"/>
  <c r="V243" i="2" s="1"/>
  <c r="AI241" i="5"/>
  <c r="U243" i="2" s="1"/>
  <c r="AB241" i="5"/>
  <c r="T243" i="2" s="1"/>
  <c r="U241" i="5"/>
  <c r="S243" i="2" s="1"/>
  <c r="DR240" i="5"/>
  <c r="DN240" i="5"/>
  <c r="CT240" i="5"/>
  <c r="AD242" i="2" s="1"/>
  <c r="CM240" i="5"/>
  <c r="AC242" i="2" s="1"/>
  <c r="CF240" i="5"/>
  <c r="BY240" i="5"/>
  <c r="AA242" i="2" s="1"/>
  <c r="BR240" i="5"/>
  <c r="Z242" i="2" s="1"/>
  <c r="BK240" i="5"/>
  <c r="Y242" i="2" s="1"/>
  <c r="BD240" i="5"/>
  <c r="X242" i="2" s="1"/>
  <c r="AW240" i="5"/>
  <c r="W242" i="2" s="1"/>
  <c r="AP240" i="5"/>
  <c r="V242" i="2" s="1"/>
  <c r="AI240" i="5"/>
  <c r="U242" i="2" s="1"/>
  <c r="AB240" i="5"/>
  <c r="T242" i="2" s="1"/>
  <c r="U240" i="5"/>
  <c r="S242" i="2" s="1"/>
  <c r="DR239" i="5"/>
  <c r="DN239" i="5"/>
  <c r="CT239" i="5"/>
  <c r="AD241" i="2" s="1"/>
  <c r="CM239" i="5"/>
  <c r="AC241" i="2" s="1"/>
  <c r="CF239" i="5"/>
  <c r="AB241" i="2" s="1"/>
  <c r="BY239" i="5"/>
  <c r="AA241" i="2" s="1"/>
  <c r="BR239" i="5"/>
  <c r="Z241" i="2" s="1"/>
  <c r="BK239" i="5"/>
  <c r="Y241" i="2" s="1"/>
  <c r="BD239" i="5"/>
  <c r="X241" i="2" s="1"/>
  <c r="AW239" i="5"/>
  <c r="W241" i="2" s="1"/>
  <c r="AP239" i="5"/>
  <c r="V241" i="2" s="1"/>
  <c r="AI239" i="5"/>
  <c r="U241" i="2" s="1"/>
  <c r="AB239" i="5"/>
  <c r="T241" i="2" s="1"/>
  <c r="U239" i="5"/>
  <c r="S241" i="2" s="1"/>
  <c r="DR238" i="5"/>
  <c r="DN238" i="5"/>
  <c r="DM238" i="5" s="1"/>
  <c r="P238" i="5" s="1"/>
  <c r="Q238" i="5" s="1"/>
  <c r="CT238" i="5"/>
  <c r="AD240" i="2" s="1"/>
  <c r="CM238" i="5"/>
  <c r="AC240" i="2" s="1"/>
  <c r="CF238" i="5"/>
  <c r="AB240" i="2" s="1"/>
  <c r="BY238" i="5"/>
  <c r="AA240" i="2" s="1"/>
  <c r="BR238" i="5"/>
  <c r="Z240" i="2" s="1"/>
  <c r="BK238" i="5"/>
  <c r="Y240" i="2" s="1"/>
  <c r="BD238" i="5"/>
  <c r="AW238" i="5"/>
  <c r="W240" i="2" s="1"/>
  <c r="AP238" i="5"/>
  <c r="V240" i="2" s="1"/>
  <c r="AI238" i="5"/>
  <c r="U240" i="2" s="1"/>
  <c r="AB238" i="5"/>
  <c r="T240" i="2" s="1"/>
  <c r="U238" i="5"/>
  <c r="S240" i="2" s="1"/>
  <c r="DR237" i="5"/>
  <c r="DN237" i="5"/>
  <c r="CT237" i="5"/>
  <c r="AD239" i="2" s="1"/>
  <c r="CM237" i="5"/>
  <c r="AC239" i="2" s="1"/>
  <c r="CF237" i="5"/>
  <c r="AB239" i="2" s="1"/>
  <c r="BY237" i="5"/>
  <c r="AA239" i="2" s="1"/>
  <c r="BR237" i="5"/>
  <c r="Z239" i="2" s="1"/>
  <c r="BK237" i="5"/>
  <c r="Y239" i="2" s="1"/>
  <c r="BD237" i="5"/>
  <c r="X239" i="2" s="1"/>
  <c r="AW237" i="5"/>
  <c r="W239" i="2" s="1"/>
  <c r="AP237" i="5"/>
  <c r="V239" i="2" s="1"/>
  <c r="AI237" i="5"/>
  <c r="U239" i="2" s="1"/>
  <c r="AB237" i="5"/>
  <c r="T239" i="2" s="1"/>
  <c r="U237" i="5"/>
  <c r="S239" i="2" s="1"/>
  <c r="DR236" i="5"/>
  <c r="DN236" i="5"/>
  <c r="K238" i="2" s="1"/>
  <c r="CT236" i="5"/>
  <c r="AD238" i="2" s="1"/>
  <c r="CM236" i="5"/>
  <c r="AC238" i="2" s="1"/>
  <c r="CF236" i="5"/>
  <c r="AB238" i="2" s="1"/>
  <c r="BY236" i="5"/>
  <c r="AA238" i="2" s="1"/>
  <c r="BR236" i="5"/>
  <c r="Z238" i="2" s="1"/>
  <c r="BK236" i="5"/>
  <c r="Y238" i="2" s="1"/>
  <c r="BD236" i="5"/>
  <c r="X238" i="2" s="1"/>
  <c r="AW236" i="5"/>
  <c r="AP236" i="5"/>
  <c r="V238" i="2" s="1"/>
  <c r="AI236" i="5"/>
  <c r="U238" i="2" s="1"/>
  <c r="AB236" i="5"/>
  <c r="T238" i="2" s="1"/>
  <c r="U236" i="5"/>
  <c r="S238" i="2" s="1"/>
  <c r="DR235" i="5"/>
  <c r="DN235" i="5"/>
  <c r="CT235" i="5"/>
  <c r="AD237" i="2" s="1"/>
  <c r="CM235" i="5"/>
  <c r="AC237" i="2" s="1"/>
  <c r="CF235" i="5"/>
  <c r="BY235" i="5"/>
  <c r="AA237" i="2" s="1"/>
  <c r="BR235" i="5"/>
  <c r="Z237" i="2" s="1"/>
  <c r="BK235" i="5"/>
  <c r="Y237" i="2" s="1"/>
  <c r="BD235" i="5"/>
  <c r="X237" i="2" s="1"/>
  <c r="AW235" i="5"/>
  <c r="W237" i="2" s="1"/>
  <c r="AP235" i="5"/>
  <c r="V237" i="2" s="1"/>
  <c r="AI235" i="5"/>
  <c r="U237" i="2" s="1"/>
  <c r="AB235" i="5"/>
  <c r="T237" i="2" s="1"/>
  <c r="U235" i="5"/>
  <c r="S237" i="2" s="1"/>
  <c r="DR234" i="5"/>
  <c r="DN234" i="5"/>
  <c r="CT234" i="5"/>
  <c r="AD236" i="2" s="1"/>
  <c r="CM234" i="5"/>
  <c r="AC236" i="2" s="1"/>
  <c r="CF234" i="5"/>
  <c r="AB236" i="2" s="1"/>
  <c r="BY234" i="5"/>
  <c r="AA236" i="2" s="1"/>
  <c r="BR234" i="5"/>
  <c r="Z236" i="2" s="1"/>
  <c r="BK234" i="5"/>
  <c r="Y236" i="2" s="1"/>
  <c r="BD234" i="5"/>
  <c r="X236" i="2" s="1"/>
  <c r="AW234" i="5"/>
  <c r="W236" i="2" s="1"/>
  <c r="AP234" i="5"/>
  <c r="V236" i="2" s="1"/>
  <c r="AI234" i="5"/>
  <c r="U236" i="2" s="1"/>
  <c r="AB234" i="5"/>
  <c r="U234" i="5"/>
  <c r="S236" i="2" s="1"/>
  <c r="DR233" i="5"/>
  <c r="DN233" i="5"/>
  <c r="DM233" i="5" s="1"/>
  <c r="CT233" i="5"/>
  <c r="AD235" i="2" s="1"/>
  <c r="CM233" i="5"/>
  <c r="AC235" i="2" s="1"/>
  <c r="CF233" i="5"/>
  <c r="AB235" i="2" s="1"/>
  <c r="BY233" i="5"/>
  <c r="AA235" i="2" s="1"/>
  <c r="BR233" i="5"/>
  <c r="BK233" i="5"/>
  <c r="Y235" i="2" s="1"/>
  <c r="BD233" i="5"/>
  <c r="X235" i="2" s="1"/>
  <c r="AW233" i="5"/>
  <c r="W235" i="2" s="1"/>
  <c r="AP233" i="5"/>
  <c r="V235" i="2" s="1"/>
  <c r="AI233" i="5"/>
  <c r="U235" i="2" s="1"/>
  <c r="AB233" i="5"/>
  <c r="T235" i="2" s="1"/>
  <c r="U233" i="5"/>
  <c r="S235" i="2" s="1"/>
  <c r="DR232" i="5"/>
  <c r="DN232" i="5"/>
  <c r="DM232" i="5" s="1"/>
  <c r="P232" i="5" s="1"/>
  <c r="Q232" i="5" s="1"/>
  <c r="CT232" i="5"/>
  <c r="AD234" i="2" s="1"/>
  <c r="CM232" i="5"/>
  <c r="AC234" i="2" s="1"/>
  <c r="CF232" i="5"/>
  <c r="AB234" i="2" s="1"/>
  <c r="BY232" i="5"/>
  <c r="AA234" i="2" s="1"/>
  <c r="BR232" i="5"/>
  <c r="Z234" i="2" s="1"/>
  <c r="BK232" i="5"/>
  <c r="Y234" i="2" s="1"/>
  <c r="BD232" i="5"/>
  <c r="X234" i="2" s="1"/>
  <c r="AW232" i="5"/>
  <c r="W234" i="2" s="1"/>
  <c r="AP232" i="5"/>
  <c r="V234" i="2" s="1"/>
  <c r="AI232" i="5"/>
  <c r="U234" i="2" s="1"/>
  <c r="AB232" i="5"/>
  <c r="U232" i="5"/>
  <c r="S234" i="2" s="1"/>
  <c r="DR231" i="5"/>
  <c r="DN231" i="5"/>
  <c r="K233" i="2" s="1"/>
  <c r="CT231" i="5"/>
  <c r="AD233" i="2" s="1"/>
  <c r="CM231" i="5"/>
  <c r="AC233" i="2" s="1"/>
  <c r="CF231" i="5"/>
  <c r="AB233" i="2" s="1"/>
  <c r="BY231" i="5"/>
  <c r="AA233" i="2" s="1"/>
  <c r="BR231" i="5"/>
  <c r="Z233" i="2" s="1"/>
  <c r="BK231" i="5"/>
  <c r="Y233" i="2" s="1"/>
  <c r="BD231" i="5"/>
  <c r="X233" i="2" s="1"/>
  <c r="AW231" i="5"/>
  <c r="W233" i="2" s="1"/>
  <c r="AP231" i="5"/>
  <c r="V233" i="2" s="1"/>
  <c r="AI231" i="5"/>
  <c r="U233" i="2" s="1"/>
  <c r="AB231" i="5"/>
  <c r="T233" i="2" s="1"/>
  <c r="U231" i="5"/>
  <c r="S233" i="2" s="1"/>
  <c r="DR230" i="5"/>
  <c r="DN230" i="5"/>
  <c r="DM230" i="5" s="1"/>
  <c r="P230" i="5" s="1"/>
  <c r="Q230" i="5" s="1"/>
  <c r="CT230" i="5"/>
  <c r="AD232" i="2" s="1"/>
  <c r="CM230" i="5"/>
  <c r="AC232" i="2" s="1"/>
  <c r="CF230" i="5"/>
  <c r="AB232" i="2" s="1"/>
  <c r="BY230" i="5"/>
  <c r="AA232" i="2" s="1"/>
  <c r="BR230" i="5"/>
  <c r="Z232" i="2" s="1"/>
  <c r="BK230" i="5"/>
  <c r="Y232" i="2" s="1"/>
  <c r="BD230" i="5"/>
  <c r="X232" i="2" s="1"/>
  <c r="AW230" i="5"/>
  <c r="W232" i="2" s="1"/>
  <c r="AP230" i="5"/>
  <c r="AI230" i="5"/>
  <c r="U232" i="2" s="1"/>
  <c r="AB230" i="5"/>
  <c r="T232" i="2" s="1"/>
  <c r="U230" i="5"/>
  <c r="S232" i="2" s="1"/>
  <c r="DR229" i="5"/>
  <c r="DN229" i="5"/>
  <c r="CT229" i="5"/>
  <c r="AD231" i="2" s="1"/>
  <c r="CM229" i="5"/>
  <c r="AC231" i="2" s="1"/>
  <c r="CF229" i="5"/>
  <c r="AB231" i="2" s="1"/>
  <c r="BY229" i="5"/>
  <c r="AA231" i="2" s="1"/>
  <c r="BR229" i="5"/>
  <c r="Z231" i="2" s="1"/>
  <c r="BK229" i="5"/>
  <c r="Y231" i="2" s="1"/>
  <c r="BD229" i="5"/>
  <c r="AW229" i="5"/>
  <c r="W231" i="2" s="1"/>
  <c r="AP229" i="5"/>
  <c r="V231" i="2" s="1"/>
  <c r="AI229" i="5"/>
  <c r="U231" i="2" s="1"/>
  <c r="AB229" i="5"/>
  <c r="U229" i="5"/>
  <c r="S231" i="2" s="1"/>
  <c r="DR228" i="5"/>
  <c r="DN228" i="5"/>
  <c r="DM228" i="5" s="1"/>
  <c r="P228" i="5" s="1"/>
  <c r="Q228" i="5" s="1"/>
  <c r="CT228" i="5"/>
  <c r="AD230" i="2" s="1"/>
  <c r="CM228" i="5"/>
  <c r="AC230" i="2" s="1"/>
  <c r="CF228" i="5"/>
  <c r="AB230" i="2" s="1"/>
  <c r="BY228" i="5"/>
  <c r="AA230" i="2" s="1"/>
  <c r="BR228" i="5"/>
  <c r="Z230" i="2" s="1"/>
  <c r="BK228" i="5"/>
  <c r="Y230" i="2" s="1"/>
  <c r="BD228" i="5"/>
  <c r="X230" i="2" s="1"/>
  <c r="AW228" i="5"/>
  <c r="W230" i="2" s="1"/>
  <c r="AP228" i="5"/>
  <c r="V230" i="2" s="1"/>
  <c r="AI228" i="5"/>
  <c r="AB228" i="5"/>
  <c r="T230" i="2" s="1"/>
  <c r="U228" i="5"/>
  <c r="S230" i="2" s="1"/>
  <c r="DR227" i="5"/>
  <c r="DN227" i="5"/>
  <c r="DM227" i="5" s="1"/>
  <c r="CT227" i="5"/>
  <c r="AD229" i="2" s="1"/>
  <c r="CM227" i="5"/>
  <c r="AC229" i="2" s="1"/>
  <c r="CF227" i="5"/>
  <c r="AB229" i="2" s="1"/>
  <c r="BY227" i="5"/>
  <c r="AA229" i="2" s="1"/>
  <c r="BR227" i="5"/>
  <c r="Z229" i="2" s="1"/>
  <c r="BK227" i="5"/>
  <c r="Y229" i="2" s="1"/>
  <c r="BD227" i="5"/>
  <c r="AW227" i="5"/>
  <c r="W229" i="2" s="1"/>
  <c r="AP227" i="5"/>
  <c r="V229" i="2" s="1"/>
  <c r="AI227" i="5"/>
  <c r="U229" i="2" s="1"/>
  <c r="AB227" i="5"/>
  <c r="T229" i="2" s="1"/>
  <c r="U227" i="5"/>
  <c r="S229" i="2" s="1"/>
  <c r="DR226" i="5"/>
  <c r="DN226" i="5"/>
  <c r="K228" i="2" s="1"/>
  <c r="CT226" i="5"/>
  <c r="AD228" i="2" s="1"/>
  <c r="CM226" i="5"/>
  <c r="AC228" i="2" s="1"/>
  <c r="CF226" i="5"/>
  <c r="AB228" i="2" s="1"/>
  <c r="BY226" i="5"/>
  <c r="AA228" i="2" s="1"/>
  <c r="BR226" i="5"/>
  <c r="Z228" i="2" s="1"/>
  <c r="BK226" i="5"/>
  <c r="Y228" i="2" s="1"/>
  <c r="BD226" i="5"/>
  <c r="X228" i="2" s="1"/>
  <c r="AW226" i="5"/>
  <c r="W228" i="2" s="1"/>
  <c r="AP226" i="5"/>
  <c r="V228" i="2" s="1"/>
  <c r="AI226" i="5"/>
  <c r="U228" i="2" s="1"/>
  <c r="AB226" i="5"/>
  <c r="T228" i="2" s="1"/>
  <c r="U226" i="5"/>
  <c r="DR225" i="5"/>
  <c r="DN225" i="5"/>
  <c r="CT225" i="5"/>
  <c r="AD227" i="2" s="1"/>
  <c r="CM225" i="5"/>
  <c r="AC227" i="2" s="1"/>
  <c r="CF225" i="5"/>
  <c r="AB227" i="2" s="1"/>
  <c r="BY225" i="5"/>
  <c r="AA227" i="2" s="1"/>
  <c r="BR225" i="5"/>
  <c r="Z227" i="2" s="1"/>
  <c r="BK225" i="5"/>
  <c r="Y227" i="2" s="1"/>
  <c r="BD225" i="5"/>
  <c r="X227" i="2" s="1"/>
  <c r="AW225" i="5"/>
  <c r="W227" i="2" s="1"/>
  <c r="AP225" i="5"/>
  <c r="V227" i="2" s="1"/>
  <c r="AI225" i="5"/>
  <c r="U227" i="2" s="1"/>
  <c r="AB225" i="5"/>
  <c r="T227" i="2" s="1"/>
  <c r="U225" i="5"/>
  <c r="DR224" i="5"/>
  <c r="DN224" i="5"/>
  <c r="K226" i="2" s="1"/>
  <c r="CT224" i="5"/>
  <c r="AD226" i="2" s="1"/>
  <c r="CM224" i="5"/>
  <c r="AC226" i="2" s="1"/>
  <c r="CF224" i="5"/>
  <c r="AB226" i="2" s="1"/>
  <c r="BY224" i="5"/>
  <c r="AA226" i="2" s="1"/>
  <c r="BR224" i="5"/>
  <c r="Z226" i="2" s="1"/>
  <c r="BK224" i="5"/>
  <c r="BD224" i="5"/>
  <c r="X226" i="2" s="1"/>
  <c r="AW224" i="5"/>
  <c r="W226" i="2" s="1"/>
  <c r="AP224" i="5"/>
  <c r="V226" i="2" s="1"/>
  <c r="AI224" i="5"/>
  <c r="U226" i="2" s="1"/>
  <c r="AB224" i="5"/>
  <c r="T226" i="2" s="1"/>
  <c r="U224" i="5"/>
  <c r="S226" i="2" s="1"/>
  <c r="DR223" i="5"/>
  <c r="DN223" i="5"/>
  <c r="CT223" i="5"/>
  <c r="AD225" i="2" s="1"/>
  <c r="CM223" i="5"/>
  <c r="AC225" i="2" s="1"/>
  <c r="CF223" i="5"/>
  <c r="AB225" i="2" s="1"/>
  <c r="BY223" i="5"/>
  <c r="AA225" i="2" s="1"/>
  <c r="BR223" i="5"/>
  <c r="Z225" i="2" s="1"/>
  <c r="BK223" i="5"/>
  <c r="Y225" i="2" s="1"/>
  <c r="BD223" i="5"/>
  <c r="X225" i="2" s="1"/>
  <c r="AW223" i="5"/>
  <c r="W225" i="2" s="1"/>
  <c r="AP223" i="5"/>
  <c r="V225" i="2" s="1"/>
  <c r="AI223" i="5"/>
  <c r="AB223" i="5"/>
  <c r="T225" i="2" s="1"/>
  <c r="U223" i="5"/>
  <c r="S225" i="2" s="1"/>
  <c r="DR222" i="5"/>
  <c r="DN222" i="5"/>
  <c r="DM222" i="5" s="1"/>
  <c r="P222" i="5" s="1"/>
  <c r="Q222" i="5" s="1"/>
  <c r="CT222" i="5"/>
  <c r="AD224" i="2" s="1"/>
  <c r="CM222" i="5"/>
  <c r="AC224" i="2" s="1"/>
  <c r="CF222" i="5"/>
  <c r="BY222" i="5"/>
  <c r="AA224" i="2" s="1"/>
  <c r="BR222" i="5"/>
  <c r="Z224" i="2" s="1"/>
  <c r="BK222" i="5"/>
  <c r="Y224" i="2" s="1"/>
  <c r="BD222" i="5"/>
  <c r="X224" i="2" s="1"/>
  <c r="AW222" i="5"/>
  <c r="W224" i="2" s="1"/>
  <c r="AP222" i="5"/>
  <c r="AI222" i="5"/>
  <c r="U224" i="2" s="1"/>
  <c r="AB222" i="5"/>
  <c r="T224" i="2" s="1"/>
  <c r="U222" i="5"/>
  <c r="S224" i="2" s="1"/>
  <c r="DR221" i="5"/>
  <c r="DN221" i="5"/>
  <c r="K223" i="2" s="1"/>
  <c r="CT221" i="5"/>
  <c r="AD223" i="2" s="1"/>
  <c r="CM221" i="5"/>
  <c r="AC223" i="2" s="1"/>
  <c r="CF221" i="5"/>
  <c r="AB223" i="2" s="1"/>
  <c r="BY221" i="5"/>
  <c r="AA223" i="2" s="1"/>
  <c r="BR221" i="5"/>
  <c r="Z223" i="2" s="1"/>
  <c r="BK221" i="5"/>
  <c r="Y223" i="2" s="1"/>
  <c r="BD221" i="5"/>
  <c r="X223" i="2" s="1"/>
  <c r="AW221" i="5"/>
  <c r="W223" i="2" s="1"/>
  <c r="AP221" i="5"/>
  <c r="V223" i="2" s="1"/>
  <c r="AI221" i="5"/>
  <c r="U223" i="2" s="1"/>
  <c r="AB221" i="5"/>
  <c r="T223" i="2" s="1"/>
  <c r="U221" i="5"/>
  <c r="S223" i="2" s="1"/>
  <c r="DR220" i="5"/>
  <c r="DN220" i="5"/>
  <c r="DM220" i="5" s="1"/>
  <c r="P220" i="5" s="1"/>
  <c r="Q220" i="5" s="1"/>
  <c r="CT220" i="5"/>
  <c r="AD222" i="2" s="1"/>
  <c r="CM220" i="5"/>
  <c r="CF220" i="5"/>
  <c r="AB222" i="2" s="1"/>
  <c r="BY220" i="5"/>
  <c r="AA222" i="2" s="1"/>
  <c r="BR220" i="5"/>
  <c r="Z222" i="2" s="1"/>
  <c r="BK220" i="5"/>
  <c r="Y222" i="2" s="1"/>
  <c r="BD220" i="5"/>
  <c r="X222" i="2" s="1"/>
  <c r="AW220" i="5"/>
  <c r="W222" i="2" s="1"/>
  <c r="AP220" i="5"/>
  <c r="V222" i="2" s="1"/>
  <c r="AI220" i="5"/>
  <c r="U222" i="2" s="1"/>
  <c r="AB220" i="5"/>
  <c r="T222" i="2" s="1"/>
  <c r="U220" i="5"/>
  <c r="S222" i="2" s="1"/>
  <c r="DR219" i="5"/>
  <c r="DN219" i="5"/>
  <c r="CT219" i="5"/>
  <c r="AD221" i="2" s="1"/>
  <c r="CM219" i="5"/>
  <c r="AC221" i="2" s="1"/>
  <c r="CF219" i="5"/>
  <c r="AB221" i="2" s="1"/>
  <c r="BY219" i="5"/>
  <c r="AA221" i="2" s="1"/>
  <c r="BR219" i="5"/>
  <c r="Z221" i="2" s="1"/>
  <c r="BK219" i="5"/>
  <c r="Y221" i="2" s="1"/>
  <c r="BD219" i="5"/>
  <c r="X221" i="2" s="1"/>
  <c r="AW219" i="5"/>
  <c r="W221" i="2" s="1"/>
  <c r="AP219" i="5"/>
  <c r="AI219" i="5"/>
  <c r="U221" i="2" s="1"/>
  <c r="AB219" i="5"/>
  <c r="T221" i="2" s="1"/>
  <c r="U219" i="5"/>
  <c r="S221" i="2" s="1"/>
  <c r="DR218" i="5"/>
  <c r="DN218" i="5"/>
  <c r="DM218" i="5" s="1"/>
  <c r="CT218" i="5"/>
  <c r="AD220" i="2" s="1"/>
  <c r="CM218" i="5"/>
  <c r="AC220" i="2" s="1"/>
  <c r="CF218" i="5"/>
  <c r="AB220" i="2" s="1"/>
  <c r="BY218" i="5"/>
  <c r="AA220" i="2" s="1"/>
  <c r="BR218" i="5"/>
  <c r="Z220" i="2" s="1"/>
  <c r="BK218" i="5"/>
  <c r="Y220" i="2" s="1"/>
  <c r="BD218" i="5"/>
  <c r="X220" i="2" s="1"/>
  <c r="AW218" i="5"/>
  <c r="W220" i="2" s="1"/>
  <c r="AP218" i="5"/>
  <c r="V220" i="2" s="1"/>
  <c r="AI218" i="5"/>
  <c r="U220" i="2" s="1"/>
  <c r="AB218" i="5"/>
  <c r="T220" i="2" s="1"/>
  <c r="U218" i="5"/>
  <c r="S220" i="2" s="1"/>
  <c r="DR217" i="5"/>
  <c r="DN217" i="5"/>
  <c r="DM217" i="5" s="1"/>
  <c r="CT217" i="5"/>
  <c r="AD219" i="2" s="1"/>
  <c r="CM217" i="5"/>
  <c r="AC219" i="2" s="1"/>
  <c r="CF217" i="5"/>
  <c r="AB219" i="2" s="1"/>
  <c r="BY217" i="5"/>
  <c r="AA219" i="2" s="1"/>
  <c r="BR217" i="5"/>
  <c r="Z219" i="2" s="1"/>
  <c r="BK217" i="5"/>
  <c r="Y219" i="2" s="1"/>
  <c r="BD217" i="5"/>
  <c r="X219" i="2" s="1"/>
  <c r="AW217" i="5"/>
  <c r="W219" i="2" s="1"/>
  <c r="AP217" i="5"/>
  <c r="V219" i="2" s="1"/>
  <c r="AI217" i="5"/>
  <c r="AB217" i="5"/>
  <c r="T219" i="2" s="1"/>
  <c r="U217" i="5"/>
  <c r="DR216" i="5"/>
  <c r="DN216" i="5"/>
  <c r="K218" i="2" s="1"/>
  <c r="CT216" i="5"/>
  <c r="AD218" i="2" s="1"/>
  <c r="CM216" i="5"/>
  <c r="AC218" i="2" s="1"/>
  <c r="CF216" i="5"/>
  <c r="AB218" i="2" s="1"/>
  <c r="BY216" i="5"/>
  <c r="AA218" i="2" s="1"/>
  <c r="BR216" i="5"/>
  <c r="Z218" i="2" s="1"/>
  <c r="BK216" i="5"/>
  <c r="Y218" i="2" s="1"/>
  <c r="BD216" i="5"/>
  <c r="X218" i="2" s="1"/>
  <c r="AW216" i="5"/>
  <c r="W218" i="2" s="1"/>
  <c r="AP216" i="5"/>
  <c r="V218" i="2" s="1"/>
  <c r="AI216" i="5"/>
  <c r="U218" i="2" s="1"/>
  <c r="AB216" i="5"/>
  <c r="T218" i="2" s="1"/>
  <c r="U216" i="5"/>
  <c r="S218" i="2" s="1"/>
  <c r="DR114" i="5"/>
  <c r="DN114" i="5"/>
  <c r="DM114" i="5" s="1"/>
  <c r="CT114" i="5"/>
  <c r="AD116" i="2" s="1"/>
  <c r="CM114" i="5"/>
  <c r="AC116" i="2" s="1"/>
  <c r="CF114" i="5"/>
  <c r="AB116" i="2" s="1"/>
  <c r="BY114" i="5"/>
  <c r="AA116" i="2" s="1"/>
  <c r="BR114" i="5"/>
  <c r="Z116" i="2" s="1"/>
  <c r="BK114" i="5"/>
  <c r="Y116" i="2" s="1"/>
  <c r="BD114" i="5"/>
  <c r="X116" i="2" s="1"/>
  <c r="AW114" i="5"/>
  <c r="AP114" i="5"/>
  <c r="V116" i="2" s="1"/>
  <c r="AI114" i="5"/>
  <c r="U116" i="2" s="1"/>
  <c r="AB114" i="5"/>
  <c r="T116" i="2" s="1"/>
  <c r="U114" i="5"/>
  <c r="S116" i="2" s="1"/>
  <c r="DR113" i="5"/>
  <c r="DN113" i="5"/>
  <c r="DM113" i="5" s="1"/>
  <c r="CT113" i="5"/>
  <c r="AD115" i="2" s="1"/>
  <c r="CM113" i="5"/>
  <c r="AC115" i="2" s="1"/>
  <c r="CF113" i="5"/>
  <c r="AB115" i="2" s="1"/>
  <c r="BY113" i="5"/>
  <c r="BR113" i="5"/>
  <c r="Z115" i="2" s="1"/>
  <c r="BK113" i="5"/>
  <c r="BD113" i="5"/>
  <c r="X115" i="2" s="1"/>
  <c r="AW113" i="5"/>
  <c r="W115" i="2" s="1"/>
  <c r="AP113" i="5"/>
  <c r="V115" i="2" s="1"/>
  <c r="AI113" i="5"/>
  <c r="U115" i="2" s="1"/>
  <c r="AB113" i="5"/>
  <c r="U113" i="5"/>
  <c r="S115" i="2" s="1"/>
  <c r="DR112" i="5"/>
  <c r="DN112" i="5"/>
  <c r="CT112" i="5"/>
  <c r="AD114" i="2" s="1"/>
  <c r="CM112" i="5"/>
  <c r="AC114" i="2" s="1"/>
  <c r="CF112" i="5"/>
  <c r="AB114" i="2" s="1"/>
  <c r="BY112" i="5"/>
  <c r="AA114" i="2" s="1"/>
  <c r="BR112" i="5"/>
  <c r="Z114" i="2" s="1"/>
  <c r="BK112" i="5"/>
  <c r="Y114" i="2" s="1"/>
  <c r="BD112" i="5"/>
  <c r="X114" i="2" s="1"/>
  <c r="AW112" i="5"/>
  <c r="W114" i="2" s="1"/>
  <c r="AP112" i="5"/>
  <c r="V114" i="2" s="1"/>
  <c r="AI112" i="5"/>
  <c r="U114" i="2" s="1"/>
  <c r="AB112" i="5"/>
  <c r="T114" i="2" s="1"/>
  <c r="U112" i="5"/>
  <c r="S114" i="2" s="1"/>
  <c r="U11" i="5"/>
  <c r="S13" i="2" s="1"/>
  <c r="AB11" i="5"/>
  <c r="T13" i="2" s="1"/>
  <c r="AI11" i="5"/>
  <c r="U13" i="2" s="1"/>
  <c r="AP11" i="5"/>
  <c r="V13" i="2" s="1"/>
  <c r="AW11" i="5"/>
  <c r="W13" i="2" s="1"/>
  <c r="BD11" i="5"/>
  <c r="X13" i="2" s="1"/>
  <c r="BK11" i="5"/>
  <c r="Y13" i="2" s="1"/>
  <c r="BR11" i="5"/>
  <c r="Z13" i="2" s="1"/>
  <c r="BY11" i="5"/>
  <c r="AA13" i="2" s="1"/>
  <c r="CF11" i="5"/>
  <c r="AB13" i="2" s="1"/>
  <c r="CM11" i="5"/>
  <c r="AC13" i="2" s="1"/>
  <c r="CT11" i="5"/>
  <c r="AD13" i="2" s="1"/>
  <c r="DN11" i="5"/>
  <c r="DM11" i="5" s="1"/>
  <c r="DR11" i="5"/>
  <c r="U12" i="5"/>
  <c r="S14" i="2" s="1"/>
  <c r="AB12" i="5"/>
  <c r="T14" i="2" s="1"/>
  <c r="AI12" i="5"/>
  <c r="U14" i="2" s="1"/>
  <c r="AP12" i="5"/>
  <c r="V14" i="2" s="1"/>
  <c r="AW12" i="5"/>
  <c r="BD12" i="5"/>
  <c r="X14" i="2" s="1"/>
  <c r="BK12" i="5"/>
  <c r="Y14" i="2" s="1"/>
  <c r="BR12" i="5"/>
  <c r="Z14" i="2" s="1"/>
  <c r="BY12" i="5"/>
  <c r="AA14" i="2" s="1"/>
  <c r="CF12" i="5"/>
  <c r="AB14" i="2" s="1"/>
  <c r="CM12" i="5"/>
  <c r="AC14" i="2" s="1"/>
  <c r="CT12" i="5"/>
  <c r="AD14" i="2" s="1"/>
  <c r="DN12" i="5"/>
  <c r="K14" i="2" s="1"/>
  <c r="DR12" i="5"/>
  <c r="U13" i="5"/>
  <c r="S15" i="2" s="1"/>
  <c r="AB13" i="5"/>
  <c r="T15" i="2" s="1"/>
  <c r="AI13" i="5"/>
  <c r="U15" i="2" s="1"/>
  <c r="AP13" i="5"/>
  <c r="V15" i="2" s="1"/>
  <c r="AW13" i="5"/>
  <c r="W15" i="2" s="1"/>
  <c r="BD13" i="5"/>
  <c r="X15" i="2" s="1"/>
  <c r="BK13" i="5"/>
  <c r="BR13" i="5"/>
  <c r="Z15" i="2" s="1"/>
  <c r="BY13" i="5"/>
  <c r="AA15" i="2" s="1"/>
  <c r="CF13" i="5"/>
  <c r="AB15" i="2" s="1"/>
  <c r="CM13" i="5"/>
  <c r="CT13" i="5"/>
  <c r="AD15" i="2" s="1"/>
  <c r="DN13" i="5"/>
  <c r="DM13" i="5" s="1"/>
  <c r="DR13" i="5"/>
  <c r="U14" i="5"/>
  <c r="S16" i="2" s="1"/>
  <c r="AB14" i="5"/>
  <c r="T16" i="2" s="1"/>
  <c r="AI14" i="5"/>
  <c r="AP14" i="5"/>
  <c r="V16" i="2" s="1"/>
  <c r="AW14" i="5"/>
  <c r="W16" i="2" s="1"/>
  <c r="BD14" i="5"/>
  <c r="X16" i="2" s="1"/>
  <c r="BK14" i="5"/>
  <c r="Y16" i="2" s="1"/>
  <c r="BR14" i="5"/>
  <c r="Z16" i="2" s="1"/>
  <c r="BY14" i="5"/>
  <c r="AA16" i="2" s="1"/>
  <c r="CF14" i="5"/>
  <c r="AB16" i="2" s="1"/>
  <c r="CM14" i="5"/>
  <c r="AC16" i="2" s="1"/>
  <c r="CT14" i="5"/>
  <c r="AD16" i="2" s="1"/>
  <c r="DN14" i="5"/>
  <c r="DM14" i="5" s="1"/>
  <c r="DR14" i="5"/>
  <c r="U15" i="5"/>
  <c r="AB15" i="5"/>
  <c r="T17" i="2" s="1"/>
  <c r="AI15" i="5"/>
  <c r="AP15" i="5"/>
  <c r="V17" i="2" s="1"/>
  <c r="AW15" i="5"/>
  <c r="W17" i="2" s="1"/>
  <c r="BD15" i="5"/>
  <c r="X17" i="2" s="1"/>
  <c r="BK15" i="5"/>
  <c r="Y17" i="2" s="1"/>
  <c r="BR15" i="5"/>
  <c r="Z17" i="2" s="1"/>
  <c r="BY15" i="5"/>
  <c r="AA17" i="2" s="1"/>
  <c r="CF15" i="5"/>
  <c r="AB17" i="2" s="1"/>
  <c r="CM15" i="5"/>
  <c r="AC17" i="2" s="1"/>
  <c r="CT15" i="5"/>
  <c r="AD17" i="2" s="1"/>
  <c r="DN15" i="5"/>
  <c r="DR15" i="5"/>
  <c r="U16" i="5"/>
  <c r="S18" i="2" s="1"/>
  <c r="AB16" i="5"/>
  <c r="T18" i="2" s="1"/>
  <c r="AI16" i="5"/>
  <c r="U18" i="2" s="1"/>
  <c r="AP16" i="5"/>
  <c r="V18" i="2" s="1"/>
  <c r="AW16" i="5"/>
  <c r="W18" i="2" s="1"/>
  <c r="BD16" i="5"/>
  <c r="X18" i="2" s="1"/>
  <c r="BK16" i="5"/>
  <c r="Y18" i="2" s="1"/>
  <c r="BR16" i="5"/>
  <c r="Z18" i="2" s="1"/>
  <c r="BY16" i="5"/>
  <c r="AA18" i="2" s="1"/>
  <c r="CF16" i="5"/>
  <c r="AB18" i="2" s="1"/>
  <c r="CM16" i="5"/>
  <c r="AC18" i="2" s="1"/>
  <c r="CT16" i="5"/>
  <c r="AD18" i="2" s="1"/>
  <c r="DN16" i="5"/>
  <c r="DM16" i="5" s="1"/>
  <c r="P16" i="5" s="1"/>
  <c r="Q16" i="5" s="1"/>
  <c r="DR16" i="5"/>
  <c r="U17" i="5"/>
  <c r="S19" i="2" s="1"/>
  <c r="AB17" i="5"/>
  <c r="T19" i="2" s="1"/>
  <c r="AI17" i="5"/>
  <c r="AP17" i="5"/>
  <c r="AW17" i="5"/>
  <c r="W19" i="2" s="1"/>
  <c r="BD17" i="5"/>
  <c r="X19" i="2" s="1"/>
  <c r="BK17" i="5"/>
  <c r="Y19" i="2" s="1"/>
  <c r="BR17" i="5"/>
  <c r="Z19" i="2" s="1"/>
  <c r="BY17" i="5"/>
  <c r="CF17" i="5"/>
  <c r="AB19" i="2" s="1"/>
  <c r="CM17" i="5"/>
  <c r="AC19" i="2" s="1"/>
  <c r="CT17" i="5"/>
  <c r="DN17" i="5"/>
  <c r="DM17" i="5" s="1"/>
  <c r="P17" i="5" s="1"/>
  <c r="Q17" i="5" s="1"/>
  <c r="DR17" i="5"/>
  <c r="U18" i="5"/>
  <c r="AB18" i="5"/>
  <c r="T20" i="2" s="1"/>
  <c r="AI18" i="5"/>
  <c r="AP18" i="5"/>
  <c r="V20" i="2" s="1"/>
  <c r="AW18" i="5"/>
  <c r="W20" i="2" s="1"/>
  <c r="BD18" i="5"/>
  <c r="X20" i="2" s="1"/>
  <c r="BK18" i="5"/>
  <c r="Y20" i="2" s="1"/>
  <c r="BR18" i="5"/>
  <c r="Z20" i="2" s="1"/>
  <c r="BY18" i="5"/>
  <c r="AA20" i="2" s="1"/>
  <c r="CF18" i="5"/>
  <c r="AB20" i="2" s="1"/>
  <c r="CM18" i="5"/>
  <c r="AC20" i="2" s="1"/>
  <c r="CT18" i="5"/>
  <c r="AD20" i="2" s="1"/>
  <c r="DN18" i="5"/>
  <c r="DM18" i="5" s="1"/>
  <c r="DR18" i="5"/>
  <c r="U19" i="5"/>
  <c r="AB19" i="5"/>
  <c r="T21" i="2" s="1"/>
  <c r="AI19" i="5"/>
  <c r="U21" i="2" s="1"/>
  <c r="AP19" i="5"/>
  <c r="V21" i="2" s="1"/>
  <c r="AW19" i="5"/>
  <c r="W21" i="2" s="1"/>
  <c r="BD19" i="5"/>
  <c r="X21" i="2" s="1"/>
  <c r="BK19" i="5"/>
  <c r="Y21" i="2" s="1"/>
  <c r="BR19" i="5"/>
  <c r="Z21" i="2" s="1"/>
  <c r="BY19" i="5"/>
  <c r="AA21" i="2" s="1"/>
  <c r="CF19" i="5"/>
  <c r="CM19" i="5"/>
  <c r="AC21" i="2" s="1"/>
  <c r="CT19" i="5"/>
  <c r="AD21" i="2" s="1"/>
  <c r="DN19" i="5"/>
  <c r="K21" i="2" s="1"/>
  <c r="DR19" i="5"/>
  <c r="U20" i="5"/>
  <c r="S22" i="2" s="1"/>
  <c r="AB20" i="5"/>
  <c r="T22" i="2" s="1"/>
  <c r="AI20" i="5"/>
  <c r="AP20" i="5"/>
  <c r="V22" i="2" s="1"/>
  <c r="AW20" i="5"/>
  <c r="W22" i="2" s="1"/>
  <c r="BD20" i="5"/>
  <c r="X22" i="2" s="1"/>
  <c r="BK20" i="5"/>
  <c r="Y22" i="2" s="1"/>
  <c r="BR20" i="5"/>
  <c r="BY20" i="5"/>
  <c r="AA22" i="2" s="1"/>
  <c r="CF20" i="5"/>
  <c r="AB22" i="2" s="1"/>
  <c r="CM20" i="5"/>
  <c r="AC22" i="2" s="1"/>
  <c r="CT20" i="5"/>
  <c r="AD22" i="2" s="1"/>
  <c r="DN20" i="5"/>
  <c r="DM20" i="5" s="1"/>
  <c r="P20" i="5" s="1"/>
  <c r="Q20" i="5" s="1"/>
  <c r="DR20" i="5"/>
  <c r="U21" i="5"/>
  <c r="AB21" i="5"/>
  <c r="AI21" i="5"/>
  <c r="U23" i="2" s="1"/>
  <c r="AP21" i="5"/>
  <c r="V23" i="2" s="1"/>
  <c r="AW21" i="5"/>
  <c r="W23" i="2" s="1"/>
  <c r="BD21" i="5"/>
  <c r="X23" i="2" s="1"/>
  <c r="BK21" i="5"/>
  <c r="Y23" i="2" s="1"/>
  <c r="BR21" i="5"/>
  <c r="Z23" i="2" s="1"/>
  <c r="BY21" i="5"/>
  <c r="AA23" i="2" s="1"/>
  <c r="CF21" i="5"/>
  <c r="AB23" i="2" s="1"/>
  <c r="CM21" i="5"/>
  <c r="AC23" i="2" s="1"/>
  <c r="CT21" i="5"/>
  <c r="AD23" i="2" s="1"/>
  <c r="DN21" i="5"/>
  <c r="K23" i="2" s="1"/>
  <c r="DR21" i="5"/>
  <c r="U22" i="5"/>
  <c r="AB22" i="5"/>
  <c r="T24" i="2" s="1"/>
  <c r="AI22" i="5"/>
  <c r="AP22" i="5"/>
  <c r="V24" i="2" s="1"/>
  <c r="AW22" i="5"/>
  <c r="W24" i="2" s="1"/>
  <c r="BD22" i="5"/>
  <c r="X24" i="2" s="1"/>
  <c r="BK22" i="5"/>
  <c r="BR22" i="5"/>
  <c r="Z24" i="2" s="1"/>
  <c r="BY22" i="5"/>
  <c r="AA24" i="2" s="1"/>
  <c r="CF22" i="5"/>
  <c r="AB24" i="2" s="1"/>
  <c r="CM22" i="5"/>
  <c r="AC24" i="2" s="1"/>
  <c r="CT22" i="5"/>
  <c r="AD24" i="2" s="1"/>
  <c r="DN22" i="5"/>
  <c r="DM22" i="5" s="1"/>
  <c r="P22" i="5" s="1"/>
  <c r="Q22" i="5" s="1"/>
  <c r="DR22" i="5"/>
  <c r="U23" i="5"/>
  <c r="S25" i="2" s="1"/>
  <c r="AB23" i="5"/>
  <c r="T25" i="2" s="1"/>
  <c r="AI23" i="5"/>
  <c r="U25" i="2" s="1"/>
  <c r="AP23" i="5"/>
  <c r="V25" i="2" s="1"/>
  <c r="AW23" i="5"/>
  <c r="W25" i="2" s="1"/>
  <c r="BD23" i="5"/>
  <c r="X25" i="2" s="1"/>
  <c r="BK23" i="5"/>
  <c r="Y25" i="2" s="1"/>
  <c r="BR23" i="5"/>
  <c r="Z25" i="2" s="1"/>
  <c r="BY23" i="5"/>
  <c r="AA25" i="2" s="1"/>
  <c r="CF23" i="5"/>
  <c r="AB25" i="2" s="1"/>
  <c r="CM23" i="5"/>
  <c r="CT23" i="5"/>
  <c r="AD25" i="2" s="1"/>
  <c r="DN23" i="5"/>
  <c r="DM23" i="5" s="1"/>
  <c r="P23" i="5" s="1"/>
  <c r="Q23" i="5" s="1"/>
  <c r="DR23" i="5"/>
  <c r="U24" i="5"/>
  <c r="S26" i="2" s="1"/>
  <c r="AB24" i="5"/>
  <c r="AI24" i="5"/>
  <c r="U26" i="2" s="1"/>
  <c r="AP24" i="5"/>
  <c r="V26" i="2" s="1"/>
  <c r="AW24" i="5"/>
  <c r="W26" i="2" s="1"/>
  <c r="BD24" i="5"/>
  <c r="X26" i="2" s="1"/>
  <c r="BK24" i="5"/>
  <c r="BR24" i="5"/>
  <c r="Z26" i="2" s="1"/>
  <c r="BY24" i="5"/>
  <c r="AA26" i="2" s="1"/>
  <c r="CF24" i="5"/>
  <c r="AB26" i="2" s="1"/>
  <c r="CM24" i="5"/>
  <c r="AC26" i="2" s="1"/>
  <c r="CT24" i="5"/>
  <c r="AD26" i="2" s="1"/>
  <c r="DN24" i="5"/>
  <c r="K26" i="2" s="1"/>
  <c r="DR24" i="5"/>
  <c r="U25" i="5"/>
  <c r="S27" i="2" s="1"/>
  <c r="AB25" i="5"/>
  <c r="T27" i="2" s="1"/>
  <c r="AI25" i="5"/>
  <c r="AP25" i="5"/>
  <c r="V27" i="2" s="1"/>
  <c r="AW25" i="5"/>
  <c r="W27" i="2" s="1"/>
  <c r="BD25" i="5"/>
  <c r="X27" i="2" s="1"/>
  <c r="BK25" i="5"/>
  <c r="Y27" i="2" s="1"/>
  <c r="BR25" i="5"/>
  <c r="Z27" i="2" s="1"/>
  <c r="BY25" i="5"/>
  <c r="AA27" i="2" s="1"/>
  <c r="CF25" i="5"/>
  <c r="AB27" i="2" s="1"/>
  <c r="CM25" i="5"/>
  <c r="AC27" i="2" s="1"/>
  <c r="CT25" i="5"/>
  <c r="AD27" i="2" s="1"/>
  <c r="DN25" i="5"/>
  <c r="DM25" i="5" s="1"/>
  <c r="L27" i="2" s="1"/>
  <c r="R27" i="2" s="1"/>
  <c r="DR25" i="5"/>
  <c r="U26" i="5"/>
  <c r="S28" i="2" s="1"/>
  <c r="AB26" i="5"/>
  <c r="T28" i="2" s="1"/>
  <c r="AI26" i="5"/>
  <c r="AP26" i="5"/>
  <c r="V28" i="2" s="1"/>
  <c r="AW26" i="5"/>
  <c r="W28" i="2" s="1"/>
  <c r="BD26" i="5"/>
  <c r="X28" i="2" s="1"/>
  <c r="BK26" i="5"/>
  <c r="Y28" i="2" s="1"/>
  <c r="BR26" i="5"/>
  <c r="BY26" i="5"/>
  <c r="CF26" i="5"/>
  <c r="AB28" i="2" s="1"/>
  <c r="CM26" i="5"/>
  <c r="AC28" i="2" s="1"/>
  <c r="CT26" i="5"/>
  <c r="AD28" i="2" s="1"/>
  <c r="DN26" i="5"/>
  <c r="K28" i="2" s="1"/>
  <c r="DR26" i="5"/>
  <c r="U27" i="5"/>
  <c r="AB27" i="5"/>
  <c r="T29" i="2" s="1"/>
  <c r="AI27" i="5"/>
  <c r="U29" i="2" s="1"/>
  <c r="AP27" i="5"/>
  <c r="V29" i="2" s="1"/>
  <c r="AW27" i="5"/>
  <c r="W29" i="2" s="1"/>
  <c r="BD27" i="5"/>
  <c r="X29" i="2" s="1"/>
  <c r="BK27" i="5"/>
  <c r="Y29" i="2" s="1"/>
  <c r="BR27" i="5"/>
  <c r="BY27" i="5"/>
  <c r="AA29" i="2" s="1"/>
  <c r="CF27" i="5"/>
  <c r="AB29" i="2" s="1"/>
  <c r="CM27" i="5"/>
  <c r="AC29" i="2" s="1"/>
  <c r="CT27" i="5"/>
  <c r="AD29" i="2" s="1"/>
  <c r="DN27" i="5"/>
  <c r="DM27" i="5" s="1"/>
  <c r="P27" i="5" s="1"/>
  <c r="Q27" i="5" s="1"/>
  <c r="DR27" i="5"/>
  <c r="U28" i="5"/>
  <c r="S30" i="2" s="1"/>
  <c r="AB28" i="5"/>
  <c r="T30" i="2" s="1"/>
  <c r="AI28" i="5"/>
  <c r="U30" i="2" s="1"/>
  <c r="AP28" i="5"/>
  <c r="V30" i="2" s="1"/>
  <c r="AW28" i="5"/>
  <c r="W30" i="2" s="1"/>
  <c r="BD28" i="5"/>
  <c r="X30" i="2" s="1"/>
  <c r="BK28" i="5"/>
  <c r="Y30" i="2" s="1"/>
  <c r="BR28" i="5"/>
  <c r="Z30" i="2" s="1"/>
  <c r="BY28" i="5"/>
  <c r="AA30" i="2" s="1"/>
  <c r="CF28" i="5"/>
  <c r="AB30" i="2" s="1"/>
  <c r="CM28" i="5"/>
  <c r="AC30" i="2" s="1"/>
  <c r="CT28" i="5"/>
  <c r="AD30" i="2" s="1"/>
  <c r="DN28" i="5"/>
  <c r="DM28" i="5" s="1"/>
  <c r="P28" i="5" s="1"/>
  <c r="Q28" i="5" s="1"/>
  <c r="DR28" i="5"/>
  <c r="U29" i="5"/>
  <c r="AB29" i="5"/>
  <c r="T31" i="2" s="1"/>
  <c r="AI29" i="5"/>
  <c r="U31" i="2" s="1"/>
  <c r="AP29" i="5"/>
  <c r="V31" i="2" s="1"/>
  <c r="AW29" i="5"/>
  <c r="W31" i="2" s="1"/>
  <c r="BD29" i="5"/>
  <c r="X31" i="2" s="1"/>
  <c r="BK29" i="5"/>
  <c r="Y31" i="2" s="1"/>
  <c r="BR29" i="5"/>
  <c r="Z31" i="2" s="1"/>
  <c r="BY29" i="5"/>
  <c r="AA31" i="2" s="1"/>
  <c r="CF29" i="5"/>
  <c r="AB31" i="2" s="1"/>
  <c r="CM29" i="5"/>
  <c r="AC31" i="2" s="1"/>
  <c r="CT29" i="5"/>
  <c r="AD31" i="2" s="1"/>
  <c r="DN29" i="5"/>
  <c r="K31" i="2" s="1"/>
  <c r="DR29" i="5"/>
  <c r="U30" i="5"/>
  <c r="AB30" i="5"/>
  <c r="T32" i="2" s="1"/>
  <c r="AI30" i="5"/>
  <c r="AP30" i="5"/>
  <c r="V32" i="2" s="1"/>
  <c r="AW30" i="5"/>
  <c r="W32" i="2" s="1"/>
  <c r="BD30" i="5"/>
  <c r="BK30" i="5"/>
  <c r="Y32" i="2" s="1"/>
  <c r="BR30" i="5"/>
  <c r="Z32" i="2" s="1"/>
  <c r="BY30" i="5"/>
  <c r="AA32" i="2" s="1"/>
  <c r="CF30" i="5"/>
  <c r="AB32" i="2" s="1"/>
  <c r="CM30" i="5"/>
  <c r="AC32" i="2" s="1"/>
  <c r="CT30" i="5"/>
  <c r="AD32" i="2" s="1"/>
  <c r="DN30" i="5"/>
  <c r="K32" i="2" s="1"/>
  <c r="DR30" i="5"/>
  <c r="U31" i="5"/>
  <c r="S33" i="2" s="1"/>
  <c r="AB31" i="5"/>
  <c r="AI31" i="5"/>
  <c r="U33" i="2" s="1"/>
  <c r="AP31" i="5"/>
  <c r="V33" i="2" s="1"/>
  <c r="AW31" i="5"/>
  <c r="W33" i="2" s="1"/>
  <c r="BD31" i="5"/>
  <c r="X33" i="2" s="1"/>
  <c r="BK31" i="5"/>
  <c r="Y33" i="2" s="1"/>
  <c r="BR31" i="5"/>
  <c r="Z33" i="2" s="1"/>
  <c r="BY31" i="5"/>
  <c r="AA33" i="2" s="1"/>
  <c r="CF31" i="5"/>
  <c r="AB33" i="2" s="1"/>
  <c r="CM31" i="5"/>
  <c r="CT31" i="5"/>
  <c r="AD33" i="2" s="1"/>
  <c r="DN31" i="5"/>
  <c r="DM31" i="5" s="1"/>
  <c r="L33" i="2" s="1"/>
  <c r="R33" i="2" s="1"/>
  <c r="DR31" i="5"/>
  <c r="U32" i="5"/>
  <c r="S34" i="2" s="1"/>
  <c r="AB32" i="5"/>
  <c r="AI32" i="5"/>
  <c r="AP32" i="5"/>
  <c r="V34" i="2" s="1"/>
  <c r="AW32" i="5"/>
  <c r="W34" i="2" s="1"/>
  <c r="BD32" i="5"/>
  <c r="BK32" i="5"/>
  <c r="Y34" i="2" s="1"/>
  <c r="BR32" i="5"/>
  <c r="Z34" i="2" s="1"/>
  <c r="BY32" i="5"/>
  <c r="AA34" i="2" s="1"/>
  <c r="CF32" i="5"/>
  <c r="AB34" i="2" s="1"/>
  <c r="CM32" i="5"/>
  <c r="AC34" i="2" s="1"/>
  <c r="CT32" i="5"/>
  <c r="AD34" i="2" s="1"/>
  <c r="DN32" i="5"/>
  <c r="K34" i="2" s="1"/>
  <c r="DR32" i="5"/>
  <c r="U33" i="5"/>
  <c r="AB33" i="5"/>
  <c r="T35" i="2" s="1"/>
  <c r="AI33" i="5"/>
  <c r="U35" i="2" s="1"/>
  <c r="AP33" i="5"/>
  <c r="V35" i="2" s="1"/>
  <c r="AW33" i="5"/>
  <c r="W35" i="2" s="1"/>
  <c r="BD33" i="5"/>
  <c r="X35" i="2" s="1"/>
  <c r="BK33" i="5"/>
  <c r="Y35" i="2" s="1"/>
  <c r="BR33" i="5"/>
  <c r="BY33" i="5"/>
  <c r="AA35" i="2" s="1"/>
  <c r="CF33" i="5"/>
  <c r="AB35" i="2" s="1"/>
  <c r="CM33" i="5"/>
  <c r="AC35" i="2" s="1"/>
  <c r="CT33" i="5"/>
  <c r="AD35" i="2" s="1"/>
  <c r="DN33" i="5"/>
  <c r="DR33" i="5"/>
  <c r="U34" i="5"/>
  <c r="S36" i="2" s="1"/>
  <c r="AB34" i="5"/>
  <c r="T36" i="2" s="1"/>
  <c r="AI34" i="5"/>
  <c r="U36" i="2" s="1"/>
  <c r="AP34" i="5"/>
  <c r="V36" i="2" s="1"/>
  <c r="AW34" i="5"/>
  <c r="W36" i="2" s="1"/>
  <c r="BD34" i="5"/>
  <c r="X36" i="2" s="1"/>
  <c r="BK34" i="5"/>
  <c r="Y36" i="2" s="1"/>
  <c r="BR34" i="5"/>
  <c r="Z36" i="2" s="1"/>
  <c r="BY34" i="5"/>
  <c r="AA36" i="2" s="1"/>
  <c r="CF34" i="5"/>
  <c r="AB36" i="2" s="1"/>
  <c r="CM34" i="5"/>
  <c r="AC36" i="2" s="1"/>
  <c r="CT34" i="5"/>
  <c r="AD36" i="2" s="1"/>
  <c r="DN34" i="5"/>
  <c r="K36" i="2" s="1"/>
  <c r="DR34" i="5"/>
  <c r="U35" i="5"/>
  <c r="S37" i="2" s="1"/>
  <c r="AB35" i="5"/>
  <c r="T37" i="2" s="1"/>
  <c r="AI35" i="5"/>
  <c r="AP35" i="5"/>
  <c r="V37" i="2" s="1"/>
  <c r="AW35" i="5"/>
  <c r="W37" i="2" s="1"/>
  <c r="BD35" i="5"/>
  <c r="X37" i="2" s="1"/>
  <c r="BK35" i="5"/>
  <c r="Y37" i="2" s="1"/>
  <c r="BR35" i="5"/>
  <c r="Z37" i="2" s="1"/>
  <c r="BY35" i="5"/>
  <c r="AA37" i="2" s="1"/>
  <c r="CF35" i="5"/>
  <c r="AB37" i="2" s="1"/>
  <c r="CM35" i="5"/>
  <c r="AC37" i="2" s="1"/>
  <c r="CT35" i="5"/>
  <c r="DN35" i="5"/>
  <c r="DM35" i="5" s="1"/>
  <c r="DO35" i="5" s="1"/>
  <c r="DP35" i="5" s="1"/>
  <c r="DR35" i="5"/>
  <c r="U36" i="5"/>
  <c r="AB36" i="5"/>
  <c r="T38" i="2" s="1"/>
  <c r="AI36" i="5"/>
  <c r="U38" i="2" s="1"/>
  <c r="AP36" i="5"/>
  <c r="V38" i="2" s="1"/>
  <c r="AW36" i="5"/>
  <c r="W38" i="2" s="1"/>
  <c r="BD36" i="5"/>
  <c r="X38" i="2" s="1"/>
  <c r="BK36" i="5"/>
  <c r="BR36" i="5"/>
  <c r="Z38" i="2" s="1"/>
  <c r="BY36" i="5"/>
  <c r="AA38" i="2" s="1"/>
  <c r="CF36" i="5"/>
  <c r="AB38" i="2" s="1"/>
  <c r="CM36" i="5"/>
  <c r="AC38" i="2" s="1"/>
  <c r="CT36" i="5"/>
  <c r="AD38" i="2" s="1"/>
  <c r="DN36" i="5"/>
  <c r="DM36" i="5" s="1"/>
  <c r="DR36" i="5"/>
  <c r="U37" i="5"/>
  <c r="AB37" i="5"/>
  <c r="T39" i="2" s="1"/>
  <c r="AI37" i="5"/>
  <c r="U39" i="2" s="1"/>
  <c r="AP37" i="5"/>
  <c r="V39" i="2" s="1"/>
  <c r="AW37" i="5"/>
  <c r="BD37" i="5"/>
  <c r="X39" i="2" s="1"/>
  <c r="BK37" i="5"/>
  <c r="Y39" i="2" s="1"/>
  <c r="BR37" i="5"/>
  <c r="Z39" i="2" s="1"/>
  <c r="BY37" i="5"/>
  <c r="AA39" i="2" s="1"/>
  <c r="CF37" i="5"/>
  <c r="AB39" i="2" s="1"/>
  <c r="CM37" i="5"/>
  <c r="AC39" i="2" s="1"/>
  <c r="CT37" i="5"/>
  <c r="AD39" i="2" s="1"/>
  <c r="DN37" i="5"/>
  <c r="DM37" i="5" s="1"/>
  <c r="P37" i="5" s="1"/>
  <c r="Q37" i="5" s="1"/>
  <c r="DR37" i="5"/>
  <c r="U38" i="5"/>
  <c r="S40" i="2" s="1"/>
  <c r="AB38" i="5"/>
  <c r="T40" i="2" s="1"/>
  <c r="AI38" i="5"/>
  <c r="U40" i="2" s="1"/>
  <c r="AP38" i="5"/>
  <c r="V40" i="2" s="1"/>
  <c r="AW38" i="5"/>
  <c r="W40" i="2" s="1"/>
  <c r="BD38" i="5"/>
  <c r="X40" i="2" s="1"/>
  <c r="BK38" i="5"/>
  <c r="Y40" i="2" s="1"/>
  <c r="BR38" i="5"/>
  <c r="Z40" i="2" s="1"/>
  <c r="BY38" i="5"/>
  <c r="AA40" i="2" s="1"/>
  <c r="CF38" i="5"/>
  <c r="AB40" i="2" s="1"/>
  <c r="CM38" i="5"/>
  <c r="AC40" i="2" s="1"/>
  <c r="CT38" i="5"/>
  <c r="AD40" i="2" s="1"/>
  <c r="DN38" i="5"/>
  <c r="DM38" i="5" s="1"/>
  <c r="DR38" i="5"/>
  <c r="U39" i="5"/>
  <c r="S41" i="2" s="1"/>
  <c r="AB39" i="5"/>
  <c r="T41" i="2" s="1"/>
  <c r="AI39" i="5"/>
  <c r="U41" i="2" s="1"/>
  <c r="AP39" i="5"/>
  <c r="V41" i="2" s="1"/>
  <c r="AW39" i="5"/>
  <c r="W41" i="2" s="1"/>
  <c r="BD39" i="5"/>
  <c r="X41" i="2" s="1"/>
  <c r="BK39" i="5"/>
  <c r="Y41" i="2" s="1"/>
  <c r="BR39" i="5"/>
  <c r="Z41" i="2" s="1"/>
  <c r="BY39" i="5"/>
  <c r="AA41" i="2" s="1"/>
  <c r="CF39" i="5"/>
  <c r="AB41" i="2" s="1"/>
  <c r="CM39" i="5"/>
  <c r="AC41" i="2" s="1"/>
  <c r="CT39" i="5"/>
  <c r="AD41" i="2" s="1"/>
  <c r="DN39" i="5"/>
  <c r="DR39" i="5"/>
  <c r="U40" i="5"/>
  <c r="S42" i="2" s="1"/>
  <c r="AB40" i="5"/>
  <c r="T42" i="2" s="1"/>
  <c r="AI40" i="5"/>
  <c r="U42" i="2" s="1"/>
  <c r="AP40" i="5"/>
  <c r="AW40" i="5"/>
  <c r="W42" i="2" s="1"/>
  <c r="BD40" i="5"/>
  <c r="X42" i="2" s="1"/>
  <c r="BK40" i="5"/>
  <c r="Y42" i="2" s="1"/>
  <c r="BR40" i="5"/>
  <c r="Z42" i="2" s="1"/>
  <c r="BY40" i="5"/>
  <c r="AA42" i="2" s="1"/>
  <c r="CF40" i="5"/>
  <c r="AB42" i="2" s="1"/>
  <c r="CM40" i="5"/>
  <c r="CT40" i="5"/>
  <c r="AD42" i="2" s="1"/>
  <c r="DN40" i="5"/>
  <c r="DR40" i="5"/>
  <c r="U41" i="5"/>
  <c r="S43" i="2" s="1"/>
  <c r="AB41" i="5"/>
  <c r="AI41" i="5"/>
  <c r="U43" i="2" s="1"/>
  <c r="AP41" i="5"/>
  <c r="V43" i="2" s="1"/>
  <c r="AW41" i="5"/>
  <c r="BD41" i="5"/>
  <c r="X43" i="2" s="1"/>
  <c r="BK41" i="5"/>
  <c r="Y43" i="2" s="1"/>
  <c r="BR41" i="5"/>
  <c r="Z43" i="2" s="1"/>
  <c r="BY41" i="5"/>
  <c r="AA43" i="2" s="1"/>
  <c r="CF41" i="5"/>
  <c r="AB43" i="2" s="1"/>
  <c r="CM41" i="5"/>
  <c r="AC43" i="2" s="1"/>
  <c r="CT41" i="5"/>
  <c r="AD43" i="2" s="1"/>
  <c r="DN41" i="5"/>
  <c r="DM41" i="5" s="1"/>
  <c r="P41" i="5" s="1"/>
  <c r="Q41" i="5" s="1"/>
  <c r="DR41" i="5"/>
  <c r="U42" i="5"/>
  <c r="S44" i="2" s="1"/>
  <c r="AB42" i="5"/>
  <c r="T44" i="2" s="1"/>
  <c r="AI42" i="5"/>
  <c r="U44" i="2" s="1"/>
  <c r="AP42" i="5"/>
  <c r="V44" i="2" s="1"/>
  <c r="AW42" i="5"/>
  <c r="W44" i="2" s="1"/>
  <c r="BD42" i="5"/>
  <c r="BK42" i="5"/>
  <c r="BR42" i="5"/>
  <c r="Z44" i="2" s="1"/>
  <c r="BY42" i="5"/>
  <c r="AA44" i="2" s="1"/>
  <c r="CF42" i="5"/>
  <c r="AB44" i="2" s="1"/>
  <c r="CM42" i="5"/>
  <c r="AC44" i="2" s="1"/>
  <c r="CT42" i="5"/>
  <c r="AD44" i="2" s="1"/>
  <c r="DN42" i="5"/>
  <c r="DM42" i="5" s="1"/>
  <c r="P42" i="5" s="1"/>
  <c r="Q42" i="5" s="1"/>
  <c r="DR42" i="5"/>
  <c r="U43" i="5"/>
  <c r="S45" i="2" s="1"/>
  <c r="AB43" i="5"/>
  <c r="T45" i="2" s="1"/>
  <c r="AI43" i="5"/>
  <c r="U45" i="2" s="1"/>
  <c r="AP43" i="5"/>
  <c r="V45" i="2" s="1"/>
  <c r="AW43" i="5"/>
  <c r="W45" i="2" s="1"/>
  <c r="BD43" i="5"/>
  <c r="X45" i="2" s="1"/>
  <c r="BK43" i="5"/>
  <c r="Y45" i="2" s="1"/>
  <c r="BR43" i="5"/>
  <c r="Z45" i="2" s="1"/>
  <c r="BY43" i="5"/>
  <c r="AA45" i="2" s="1"/>
  <c r="CF43" i="5"/>
  <c r="AB45" i="2" s="1"/>
  <c r="CM43" i="5"/>
  <c r="AC45" i="2" s="1"/>
  <c r="CT43" i="5"/>
  <c r="AD45" i="2" s="1"/>
  <c r="DN43" i="5"/>
  <c r="DM43" i="5" s="1"/>
  <c r="P43" i="5" s="1"/>
  <c r="Q43" i="5" s="1"/>
  <c r="DR43" i="5"/>
  <c r="U44" i="5"/>
  <c r="S46" i="2" s="1"/>
  <c r="AB44" i="5"/>
  <c r="AI44" i="5"/>
  <c r="U46" i="2" s="1"/>
  <c r="AP44" i="5"/>
  <c r="V46" i="2" s="1"/>
  <c r="AW44" i="5"/>
  <c r="W46" i="2" s="1"/>
  <c r="BD44" i="5"/>
  <c r="X46" i="2" s="1"/>
  <c r="BK44" i="5"/>
  <c r="Y46" i="2" s="1"/>
  <c r="BR44" i="5"/>
  <c r="Z46" i="2" s="1"/>
  <c r="BY44" i="5"/>
  <c r="AA46" i="2" s="1"/>
  <c r="CF44" i="5"/>
  <c r="AB46" i="2" s="1"/>
  <c r="CM44" i="5"/>
  <c r="AC46" i="2" s="1"/>
  <c r="CT44" i="5"/>
  <c r="DN44" i="5"/>
  <c r="DM44" i="5" s="1"/>
  <c r="DR44" i="5"/>
  <c r="U45" i="5"/>
  <c r="S47" i="2" s="1"/>
  <c r="AB45" i="5"/>
  <c r="AI45" i="5"/>
  <c r="U47" i="2" s="1"/>
  <c r="AP45" i="5"/>
  <c r="V47" i="2" s="1"/>
  <c r="AW45" i="5"/>
  <c r="BD45" i="5"/>
  <c r="X47" i="2" s="1"/>
  <c r="BK45" i="5"/>
  <c r="BR45" i="5"/>
  <c r="Z47" i="2" s="1"/>
  <c r="BY45" i="5"/>
  <c r="AA47" i="2" s="1"/>
  <c r="CF45" i="5"/>
  <c r="AB47" i="2" s="1"/>
  <c r="CM45" i="5"/>
  <c r="AC47" i="2" s="1"/>
  <c r="CT45" i="5"/>
  <c r="AD47" i="2" s="1"/>
  <c r="DN45" i="5"/>
  <c r="DR45" i="5"/>
  <c r="U46" i="5"/>
  <c r="S48" i="2" s="1"/>
  <c r="AB46" i="5"/>
  <c r="T48" i="2" s="1"/>
  <c r="AI46" i="5"/>
  <c r="AP46" i="5"/>
  <c r="V48" i="2" s="1"/>
  <c r="AW46" i="5"/>
  <c r="W48" i="2" s="1"/>
  <c r="BD46" i="5"/>
  <c r="X48" i="2" s="1"/>
  <c r="BK46" i="5"/>
  <c r="BR46" i="5"/>
  <c r="Z48" i="2" s="1"/>
  <c r="BY46" i="5"/>
  <c r="AA48" i="2" s="1"/>
  <c r="CF46" i="5"/>
  <c r="AB48" i="2" s="1"/>
  <c r="CM46" i="5"/>
  <c r="AC48" i="2" s="1"/>
  <c r="CT46" i="5"/>
  <c r="AD48" i="2" s="1"/>
  <c r="DN46" i="5"/>
  <c r="K48" i="2" s="1"/>
  <c r="DR46" i="5"/>
  <c r="U47" i="5"/>
  <c r="AB47" i="5"/>
  <c r="T49" i="2" s="1"/>
  <c r="AI47" i="5"/>
  <c r="U49" i="2" s="1"/>
  <c r="AP47" i="5"/>
  <c r="V49" i="2" s="1"/>
  <c r="AW47" i="5"/>
  <c r="W49" i="2" s="1"/>
  <c r="BD47" i="5"/>
  <c r="X49" i="2" s="1"/>
  <c r="BK47" i="5"/>
  <c r="Y49" i="2" s="1"/>
  <c r="BR47" i="5"/>
  <c r="Z49" i="2" s="1"/>
  <c r="BY47" i="5"/>
  <c r="AA49" i="2" s="1"/>
  <c r="CF47" i="5"/>
  <c r="AB49" i="2" s="1"/>
  <c r="CM47" i="5"/>
  <c r="AC49" i="2" s="1"/>
  <c r="CT47" i="5"/>
  <c r="AD49" i="2" s="1"/>
  <c r="DN47" i="5"/>
  <c r="K49" i="2" s="1"/>
  <c r="DR47" i="5"/>
  <c r="U48" i="5"/>
  <c r="S50" i="2" s="1"/>
  <c r="AB48" i="5"/>
  <c r="T50" i="2" s="1"/>
  <c r="AI48" i="5"/>
  <c r="AP48" i="5"/>
  <c r="V50" i="2" s="1"/>
  <c r="AW48" i="5"/>
  <c r="W50" i="2" s="1"/>
  <c r="BD48" i="5"/>
  <c r="X50" i="2" s="1"/>
  <c r="BK48" i="5"/>
  <c r="Y50" i="2" s="1"/>
  <c r="BR48" i="5"/>
  <c r="Z50" i="2" s="1"/>
  <c r="BY48" i="5"/>
  <c r="AA50" i="2" s="1"/>
  <c r="CF48" i="5"/>
  <c r="AB50" i="2" s="1"/>
  <c r="CM48" i="5"/>
  <c r="AC50" i="2" s="1"/>
  <c r="CT48" i="5"/>
  <c r="AD50" i="2" s="1"/>
  <c r="DN48" i="5"/>
  <c r="DR48" i="5"/>
  <c r="U49" i="5"/>
  <c r="S51" i="2" s="1"/>
  <c r="AB49" i="5"/>
  <c r="T51" i="2" s="1"/>
  <c r="AI49" i="5"/>
  <c r="U51" i="2" s="1"/>
  <c r="AP49" i="5"/>
  <c r="V51" i="2" s="1"/>
  <c r="AW49" i="5"/>
  <c r="BD49" i="5"/>
  <c r="X51" i="2" s="1"/>
  <c r="BK49" i="5"/>
  <c r="Y51" i="2" s="1"/>
  <c r="BR49" i="5"/>
  <c r="Z51" i="2" s="1"/>
  <c r="BY49" i="5"/>
  <c r="AA51" i="2" s="1"/>
  <c r="CF49" i="5"/>
  <c r="AB51" i="2" s="1"/>
  <c r="CM49" i="5"/>
  <c r="AC51" i="2" s="1"/>
  <c r="CT49" i="5"/>
  <c r="AD51" i="2" s="1"/>
  <c r="DN49" i="5"/>
  <c r="DM49" i="5" s="1"/>
  <c r="DO49" i="5" s="1"/>
  <c r="DP49" i="5" s="1"/>
  <c r="DR49" i="5"/>
  <c r="U50" i="5"/>
  <c r="S52" i="2" s="1"/>
  <c r="AB50" i="5"/>
  <c r="T52" i="2" s="1"/>
  <c r="AI50" i="5"/>
  <c r="U52" i="2" s="1"/>
  <c r="AP50" i="5"/>
  <c r="V52" i="2" s="1"/>
  <c r="AW50" i="5"/>
  <c r="W52" i="2" s="1"/>
  <c r="BD50" i="5"/>
  <c r="X52" i="2" s="1"/>
  <c r="BK50" i="5"/>
  <c r="Y52" i="2" s="1"/>
  <c r="BR50" i="5"/>
  <c r="Z52" i="2" s="1"/>
  <c r="BY50" i="5"/>
  <c r="AA52" i="2" s="1"/>
  <c r="CF50" i="5"/>
  <c r="AB52" i="2" s="1"/>
  <c r="CM50" i="5"/>
  <c r="AC52" i="2" s="1"/>
  <c r="CT50" i="5"/>
  <c r="AD52" i="2" s="1"/>
  <c r="DN50" i="5"/>
  <c r="DR50" i="5"/>
  <c r="U51" i="5"/>
  <c r="S53" i="2" s="1"/>
  <c r="AB51" i="5"/>
  <c r="AI51" i="5"/>
  <c r="U53" i="2" s="1"/>
  <c r="AP51" i="5"/>
  <c r="V53" i="2" s="1"/>
  <c r="AW51" i="5"/>
  <c r="W53" i="2" s="1"/>
  <c r="BD51" i="5"/>
  <c r="X53" i="2" s="1"/>
  <c r="BK51" i="5"/>
  <c r="Y53" i="2" s="1"/>
  <c r="BR51" i="5"/>
  <c r="Z53" i="2" s="1"/>
  <c r="BY51" i="5"/>
  <c r="AA53" i="2" s="1"/>
  <c r="CF51" i="5"/>
  <c r="AB53" i="2" s="1"/>
  <c r="CM51" i="5"/>
  <c r="AC53" i="2" s="1"/>
  <c r="CT51" i="5"/>
  <c r="DN51" i="5"/>
  <c r="K53" i="2" s="1"/>
  <c r="DR51" i="5"/>
  <c r="U52" i="5"/>
  <c r="S54" i="2" s="1"/>
  <c r="AB52" i="5"/>
  <c r="T54" i="2" s="1"/>
  <c r="AI52" i="5"/>
  <c r="AP52" i="5"/>
  <c r="V54" i="2" s="1"/>
  <c r="AW52" i="5"/>
  <c r="W54" i="2" s="1"/>
  <c r="BD52" i="5"/>
  <c r="X54" i="2" s="1"/>
  <c r="BK52" i="5"/>
  <c r="Y54" i="2" s="1"/>
  <c r="BR52" i="5"/>
  <c r="Z54" i="2" s="1"/>
  <c r="BY52" i="5"/>
  <c r="AA54" i="2" s="1"/>
  <c r="CF52" i="5"/>
  <c r="AB54" i="2" s="1"/>
  <c r="CM52" i="5"/>
  <c r="CT52" i="5"/>
  <c r="AD54" i="2" s="1"/>
  <c r="DN52" i="5"/>
  <c r="DR52" i="5"/>
  <c r="U53" i="5"/>
  <c r="S55" i="2" s="1"/>
  <c r="AB53" i="5"/>
  <c r="T55" i="2" s="1"/>
  <c r="AI53" i="5"/>
  <c r="U55" i="2" s="1"/>
  <c r="AP53" i="5"/>
  <c r="V55" i="2" s="1"/>
  <c r="AW53" i="5"/>
  <c r="W55" i="2" s="1"/>
  <c r="BD53" i="5"/>
  <c r="X55" i="2" s="1"/>
  <c r="BK53" i="5"/>
  <c r="Y55" i="2" s="1"/>
  <c r="BR53" i="5"/>
  <c r="Z55" i="2" s="1"/>
  <c r="BY53" i="5"/>
  <c r="AA55" i="2" s="1"/>
  <c r="CF53" i="5"/>
  <c r="AB55" i="2" s="1"/>
  <c r="CM53" i="5"/>
  <c r="AC55" i="2" s="1"/>
  <c r="CT53" i="5"/>
  <c r="AD55" i="2" s="1"/>
  <c r="DN53" i="5"/>
  <c r="K55" i="2" s="1"/>
  <c r="DR53" i="5"/>
  <c r="U54" i="5"/>
  <c r="S56" i="2" s="1"/>
  <c r="AB54" i="5"/>
  <c r="T56" i="2" s="1"/>
  <c r="AI54" i="5"/>
  <c r="U56" i="2" s="1"/>
  <c r="AP54" i="5"/>
  <c r="V56" i="2" s="1"/>
  <c r="AW54" i="5"/>
  <c r="BD54" i="5"/>
  <c r="X56" i="2" s="1"/>
  <c r="BK54" i="5"/>
  <c r="BR54" i="5"/>
  <c r="Z56" i="2" s="1"/>
  <c r="BY54" i="5"/>
  <c r="AA56" i="2" s="1"/>
  <c r="CF54" i="5"/>
  <c r="AB56" i="2" s="1"/>
  <c r="CM54" i="5"/>
  <c r="AC56" i="2" s="1"/>
  <c r="CT54" i="5"/>
  <c r="AD56" i="2" s="1"/>
  <c r="DN54" i="5"/>
  <c r="DR54" i="5"/>
  <c r="U55" i="5"/>
  <c r="S57" i="2" s="1"/>
  <c r="AB55" i="5"/>
  <c r="T57" i="2" s="1"/>
  <c r="AI55" i="5"/>
  <c r="AP55" i="5"/>
  <c r="V57" i="2" s="1"/>
  <c r="AW55" i="5"/>
  <c r="W57" i="2" s="1"/>
  <c r="BD55" i="5"/>
  <c r="X57" i="2" s="1"/>
  <c r="BK55" i="5"/>
  <c r="Y57" i="2" s="1"/>
  <c r="BR55" i="5"/>
  <c r="Z57" i="2" s="1"/>
  <c r="BY55" i="5"/>
  <c r="AA57" i="2" s="1"/>
  <c r="CF55" i="5"/>
  <c r="AB57" i="2" s="1"/>
  <c r="CM55" i="5"/>
  <c r="AC57" i="2" s="1"/>
  <c r="CT55" i="5"/>
  <c r="AD57" i="2" s="1"/>
  <c r="DN55" i="5"/>
  <c r="DR55" i="5"/>
  <c r="U56" i="5"/>
  <c r="S58" i="2" s="1"/>
  <c r="AB56" i="5"/>
  <c r="T58" i="2" s="1"/>
  <c r="AI56" i="5"/>
  <c r="U58" i="2" s="1"/>
  <c r="AP56" i="5"/>
  <c r="V58" i="2" s="1"/>
  <c r="AW56" i="5"/>
  <c r="BD56" i="5"/>
  <c r="X58" i="2" s="1"/>
  <c r="BK56" i="5"/>
  <c r="Y58" i="2" s="1"/>
  <c r="BR56" i="5"/>
  <c r="Z58" i="2" s="1"/>
  <c r="BY56" i="5"/>
  <c r="AA58" i="2" s="1"/>
  <c r="CF56" i="5"/>
  <c r="AB58" i="2" s="1"/>
  <c r="CM56" i="5"/>
  <c r="AC58" i="2" s="1"/>
  <c r="CT56" i="5"/>
  <c r="DN56" i="5"/>
  <c r="DM56" i="5" s="1"/>
  <c r="P56" i="5" s="1"/>
  <c r="Q56" i="5" s="1"/>
  <c r="DR56" i="5"/>
  <c r="U57" i="5"/>
  <c r="S59" i="2" s="1"/>
  <c r="AB57" i="5"/>
  <c r="T59" i="2" s="1"/>
  <c r="AI57" i="5"/>
  <c r="U59" i="2" s="1"/>
  <c r="AP57" i="5"/>
  <c r="V59" i="2" s="1"/>
  <c r="AW57" i="5"/>
  <c r="BD57" i="5"/>
  <c r="X59" i="2" s="1"/>
  <c r="BK57" i="5"/>
  <c r="BR57" i="5"/>
  <c r="Z59" i="2" s="1"/>
  <c r="BY57" i="5"/>
  <c r="AA59" i="2" s="1"/>
  <c r="CF57" i="5"/>
  <c r="AB59" i="2" s="1"/>
  <c r="CM57" i="5"/>
  <c r="AC59" i="2" s="1"/>
  <c r="CT57" i="5"/>
  <c r="AD59" i="2" s="1"/>
  <c r="DN57" i="5"/>
  <c r="K59" i="2" s="1"/>
  <c r="DR57" i="5"/>
  <c r="U58" i="5"/>
  <c r="S60" i="2" s="1"/>
  <c r="AB58" i="5"/>
  <c r="T60" i="2" s="1"/>
  <c r="AI58" i="5"/>
  <c r="U60" i="2" s="1"/>
  <c r="AP58" i="5"/>
  <c r="V60" i="2" s="1"/>
  <c r="AW58" i="5"/>
  <c r="W60" i="2" s="1"/>
  <c r="BD58" i="5"/>
  <c r="X60" i="2" s="1"/>
  <c r="BK58" i="5"/>
  <c r="BR58" i="5"/>
  <c r="Z60" i="2" s="1"/>
  <c r="BY58" i="5"/>
  <c r="AA60" i="2" s="1"/>
  <c r="CF58" i="5"/>
  <c r="AB60" i="2" s="1"/>
  <c r="CM58" i="5"/>
  <c r="AC60" i="2" s="1"/>
  <c r="CT58" i="5"/>
  <c r="AD60" i="2" s="1"/>
  <c r="DN58" i="5"/>
  <c r="DR58" i="5"/>
  <c r="U59" i="5"/>
  <c r="S61" i="2" s="1"/>
  <c r="AB59" i="5"/>
  <c r="T61" i="2" s="1"/>
  <c r="AI59" i="5"/>
  <c r="U61" i="2" s="1"/>
  <c r="AP59" i="5"/>
  <c r="V61" i="2" s="1"/>
  <c r="AW59" i="5"/>
  <c r="W61" i="2" s="1"/>
  <c r="BD59" i="5"/>
  <c r="X61" i="2" s="1"/>
  <c r="BK59" i="5"/>
  <c r="Y61" i="2" s="1"/>
  <c r="BR59" i="5"/>
  <c r="Z61" i="2" s="1"/>
  <c r="BY59" i="5"/>
  <c r="CF59" i="5"/>
  <c r="AB61" i="2" s="1"/>
  <c r="CM59" i="5"/>
  <c r="AC61" i="2" s="1"/>
  <c r="CT59" i="5"/>
  <c r="AD61" i="2" s="1"/>
  <c r="DN59" i="5"/>
  <c r="DM59" i="5" s="1"/>
  <c r="DR59" i="5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422" i="2"/>
  <c r="J442" i="2" s="1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419" i="2"/>
  <c r="J320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317" i="2"/>
  <c r="J218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14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419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317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H362" i="2"/>
  <c r="I362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H245" i="2"/>
  <c r="H246" i="2"/>
  <c r="H247" i="2"/>
  <c r="H249" i="2"/>
  <c r="H250" i="2"/>
  <c r="H251" i="2"/>
  <c r="H252" i="2"/>
  <c r="I252" i="2"/>
  <c r="H253" i="2"/>
  <c r="H254" i="2"/>
  <c r="H255" i="2"/>
  <c r="H256" i="2"/>
  <c r="H257" i="2"/>
  <c r="H258" i="2"/>
  <c r="I258" i="2"/>
  <c r="H259" i="2"/>
  <c r="H260" i="2"/>
  <c r="I260" i="2"/>
  <c r="H261" i="2"/>
  <c r="I261" i="2"/>
  <c r="H263" i="2"/>
  <c r="H264" i="2"/>
  <c r="H265" i="2"/>
  <c r="H266" i="2"/>
  <c r="I266" i="2"/>
  <c r="I317" i="2"/>
  <c r="I141" i="2"/>
  <c r="H142" i="2"/>
  <c r="H143" i="2"/>
  <c r="I143" i="2"/>
  <c r="H144" i="2"/>
  <c r="T144" i="2"/>
  <c r="AB144" i="2"/>
  <c r="H145" i="2"/>
  <c r="I145" i="2"/>
  <c r="U147" i="2"/>
  <c r="H148" i="2"/>
  <c r="U149" i="2"/>
  <c r="H151" i="2"/>
  <c r="I151" i="2"/>
  <c r="H152" i="2"/>
  <c r="I152" i="2"/>
  <c r="H153" i="2"/>
  <c r="H155" i="2"/>
  <c r="I155" i="2"/>
  <c r="H156" i="2"/>
  <c r="H157" i="2"/>
  <c r="H158" i="2"/>
  <c r="T158" i="2"/>
  <c r="X158" i="2"/>
  <c r="S159" i="2"/>
  <c r="AA159" i="2"/>
  <c r="T160" i="2"/>
  <c r="X160" i="2"/>
  <c r="AB160" i="2"/>
  <c r="I161" i="2"/>
  <c r="U161" i="2"/>
  <c r="I163" i="2"/>
  <c r="I41" i="2"/>
  <c r="I42" i="2"/>
  <c r="I43" i="2"/>
  <c r="I45" i="2"/>
  <c r="I49" i="2"/>
  <c r="I55" i="2"/>
  <c r="I57" i="2"/>
  <c r="F41" i="4"/>
  <c r="F40" i="4"/>
  <c r="F39" i="4"/>
  <c r="I41" i="4"/>
  <c r="I40" i="4"/>
  <c r="I39" i="4"/>
  <c r="J41" i="4"/>
  <c r="J40" i="4"/>
  <c r="J39" i="4"/>
  <c r="K41" i="4"/>
  <c r="AF40" i="4" s="1"/>
  <c r="K40" i="4"/>
  <c r="K39" i="4"/>
  <c r="R41" i="4"/>
  <c r="R40" i="4"/>
  <c r="R39" i="4"/>
  <c r="R38" i="4"/>
  <c r="K38" i="4"/>
  <c r="J38" i="4"/>
  <c r="I38" i="4"/>
  <c r="F38" i="4"/>
  <c r="R37" i="4"/>
  <c r="K37" i="4"/>
  <c r="J37" i="4"/>
  <c r="I37" i="4"/>
  <c r="F37" i="4"/>
  <c r="R36" i="4"/>
  <c r="K36" i="4"/>
  <c r="J36" i="4"/>
  <c r="I36" i="4"/>
  <c r="F36" i="4"/>
  <c r="B422" i="2"/>
  <c r="I327" i="2"/>
  <c r="I343" i="2"/>
  <c r="H324" i="2"/>
  <c r="H334" i="2"/>
  <c r="H339" i="2"/>
  <c r="H342" i="2"/>
  <c r="H343" i="2"/>
  <c r="H346" i="2"/>
  <c r="I320" i="2"/>
  <c r="H320" i="2"/>
  <c r="I220" i="2"/>
  <c r="I221" i="2"/>
  <c r="I222" i="2"/>
  <c r="I224" i="2"/>
  <c r="I226" i="2"/>
  <c r="I228" i="2"/>
  <c r="I230" i="2"/>
  <c r="I232" i="2"/>
  <c r="I234" i="2"/>
  <c r="I238" i="2"/>
  <c r="I240" i="2"/>
  <c r="I242" i="2"/>
  <c r="I244" i="2"/>
  <c r="H219" i="2"/>
  <c r="H221" i="2"/>
  <c r="H222" i="2"/>
  <c r="H223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9" i="2"/>
  <c r="H240" i="2"/>
  <c r="H241" i="2"/>
  <c r="H242" i="2"/>
  <c r="H243" i="2"/>
  <c r="H244" i="2"/>
  <c r="I218" i="2"/>
  <c r="I115" i="2"/>
  <c r="I117" i="2"/>
  <c r="I119" i="2"/>
  <c r="I121" i="2"/>
  <c r="I123" i="2"/>
  <c r="I125" i="2"/>
  <c r="I129" i="2"/>
  <c r="I133" i="2"/>
  <c r="I135" i="2"/>
  <c r="I137" i="2"/>
  <c r="H116" i="2"/>
  <c r="H118" i="2"/>
  <c r="H119" i="2"/>
  <c r="H122" i="2"/>
  <c r="H125" i="2"/>
  <c r="H126" i="2"/>
  <c r="H128" i="2"/>
  <c r="H129" i="2"/>
  <c r="H130" i="2"/>
  <c r="H131" i="2"/>
  <c r="H135" i="2"/>
  <c r="H137" i="2"/>
  <c r="H138" i="2"/>
  <c r="H140" i="2"/>
  <c r="H114" i="2"/>
  <c r="H15" i="2"/>
  <c r="H17" i="2"/>
  <c r="H27" i="2"/>
  <c r="H31" i="2"/>
  <c r="I18" i="2"/>
  <c r="I23" i="2"/>
  <c r="I25" i="2"/>
  <c r="I27" i="2"/>
  <c r="I29" i="2"/>
  <c r="I33" i="2"/>
  <c r="I35" i="2"/>
  <c r="I37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20" i="2"/>
  <c r="A319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18" i="2"/>
  <c r="A217" i="2"/>
  <c r="A216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X231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114" i="2"/>
  <c r="Y117" i="2"/>
  <c r="Z121" i="2"/>
  <c r="Y129" i="2"/>
  <c r="Y136" i="2"/>
  <c r="AB136" i="2"/>
  <c r="A11" i="2"/>
  <c r="A10" i="2"/>
  <c r="X12" i="2"/>
  <c r="W12" i="2"/>
  <c r="AB10" i="5"/>
  <c r="T12" i="2" s="1"/>
  <c r="Z134" i="2"/>
  <c r="AC292" i="2"/>
  <c r="AC447" i="5"/>
  <c r="DM162" i="5"/>
  <c r="DO162" i="5" s="1"/>
  <c r="DP162" i="5" s="1"/>
  <c r="K164" i="2"/>
  <c r="K95" i="2"/>
  <c r="S171" i="2"/>
  <c r="AF158" i="2"/>
  <c r="W290" i="2"/>
  <c r="AE383" i="2"/>
  <c r="W268" i="2"/>
  <c r="AB418" i="2"/>
  <c r="AA189" i="2"/>
  <c r="U184" i="2"/>
  <c r="DM173" i="5"/>
  <c r="P173" i="5" s="1"/>
  <c r="Q173" i="5" s="1"/>
  <c r="V170" i="2"/>
  <c r="Z447" i="5"/>
  <c r="T202" i="2"/>
  <c r="U96" i="2"/>
  <c r="W176" i="2"/>
  <c r="AC70" i="2"/>
  <c r="AE268" i="2"/>
  <c r="AB405" i="2"/>
  <c r="AD297" i="2"/>
  <c r="S293" i="2"/>
  <c r="DM268" i="5"/>
  <c r="P268" i="5" s="1"/>
  <c r="Q268" i="5" s="1"/>
  <c r="AE238" i="2"/>
  <c r="Y280" i="2"/>
  <c r="T275" i="2"/>
  <c r="K292" i="2"/>
  <c r="Y292" i="2"/>
  <c r="S287" i="2"/>
  <c r="DM314" i="5"/>
  <c r="DO314" i="5" s="1"/>
  <c r="DP314" i="5" s="1"/>
  <c r="AE370" i="2"/>
  <c r="T411" i="2"/>
  <c r="Y447" i="5"/>
  <c r="AE362" i="2"/>
  <c r="S447" i="5"/>
  <c r="X447" i="5"/>
  <c r="U172" i="2"/>
  <c r="AA298" i="2"/>
  <c r="AA290" i="2"/>
  <c r="AB416" i="2"/>
  <c r="X403" i="2"/>
  <c r="AD400" i="2"/>
  <c r="K410" i="2"/>
  <c r="AB403" i="2"/>
  <c r="W287" i="2"/>
  <c r="U281" i="2"/>
  <c r="Y409" i="2"/>
  <c r="X390" i="2"/>
  <c r="AD412" i="2"/>
  <c r="U374" i="2"/>
  <c r="AE12" i="2"/>
  <c r="AE25" i="2"/>
  <c r="T447" i="5"/>
  <c r="AD447" i="5"/>
  <c r="U447" i="5"/>
  <c r="W447" i="5"/>
  <c r="AE228" i="2"/>
  <c r="AA447" i="5"/>
  <c r="AE13" i="2"/>
  <c r="AB176" i="2"/>
  <c r="AE81" i="2"/>
  <c r="AC209" i="2"/>
  <c r="AF199" i="2"/>
  <c r="T199" i="2"/>
  <c r="X279" i="2"/>
  <c r="V85" i="2"/>
  <c r="S84" i="2"/>
  <c r="AE68" i="2"/>
  <c r="AC203" i="2"/>
  <c r="AC185" i="2"/>
  <c r="AA293" i="2"/>
  <c r="Y383" i="2"/>
  <c r="K417" i="2"/>
  <c r="Z314" i="2"/>
  <c r="K280" i="2"/>
  <c r="Z273" i="2"/>
  <c r="AA270" i="2"/>
  <c r="DM287" i="5"/>
  <c r="P287" i="5" s="1"/>
  <c r="Q287" i="5" s="1"/>
  <c r="Y374" i="2"/>
  <c r="AB413" i="2"/>
  <c r="V412" i="2"/>
  <c r="U409" i="2"/>
  <c r="AC374" i="2"/>
  <c r="K301" i="2"/>
  <c r="B20" i="2"/>
  <c r="B19" i="2"/>
  <c r="L280" i="2"/>
  <c r="R280" i="2" s="1"/>
  <c r="AF120" i="2"/>
  <c r="K165" i="2"/>
  <c r="B17" i="2"/>
  <c r="B16" i="2"/>
  <c r="B15" i="2"/>
  <c r="DM86" i="5"/>
  <c r="P86" i="5" s="1"/>
  <c r="Q86" i="5" s="1"/>
  <c r="Z69" i="2"/>
  <c r="AA84" i="2"/>
  <c r="AA72" i="2"/>
  <c r="Z29" i="2"/>
  <c r="S109" i="2"/>
  <c r="AF88" i="2"/>
  <c r="AF83" i="2"/>
  <c r="V131" i="2"/>
  <c r="W134" i="2"/>
  <c r="K130" i="2"/>
  <c r="E69" i="6"/>
  <c r="AF417" i="2"/>
  <c r="AD393" i="2"/>
  <c r="S373" i="2"/>
  <c r="Z393" i="2"/>
  <c r="V393" i="2"/>
  <c r="AB224" i="2"/>
  <c r="AB256" i="2"/>
  <c r="K167" i="2"/>
  <c r="K209" i="2"/>
  <c r="DM184" i="5"/>
  <c r="K190" i="2"/>
  <c r="W298" i="2"/>
  <c r="T298" i="2"/>
  <c r="AB291" i="2"/>
  <c r="AF279" i="2"/>
  <c r="Y270" i="2"/>
  <c r="AF223" i="2"/>
  <c r="AF259" i="2"/>
  <c r="Z274" i="2"/>
  <c r="Z125" i="2"/>
  <c r="W135" i="2"/>
  <c r="K143" i="2"/>
  <c r="K128" i="2"/>
  <c r="AF211" i="2"/>
  <c r="AA281" i="2"/>
  <c r="DT196" i="5"/>
  <c r="DV208" i="5"/>
  <c r="DW208" i="5" s="1"/>
  <c r="B13" i="2"/>
  <c r="B14" i="2"/>
  <c r="K440" i="2"/>
  <c r="DO151" i="5"/>
  <c r="DP151" i="5" s="1"/>
  <c r="B458" i="2"/>
  <c r="L292" i="2"/>
  <c r="R292" i="2" s="1"/>
  <c r="T325" i="2"/>
  <c r="X416" i="2"/>
  <c r="Z399" i="2"/>
  <c r="AC412" i="2"/>
  <c r="W111" i="2"/>
  <c r="Y110" i="2"/>
  <c r="S210" i="2"/>
  <c r="W417" i="2"/>
  <c r="K212" i="2"/>
  <c r="DM210" i="5"/>
  <c r="P210" i="5" s="1"/>
  <c r="Q210" i="5" s="1"/>
  <c r="K396" i="2"/>
  <c r="DM394" i="5"/>
  <c r="L396" i="2" s="1"/>
  <c r="R396" i="2" s="1"/>
  <c r="X81" i="2"/>
  <c r="AE79" i="2"/>
  <c r="V165" i="2"/>
  <c r="AB162" i="2"/>
  <c r="AD118" i="2"/>
  <c r="K124" i="2"/>
  <c r="K313" i="2"/>
  <c r="K235" i="2"/>
  <c r="U80" i="2"/>
  <c r="AA63" i="2"/>
  <c r="K281" i="2"/>
  <c r="DM279" i="5"/>
  <c r="P279" i="5" s="1"/>
  <c r="Q279" i="5" s="1"/>
  <c r="K414" i="2"/>
  <c r="AA406" i="2"/>
  <c r="X120" i="2"/>
  <c r="DM182" i="5"/>
  <c r="L184" i="2" s="1"/>
  <c r="R184" i="2" s="1"/>
  <c r="U212" i="2"/>
  <c r="K307" i="2"/>
  <c r="AB315" i="2"/>
  <c r="AD290" i="2"/>
  <c r="K162" i="2"/>
  <c r="DM177" i="5"/>
  <c r="P177" i="5" s="1"/>
  <c r="Q177" i="5" s="1"/>
  <c r="Y382" i="2"/>
  <c r="W273" i="2"/>
  <c r="DM206" i="5"/>
  <c r="L208" i="2" s="1"/>
  <c r="R208" i="2" s="1"/>
  <c r="AA296" i="2"/>
  <c r="Z293" i="2"/>
  <c r="Z287" i="2"/>
  <c r="AE273" i="2"/>
  <c r="AB308" i="2"/>
  <c r="X308" i="2"/>
  <c r="W305" i="2"/>
  <c r="AE303" i="2"/>
  <c r="X294" i="2"/>
  <c r="AF289" i="2"/>
  <c r="U277" i="2"/>
  <c r="AC274" i="2"/>
  <c r="U272" i="2"/>
  <c r="AA415" i="2"/>
  <c r="AF410" i="2"/>
  <c r="W402" i="2"/>
  <c r="DM393" i="5"/>
  <c r="P393" i="5" s="1"/>
  <c r="Q393" i="5" s="1"/>
  <c r="K393" i="2"/>
  <c r="DM391" i="5"/>
  <c r="AB391" i="2"/>
  <c r="W384" i="2"/>
  <c r="AC382" i="2"/>
  <c r="AA271" i="2"/>
  <c r="DM265" i="5"/>
  <c r="P265" i="5" s="1"/>
  <c r="Q265" i="5" s="1"/>
  <c r="AD206" i="2"/>
  <c r="Z202" i="2"/>
  <c r="V186" i="2"/>
  <c r="K181" i="2"/>
  <c r="AB148" i="2"/>
  <c r="AB134" i="2"/>
  <c r="AB127" i="2"/>
  <c r="DM124" i="5"/>
  <c r="P124" i="5" s="1"/>
  <c r="Q124" i="5" s="1"/>
  <c r="K126" i="2"/>
  <c r="V313" i="2"/>
  <c r="AF310" i="2"/>
  <c r="X310" i="2"/>
  <c r="Z309" i="2"/>
  <c r="U304" i="2"/>
  <c r="U295" i="2"/>
  <c r="K286" i="2"/>
  <c r="DM284" i="5"/>
  <c r="P284" i="5" s="1"/>
  <c r="Q284" i="5" s="1"/>
  <c r="AC277" i="2"/>
  <c r="T276" i="2"/>
  <c r="AE275" i="2"/>
  <c r="W275" i="2"/>
  <c r="U267" i="2"/>
  <c r="Y413" i="2"/>
  <c r="T410" i="2"/>
  <c r="AF246" i="2"/>
  <c r="AF248" i="2"/>
  <c r="AF294" i="2"/>
  <c r="V309" i="2"/>
  <c r="AA275" i="2"/>
  <c r="AB122" i="2"/>
  <c r="Z313" i="2"/>
  <c r="X312" i="2"/>
  <c r="V293" i="2"/>
  <c r="X292" i="2"/>
  <c r="AF283" i="2"/>
  <c r="AB283" i="2"/>
  <c r="W279" i="2"/>
  <c r="U413" i="2"/>
  <c r="DM380" i="5"/>
  <c r="P380" i="5" s="1"/>
  <c r="Q380" i="5" s="1"/>
  <c r="K382" i="2"/>
  <c r="U382" i="2"/>
  <c r="AE378" i="2"/>
  <c r="X289" i="2"/>
  <c r="AA282" i="2"/>
  <c r="K44" i="2"/>
  <c r="K62" i="2"/>
  <c r="DM62" i="5"/>
  <c r="DO62" i="5" s="1"/>
  <c r="DP62" i="5" s="1"/>
  <c r="S17" i="2"/>
  <c r="Z176" i="2"/>
  <c r="AA316" i="2"/>
  <c r="K296" i="2"/>
  <c r="DM294" i="5"/>
  <c r="AF414" i="2"/>
  <c r="AA412" i="2"/>
  <c r="W411" i="2"/>
  <c r="Z385" i="2"/>
  <c r="AC417" i="2"/>
  <c r="DM376" i="5"/>
  <c r="Y204" i="2"/>
  <c r="V176" i="2"/>
  <c r="V171" i="2"/>
  <c r="U166" i="2"/>
  <c r="Z294" i="2"/>
  <c r="U288" i="2"/>
  <c r="AF287" i="2"/>
  <c r="AA286" i="2"/>
  <c r="Z280" i="2"/>
  <c r="K271" i="2"/>
  <c r="AC271" i="2"/>
  <c r="V381" i="2"/>
  <c r="AD380" i="2"/>
  <c r="K379" i="2"/>
  <c r="DM377" i="5"/>
  <c r="AF376" i="2"/>
  <c r="AD374" i="2"/>
  <c r="Z407" i="2"/>
  <c r="AE411" i="2"/>
  <c r="K275" i="2"/>
  <c r="AF364" i="2"/>
  <c r="DM167" i="5"/>
  <c r="K210" i="2"/>
  <c r="DM208" i="5"/>
  <c r="P208" i="5" s="1"/>
  <c r="Q208" i="5" s="1"/>
  <c r="Z209" i="2"/>
  <c r="U208" i="2"/>
  <c r="AC204" i="2"/>
  <c r="AF203" i="2"/>
  <c r="AB190" i="2"/>
  <c r="Y135" i="2"/>
  <c r="Z120" i="2"/>
  <c r="X313" i="2"/>
  <c r="AB300" i="2"/>
  <c r="Y288" i="2"/>
  <c r="V285" i="2"/>
  <c r="U279" i="2"/>
  <c r="AB268" i="2"/>
  <c r="T268" i="2"/>
  <c r="U417" i="2"/>
  <c r="AD408" i="2"/>
  <c r="AD407" i="2"/>
  <c r="AC404" i="2"/>
  <c r="Z374" i="2"/>
  <c r="AC146" i="2"/>
  <c r="DM413" i="5"/>
  <c r="P413" i="5" s="1"/>
  <c r="Q413" i="5" s="1"/>
  <c r="DM286" i="5"/>
  <c r="DO286" i="5" s="1"/>
  <c r="DP286" i="5" s="1"/>
  <c r="Y291" i="2"/>
  <c r="S32" i="2"/>
  <c r="S24" i="2"/>
  <c r="AF44" i="2"/>
  <c r="Z83" i="2"/>
  <c r="S71" i="2"/>
  <c r="S75" i="2"/>
  <c r="S108" i="2"/>
  <c r="AB103" i="2"/>
  <c r="S97" i="2"/>
  <c r="S83" i="2"/>
  <c r="S20" i="2"/>
  <c r="AF35" i="2"/>
  <c r="S93" i="2"/>
  <c r="S87" i="2"/>
  <c r="S69" i="2"/>
  <c r="S67" i="2"/>
  <c r="AE93" i="2"/>
  <c r="Y47" i="2"/>
  <c r="DM82" i="5"/>
  <c r="L84" i="2" s="1"/>
  <c r="R84" i="2" s="1"/>
  <c r="S23" i="2"/>
  <c r="S21" i="2"/>
  <c r="S105" i="2"/>
  <c r="S103" i="2"/>
  <c r="S82" i="2"/>
  <c r="S79" i="2"/>
  <c r="S77" i="2"/>
  <c r="S66" i="2"/>
  <c r="U34" i="2"/>
  <c r="S111" i="2"/>
  <c r="S107" i="2"/>
  <c r="S100" i="2"/>
  <c r="S91" i="2"/>
  <c r="S86" i="2"/>
  <c r="S81" i="2"/>
  <c r="S68" i="2"/>
  <c r="P273" i="5"/>
  <c r="Q273" i="5" s="1"/>
  <c r="S295" i="2"/>
  <c r="V294" i="2"/>
  <c r="X290" i="2"/>
  <c r="T290" i="2"/>
  <c r="AC288" i="2"/>
  <c r="X287" i="2"/>
  <c r="AB284" i="2"/>
  <c r="X284" i="2"/>
  <c r="AC282" i="2"/>
  <c r="U282" i="2"/>
  <c r="X281" i="2"/>
  <c r="V276" i="2"/>
  <c r="S274" i="2"/>
  <c r="K273" i="2"/>
  <c r="DM271" i="5"/>
  <c r="P271" i="5" s="1"/>
  <c r="Q271" i="5" s="1"/>
  <c r="AF268" i="2"/>
  <c r="X268" i="2"/>
  <c r="DM416" i="5"/>
  <c r="P416" i="5" s="1"/>
  <c r="Q416" i="5" s="1"/>
  <c r="Y417" i="2"/>
  <c r="S411" i="2"/>
  <c r="Z408" i="2"/>
  <c r="AF398" i="2"/>
  <c r="S394" i="2"/>
  <c r="S386" i="2"/>
  <c r="AD381" i="2"/>
  <c r="Z381" i="2"/>
  <c r="W295" i="2"/>
  <c r="T293" i="2"/>
  <c r="Y183" i="2"/>
  <c r="S118" i="2"/>
  <c r="AD117" i="2"/>
  <c r="V203" i="2"/>
  <c r="U193" i="2"/>
  <c r="Z185" i="2"/>
  <c r="S179" i="2"/>
  <c r="X176" i="2"/>
  <c r="S169" i="2"/>
  <c r="U158" i="2"/>
  <c r="DM155" i="5"/>
  <c r="DO155" i="5" s="1"/>
  <c r="DP155" i="5" s="1"/>
  <c r="K157" i="2"/>
  <c r="AE148" i="2"/>
  <c r="W148" i="2"/>
  <c r="AC125" i="2"/>
  <c r="S123" i="2"/>
  <c r="S122" i="2"/>
  <c r="AA121" i="2"/>
  <c r="S296" i="2"/>
  <c r="S277" i="2"/>
  <c r="AF235" i="2"/>
  <c r="S205" i="2"/>
  <c r="V303" i="2"/>
  <c r="S301" i="2"/>
  <c r="AF297" i="2"/>
  <c r="S350" i="2"/>
  <c r="S358" i="2"/>
  <c r="S362" i="2"/>
  <c r="S368" i="2"/>
  <c r="S155" i="2"/>
  <c r="S151" i="2"/>
  <c r="S120" i="2"/>
  <c r="S314" i="2"/>
  <c r="S311" i="2"/>
  <c r="S309" i="2"/>
  <c r="S307" i="2"/>
  <c r="S306" i="2"/>
  <c r="S304" i="2"/>
  <c r="S270" i="2"/>
  <c r="S397" i="2"/>
  <c r="S376" i="2"/>
  <c r="S211" i="2"/>
  <c r="S191" i="2"/>
  <c r="S183" i="2"/>
  <c r="S168" i="2"/>
  <c r="S158" i="2"/>
  <c r="S144" i="2"/>
  <c r="S136" i="2"/>
  <c r="S298" i="2"/>
  <c r="S291" i="2"/>
  <c r="S279" i="2"/>
  <c r="S275" i="2"/>
  <c r="S418" i="2"/>
  <c r="S416" i="2"/>
  <c r="S415" i="2"/>
  <c r="S402" i="2"/>
  <c r="S389" i="2"/>
  <c r="S378" i="2"/>
  <c r="S329" i="2"/>
  <c r="S349" i="2"/>
  <c r="S175" i="2"/>
  <c r="S167" i="2"/>
  <c r="S143" i="2"/>
  <c r="S130" i="2"/>
  <c r="S128" i="2"/>
  <c r="S310" i="2"/>
  <c r="S303" i="2"/>
  <c r="S285" i="2"/>
  <c r="S280" i="2"/>
  <c r="EM407" i="5"/>
  <c r="S408" i="2"/>
  <c r="S406" i="2"/>
  <c r="S391" i="2"/>
  <c r="S381" i="2"/>
  <c r="S426" i="2"/>
  <c r="S436" i="2"/>
  <c r="S429" i="2"/>
  <c r="S425" i="2"/>
  <c r="S435" i="2"/>
  <c r="S434" i="2"/>
  <c r="S432" i="2"/>
  <c r="S424" i="2"/>
  <c r="S438" i="2"/>
  <c r="AC440" i="2"/>
  <c r="S431" i="2"/>
  <c r="S427" i="2"/>
  <c r="S423" i="2"/>
  <c r="J201" i="2"/>
  <c r="AF36" i="4"/>
  <c r="S208" i="2"/>
  <c r="C196" i="2"/>
  <c r="K439" i="2"/>
  <c r="Z255" i="2"/>
  <c r="AF337" i="2"/>
  <c r="U89" i="2"/>
  <c r="AD88" i="2"/>
  <c r="AD83" i="2"/>
  <c r="AE65" i="2"/>
  <c r="X32" i="2"/>
  <c r="AF39" i="2"/>
  <c r="AF106" i="2"/>
  <c r="Z96" i="2"/>
  <c r="S72" i="2"/>
  <c r="W206" i="2"/>
  <c r="DM101" i="5"/>
  <c r="P101" i="5" s="1"/>
  <c r="Q101" i="5" s="1"/>
  <c r="X254" i="2"/>
  <c r="V19" i="2"/>
  <c r="AF331" i="2"/>
  <c r="Z107" i="2"/>
  <c r="AB106" i="2"/>
  <c r="AA80" i="2"/>
  <c r="Z177" i="2"/>
  <c r="AA174" i="2"/>
  <c r="K170" i="2"/>
  <c r="DM168" i="5"/>
  <c r="P168" i="5" s="1"/>
  <c r="Q168" i="5" s="1"/>
  <c r="U170" i="2"/>
  <c r="AA166" i="2"/>
  <c r="U157" i="2"/>
  <c r="AB155" i="2"/>
  <c r="V150" i="2"/>
  <c r="AC144" i="2"/>
  <c r="AD143" i="2"/>
  <c r="AF132" i="2"/>
  <c r="Z129" i="2"/>
  <c r="AD128" i="2"/>
  <c r="AB124" i="2"/>
  <c r="S121" i="2"/>
  <c r="AD119" i="2"/>
  <c r="AA312" i="2"/>
  <c r="DM307" i="5"/>
  <c r="L309" i="2" s="1"/>
  <c r="R309" i="2" s="1"/>
  <c r="K309" i="2"/>
  <c r="U306" i="2"/>
  <c r="K304" i="2"/>
  <c r="DM302" i="5"/>
  <c r="P302" i="5" s="1"/>
  <c r="Q302" i="5" s="1"/>
  <c r="Y304" i="2"/>
  <c r="AD295" i="2"/>
  <c r="AC287" i="2"/>
  <c r="U287" i="2"/>
  <c r="K284" i="2"/>
  <c r="DM282" i="5"/>
  <c r="P282" i="5" s="1"/>
  <c r="Q282" i="5" s="1"/>
  <c r="AA280" i="2"/>
  <c r="K278" i="2"/>
  <c r="DM276" i="5"/>
  <c r="L278" i="2" s="1"/>
  <c r="R278" i="2" s="1"/>
  <c r="Y278" i="2"/>
  <c r="AD273" i="2"/>
  <c r="X272" i="2"/>
  <c r="AA269" i="2"/>
  <c r="X267" i="2"/>
  <c r="T267" i="2"/>
  <c r="AD416" i="2"/>
  <c r="S407" i="2"/>
  <c r="AE406" i="2"/>
  <c r="AA195" i="2"/>
  <c r="AC170" i="2"/>
  <c r="DM356" i="5"/>
  <c r="P356" i="5" s="1"/>
  <c r="Q356" i="5" s="1"/>
  <c r="AE391" i="2"/>
  <c r="AF27" i="2"/>
  <c r="AE323" i="2"/>
  <c r="AF75" i="2"/>
  <c r="DO165" i="5"/>
  <c r="DP165" i="5" s="1"/>
  <c r="AF131" i="2"/>
  <c r="X82" i="2"/>
  <c r="AE329" i="2"/>
  <c r="AE333" i="2"/>
  <c r="Y208" i="2"/>
  <c r="X203" i="2"/>
  <c r="Z194" i="2"/>
  <c r="V194" i="2"/>
  <c r="W191" i="2"/>
  <c r="T190" i="2"/>
  <c r="AE188" i="2"/>
  <c r="Y187" i="2"/>
  <c r="U174" i="2"/>
  <c r="AC169" i="2"/>
  <c r="U169" i="2"/>
  <c r="P160" i="5"/>
  <c r="Q160" i="5" s="1"/>
  <c r="L162" i="2"/>
  <c r="R162" i="2" s="1"/>
  <c r="AC162" i="2"/>
  <c r="U154" i="2"/>
  <c r="AB152" i="2"/>
  <c r="AD151" i="2"/>
  <c r="AB150" i="2"/>
  <c r="AB149" i="2"/>
  <c r="AF147" i="2"/>
  <c r="AB147" i="2"/>
  <c r="X147" i="2"/>
  <c r="AA144" i="2"/>
  <c r="AB143" i="2"/>
  <c r="S142" i="2"/>
  <c r="T137" i="2"/>
  <c r="AE136" i="2"/>
  <c r="Z132" i="2"/>
  <c r="Y310" i="2"/>
  <c r="AC305" i="2"/>
  <c r="AE304" i="2"/>
  <c r="S302" i="2"/>
  <c r="AD301" i="2"/>
  <c r="T300" i="2"/>
  <c r="Z299" i="2"/>
  <c r="AB298" i="2"/>
  <c r="W297" i="2"/>
  <c r="Z296" i="2"/>
  <c r="AB295" i="2"/>
  <c r="AE343" i="2"/>
  <c r="AB21" i="2"/>
  <c r="AA68" i="2"/>
  <c r="Y67" i="2"/>
  <c r="AB123" i="2"/>
  <c r="AF245" i="2"/>
  <c r="AF257" i="2"/>
  <c r="AF261" i="2"/>
  <c r="AC181" i="2"/>
  <c r="W177" i="2"/>
  <c r="AE175" i="2"/>
  <c r="V173" i="2"/>
  <c r="AB169" i="2"/>
  <c r="AA167" i="2"/>
  <c r="U63" i="2"/>
  <c r="AE158" i="2"/>
  <c r="AC308" i="2"/>
  <c r="L122" i="2"/>
  <c r="R122" i="2" s="1"/>
  <c r="K308" i="2"/>
  <c r="S101" i="2"/>
  <c r="U264" i="2"/>
  <c r="U188" i="2"/>
  <c r="Z143" i="2"/>
  <c r="T295" i="2"/>
  <c r="AE282" i="2"/>
  <c r="AA417" i="2"/>
  <c r="Y211" i="2"/>
  <c r="AA309" i="2"/>
  <c r="L190" i="2"/>
  <c r="R190" i="2" s="1"/>
  <c r="K211" i="2"/>
  <c r="K122" i="2"/>
  <c r="DM308" i="5"/>
  <c r="P308" i="5" s="1"/>
  <c r="Q308" i="5" s="1"/>
  <c r="K65" i="2"/>
  <c r="K39" i="2"/>
  <c r="K98" i="2"/>
  <c r="Y205" i="2"/>
  <c r="Y152" i="2"/>
  <c r="V273" i="2"/>
  <c r="Y59" i="2"/>
  <c r="AA194" i="2"/>
  <c r="X299" i="2"/>
  <c r="AD298" i="2"/>
  <c r="Y297" i="2"/>
  <c r="Y268" i="2"/>
  <c r="Y401" i="2"/>
  <c r="W393" i="2"/>
  <c r="Y390" i="2"/>
  <c r="W385" i="2"/>
  <c r="AD384" i="2"/>
  <c r="AA380" i="2"/>
  <c r="Z379" i="2"/>
  <c r="K375" i="2"/>
  <c r="DM373" i="5"/>
  <c r="P373" i="5" s="1"/>
  <c r="Q373" i="5" s="1"/>
  <c r="AC375" i="2"/>
  <c r="Y375" i="2"/>
  <c r="AB371" i="2"/>
  <c r="B213" i="2"/>
  <c r="DU211" i="5"/>
  <c r="DM381" i="5"/>
  <c r="AA377" i="2"/>
  <c r="Y402" i="2"/>
  <c r="K401" i="2"/>
  <c r="AF371" i="2"/>
  <c r="AD258" i="2"/>
  <c r="AB202" i="2"/>
  <c r="Z305" i="2"/>
  <c r="Z303" i="2"/>
  <c r="DM300" i="5"/>
  <c r="L302" i="2" s="1"/>
  <c r="R302" i="2" s="1"/>
  <c r="K302" i="2"/>
  <c r="AC297" i="2"/>
  <c r="S269" i="2"/>
  <c r="AC268" i="2"/>
  <c r="AF267" i="2"/>
  <c r="AC401" i="2"/>
  <c r="W392" i="2"/>
  <c r="AF387" i="2"/>
  <c r="T387" i="2"/>
  <c r="W381" i="2"/>
  <c r="AE435" i="2"/>
  <c r="K390" i="2"/>
  <c r="W386" i="2"/>
  <c r="Y48" i="2"/>
  <c r="W47" i="2"/>
  <c r="Z35" i="2"/>
  <c r="X34" i="2"/>
  <c r="AB248" i="2"/>
  <c r="AB251" i="2"/>
  <c r="Z252" i="2"/>
  <c r="X253" i="2"/>
  <c r="AD256" i="2"/>
  <c r="T257" i="2"/>
  <c r="AB257" i="2"/>
  <c r="V258" i="2"/>
  <c r="Z258" i="2"/>
  <c r="Z264" i="2"/>
  <c r="AD264" i="2"/>
  <c r="AB265" i="2"/>
  <c r="V266" i="2"/>
  <c r="DM332" i="5"/>
  <c r="P332" i="5" s="1"/>
  <c r="Q332" i="5" s="1"/>
  <c r="K334" i="2"/>
  <c r="U337" i="2"/>
  <c r="W340" i="2"/>
  <c r="AA340" i="2"/>
  <c r="Y341" i="2"/>
  <c r="W350" i="2"/>
  <c r="AC351" i="2"/>
  <c r="AA352" i="2"/>
  <c r="W354" i="2"/>
  <c r="U355" i="2"/>
  <c r="W362" i="2"/>
  <c r="AC363" i="2"/>
  <c r="AA364" i="2"/>
  <c r="Y365" i="2"/>
  <c r="S366" i="2"/>
  <c r="W368" i="2"/>
  <c r="K368" i="2"/>
  <c r="DM366" i="5"/>
  <c r="P366" i="5" s="1"/>
  <c r="Q366" i="5" s="1"/>
  <c r="AA307" i="2"/>
  <c r="W307" i="2"/>
  <c r="AB304" i="2"/>
  <c r="AF299" i="2"/>
  <c r="U268" i="2"/>
  <c r="Y267" i="2"/>
  <c r="AC402" i="2"/>
  <c r="AF397" i="2"/>
  <c r="X397" i="2"/>
  <c r="AE392" i="2"/>
  <c r="AC390" i="2"/>
  <c r="DM386" i="5"/>
  <c r="P386" i="5" s="1"/>
  <c r="Q386" i="5" s="1"/>
  <c r="K388" i="2"/>
  <c r="AB387" i="2"/>
  <c r="AE380" i="2"/>
  <c r="S380" i="2"/>
  <c r="AD378" i="2"/>
  <c r="W377" i="2"/>
  <c r="S377" i="2"/>
  <c r="U375" i="2"/>
  <c r="AC370" i="2"/>
  <c r="AD425" i="2"/>
  <c r="B199" i="2"/>
  <c r="DT197" i="5"/>
  <c r="AD53" i="2"/>
  <c r="Z378" i="2"/>
  <c r="K268" i="2"/>
  <c r="AD58" i="2"/>
  <c r="Y226" i="2"/>
  <c r="AE22" i="2"/>
  <c r="AE28" i="2"/>
  <c r="AE34" i="2"/>
  <c r="AE45" i="2"/>
  <c r="AE47" i="2"/>
  <c r="AE61" i="2"/>
  <c r="AE219" i="2"/>
  <c r="AF222" i="2"/>
  <c r="AE230" i="2"/>
  <c r="AE244" i="2"/>
  <c r="AE250" i="2"/>
  <c r="AF263" i="2"/>
  <c r="AF354" i="2"/>
  <c r="AF360" i="2"/>
  <c r="U102" i="2"/>
  <c r="AA93" i="2"/>
  <c r="W93" i="2"/>
  <c r="Y91" i="2"/>
  <c r="Y89" i="2"/>
  <c r="U84" i="2"/>
  <c r="AA83" i="2"/>
  <c r="DM77" i="5"/>
  <c r="L79" i="2" s="1"/>
  <c r="R79" i="2" s="1"/>
  <c r="K79" i="2"/>
  <c r="W75" i="2"/>
  <c r="DM72" i="5"/>
  <c r="P72" i="5" s="1"/>
  <c r="Q72" i="5" s="1"/>
  <c r="Y74" i="2"/>
  <c r="W73" i="2"/>
  <c r="Y72" i="2"/>
  <c r="DM68" i="5"/>
  <c r="DO68" i="5" s="1"/>
  <c r="DP68" i="5" s="1"/>
  <c r="AA209" i="2"/>
  <c r="U204" i="2"/>
  <c r="Z186" i="2"/>
  <c r="Z184" i="2"/>
  <c r="AE183" i="2"/>
  <c r="K182" i="2"/>
  <c r="DM180" i="5"/>
  <c r="P180" i="5" s="1"/>
  <c r="Q180" i="5" s="1"/>
  <c r="U182" i="2"/>
  <c r="AC174" i="2"/>
  <c r="AA173" i="2"/>
  <c r="K139" i="2"/>
  <c r="DM137" i="5"/>
  <c r="P137" i="5" s="1"/>
  <c r="Q137" i="5" s="1"/>
  <c r="AC139" i="2"/>
  <c r="Y139" i="2"/>
  <c r="AA137" i="2"/>
  <c r="Z136" i="2"/>
  <c r="AB135" i="2"/>
  <c r="AD133" i="2"/>
  <c r="AE205" i="2"/>
  <c r="AA161" i="2"/>
  <c r="W157" i="2"/>
  <c r="AC153" i="2"/>
  <c r="Y150" i="2"/>
  <c r="Y144" i="2"/>
  <c r="DM140" i="5"/>
  <c r="L142" i="2" s="1"/>
  <c r="R142" i="2" s="1"/>
  <c r="K142" i="2"/>
  <c r="W382" i="2"/>
  <c r="AC379" i="2"/>
  <c r="DM105" i="5"/>
  <c r="P105" i="5" s="1"/>
  <c r="Q105" i="5" s="1"/>
  <c r="DM66" i="5"/>
  <c r="L68" i="2" s="1"/>
  <c r="R68" i="2" s="1"/>
  <c r="AA203" i="2"/>
  <c r="Y149" i="2"/>
  <c r="K153" i="2"/>
  <c r="AA213" i="2"/>
  <c r="S213" i="2"/>
  <c r="V164" i="2"/>
  <c r="AF163" i="2"/>
  <c r="X163" i="2"/>
  <c r="Y160" i="2"/>
  <c r="K156" i="2"/>
  <c r="X150" i="2"/>
  <c r="AE119" i="2"/>
  <c r="AC309" i="2"/>
  <c r="AC68" i="2"/>
  <c r="K83" i="2"/>
  <c r="K81" i="2"/>
  <c r="K163" i="2"/>
  <c r="K149" i="2"/>
  <c r="K172" i="2"/>
  <c r="DM170" i="5"/>
  <c r="P170" i="5" s="1"/>
  <c r="Q170" i="5" s="1"/>
  <c r="T168" i="2"/>
  <c r="U167" i="2"/>
  <c r="V290" i="2"/>
  <c r="AE281" i="2"/>
  <c r="DM431" i="5"/>
  <c r="P431" i="5" s="1"/>
  <c r="Q431" i="5" s="1"/>
  <c r="K433" i="2"/>
  <c r="Y437" i="2"/>
  <c r="V441" i="2"/>
  <c r="Y438" i="2"/>
  <c r="AC435" i="2"/>
  <c r="U435" i="2"/>
  <c r="DM432" i="5"/>
  <c r="P432" i="5" s="1"/>
  <c r="Q432" i="5" s="1"/>
  <c r="K434" i="2"/>
  <c r="AC433" i="2"/>
  <c r="Y433" i="2"/>
  <c r="U433" i="2"/>
  <c r="Y432" i="2"/>
  <c r="W430" i="2"/>
  <c r="AC437" i="2"/>
  <c r="AC438" i="2"/>
  <c r="DM433" i="5"/>
  <c r="L435" i="2" s="1"/>
  <c r="R435" i="2" s="1"/>
  <c r="K435" i="2"/>
  <c r="DM435" i="5"/>
  <c r="P435" i="5" s="1"/>
  <c r="Q435" i="5" s="1"/>
  <c r="K437" i="2"/>
  <c r="DM430" i="5"/>
  <c r="L432" i="2" s="1"/>
  <c r="R432" i="2" s="1"/>
  <c r="K427" i="2"/>
  <c r="W429" i="2"/>
  <c r="U427" i="2"/>
  <c r="V345" i="2"/>
  <c r="AE234" i="2"/>
  <c r="X106" i="2"/>
  <c r="T104" i="2"/>
  <c r="U99" i="2"/>
  <c r="AD94" i="2"/>
  <c r="V73" i="2"/>
  <c r="Y65" i="2"/>
  <c r="AC180" i="2"/>
  <c r="DM132" i="5"/>
  <c r="P132" i="5" s="1"/>
  <c r="Q132" i="5" s="1"/>
  <c r="K134" i="2"/>
  <c r="V134" i="2"/>
  <c r="DO120" i="5"/>
  <c r="DP120" i="5" s="1"/>
  <c r="W316" i="2"/>
  <c r="W283" i="2"/>
  <c r="AC281" i="2"/>
  <c r="AA279" i="2"/>
  <c r="AB274" i="2"/>
  <c r="L441" i="2"/>
  <c r="R441" i="2" s="1"/>
  <c r="DO163" i="5"/>
  <c r="DP163" i="5" s="1"/>
  <c r="L167" i="2"/>
  <c r="R167" i="2" s="1"/>
  <c r="AE185" i="2"/>
  <c r="V184" i="2"/>
  <c r="AB177" i="2"/>
  <c r="DM158" i="5"/>
  <c r="P158" i="5" s="1"/>
  <c r="Q158" i="5" s="1"/>
  <c r="K160" i="2"/>
  <c r="AF153" i="2"/>
  <c r="AB153" i="2"/>
  <c r="AF152" i="2"/>
  <c r="X149" i="2"/>
  <c r="DM143" i="5"/>
  <c r="K145" i="2"/>
  <c r="U305" i="2"/>
  <c r="AD303" i="2"/>
  <c r="AB299" i="2"/>
  <c r="T299" i="2"/>
  <c r="V298" i="2"/>
  <c r="U297" i="2"/>
  <c r="AE295" i="2"/>
  <c r="V402" i="2"/>
  <c r="DO438" i="5"/>
  <c r="DP438" i="5" s="1"/>
  <c r="L268" i="2"/>
  <c r="R268" i="2" s="1"/>
  <c r="Y38" i="2"/>
  <c r="U178" i="2"/>
  <c r="AF165" i="2"/>
  <c r="AC141" i="2"/>
  <c r="AE135" i="2"/>
  <c r="Z269" i="2"/>
  <c r="W412" i="2"/>
  <c r="AA411" i="2"/>
  <c r="AD409" i="2"/>
  <c r="Z409" i="2"/>
  <c r="V409" i="2"/>
  <c r="AA407" i="2"/>
  <c r="AB398" i="2"/>
  <c r="S392" i="2"/>
  <c r="DO388" i="5"/>
  <c r="DP388" i="5" s="1"/>
  <c r="DM100" i="5"/>
  <c r="P100" i="5" s="1"/>
  <c r="Q100" i="5" s="1"/>
  <c r="L95" i="2"/>
  <c r="R95" i="2" s="1"/>
  <c r="K82" i="2"/>
  <c r="DM80" i="5"/>
  <c r="P80" i="5" s="1"/>
  <c r="Q80" i="5" s="1"/>
  <c r="U82" i="2"/>
  <c r="X76" i="2"/>
  <c r="AE71" i="2"/>
  <c r="U206" i="2"/>
  <c r="AB205" i="2"/>
  <c r="S202" i="2"/>
  <c r="X195" i="2"/>
  <c r="V144" i="2"/>
  <c r="AB290" i="2"/>
  <c r="T287" i="2"/>
  <c r="AE286" i="2"/>
  <c r="S282" i="2"/>
  <c r="DO278" i="5"/>
  <c r="DP278" i="5" s="1"/>
  <c r="U274" i="2"/>
  <c r="AB400" i="2"/>
  <c r="X400" i="2"/>
  <c r="L19" i="2"/>
  <c r="R19" i="2" s="1"/>
  <c r="DO161" i="5"/>
  <c r="DP161" i="5" s="1"/>
  <c r="DM157" i="5"/>
  <c r="P157" i="5" s="1"/>
  <c r="Q157" i="5" s="1"/>
  <c r="K159" i="2"/>
  <c r="S157" i="2"/>
  <c r="DO147" i="5"/>
  <c r="DP147" i="5" s="1"/>
  <c r="DM145" i="5"/>
  <c r="K147" i="2"/>
  <c r="AC129" i="2"/>
  <c r="DO426" i="5"/>
  <c r="DP426" i="5" s="1"/>
  <c r="V329" i="2"/>
  <c r="Z329" i="2"/>
  <c r="Z331" i="2"/>
  <c r="X332" i="2"/>
  <c r="AC350" i="2"/>
  <c r="DM351" i="5"/>
  <c r="P351" i="5" s="1"/>
  <c r="Q351" i="5" s="1"/>
  <c r="T358" i="2"/>
  <c r="AD362" i="2"/>
  <c r="AF320" i="2"/>
  <c r="AE326" i="2"/>
  <c r="AE332" i="2"/>
  <c r="AF355" i="2"/>
  <c r="Y398" i="2"/>
  <c r="AB376" i="2"/>
  <c r="X376" i="2"/>
  <c r="AF375" i="2"/>
  <c r="X375" i="2"/>
  <c r="T375" i="2"/>
  <c r="T374" i="2"/>
  <c r="AF369" i="2"/>
  <c r="X369" i="2"/>
  <c r="V342" i="2"/>
  <c r="AC366" i="2"/>
  <c r="AF349" i="2"/>
  <c r="AF361" i="2"/>
  <c r="AC398" i="2"/>
  <c r="U398" i="2"/>
  <c r="AD396" i="2"/>
  <c r="Z396" i="2"/>
  <c r="Y393" i="2"/>
  <c r="V391" i="2"/>
  <c r="AA389" i="2"/>
  <c r="AB375" i="2"/>
  <c r="Y372" i="2"/>
  <c r="U372" i="2"/>
  <c r="AD392" i="2"/>
  <c r="T371" i="2"/>
  <c r="AE334" i="2"/>
  <c r="AF322" i="2"/>
  <c r="AE336" i="2"/>
  <c r="AF353" i="2"/>
  <c r="AE367" i="2"/>
  <c r="AC397" i="2"/>
  <c r="Y397" i="2"/>
  <c r="AA394" i="2"/>
  <c r="W394" i="2"/>
  <c r="Z392" i="2"/>
  <c r="AF373" i="2"/>
  <c r="AB373" i="2"/>
  <c r="AB369" i="2"/>
  <c r="K423" i="2"/>
  <c r="DM421" i="5"/>
  <c r="V392" i="2"/>
  <c r="Z410" i="2"/>
  <c r="W408" i="2"/>
  <c r="W405" i="2"/>
  <c r="S405" i="2"/>
  <c r="V403" i="2"/>
  <c r="X379" i="2"/>
  <c r="T379" i="2"/>
  <c r="V378" i="2"/>
  <c r="AD377" i="2"/>
  <c r="S417" i="2"/>
  <c r="T416" i="2"/>
  <c r="V415" i="2"/>
  <c r="AA414" i="2"/>
  <c r="X414" i="2"/>
  <c r="AC388" i="2"/>
  <c r="Y388" i="2"/>
  <c r="U388" i="2"/>
  <c r="K387" i="2"/>
  <c r="DM385" i="5"/>
  <c r="P385" i="5" s="1"/>
  <c r="Q385" i="5" s="1"/>
  <c r="Y387" i="2"/>
  <c r="U387" i="2"/>
  <c r="Z386" i="2"/>
  <c r="V386" i="2"/>
  <c r="AA385" i="2"/>
  <c r="S385" i="2"/>
  <c r="AA384" i="2"/>
  <c r="AA383" i="2"/>
  <c r="AE382" i="2"/>
  <c r="S382" i="2"/>
  <c r="AE381" i="2"/>
  <c r="AA381" i="2"/>
  <c r="W380" i="2"/>
  <c r="X389" i="2"/>
  <c r="V333" i="2"/>
  <c r="AB325" i="2"/>
  <c r="AC326" i="2"/>
  <c r="K326" i="2"/>
  <c r="Y350" i="2"/>
  <c r="AC354" i="2"/>
  <c r="AD357" i="2"/>
  <c r="Z361" i="2"/>
  <c r="DO363" i="5"/>
  <c r="DP363" i="5" s="1"/>
  <c r="AE338" i="2"/>
  <c r="AF351" i="2"/>
  <c r="AF357" i="2"/>
  <c r="AD395" i="2"/>
  <c r="X395" i="2"/>
  <c r="W391" i="2"/>
  <c r="S370" i="2"/>
  <c r="S369" i="2"/>
  <c r="AF389" i="2"/>
  <c r="DM370" i="5"/>
  <c r="DO370" i="5" s="1"/>
  <c r="DP370" i="5" s="1"/>
  <c r="V351" i="2"/>
  <c r="X364" i="2"/>
  <c r="AD365" i="2"/>
  <c r="AF416" i="2"/>
  <c r="AA418" i="2"/>
  <c r="U383" i="2"/>
  <c r="K191" i="2"/>
  <c r="AE447" i="5"/>
  <c r="K424" i="2"/>
  <c r="DM422" i="5"/>
  <c r="P422" i="5" s="1"/>
  <c r="Q422" i="5" s="1"/>
  <c r="AD428" i="2"/>
  <c r="X426" i="2"/>
  <c r="AC441" i="2"/>
  <c r="AF432" i="2"/>
  <c r="X425" i="2"/>
  <c r="T425" i="2"/>
  <c r="DU205" i="5"/>
  <c r="Z422" i="2"/>
  <c r="AD423" i="2"/>
  <c r="V423" i="2"/>
  <c r="X433" i="2"/>
  <c r="AE431" i="2"/>
  <c r="AD430" i="2"/>
  <c r="S430" i="2"/>
  <c r="Y426" i="2"/>
  <c r="AE425" i="2"/>
  <c r="Y440" i="2"/>
  <c r="AC33" i="2"/>
  <c r="T255" i="2"/>
  <c r="W321" i="2"/>
  <c r="AF180" i="2"/>
  <c r="K29" i="2"/>
  <c r="T256" i="2"/>
  <c r="AD19" i="2"/>
  <c r="U219" i="2"/>
  <c r="X243" i="2"/>
  <c r="Z246" i="2"/>
  <c r="X317" i="2"/>
  <c r="AD328" i="2"/>
  <c r="K335" i="2"/>
  <c r="AC339" i="2"/>
  <c r="AD46" i="2"/>
  <c r="Z28" i="2"/>
  <c r="AC15" i="2"/>
  <c r="V262" i="2"/>
  <c r="AF236" i="2"/>
  <c r="AE198" i="2"/>
  <c r="S39" i="2"/>
  <c r="AF181" i="2"/>
  <c r="T181" i="2"/>
  <c r="AA19" i="2"/>
  <c r="W14" i="2"/>
  <c r="DM224" i="5"/>
  <c r="P224" i="5" s="1"/>
  <c r="Q224" i="5" s="1"/>
  <c r="W347" i="2"/>
  <c r="S356" i="2"/>
  <c r="S209" i="2"/>
  <c r="S173" i="2"/>
  <c r="DM95" i="5"/>
  <c r="P95" i="5" s="1"/>
  <c r="Q95" i="5" s="1"/>
  <c r="K96" i="2"/>
  <c r="DM94" i="5"/>
  <c r="P94" i="5" s="1"/>
  <c r="Q94" i="5" s="1"/>
  <c r="DM24" i="5"/>
  <c r="P24" i="5" s="1"/>
  <c r="Q24" i="5" s="1"/>
  <c r="K91" i="2"/>
  <c r="DM89" i="5"/>
  <c r="DO89" i="5" s="1"/>
  <c r="DP89" i="5" s="1"/>
  <c r="K71" i="2"/>
  <c r="K89" i="2"/>
  <c r="DM87" i="5"/>
  <c r="P87" i="5" s="1"/>
  <c r="Q87" i="5" s="1"/>
  <c r="DM70" i="5"/>
  <c r="P70" i="5" s="1"/>
  <c r="Q70" i="5" s="1"/>
  <c r="DM21" i="5"/>
  <c r="P21" i="5" s="1"/>
  <c r="Q21" i="5" s="1"/>
  <c r="L194" i="2"/>
  <c r="R194" i="2" s="1"/>
  <c r="DO192" i="5"/>
  <c r="DP192" i="5" s="1"/>
  <c r="DO128" i="5"/>
  <c r="DP128" i="5" s="1"/>
  <c r="L130" i="2"/>
  <c r="R130" i="2" s="1"/>
  <c r="DO122" i="5"/>
  <c r="DP122" i="5" s="1"/>
  <c r="K166" i="2"/>
  <c r="K152" i="2"/>
  <c r="K138" i="2"/>
  <c r="L149" i="2"/>
  <c r="R149" i="2" s="1"/>
  <c r="DM138" i="5"/>
  <c r="P138" i="5" s="1"/>
  <c r="Q138" i="5" s="1"/>
  <c r="DM185" i="5"/>
  <c r="P185" i="5" s="1"/>
  <c r="Q185" i="5" s="1"/>
  <c r="DM169" i="5"/>
  <c r="P169" i="5" s="1"/>
  <c r="Q169" i="5" s="1"/>
  <c r="K125" i="2"/>
  <c r="K129" i="2"/>
  <c r="DM176" i="5"/>
  <c r="P176" i="5" s="1"/>
  <c r="Q176" i="5" s="1"/>
  <c r="K150" i="2"/>
  <c r="K121" i="2"/>
  <c r="K277" i="2"/>
  <c r="DM283" i="5"/>
  <c r="DO283" i="5" s="1"/>
  <c r="DP283" i="5" s="1"/>
  <c r="K315" i="2"/>
  <c r="K297" i="2"/>
  <c r="DO400" i="5"/>
  <c r="DP400" i="5" s="1"/>
  <c r="L402" i="2"/>
  <c r="R402" i="2" s="1"/>
  <c r="DO408" i="5"/>
  <c r="DP408" i="5" s="1"/>
  <c r="K380" i="2"/>
  <c r="K350" i="2"/>
  <c r="DM368" i="5"/>
  <c r="DO368" i="5" s="1"/>
  <c r="DP368" i="5" s="1"/>
  <c r="K386" i="2"/>
  <c r="K402" i="2"/>
  <c r="DM414" i="5"/>
  <c r="P414" i="5" s="1"/>
  <c r="Q414" i="5" s="1"/>
  <c r="DM411" i="5"/>
  <c r="K354" i="2"/>
  <c r="K365" i="2"/>
  <c r="DM429" i="5"/>
  <c r="P429" i="5" s="1"/>
  <c r="Q429" i="5" s="1"/>
  <c r="DM427" i="5"/>
  <c r="P427" i="5" s="1"/>
  <c r="Q427" i="5" s="1"/>
  <c r="L414" i="2"/>
  <c r="L410" i="2"/>
  <c r="R410" i="2" s="1"/>
  <c r="K344" i="2"/>
  <c r="DM374" i="5"/>
  <c r="L376" i="2" s="1"/>
  <c r="R376" i="2" s="1"/>
  <c r="DO384" i="5"/>
  <c r="DP384" i="5" s="1"/>
  <c r="L386" i="2"/>
  <c r="R386" i="2" s="1"/>
  <c r="DM392" i="5"/>
  <c r="P392" i="5" s="1"/>
  <c r="Q392" i="5" s="1"/>
  <c r="K356" i="2"/>
  <c r="DM383" i="5"/>
  <c r="P383" i="5" s="1"/>
  <c r="Q383" i="5" s="1"/>
  <c r="K338" i="2"/>
  <c r="DO306" i="5"/>
  <c r="DP306" i="5" s="1"/>
  <c r="L308" i="2"/>
  <c r="R308" i="2" s="1"/>
  <c r="DO290" i="5"/>
  <c r="DP290" i="5" s="1"/>
  <c r="L272" i="2"/>
  <c r="R272" i="2" s="1"/>
  <c r="DO313" i="5"/>
  <c r="DP313" i="5" s="1"/>
  <c r="L315" i="2"/>
  <c r="R315" i="2" s="1"/>
  <c r="DO275" i="5"/>
  <c r="DP275" i="5" s="1"/>
  <c r="DO274" i="5"/>
  <c r="DP274" i="5" s="1"/>
  <c r="DO305" i="5"/>
  <c r="DP305" i="5" s="1"/>
  <c r="K305" i="2"/>
  <c r="DM285" i="5"/>
  <c r="L287" i="2" s="1"/>
  <c r="R287" i="2" s="1"/>
  <c r="DM289" i="5"/>
  <c r="P289" i="5" s="1"/>
  <c r="Q289" i="5" s="1"/>
  <c r="K219" i="2"/>
  <c r="DO266" i="5"/>
  <c r="DP266" i="5" s="1"/>
  <c r="K428" i="2"/>
  <c r="L428" i="2"/>
  <c r="R428" i="2" s="1"/>
  <c r="L440" i="2"/>
  <c r="R440" i="2" s="1"/>
  <c r="K441" i="2"/>
  <c r="S398" i="2"/>
  <c r="S353" i="2"/>
  <c r="S312" i="2"/>
  <c r="S135" i="2"/>
  <c r="S160" i="2"/>
  <c r="T115" i="2"/>
  <c r="S89" i="2"/>
  <c r="S94" i="2"/>
  <c r="S35" i="2"/>
  <c r="T441" i="2"/>
  <c r="S422" i="2"/>
  <c r="K195" i="2"/>
  <c r="Y429" i="2"/>
  <c r="DM424" i="5"/>
  <c r="P424" i="5" s="1"/>
  <c r="Q424" i="5" s="1"/>
  <c r="Z434" i="2"/>
  <c r="AE433" i="2"/>
  <c r="AC431" i="2"/>
  <c r="AB430" i="2"/>
  <c r="V428" i="2"/>
  <c r="Z425" i="2"/>
  <c r="T424" i="2"/>
  <c r="AB423" i="2"/>
  <c r="AA437" i="2"/>
  <c r="V437" i="2"/>
  <c r="AA438" i="2"/>
  <c r="W427" i="2"/>
  <c r="S414" i="2"/>
  <c r="AB399" i="2"/>
  <c r="V323" i="2"/>
  <c r="DM353" i="5"/>
  <c r="X358" i="2"/>
  <c r="AF339" i="2"/>
  <c r="AE347" i="2"/>
  <c r="L379" i="2"/>
  <c r="R379" i="2" s="1"/>
  <c r="AB327" i="2"/>
  <c r="W330" i="2"/>
  <c r="AE365" i="2"/>
  <c r="AC406" i="2"/>
  <c r="DM401" i="5"/>
  <c r="P401" i="5" s="1"/>
  <c r="Q401" i="5" s="1"/>
  <c r="K403" i="2"/>
  <c r="L390" i="2"/>
  <c r="R390" i="2" s="1"/>
  <c r="Y353" i="2"/>
  <c r="AC372" i="2"/>
  <c r="S228" i="2"/>
  <c r="V221" i="2"/>
  <c r="T231" i="2"/>
  <c r="W238" i="2"/>
  <c r="DM281" i="5"/>
  <c r="P281" i="5" s="1"/>
  <c r="Q281" i="5" s="1"/>
  <c r="AA140" i="2"/>
  <c r="U140" i="2"/>
  <c r="V147" i="2"/>
  <c r="AB189" i="2"/>
  <c r="AF170" i="2"/>
  <c r="K127" i="2"/>
  <c r="AD165" i="2"/>
  <c r="AA115" i="2"/>
  <c r="S145" i="2"/>
  <c r="X131" i="2"/>
  <c r="X118" i="2"/>
  <c r="V185" i="2"/>
  <c r="DM144" i="5"/>
  <c r="P144" i="5" s="1"/>
  <c r="Q144" i="5" s="1"/>
  <c r="K146" i="2"/>
  <c r="V146" i="2"/>
  <c r="AC145" i="2"/>
  <c r="W133" i="2"/>
  <c r="S119" i="2"/>
  <c r="V117" i="2"/>
  <c r="K168" i="2"/>
  <c r="DM166" i="5"/>
  <c r="DO166" i="5" s="1"/>
  <c r="DP166" i="5" s="1"/>
  <c r="AD166" i="2"/>
  <c r="DM156" i="5"/>
  <c r="P156" i="5" s="1"/>
  <c r="Q156" i="5" s="1"/>
  <c r="K158" i="2"/>
  <c r="AC149" i="2"/>
  <c r="AA133" i="2"/>
  <c r="AD131" i="2"/>
  <c r="K123" i="2"/>
  <c r="DM186" i="5"/>
  <c r="DO186" i="5" s="1"/>
  <c r="DP186" i="5" s="1"/>
  <c r="K188" i="2"/>
  <c r="AA191" i="2"/>
  <c r="AA61" i="2"/>
  <c r="K38" i="2"/>
  <c r="AD37" i="2"/>
  <c r="T23" i="2"/>
  <c r="W43" i="2"/>
  <c r="AC42" i="2"/>
  <c r="Z78" i="2"/>
  <c r="DM53" i="5"/>
  <c r="L55" i="2" s="1"/>
  <c r="R55" i="2" s="1"/>
  <c r="W51" i="2"/>
  <c r="Y44" i="2"/>
  <c r="Y26" i="2"/>
  <c r="AC25" i="2"/>
  <c r="Y56" i="2"/>
  <c r="DM39" i="5"/>
  <c r="DO39" i="5" s="1"/>
  <c r="DP39" i="5" s="1"/>
  <c r="K41" i="2"/>
  <c r="U24" i="2"/>
  <c r="AC54" i="2"/>
  <c r="AA28" i="2"/>
  <c r="Z22" i="2"/>
  <c r="Y60" i="2"/>
  <c r="L305" i="2"/>
  <c r="R305" i="2" s="1"/>
  <c r="L380" i="2"/>
  <c r="R380" i="2" s="1"/>
  <c r="DO378" i="5"/>
  <c r="DP378" i="5" s="1"/>
  <c r="DO268" i="5"/>
  <c r="DP268" i="5" s="1"/>
  <c r="DO124" i="5"/>
  <c r="DP124" i="5" s="1"/>
  <c r="DO209" i="5"/>
  <c r="L211" i="2"/>
  <c r="R211" i="2" s="1"/>
  <c r="DO394" i="5"/>
  <c r="DP394" i="5" s="1"/>
  <c r="L209" i="2"/>
  <c r="R209" i="2" s="1"/>
  <c r="DO207" i="5"/>
  <c r="L342" i="2"/>
  <c r="R342" i="2" s="1"/>
  <c r="L126" i="2"/>
  <c r="R126" i="2" s="1"/>
  <c r="L174" i="2"/>
  <c r="R174" i="2" s="1"/>
  <c r="L335" i="2"/>
  <c r="R335" i="2" s="1"/>
  <c r="L188" i="2"/>
  <c r="R188" i="2" s="1"/>
  <c r="DO416" i="5"/>
  <c r="DP416" i="5" s="1"/>
  <c r="DO439" i="5"/>
  <c r="DP439" i="5" s="1"/>
  <c r="U10" i="5"/>
  <c r="BH6" i="5" a="1"/>
  <c r="AF6" i="5" a="1"/>
  <c r="BV6" i="5" a="1"/>
  <c r="AT6" i="5" a="1"/>
  <c r="R6" i="5" a="1"/>
  <c r="CX6" i="5" a="1"/>
  <c r="CJ6" i="5" a="1"/>
  <c r="R6" i="5" l="1"/>
  <c r="BV6" i="5"/>
  <c r="AA8" i="2" s="1"/>
  <c r="AA449" i="5" s="1"/>
  <c r="AF6" i="5"/>
  <c r="CJ6" i="5"/>
  <c r="AT6" i="5"/>
  <c r="CX6" i="5"/>
  <c r="AE8" i="2" s="1"/>
  <c r="AE449" i="5" s="1"/>
  <c r="BH6" i="5"/>
  <c r="K118" i="2"/>
  <c r="DT198" i="5"/>
  <c r="K120" i="2"/>
  <c r="DO307" i="5"/>
  <c r="DP307" i="5" s="1"/>
  <c r="DM296" i="5"/>
  <c r="DO296" i="5" s="1"/>
  <c r="DP296" i="5" s="1"/>
  <c r="K274" i="2"/>
  <c r="EM268" i="5"/>
  <c r="EM272" i="5"/>
  <c r="EM293" i="5"/>
  <c r="T305" i="2"/>
  <c r="DM304" i="5"/>
  <c r="P304" i="5" s="1"/>
  <c r="Q304" i="5" s="1"/>
  <c r="DO288" i="5"/>
  <c r="DP288" i="5" s="1"/>
  <c r="EM277" i="5"/>
  <c r="K290" i="2"/>
  <c r="K295" i="2"/>
  <c r="DO272" i="5"/>
  <c r="DP272" i="5" s="1"/>
  <c r="DM301" i="5"/>
  <c r="P301" i="5" s="1"/>
  <c r="Q301" i="5" s="1"/>
  <c r="EM280" i="5"/>
  <c r="K279" i="2"/>
  <c r="DM312" i="5"/>
  <c r="L290" i="2"/>
  <c r="R290" i="2" s="1"/>
  <c r="EM281" i="5"/>
  <c r="L274" i="2"/>
  <c r="R274" i="2" s="1"/>
  <c r="DO302" i="5"/>
  <c r="DP302" i="5" s="1"/>
  <c r="EM302" i="5"/>
  <c r="DM309" i="5"/>
  <c r="L311" i="2" s="1"/>
  <c r="R311" i="2" s="1"/>
  <c r="EM271" i="5"/>
  <c r="L304" i="2"/>
  <c r="R304" i="2" s="1"/>
  <c r="DM280" i="5"/>
  <c r="P280" i="5" s="1"/>
  <c r="Q280" i="5" s="1"/>
  <c r="EM296" i="5"/>
  <c r="K220" i="2"/>
  <c r="K148" i="2"/>
  <c r="DM152" i="5"/>
  <c r="EM134" i="5"/>
  <c r="K185" i="2"/>
  <c r="EM127" i="5"/>
  <c r="DM191" i="5"/>
  <c r="P191" i="5" s="1"/>
  <c r="Q191" i="5" s="1"/>
  <c r="K173" i="2"/>
  <c r="K119" i="2"/>
  <c r="K115" i="2"/>
  <c r="K117" i="2"/>
  <c r="AF41" i="4"/>
  <c r="AF43" i="4" s="1" a="1"/>
  <c r="AF43" i="4" s="1"/>
  <c r="K16" i="2"/>
  <c r="K45" i="2"/>
  <c r="DM30" i="5"/>
  <c r="P30" i="5" s="1"/>
  <c r="Q30" i="5" s="1"/>
  <c r="DM107" i="5"/>
  <c r="P107" i="5" s="1"/>
  <c r="Q107" i="5" s="1"/>
  <c r="K24" i="2"/>
  <c r="DM99" i="5"/>
  <c r="DM34" i="5"/>
  <c r="DO34" i="5" s="1"/>
  <c r="DP34" i="5" s="1"/>
  <c r="L44" i="2"/>
  <c r="R44" i="2" s="1"/>
  <c r="K61" i="2"/>
  <c r="D40" i="4" a="1"/>
  <c r="D40" i="4" s="1"/>
  <c r="EN197" i="5" a="1"/>
  <c r="EN197" i="5" s="1"/>
  <c r="EN196" i="5" a="1"/>
  <c r="EN196" i="5" s="1"/>
  <c r="EN195" i="5" a="1"/>
  <c r="EN195" i="5" s="1"/>
  <c r="DU202" i="5"/>
  <c r="EN198" i="5" a="1"/>
  <c r="EN198" i="5" s="1"/>
  <c r="D36" i="4" a="1"/>
  <c r="D36" i="4" s="1"/>
  <c r="E66" i="6"/>
  <c r="D39" i="4" a="1"/>
  <c r="D39" i="4" s="1"/>
  <c r="D38" i="4" a="1"/>
  <c r="D38" i="4" s="1"/>
  <c r="DV207" i="5"/>
  <c r="DW207" i="5" s="1"/>
  <c r="DU207" i="5"/>
  <c r="EN194" i="5" a="1"/>
  <c r="EN194" i="5" s="1"/>
  <c r="EN199" i="5" a="1"/>
  <c r="EN199" i="5" s="1"/>
  <c r="S447" i="2" a="1"/>
  <c r="S447" i="2" s="1"/>
  <c r="S448" i="2" a="1"/>
  <c r="S448" i="2" s="1"/>
  <c r="T447" i="2" a="1"/>
  <c r="T447" i="2" s="1"/>
  <c r="T448" i="2" a="1"/>
  <c r="T448" i="2" s="1"/>
  <c r="U447" i="2" a="1"/>
  <c r="U447" i="2" s="1"/>
  <c r="U448" i="2" a="1"/>
  <c r="U448" i="2" s="1"/>
  <c r="V447" i="2" a="1"/>
  <c r="V447" i="2" s="1"/>
  <c r="V448" i="2" a="1"/>
  <c r="V448" i="2" s="1"/>
  <c r="W448" i="2" a="1"/>
  <c r="W448" i="2" s="1"/>
  <c r="W447" i="2" a="1"/>
  <c r="W447" i="2" s="1"/>
  <c r="X448" i="2" a="1"/>
  <c r="X448" i="2" s="1"/>
  <c r="X447" i="2" a="1"/>
  <c r="X447" i="2" s="1"/>
  <c r="Y447" i="2" a="1"/>
  <c r="Y447" i="2" s="1"/>
  <c r="Y448" i="2" a="1"/>
  <c r="Y448" i="2" s="1"/>
  <c r="Z448" i="2" a="1"/>
  <c r="Z448" i="2" s="1"/>
  <c r="Z447" i="2" a="1"/>
  <c r="Z447" i="2" s="1"/>
  <c r="AA447" i="2" a="1"/>
  <c r="AA447" i="2" s="1"/>
  <c r="AA448" i="2" a="1"/>
  <c r="AA448" i="2" s="1"/>
  <c r="AB447" i="2" a="1"/>
  <c r="AB447" i="2" s="1"/>
  <c r="AB448" i="2" a="1"/>
  <c r="AB448" i="2" s="1"/>
  <c r="AC447" i="2" a="1"/>
  <c r="AC447" i="2" s="1"/>
  <c r="AC448" i="2" a="1"/>
  <c r="AC448" i="2" s="1"/>
  <c r="AD447" i="2" a="1"/>
  <c r="AD447" i="2" s="1"/>
  <c r="AD448" i="2" a="1"/>
  <c r="AD448" i="2" s="1"/>
  <c r="D37" i="4" a="1"/>
  <c r="D37" i="4" s="1"/>
  <c r="L153" i="2"/>
  <c r="R153" i="2" s="1"/>
  <c r="L134" i="2"/>
  <c r="R134" i="2" s="1"/>
  <c r="P155" i="5"/>
  <c r="Q155" i="5" s="1"/>
  <c r="DO354" i="5"/>
  <c r="DP354" i="5" s="1"/>
  <c r="L405" i="2"/>
  <c r="R405" i="2" s="1"/>
  <c r="DO141" i="5"/>
  <c r="DP141" i="5" s="1"/>
  <c r="P415" i="5"/>
  <c r="Q415" i="5" s="1"/>
  <c r="DO285" i="5"/>
  <c r="DP285" i="5" s="1"/>
  <c r="L74" i="2"/>
  <c r="R74" i="2" s="1"/>
  <c r="L166" i="2"/>
  <c r="R166" i="2" s="1"/>
  <c r="L143" i="2"/>
  <c r="R143" i="2" s="1"/>
  <c r="L338" i="2"/>
  <c r="R338" i="2" s="1"/>
  <c r="L120" i="2"/>
  <c r="DO399" i="5"/>
  <c r="DP399" i="5" s="1"/>
  <c r="L401" i="2"/>
  <c r="R401" i="2" s="1"/>
  <c r="DO425" i="5"/>
  <c r="DP425" i="5" s="1"/>
  <c r="L313" i="2"/>
  <c r="R313" i="2" s="1"/>
  <c r="J200" i="2"/>
  <c r="L138" i="2"/>
  <c r="R138" i="2" s="1"/>
  <c r="DO139" i="5"/>
  <c r="DP139" i="5" s="1"/>
  <c r="L297" i="2"/>
  <c r="R297" i="2" s="1"/>
  <c r="L148" i="2"/>
  <c r="R148" i="2" s="1"/>
  <c r="L123" i="2"/>
  <c r="R123" i="2" s="1"/>
  <c r="L439" i="2"/>
  <c r="R439" i="2" s="1"/>
  <c r="DO295" i="5"/>
  <c r="DP295" i="5" s="1"/>
  <c r="DO403" i="5"/>
  <c r="DP403" i="5" s="1"/>
  <c r="L395" i="2"/>
  <c r="R395" i="2" s="1"/>
  <c r="DO415" i="5"/>
  <c r="DP415" i="5" s="1"/>
  <c r="DO42" i="5"/>
  <c r="DP42" i="5" s="1"/>
  <c r="DR198" i="5"/>
  <c r="L200" i="2"/>
  <c r="DO121" i="5"/>
  <c r="DP121" i="5" s="1"/>
  <c r="DO303" i="5"/>
  <c r="DP303" i="5" s="1"/>
  <c r="DO437" i="5"/>
  <c r="DP437" i="5" s="1"/>
  <c r="DO267" i="5"/>
  <c r="DP267" i="5" s="1"/>
  <c r="L277" i="2"/>
  <c r="R277" i="2" s="1"/>
  <c r="DO210" i="5"/>
  <c r="L427" i="2"/>
  <c r="R427" i="2" s="1"/>
  <c r="DO311" i="5"/>
  <c r="DP311" i="5" s="1"/>
  <c r="P394" i="5"/>
  <c r="Q394" i="5" s="1"/>
  <c r="S42" i="4"/>
  <c r="F69" i="6" s="1"/>
  <c r="M69" i="6" s="1"/>
  <c r="E68" i="6"/>
  <c r="D41" i="4" a="1"/>
  <c r="D41" i="4" s="1"/>
  <c r="AY43" i="4" a="1"/>
  <c r="AY43" i="4" s="1"/>
  <c r="S15" i="4"/>
  <c r="DM109" i="5"/>
  <c r="P59" i="5"/>
  <c r="Q59" i="5" s="1"/>
  <c r="L61" i="2"/>
  <c r="R61" i="2" s="1"/>
  <c r="P38" i="5"/>
  <c r="Q38" i="5" s="1"/>
  <c r="L40" i="2"/>
  <c r="R40" i="2" s="1"/>
  <c r="EM149" i="5"/>
  <c r="J441" i="5"/>
  <c r="K327" i="2"/>
  <c r="L291" i="2"/>
  <c r="R291" i="2" s="1"/>
  <c r="L210" i="2"/>
  <c r="R210" i="2" s="1"/>
  <c r="K366" i="2"/>
  <c r="K13" i="2"/>
  <c r="K37" i="2"/>
  <c r="K422" i="2"/>
  <c r="K442" i="2" s="1"/>
  <c r="DM231" i="5"/>
  <c r="P231" i="5" s="1"/>
  <c r="Q231" i="5" s="1"/>
  <c r="K46" i="2"/>
  <c r="DM334" i="5"/>
  <c r="P334" i="5" s="1"/>
  <c r="Q334" i="5" s="1"/>
  <c r="K135" i="2"/>
  <c r="DO86" i="5"/>
  <c r="DP86" i="5" s="1"/>
  <c r="DO279" i="5"/>
  <c r="DP279" i="5" s="1"/>
  <c r="K360" i="2"/>
  <c r="DO366" i="5"/>
  <c r="DP366" i="5" s="1"/>
  <c r="K15" i="2"/>
  <c r="K40" i="2"/>
  <c r="L36" i="2"/>
  <c r="R36" i="2" s="1"/>
  <c r="L388" i="2"/>
  <c r="R388" i="2" s="1"/>
  <c r="DM19" i="5"/>
  <c r="W151" i="2"/>
  <c r="K43" i="2"/>
  <c r="DM108" i="5"/>
  <c r="P108" i="5" s="1"/>
  <c r="Q108" i="5" s="1"/>
  <c r="EM148" i="5"/>
  <c r="EM144" i="5"/>
  <c r="DO146" i="5"/>
  <c r="DP146" i="5" s="1"/>
  <c r="DM298" i="5"/>
  <c r="P298" i="5" s="1"/>
  <c r="Q298" i="5" s="1"/>
  <c r="L15" i="2"/>
  <c r="K100" i="2"/>
  <c r="DM29" i="5"/>
  <c r="L31" i="2" s="1"/>
  <c r="R31" i="2" s="1"/>
  <c r="K213" i="2"/>
  <c r="EM295" i="5"/>
  <c r="EM307" i="5"/>
  <c r="DM57" i="5"/>
  <c r="DO57" i="5" s="1"/>
  <c r="DP57" i="5" s="1"/>
  <c r="K18" i="2"/>
  <c r="DM65" i="5"/>
  <c r="K20" i="2"/>
  <c r="K136" i="2"/>
  <c r="K276" i="2"/>
  <c r="AE455" i="5"/>
  <c r="AE456" i="5"/>
  <c r="AE457" i="5"/>
  <c r="AE458" i="5"/>
  <c r="AF455" i="5"/>
  <c r="AF456" i="5"/>
  <c r="AF457" i="5"/>
  <c r="AF458" i="5"/>
  <c r="B425" i="2"/>
  <c r="K213" i="5"/>
  <c r="DT194" i="5"/>
  <c r="J204" i="2"/>
  <c r="P43" i="4"/>
  <c r="S40" i="4"/>
  <c r="F67" i="6" s="1"/>
  <c r="M67" i="6" s="1"/>
  <c r="DR202" i="5"/>
  <c r="K43" i="4"/>
  <c r="S39" i="4"/>
  <c r="F66" i="6" s="1"/>
  <c r="M66" i="6" s="1"/>
  <c r="BA6" i="5"/>
  <c r="X8" i="2" s="1"/>
  <c r="X449" i="5" s="1"/>
  <c r="S38" i="4"/>
  <c r="F65" i="6" s="1"/>
  <c r="M65" i="6" s="1"/>
  <c r="S37" i="4"/>
  <c r="F64" i="6" s="1"/>
  <c r="M64" i="6" s="1"/>
  <c r="P206" i="5"/>
  <c r="Q206" i="5" s="1"/>
  <c r="DO374" i="5"/>
  <c r="DP374" i="5" s="1"/>
  <c r="DM362" i="5"/>
  <c r="P362" i="5" s="1"/>
  <c r="Q362" i="5" s="1"/>
  <c r="DM347" i="5"/>
  <c r="P347" i="5" s="1"/>
  <c r="Q347" i="5" s="1"/>
  <c r="K342" i="2"/>
  <c r="K141" i="2"/>
  <c r="K51" i="2"/>
  <c r="P162" i="5"/>
  <c r="Q162" i="5" s="1"/>
  <c r="DM346" i="5"/>
  <c r="DO346" i="5" s="1"/>
  <c r="DP346" i="5" s="1"/>
  <c r="K222" i="2"/>
  <c r="K246" i="2"/>
  <c r="EM143" i="5"/>
  <c r="K22" i="2"/>
  <c r="DO17" i="5"/>
  <c r="DP17" i="5" s="1"/>
  <c r="K33" i="2"/>
  <c r="K19" i="2"/>
  <c r="EM372" i="5"/>
  <c r="DO432" i="5"/>
  <c r="DP432" i="5" s="1"/>
  <c r="K230" i="2"/>
  <c r="L418" i="2"/>
  <c r="R418" i="2" s="1"/>
  <c r="K330" i="2"/>
  <c r="DO23" i="5"/>
  <c r="DP23" i="5" s="1"/>
  <c r="K224" i="2"/>
  <c r="DM46" i="5"/>
  <c r="K260" i="2"/>
  <c r="DM372" i="5"/>
  <c r="L374" i="2" s="1"/>
  <c r="R374" i="2" s="1"/>
  <c r="DO289" i="5"/>
  <c r="DP289" i="5" s="1"/>
  <c r="L21" i="2"/>
  <c r="R21" i="2" s="1"/>
  <c r="L172" i="2"/>
  <c r="R172" i="2" s="1"/>
  <c r="L270" i="2"/>
  <c r="R270" i="2" s="1"/>
  <c r="L327" i="2"/>
  <c r="R327" i="2" s="1"/>
  <c r="EM141" i="5"/>
  <c r="DM226" i="5"/>
  <c r="P226" i="5" s="1"/>
  <c r="Q226" i="5" s="1"/>
  <c r="K252" i="2"/>
  <c r="EM437" i="5"/>
  <c r="S36" i="4"/>
  <c r="F63" i="6" s="1"/>
  <c r="M63" i="6" s="1"/>
  <c r="J43" i="4"/>
  <c r="AU36" i="6"/>
  <c r="N43" i="4"/>
  <c r="I43" i="4"/>
  <c r="DO138" i="5"/>
  <c r="DP138" i="5" s="1"/>
  <c r="DO66" i="5"/>
  <c r="DP66" i="5" s="1"/>
  <c r="DO401" i="5"/>
  <c r="DP401" i="5" s="1"/>
  <c r="L350" i="2"/>
  <c r="R350" i="2" s="1"/>
  <c r="L286" i="2"/>
  <c r="R286" i="2" s="1"/>
  <c r="P34" i="5"/>
  <c r="Q34" i="5" s="1"/>
  <c r="L164" i="2"/>
  <c r="R164" i="2" s="1"/>
  <c r="L62" i="2"/>
  <c r="R62" i="2" s="1"/>
  <c r="DO95" i="5"/>
  <c r="DP95" i="5" s="1"/>
  <c r="DO386" i="5"/>
  <c r="DP386" i="5" s="1"/>
  <c r="P307" i="5"/>
  <c r="Q307" i="5" s="1"/>
  <c r="L368" i="2"/>
  <c r="R368" i="2" s="1"/>
  <c r="DO208" i="5"/>
  <c r="L224" i="2"/>
  <c r="R224" i="2" s="1"/>
  <c r="DO352" i="5"/>
  <c r="DP352" i="5" s="1"/>
  <c r="DO148" i="5"/>
  <c r="DP148" i="5" s="1"/>
  <c r="DO284" i="5"/>
  <c r="DP284" i="5" s="1"/>
  <c r="L212" i="2"/>
  <c r="R212" i="2" s="1"/>
  <c r="DO188" i="5"/>
  <c r="DP188" i="5" s="1"/>
  <c r="L282" i="2"/>
  <c r="R282" i="2" s="1"/>
  <c r="DO170" i="5"/>
  <c r="DP170" i="5" s="1"/>
  <c r="DO340" i="5"/>
  <c r="DP340" i="5" s="1"/>
  <c r="L88" i="2"/>
  <c r="R88" i="2" s="1"/>
  <c r="DO22" i="5"/>
  <c r="DP22" i="5" s="1"/>
  <c r="DO222" i="5"/>
  <c r="DP222" i="5" s="1"/>
  <c r="L415" i="2"/>
  <c r="R415" i="2" s="1"/>
  <c r="L356" i="2"/>
  <c r="R356" i="2" s="1"/>
  <c r="L163" i="2"/>
  <c r="R163" i="2" s="1"/>
  <c r="L124" i="2"/>
  <c r="R124" i="2" s="1"/>
  <c r="L150" i="2"/>
  <c r="R150" i="2" s="1"/>
  <c r="DO27" i="5"/>
  <c r="DP27" i="5" s="1"/>
  <c r="DO63" i="5"/>
  <c r="DP63" i="5" s="1"/>
  <c r="DO393" i="5"/>
  <c r="DP393" i="5" s="1"/>
  <c r="DO238" i="5"/>
  <c r="DP238" i="5" s="1"/>
  <c r="L141" i="2"/>
  <c r="R141" i="2" s="1"/>
  <c r="L275" i="2"/>
  <c r="R275" i="2" s="1"/>
  <c r="DO38" i="5"/>
  <c r="DP38" i="5" s="1"/>
  <c r="DO60" i="5"/>
  <c r="DP60" i="5" s="1"/>
  <c r="DO93" i="5"/>
  <c r="DP93" i="5" s="1"/>
  <c r="L129" i="2"/>
  <c r="R129" i="2" s="1"/>
  <c r="DO127" i="5"/>
  <c r="DP127" i="5" s="1"/>
  <c r="DO183" i="5"/>
  <c r="DP183" i="5" s="1"/>
  <c r="L226" i="2"/>
  <c r="R226" i="2" s="1"/>
  <c r="DO383" i="5"/>
  <c r="DP383" i="5" s="1"/>
  <c r="DO373" i="5"/>
  <c r="DP373" i="5" s="1"/>
  <c r="L370" i="2"/>
  <c r="R370" i="2" s="1"/>
  <c r="DO72" i="5"/>
  <c r="DP72" i="5" s="1"/>
  <c r="L423" i="2"/>
  <c r="DO101" i="5"/>
  <c r="DP101" i="5" s="1"/>
  <c r="L24" i="2"/>
  <c r="R24" i="2" s="1"/>
  <c r="DO338" i="5"/>
  <c r="DP338" i="5" s="1"/>
  <c r="L387" i="2"/>
  <c r="R387" i="2" s="1"/>
  <c r="DO336" i="5"/>
  <c r="DP336" i="5" s="1"/>
  <c r="DO358" i="5"/>
  <c r="DP358" i="5" s="1"/>
  <c r="DO360" i="5"/>
  <c r="DP360" i="5" s="1"/>
  <c r="DO164" i="5"/>
  <c r="DP164" i="5" s="1"/>
  <c r="L29" i="2"/>
  <c r="R29" i="2" s="1"/>
  <c r="DO105" i="5"/>
  <c r="DP105" i="5" s="1"/>
  <c r="DO16" i="5"/>
  <c r="DP16" i="5" s="1"/>
  <c r="DO277" i="5"/>
  <c r="DP277" i="5" s="1"/>
  <c r="L307" i="2"/>
  <c r="R307" i="2" s="1"/>
  <c r="DM318" i="5"/>
  <c r="L320" i="2" s="1"/>
  <c r="L65" i="2"/>
  <c r="R65" i="2" s="1"/>
  <c r="DO269" i="5"/>
  <c r="DP269" i="5" s="1"/>
  <c r="L271" i="2"/>
  <c r="R271" i="2" s="1"/>
  <c r="L279" i="2"/>
  <c r="R279" i="2" s="1"/>
  <c r="DM216" i="5"/>
  <c r="L185" i="2"/>
  <c r="R185" i="2" s="1"/>
  <c r="DO77" i="5"/>
  <c r="DP77" i="5" s="1"/>
  <c r="DO224" i="5"/>
  <c r="DP224" i="5" s="1"/>
  <c r="DO43" i="5"/>
  <c r="DP43" i="5" s="1"/>
  <c r="DO136" i="5"/>
  <c r="DP136" i="5" s="1"/>
  <c r="L354" i="2"/>
  <c r="R354" i="2" s="1"/>
  <c r="DO232" i="5"/>
  <c r="DP232" i="5" s="1"/>
  <c r="L375" i="2"/>
  <c r="R375" i="2" s="1"/>
  <c r="L360" i="2"/>
  <c r="R360" i="2" s="1"/>
  <c r="DO348" i="5"/>
  <c r="DP348" i="5" s="1"/>
  <c r="L121" i="2"/>
  <c r="R121" i="2" s="1"/>
  <c r="DO119" i="5"/>
  <c r="DP119" i="5" s="1"/>
  <c r="BY36" i="6"/>
  <c r="B208" i="2"/>
  <c r="DT195" i="5"/>
  <c r="B210" i="2"/>
  <c r="J202" i="2"/>
  <c r="BO6" i="5"/>
  <c r="Z8" i="2" s="1"/>
  <c r="Z449" i="5" s="1"/>
  <c r="L43" i="4"/>
  <c r="DN200" i="5"/>
  <c r="K202" i="2" s="1"/>
  <c r="DR195" i="5"/>
  <c r="R43" i="4"/>
  <c r="S41" i="4"/>
  <c r="G199" i="5"/>
  <c r="E201" i="2" s="1"/>
  <c r="EM197" i="5"/>
  <c r="Y6" i="5"/>
  <c r="T8" i="2" s="1"/>
  <c r="T449" i="5" s="1"/>
  <c r="DN199" i="5"/>
  <c r="DN203" i="5"/>
  <c r="J205" i="2"/>
  <c r="AM6" i="5"/>
  <c r="V8" i="2" s="1"/>
  <c r="V449" i="5" s="1"/>
  <c r="CQ36" i="6"/>
  <c r="CL36" i="6"/>
  <c r="CH36" i="6"/>
  <c r="CC36" i="6"/>
  <c r="BU36" i="6"/>
  <c r="BQ36" i="6"/>
  <c r="BL36" i="6"/>
  <c r="BH36" i="6"/>
  <c r="BC36" i="6"/>
  <c r="AY36" i="6"/>
  <c r="H43" i="4"/>
  <c r="F43" i="4"/>
  <c r="DT199" i="5"/>
  <c r="P346" i="5"/>
  <c r="Q346" i="5" s="1"/>
  <c r="P182" i="5"/>
  <c r="Q182" i="5" s="1"/>
  <c r="DO182" i="5"/>
  <c r="DP182" i="5" s="1"/>
  <c r="DM398" i="5"/>
  <c r="K400" i="2"/>
  <c r="K392" i="2"/>
  <c r="DM390" i="5"/>
  <c r="P390" i="5" s="1"/>
  <c r="Q390" i="5" s="1"/>
  <c r="U391" i="2"/>
  <c r="EM389" i="5"/>
  <c r="DM382" i="5"/>
  <c r="K384" i="2"/>
  <c r="EM426" i="5"/>
  <c r="S428" i="2"/>
  <c r="DM423" i="5"/>
  <c r="K425" i="2"/>
  <c r="U424" i="2"/>
  <c r="EM422" i="5"/>
  <c r="K436" i="2"/>
  <c r="DM434" i="5"/>
  <c r="P434" i="5" s="1"/>
  <c r="Q434" i="5" s="1"/>
  <c r="G195" i="5"/>
  <c r="E197" i="2" s="1"/>
  <c r="F195" i="5"/>
  <c r="D197" i="2" s="1"/>
  <c r="DM10" i="5"/>
  <c r="K12" i="2"/>
  <c r="J199" i="2"/>
  <c r="DR197" i="5"/>
  <c r="J207" i="2"/>
  <c r="DN205" i="5"/>
  <c r="DM205" i="5" s="1"/>
  <c r="DO205" i="5" s="1"/>
  <c r="DU203" i="5"/>
  <c r="B205" i="2"/>
  <c r="DM428" i="5"/>
  <c r="L219" i="2"/>
  <c r="K239" i="2"/>
  <c r="DM237" i="5"/>
  <c r="P237" i="5" s="1"/>
  <c r="Q237" i="5" s="1"/>
  <c r="DM261" i="5"/>
  <c r="P261" i="5" s="1"/>
  <c r="Q261" i="5" s="1"/>
  <c r="K263" i="2"/>
  <c r="DM263" i="5"/>
  <c r="K265" i="2"/>
  <c r="DM315" i="5"/>
  <c r="DO315" i="5" s="1"/>
  <c r="DP315" i="5" s="1"/>
  <c r="K317" i="2"/>
  <c r="L321" i="2"/>
  <c r="DM321" i="5"/>
  <c r="K323" i="2"/>
  <c r="DM323" i="5"/>
  <c r="P323" i="5" s="1"/>
  <c r="Q323" i="5" s="1"/>
  <c r="K325" i="2"/>
  <c r="DM327" i="5"/>
  <c r="K329" i="2"/>
  <c r="DM329" i="5"/>
  <c r="DO329" i="5" s="1"/>
  <c r="DP329" i="5" s="1"/>
  <c r="K331" i="2"/>
  <c r="P333" i="5"/>
  <c r="Q333" i="5" s="1"/>
  <c r="DO333" i="5"/>
  <c r="DP333" i="5" s="1"/>
  <c r="K337" i="2"/>
  <c r="DM335" i="5"/>
  <c r="DM337" i="5"/>
  <c r="K339" i="2"/>
  <c r="DM345" i="5"/>
  <c r="K347" i="2"/>
  <c r="DM349" i="5"/>
  <c r="DO349" i="5" s="1"/>
  <c r="DP349" i="5" s="1"/>
  <c r="K351" i="2"/>
  <c r="DM357" i="5"/>
  <c r="K359" i="2"/>
  <c r="DM359" i="5"/>
  <c r="K361" i="2"/>
  <c r="K363" i="2"/>
  <c r="DM361" i="5"/>
  <c r="P363" i="5"/>
  <c r="Q363" i="5" s="1"/>
  <c r="L365" i="2"/>
  <c r="R365" i="2" s="1"/>
  <c r="DM365" i="5"/>
  <c r="K367" i="2"/>
  <c r="DM417" i="5"/>
  <c r="K419" i="2"/>
  <c r="EM180" i="5"/>
  <c r="S182" i="2"/>
  <c r="EM396" i="5"/>
  <c r="EM392" i="5"/>
  <c r="EM383" i="5"/>
  <c r="V406" i="2"/>
  <c r="EM404" i="5"/>
  <c r="K399" i="2"/>
  <c r="DM397" i="5"/>
  <c r="P397" i="5" s="1"/>
  <c r="Q397" i="5" s="1"/>
  <c r="S379" i="2"/>
  <c r="EM377" i="5"/>
  <c r="DM375" i="5"/>
  <c r="L377" i="2" s="1"/>
  <c r="R377" i="2" s="1"/>
  <c r="K377" i="2"/>
  <c r="DM371" i="5"/>
  <c r="K373" i="2"/>
  <c r="EM371" i="5"/>
  <c r="U373" i="2"/>
  <c r="T370" i="2"/>
  <c r="EM368" i="5"/>
  <c r="K369" i="2"/>
  <c r="DM367" i="5"/>
  <c r="T423" i="2"/>
  <c r="EM421" i="5"/>
  <c r="DO231" i="5"/>
  <c r="DP231" i="5" s="1"/>
  <c r="EM376" i="5"/>
  <c r="K225" i="2"/>
  <c r="DM223" i="5"/>
  <c r="P223" i="5" s="1"/>
  <c r="Q223" i="5" s="1"/>
  <c r="DM235" i="5"/>
  <c r="K237" i="2"/>
  <c r="K241" i="2"/>
  <c r="DM239" i="5"/>
  <c r="P239" i="5" s="1"/>
  <c r="Q239" i="5" s="1"/>
  <c r="DM241" i="5"/>
  <c r="P241" i="5" s="1"/>
  <c r="Q241" i="5" s="1"/>
  <c r="K243" i="2"/>
  <c r="DM249" i="5"/>
  <c r="K251" i="2"/>
  <c r="DM257" i="5"/>
  <c r="K259" i="2"/>
  <c r="DR201" i="5"/>
  <c r="P411" i="5"/>
  <c r="Q411" i="5" s="1"/>
  <c r="L413" i="2"/>
  <c r="R413" i="2" s="1"/>
  <c r="P145" i="5"/>
  <c r="Q145" i="5" s="1"/>
  <c r="DO145" i="5"/>
  <c r="DP145" i="5" s="1"/>
  <c r="L147" i="2"/>
  <c r="R147" i="2" s="1"/>
  <c r="DM221" i="5"/>
  <c r="DO221" i="5" s="1"/>
  <c r="DP221" i="5" s="1"/>
  <c r="P300" i="5"/>
  <c r="Q300" i="5" s="1"/>
  <c r="DO300" i="5"/>
  <c r="DP300" i="5" s="1"/>
  <c r="P381" i="5"/>
  <c r="Q381" i="5" s="1"/>
  <c r="DO381" i="5"/>
  <c r="DP381" i="5" s="1"/>
  <c r="L383" i="2"/>
  <c r="R383" i="2" s="1"/>
  <c r="EM430" i="5"/>
  <c r="DM331" i="5"/>
  <c r="T193" i="2"/>
  <c r="EM191" i="5"/>
  <c r="T191" i="2"/>
  <c r="EM189" i="5"/>
  <c r="K189" i="2"/>
  <c r="DM187" i="5"/>
  <c r="P353" i="5"/>
  <c r="Q353" i="5" s="1"/>
  <c r="DO353" i="5"/>
  <c r="DP353" i="5" s="1"/>
  <c r="P143" i="5"/>
  <c r="Q143" i="5" s="1"/>
  <c r="DO143" i="5"/>
  <c r="DP143" i="5" s="1"/>
  <c r="K412" i="2"/>
  <c r="DM410" i="5"/>
  <c r="K408" i="2"/>
  <c r="DM406" i="5"/>
  <c r="P406" i="5" s="1"/>
  <c r="Q406" i="5" s="1"/>
  <c r="T435" i="2"/>
  <c r="EM433" i="5"/>
  <c r="S433" i="2"/>
  <c r="EM431" i="5"/>
  <c r="V431" i="2"/>
  <c r="EM429" i="5"/>
  <c r="T429" i="2"/>
  <c r="EM427" i="5"/>
  <c r="T437" i="2"/>
  <c r="EM435" i="5"/>
  <c r="EM424" i="5"/>
  <c r="EM400" i="5"/>
  <c r="K221" i="2"/>
  <c r="DM219" i="5"/>
  <c r="P219" i="5" s="1"/>
  <c r="Q219" i="5" s="1"/>
  <c r="DM225" i="5"/>
  <c r="K227" i="2"/>
  <c r="P227" i="5"/>
  <c r="Q227" i="5" s="1"/>
  <c r="L229" i="2"/>
  <c r="R229" i="2" s="1"/>
  <c r="P233" i="5"/>
  <c r="Q233" i="5" s="1"/>
  <c r="DO233" i="5"/>
  <c r="DP233" i="5" s="1"/>
  <c r="DM243" i="5"/>
  <c r="K245" i="2"/>
  <c r="DM247" i="5"/>
  <c r="L249" i="2" s="1"/>
  <c r="R249" i="2" s="1"/>
  <c r="K249" i="2"/>
  <c r="K255" i="2"/>
  <c r="DM253" i="5"/>
  <c r="DO253" i="5" s="1"/>
  <c r="DP253" i="5" s="1"/>
  <c r="DM255" i="5"/>
  <c r="K257" i="2"/>
  <c r="L235" i="2"/>
  <c r="R235" i="2" s="1"/>
  <c r="K116" i="2"/>
  <c r="K321" i="2"/>
  <c r="S439" i="2"/>
  <c r="EM382" i="5"/>
  <c r="EM395" i="5"/>
  <c r="DM251" i="5"/>
  <c r="P251" i="5" s="1"/>
  <c r="Q251" i="5" s="1"/>
  <c r="DM75" i="5"/>
  <c r="K77" i="2"/>
  <c r="EM166" i="5"/>
  <c r="T166" i="2"/>
  <c r="EM164" i="5"/>
  <c r="DM103" i="5"/>
  <c r="K105" i="2"/>
  <c r="V275" i="2"/>
  <c r="EM273" i="5"/>
  <c r="U414" i="2"/>
  <c r="EM412" i="5"/>
  <c r="T392" i="2"/>
  <c r="EM390" i="5"/>
  <c r="K85" i="2"/>
  <c r="DM83" i="5"/>
  <c r="L85" i="2" s="1"/>
  <c r="R85" i="2" s="1"/>
  <c r="P81" i="5"/>
  <c r="Q81" i="5" s="1"/>
  <c r="DO81" i="5"/>
  <c r="DP81" i="5" s="1"/>
  <c r="DO132" i="5"/>
  <c r="DP132" i="5" s="1"/>
  <c r="DO435" i="5"/>
  <c r="DP435" i="5" s="1"/>
  <c r="L70" i="2"/>
  <c r="R70" i="2" s="1"/>
  <c r="L385" i="2"/>
  <c r="R385" i="2" s="1"/>
  <c r="L433" i="2"/>
  <c r="R433" i="2" s="1"/>
  <c r="K269" i="2"/>
  <c r="EM416" i="5"/>
  <c r="EM374" i="5"/>
  <c r="K272" i="2"/>
  <c r="DM395" i="5"/>
  <c r="T84" i="2"/>
  <c r="EM82" i="5"/>
  <c r="DM131" i="5"/>
  <c r="P131" i="5" s="1"/>
  <c r="Q131" i="5" s="1"/>
  <c r="K133" i="2"/>
  <c r="P126" i="5"/>
  <c r="Q126" i="5" s="1"/>
  <c r="DO126" i="5"/>
  <c r="DP126" i="5" s="1"/>
  <c r="L128" i="2"/>
  <c r="R128" i="2" s="1"/>
  <c r="EM123" i="5"/>
  <c r="EM118" i="5"/>
  <c r="L437" i="2"/>
  <c r="R437" i="2" s="1"/>
  <c r="L434" i="2"/>
  <c r="R434" i="2" s="1"/>
  <c r="DO137" i="5"/>
  <c r="DP137" i="5" s="1"/>
  <c r="L103" i="2"/>
  <c r="R103" i="2" s="1"/>
  <c r="DO185" i="5"/>
  <c r="DP185" i="5" s="1"/>
  <c r="L45" i="2"/>
  <c r="R45" i="2" s="1"/>
  <c r="L269" i="2"/>
  <c r="R269" i="2" s="1"/>
  <c r="L276" i="2"/>
  <c r="R276" i="2" s="1"/>
  <c r="DO270" i="5"/>
  <c r="DP270" i="5" s="1"/>
  <c r="EM403" i="5"/>
  <c r="EM266" i="5"/>
  <c r="EM81" i="5"/>
  <c r="DM404" i="5"/>
  <c r="P189" i="5"/>
  <c r="Q189" i="5" s="1"/>
  <c r="DO189" i="5"/>
  <c r="DP189" i="5" s="1"/>
  <c r="DM142" i="5"/>
  <c r="K144" i="2"/>
  <c r="K73" i="2"/>
  <c r="DM71" i="5"/>
  <c r="K180" i="2"/>
  <c r="DM178" i="5"/>
  <c r="P178" i="5" s="1"/>
  <c r="Q178" i="5" s="1"/>
  <c r="K294" i="2"/>
  <c r="DM292" i="5"/>
  <c r="EM56" i="5"/>
  <c r="EM262" i="5"/>
  <c r="EM76" i="5"/>
  <c r="EM65" i="5"/>
  <c r="EM177" i="5"/>
  <c r="DM420" i="5"/>
  <c r="DM440" i="5" s="1"/>
  <c r="E441" i="5"/>
  <c r="AF447" i="5"/>
  <c r="EM423" i="5"/>
  <c r="K441" i="5"/>
  <c r="Y8" i="2"/>
  <c r="Y449" i="5" s="1"/>
  <c r="L246" i="2"/>
  <c r="R246" i="2" s="1"/>
  <c r="DO244" i="5"/>
  <c r="DP244" i="5" s="1"/>
  <c r="P248" i="5"/>
  <c r="Q248" i="5" s="1"/>
  <c r="L250" i="2"/>
  <c r="R250" i="2" s="1"/>
  <c r="DO248" i="5"/>
  <c r="DP248" i="5" s="1"/>
  <c r="L322" i="2"/>
  <c r="DO324" i="5"/>
  <c r="DP324" i="5" s="1"/>
  <c r="L326" i="2"/>
  <c r="R326" i="2" s="1"/>
  <c r="L92" i="2"/>
  <c r="R92" i="2" s="1"/>
  <c r="DO90" i="5"/>
  <c r="DP90" i="5" s="1"/>
  <c r="P90" i="5"/>
  <c r="Q90" i="5" s="1"/>
  <c r="P153" i="5"/>
  <c r="Q153" i="5" s="1"/>
  <c r="DO153" i="5"/>
  <c r="DP153" i="5" s="1"/>
  <c r="L155" i="2"/>
  <c r="R155" i="2" s="1"/>
  <c r="DM234" i="5"/>
  <c r="DO234" i="5" s="1"/>
  <c r="DP234" i="5" s="1"/>
  <c r="K236" i="2"/>
  <c r="K93" i="2"/>
  <c r="DM91" i="5"/>
  <c r="L93" i="2" s="1"/>
  <c r="R93" i="2" s="1"/>
  <c r="V413" i="2"/>
  <c r="EM411" i="5"/>
  <c r="K407" i="2"/>
  <c r="DM405" i="5"/>
  <c r="U407" i="2"/>
  <c r="EM405" i="5"/>
  <c r="K381" i="2"/>
  <c r="DM379" i="5"/>
  <c r="B212" i="2"/>
  <c r="DU210" i="5"/>
  <c r="DM58" i="5"/>
  <c r="P58" i="5" s="1"/>
  <c r="Q58" i="5" s="1"/>
  <c r="K60" i="2"/>
  <c r="DM240" i="5"/>
  <c r="L242" i="2" s="1"/>
  <c r="R242" i="2" s="1"/>
  <c r="K242" i="2"/>
  <c r="T77" i="2"/>
  <c r="EM75" i="5"/>
  <c r="DM130" i="5"/>
  <c r="K132" i="2"/>
  <c r="DM129" i="5"/>
  <c r="K131" i="2"/>
  <c r="L41" i="2"/>
  <c r="R41" i="2" s="1"/>
  <c r="L37" i="2"/>
  <c r="R37" i="2" s="1"/>
  <c r="L403" i="2"/>
  <c r="R403" i="2" s="1"/>
  <c r="DO430" i="5"/>
  <c r="DP430" i="5" s="1"/>
  <c r="P77" i="5"/>
  <c r="Q77" i="5" s="1"/>
  <c r="P68" i="5"/>
  <c r="Q68" i="5" s="1"/>
  <c r="DO96" i="5"/>
  <c r="DP96" i="5" s="1"/>
  <c r="DO291" i="5"/>
  <c r="DP291" i="5" s="1"/>
  <c r="DO59" i="5"/>
  <c r="DP59" i="5" s="1"/>
  <c r="DO282" i="5"/>
  <c r="DP282" i="5" s="1"/>
  <c r="L334" i="2"/>
  <c r="R334" i="2" s="1"/>
  <c r="P39" i="5"/>
  <c r="Q39" i="5" s="1"/>
  <c r="K240" i="2"/>
  <c r="DO258" i="5"/>
  <c r="DP258" i="5" s="1"/>
  <c r="K25" i="2"/>
  <c r="K266" i="2"/>
  <c r="DR205" i="5"/>
  <c r="DO28" i="5"/>
  <c r="DP28" i="5" s="1"/>
  <c r="K250" i="2"/>
  <c r="F197" i="5"/>
  <c r="D199" i="2" s="1"/>
  <c r="L30" i="2"/>
  <c r="R30" i="2" s="1"/>
  <c r="K293" i="2"/>
  <c r="DM64" i="5"/>
  <c r="T67" i="2"/>
  <c r="EM408" i="5"/>
  <c r="EM291" i="5"/>
  <c r="EM179" i="5"/>
  <c r="EM254" i="5"/>
  <c r="EM380" i="5"/>
  <c r="EM409" i="5"/>
  <c r="K75" i="2"/>
  <c r="K27" i="2"/>
  <c r="V42" i="2"/>
  <c r="EM40" i="5"/>
  <c r="S294" i="2"/>
  <c r="EM292" i="5"/>
  <c r="T396" i="2"/>
  <c r="EM394" i="5"/>
  <c r="U395" i="2"/>
  <c r="EM393" i="5"/>
  <c r="DM256" i="5"/>
  <c r="DO256" i="5" s="1"/>
  <c r="DP256" i="5" s="1"/>
  <c r="K258" i="2"/>
  <c r="T88" i="2"/>
  <c r="EM86" i="5"/>
  <c r="DM85" i="5"/>
  <c r="P85" i="5" s="1"/>
  <c r="Q85" i="5" s="1"/>
  <c r="K87" i="2"/>
  <c r="P430" i="5"/>
  <c r="Q430" i="5" s="1"/>
  <c r="L98" i="2"/>
  <c r="R98" i="2" s="1"/>
  <c r="DM236" i="5"/>
  <c r="L238" i="2" s="1"/>
  <c r="R238" i="2" s="1"/>
  <c r="L260" i="2"/>
  <c r="R260" i="2" s="1"/>
  <c r="K155" i="2"/>
  <c r="K322" i="2"/>
  <c r="F199" i="5"/>
  <c r="D201" i="2" s="1"/>
  <c r="G197" i="5"/>
  <c r="E199" i="2" s="1"/>
  <c r="L75" i="2"/>
  <c r="R75" i="2" s="1"/>
  <c r="DN197" i="5"/>
  <c r="K92" i="2"/>
  <c r="EM406" i="5"/>
  <c r="K76" i="2"/>
  <c r="K57" i="2"/>
  <c r="DM55" i="5"/>
  <c r="DO55" i="5" s="1"/>
  <c r="DP55" i="5" s="1"/>
  <c r="V72" i="2"/>
  <c r="EM70" i="5"/>
  <c r="T186" i="2"/>
  <c r="EM184" i="5"/>
  <c r="EM314" i="5"/>
  <c r="T399" i="2"/>
  <c r="EM397" i="5"/>
  <c r="K398" i="2"/>
  <c r="DM396" i="5"/>
  <c r="K248" i="2"/>
  <c r="DM246" i="5"/>
  <c r="L293" i="2"/>
  <c r="R293" i="2" s="1"/>
  <c r="L145" i="2"/>
  <c r="R145" i="2" s="1"/>
  <c r="DO168" i="5"/>
  <c r="DP168" i="5" s="1"/>
  <c r="DM254" i="5"/>
  <c r="P254" i="5" s="1"/>
  <c r="Q254" i="5" s="1"/>
  <c r="L240" i="2"/>
  <c r="R240" i="2" s="1"/>
  <c r="L283" i="2"/>
  <c r="R283" i="2" s="1"/>
  <c r="L233" i="2"/>
  <c r="R233" i="2" s="1"/>
  <c r="L429" i="2"/>
  <c r="R429" i="2" s="1"/>
  <c r="DO427" i="5"/>
  <c r="DP427" i="5" s="1"/>
  <c r="L424" i="2"/>
  <c r="R424" i="2" s="1"/>
  <c r="L284" i="2"/>
  <c r="R284" i="2" s="1"/>
  <c r="L170" i="2"/>
  <c r="R170" i="2" s="1"/>
  <c r="L25" i="2"/>
  <c r="R25" i="2" s="1"/>
  <c r="S78" i="2"/>
  <c r="DN201" i="5"/>
  <c r="K203" i="2" s="1"/>
  <c r="L234" i="2"/>
  <c r="R234" i="2" s="1"/>
  <c r="K332" i="2"/>
  <c r="K234" i="2"/>
  <c r="P73" i="5"/>
  <c r="Q73" i="5" s="1"/>
  <c r="W58" i="2"/>
  <c r="DM242" i="5"/>
  <c r="DV210" i="5"/>
  <c r="DW210" i="5" s="1"/>
  <c r="EM379" i="5"/>
  <c r="EM381" i="5"/>
  <c r="K30" i="2"/>
  <c r="DM409" i="5"/>
  <c r="K262" i="2"/>
  <c r="S149" i="2"/>
  <c r="EM147" i="5"/>
  <c r="T117" i="2"/>
  <c r="EM115" i="5"/>
  <c r="EM308" i="5"/>
  <c r="K404" i="2"/>
  <c r="DM402" i="5"/>
  <c r="U404" i="2"/>
  <c r="EM402" i="5"/>
  <c r="EM378" i="5"/>
  <c r="V377" i="2"/>
  <c r="EM375" i="5"/>
  <c r="EM428" i="5"/>
  <c r="EM206" i="5"/>
  <c r="EM129" i="5"/>
  <c r="J420" i="2"/>
  <c r="S110" i="2"/>
  <c r="EM108" i="5"/>
  <c r="T109" i="2"/>
  <c r="EM107" i="5"/>
  <c r="DM106" i="5"/>
  <c r="K108" i="2"/>
  <c r="K106" i="2"/>
  <c r="DM104" i="5"/>
  <c r="P104" i="5" s="1"/>
  <c r="Q104" i="5" s="1"/>
  <c r="T105" i="2"/>
  <c r="EM103" i="5"/>
  <c r="P102" i="5"/>
  <c r="Q102" i="5" s="1"/>
  <c r="L104" i="2"/>
  <c r="R104" i="2" s="1"/>
  <c r="U104" i="2"/>
  <c r="EM102" i="5"/>
  <c r="K94" i="2"/>
  <c r="DM92" i="5"/>
  <c r="P92" i="5" s="1"/>
  <c r="Q92" i="5" s="1"/>
  <c r="K86" i="2"/>
  <c r="DM84" i="5"/>
  <c r="P84" i="5" s="1"/>
  <c r="Q84" i="5" s="1"/>
  <c r="T161" i="2"/>
  <c r="EM159" i="5"/>
  <c r="P135" i="5"/>
  <c r="Q135" i="5" s="1"/>
  <c r="L137" i="2"/>
  <c r="R137" i="2" s="1"/>
  <c r="V132" i="2"/>
  <c r="EM130" i="5"/>
  <c r="W118" i="2"/>
  <c r="EM116" i="5"/>
  <c r="Y312" i="2"/>
  <c r="EM310" i="5"/>
  <c r="Y371" i="2"/>
  <c r="EM369" i="5"/>
  <c r="EM434" i="5"/>
  <c r="X441" i="2"/>
  <c r="EM439" i="5"/>
  <c r="P436" i="5"/>
  <c r="Q436" i="5" s="1"/>
  <c r="L438" i="2"/>
  <c r="R438" i="2" s="1"/>
  <c r="DO436" i="5"/>
  <c r="DP436" i="5" s="1"/>
  <c r="J196" i="2"/>
  <c r="DR194" i="5"/>
  <c r="J198" i="2"/>
  <c r="DN196" i="5"/>
  <c r="DR196" i="5"/>
  <c r="J206" i="2"/>
  <c r="DN204" i="5"/>
  <c r="DR204" i="5"/>
  <c r="L82" i="2"/>
  <c r="R82" i="2" s="1"/>
  <c r="P66" i="5"/>
  <c r="Q66" i="5" s="1"/>
  <c r="P152" i="5"/>
  <c r="Q152" i="5" s="1"/>
  <c r="DO152" i="5"/>
  <c r="DP152" i="5" s="1"/>
  <c r="L154" i="2"/>
  <c r="R154" i="2" s="1"/>
  <c r="DO434" i="5"/>
  <c r="DP434" i="5" s="1"/>
  <c r="DM387" i="5"/>
  <c r="S131" i="2"/>
  <c r="EM312" i="5"/>
  <c r="P294" i="5"/>
  <c r="Q294" i="5" s="1"/>
  <c r="L296" i="2"/>
  <c r="R296" i="2" s="1"/>
  <c r="DO294" i="5"/>
  <c r="DP294" i="5" s="1"/>
  <c r="DO102" i="5"/>
  <c r="DP102" i="5" s="1"/>
  <c r="P179" i="5"/>
  <c r="Q179" i="5" s="1"/>
  <c r="DO179" i="5"/>
  <c r="DP179" i="5" s="1"/>
  <c r="P391" i="5"/>
  <c r="Q391" i="5" s="1"/>
  <c r="DO391" i="5"/>
  <c r="DP391" i="5" s="1"/>
  <c r="L393" i="2"/>
  <c r="R393" i="2" s="1"/>
  <c r="P309" i="5"/>
  <c r="Q309" i="5" s="1"/>
  <c r="DO309" i="5"/>
  <c r="DP309" i="5" s="1"/>
  <c r="DO312" i="5"/>
  <c r="DP312" i="5" s="1"/>
  <c r="P312" i="5"/>
  <c r="Q312" i="5" s="1"/>
  <c r="P46" i="5"/>
  <c r="Q46" i="5" s="1"/>
  <c r="DO46" i="5"/>
  <c r="DP46" i="5" s="1"/>
  <c r="L48" i="2"/>
  <c r="R48" i="2" s="1"/>
  <c r="P299" i="5"/>
  <c r="Q299" i="5" s="1"/>
  <c r="L301" i="2"/>
  <c r="R301" i="2" s="1"/>
  <c r="V111" i="2"/>
  <c r="EM109" i="5"/>
  <c r="S96" i="2"/>
  <c r="EM94" i="5"/>
  <c r="DM181" i="5"/>
  <c r="K183" i="2"/>
  <c r="Y415" i="2"/>
  <c r="EM413" i="5"/>
  <c r="V388" i="2"/>
  <c r="EM386" i="5"/>
  <c r="S387" i="2"/>
  <c r="EM385" i="5"/>
  <c r="T372" i="2"/>
  <c r="EM370" i="5"/>
  <c r="DM369" i="5"/>
  <c r="K371" i="2"/>
  <c r="U434" i="2"/>
  <c r="EM432" i="5"/>
  <c r="DO356" i="5"/>
  <c r="DP356" i="5" s="1"/>
  <c r="DO157" i="5"/>
  <c r="DP157" i="5" s="1"/>
  <c r="DO80" i="5"/>
  <c r="DP80" i="5" s="1"/>
  <c r="L358" i="2"/>
  <c r="R358" i="2" s="1"/>
  <c r="T436" i="2"/>
  <c r="K438" i="2"/>
  <c r="K104" i="2"/>
  <c r="DN194" i="5"/>
  <c r="K196" i="2" s="1"/>
  <c r="EM438" i="5"/>
  <c r="P82" i="5"/>
  <c r="Q82" i="5" s="1"/>
  <c r="DO82" i="5"/>
  <c r="DP82" i="5" s="1"/>
  <c r="EM71" i="5"/>
  <c r="EM104" i="5"/>
  <c r="P286" i="5"/>
  <c r="Q286" i="5" s="1"/>
  <c r="L288" i="2"/>
  <c r="R288" i="2" s="1"/>
  <c r="P382" i="5"/>
  <c r="Q382" i="5" s="1"/>
  <c r="L384" i="2"/>
  <c r="R384" i="2" s="1"/>
  <c r="DO382" i="5"/>
  <c r="DP382" i="5" s="1"/>
  <c r="P167" i="5"/>
  <c r="Q167" i="5" s="1"/>
  <c r="DO167" i="5"/>
  <c r="DP167" i="5" s="1"/>
  <c r="L169" i="2"/>
  <c r="R169" i="2" s="1"/>
  <c r="P376" i="5"/>
  <c r="Q376" i="5" s="1"/>
  <c r="DO376" i="5"/>
  <c r="DP376" i="5" s="1"/>
  <c r="L378" i="2"/>
  <c r="R378" i="2" s="1"/>
  <c r="V427" i="2"/>
  <c r="EM425" i="5"/>
  <c r="P99" i="5"/>
  <c r="Q99" i="5" s="1"/>
  <c r="DO99" i="5"/>
  <c r="DP99" i="5" s="1"/>
  <c r="U98" i="2"/>
  <c r="EM96" i="5"/>
  <c r="DM88" i="5"/>
  <c r="K90" i="2"/>
  <c r="AB126" i="2"/>
  <c r="EM124" i="5"/>
  <c r="C17" i="2"/>
  <c r="K312" i="2"/>
  <c r="DM310" i="5"/>
  <c r="V302" i="2"/>
  <c r="EM300" i="5"/>
  <c r="S272" i="2"/>
  <c r="EM270" i="5"/>
  <c r="S390" i="2"/>
  <c r="EM388" i="5"/>
  <c r="EM387" i="5"/>
  <c r="U389" i="2"/>
  <c r="AB386" i="2"/>
  <c r="AB420" i="2" s="1"/>
  <c r="EM384" i="5"/>
  <c r="E212" i="5"/>
  <c r="E213" i="5" s="1"/>
  <c r="L314" i="2"/>
  <c r="R314" i="2" s="1"/>
  <c r="DO191" i="5"/>
  <c r="DP191" i="5" s="1"/>
  <c r="L159" i="2"/>
  <c r="R159" i="2" s="1"/>
  <c r="L101" i="2"/>
  <c r="R101" i="2" s="1"/>
  <c r="DO135" i="5"/>
  <c r="DP135" i="5" s="1"/>
  <c r="L180" i="2"/>
  <c r="R180" i="2" s="1"/>
  <c r="DO433" i="5"/>
  <c r="DP433" i="5" s="1"/>
  <c r="P433" i="5"/>
  <c r="Q433" i="5" s="1"/>
  <c r="EM182" i="5"/>
  <c r="EM101" i="5"/>
  <c r="EM95" i="5"/>
  <c r="P134" i="5"/>
  <c r="Q134" i="5" s="1"/>
  <c r="DO134" i="5"/>
  <c r="DP134" i="5" s="1"/>
  <c r="DM389" i="5"/>
  <c r="K391" i="2"/>
  <c r="P187" i="5"/>
  <c r="Q187" i="5" s="1"/>
  <c r="DM175" i="5"/>
  <c r="K177" i="2"/>
  <c r="K409" i="2"/>
  <c r="DM407" i="5"/>
  <c r="P407" i="5" s="1"/>
  <c r="Q407" i="5" s="1"/>
  <c r="DM159" i="5"/>
  <c r="K161" i="2"/>
  <c r="EM92" i="5"/>
  <c r="P44" i="5"/>
  <c r="Q44" i="5" s="1"/>
  <c r="DO44" i="5"/>
  <c r="DP44" i="5" s="1"/>
  <c r="L46" i="2"/>
  <c r="R46" i="2" s="1"/>
  <c r="P123" i="5"/>
  <c r="Q123" i="5" s="1"/>
  <c r="L125" i="2"/>
  <c r="R125" i="2" s="1"/>
  <c r="DO123" i="5"/>
  <c r="DP123" i="5" s="1"/>
  <c r="DO58" i="5"/>
  <c r="DP58" i="5" s="1"/>
  <c r="P18" i="5"/>
  <c r="Q18" i="5" s="1"/>
  <c r="DO18" i="5"/>
  <c r="DP18" i="5" s="1"/>
  <c r="L20" i="2"/>
  <c r="R20" i="2" s="1"/>
  <c r="P74" i="5"/>
  <c r="Q74" i="5" s="1"/>
  <c r="DO74" i="5"/>
  <c r="DP74" i="5" s="1"/>
  <c r="L76" i="2"/>
  <c r="R76" i="2" s="1"/>
  <c r="L118" i="2"/>
  <c r="P14" i="5"/>
  <c r="Q14" i="5" s="1"/>
  <c r="L16" i="2"/>
  <c r="R16" i="2" s="1"/>
  <c r="DO14" i="5"/>
  <c r="DP14" i="5" s="1"/>
  <c r="P150" i="5"/>
  <c r="Q150" i="5" s="1"/>
  <c r="DO150" i="5"/>
  <c r="DP150" i="5" s="1"/>
  <c r="L152" i="2"/>
  <c r="R152" i="2" s="1"/>
  <c r="P89" i="5"/>
  <c r="Q89" i="5" s="1"/>
  <c r="P35" i="5"/>
  <c r="Q35" i="5" s="1"/>
  <c r="P324" i="5"/>
  <c r="Q324" i="5" s="1"/>
  <c r="P374" i="5"/>
  <c r="Q374" i="5" s="1"/>
  <c r="P370" i="5"/>
  <c r="Q370" i="5" s="1"/>
  <c r="EM11" i="5"/>
  <c r="EM398" i="5"/>
  <c r="P285" i="5"/>
  <c r="Q285" i="5" s="1"/>
  <c r="P428" i="5"/>
  <c r="Q428" i="5" s="1"/>
  <c r="EM224" i="5"/>
  <c r="EM289" i="5"/>
  <c r="P368" i="5"/>
  <c r="Q368" i="5" s="1"/>
  <c r="EM85" i="5"/>
  <c r="EM373" i="5"/>
  <c r="EM367" i="5"/>
  <c r="P98" i="5"/>
  <c r="Q98" i="5" s="1"/>
  <c r="L100" i="2"/>
  <c r="R100" i="2" s="1"/>
  <c r="DO98" i="5"/>
  <c r="DP98" i="5" s="1"/>
  <c r="DM229" i="5"/>
  <c r="K231" i="2"/>
  <c r="K328" i="2"/>
  <c r="DM326" i="5"/>
  <c r="T101" i="2"/>
  <c r="EM99" i="5"/>
  <c r="U100" i="2"/>
  <c r="EM98" i="5"/>
  <c r="AD99" i="2"/>
  <c r="AD112" i="2" s="1"/>
  <c r="EM97" i="5"/>
  <c r="U95" i="2"/>
  <c r="EM93" i="5"/>
  <c r="EM89" i="5"/>
  <c r="V91" i="2"/>
  <c r="EM84" i="5"/>
  <c r="Z86" i="2"/>
  <c r="EM83" i="5"/>
  <c r="T82" i="2"/>
  <c r="EM80" i="5"/>
  <c r="T81" i="2"/>
  <c r="EM79" i="5"/>
  <c r="EM78" i="5"/>
  <c r="S80" i="2"/>
  <c r="K78" i="2"/>
  <c r="DM76" i="5"/>
  <c r="AC75" i="2"/>
  <c r="EM73" i="5"/>
  <c r="EM72" i="5"/>
  <c r="P67" i="5"/>
  <c r="Q67" i="5" s="1"/>
  <c r="DO67" i="5"/>
  <c r="DP67" i="5" s="1"/>
  <c r="DO61" i="5"/>
  <c r="DP61" i="5" s="1"/>
  <c r="L63" i="2"/>
  <c r="R63" i="2" s="1"/>
  <c r="P211" i="5"/>
  <c r="Q211" i="5" s="1"/>
  <c r="L213" i="2"/>
  <c r="R213" i="2" s="1"/>
  <c r="P184" i="5"/>
  <c r="Q184" i="5" s="1"/>
  <c r="L186" i="2"/>
  <c r="R186" i="2" s="1"/>
  <c r="S31" i="2"/>
  <c r="EM29" i="5"/>
  <c r="L408" i="2"/>
  <c r="R408" i="2" s="1"/>
  <c r="L330" i="2"/>
  <c r="R330" i="2" s="1"/>
  <c r="L18" i="2"/>
  <c r="R18" i="2" s="1"/>
  <c r="P163" i="5"/>
  <c r="Q163" i="5" s="1"/>
  <c r="L165" i="2"/>
  <c r="R165" i="2" s="1"/>
  <c r="P314" i="5"/>
  <c r="Q314" i="5" s="1"/>
  <c r="L316" i="2"/>
  <c r="R316" i="2" s="1"/>
  <c r="K35" i="2"/>
  <c r="DM33" i="5"/>
  <c r="P31" i="5"/>
  <c r="Q31" i="5" s="1"/>
  <c r="DO31" i="5"/>
  <c r="DP31" i="5" s="1"/>
  <c r="DM259" i="5"/>
  <c r="K261" i="2"/>
  <c r="K264" i="2"/>
  <c r="DM262" i="5"/>
  <c r="P349" i="5"/>
  <c r="Q349" i="5" s="1"/>
  <c r="L351" i="2"/>
  <c r="R351" i="2" s="1"/>
  <c r="DM355" i="5"/>
  <c r="K357" i="2"/>
  <c r="U230" i="2"/>
  <c r="EM228" i="5"/>
  <c r="P154" i="5"/>
  <c r="Q154" i="5" s="1"/>
  <c r="DO223" i="5"/>
  <c r="DP223" i="5" s="1"/>
  <c r="DO144" i="5"/>
  <c r="DP144" i="5" s="1"/>
  <c r="DO406" i="5"/>
  <c r="DP406" i="5" s="1"/>
  <c r="L285" i="2"/>
  <c r="R285" i="2" s="1"/>
  <c r="L178" i="2"/>
  <c r="R178" i="2" s="1"/>
  <c r="L160" i="2"/>
  <c r="R160" i="2" s="1"/>
  <c r="P29" i="5"/>
  <c r="Q29" i="5" s="1"/>
  <c r="DO190" i="5"/>
  <c r="DP190" i="5" s="1"/>
  <c r="DO227" i="5"/>
  <c r="DP227" i="5" s="1"/>
  <c r="L175" i="2"/>
  <c r="R175" i="2" s="1"/>
  <c r="DO184" i="5"/>
  <c r="DP184" i="5" s="1"/>
  <c r="P186" i="5"/>
  <c r="Q186" i="5" s="1"/>
  <c r="K229" i="2"/>
  <c r="DO328" i="5"/>
  <c r="DP328" i="5" s="1"/>
  <c r="L81" i="2"/>
  <c r="R81" i="2" s="1"/>
  <c r="DO173" i="5"/>
  <c r="DP173" i="5" s="1"/>
  <c r="DO211" i="5"/>
  <c r="U74" i="2"/>
  <c r="EM330" i="5"/>
  <c r="EM87" i="5"/>
  <c r="EM88" i="5"/>
  <c r="DM78" i="5"/>
  <c r="K56" i="2"/>
  <c r="DM54" i="5"/>
  <c r="EM50" i="5"/>
  <c r="K47" i="2"/>
  <c r="DM45" i="5"/>
  <c r="T246" i="2"/>
  <c r="EM244" i="5"/>
  <c r="V350" i="2"/>
  <c r="EM348" i="5"/>
  <c r="T365" i="2"/>
  <c r="EM363" i="5"/>
  <c r="DM252" i="5"/>
  <c r="K254" i="2"/>
  <c r="L146" i="2"/>
  <c r="R146" i="2" s="1"/>
  <c r="DO176" i="5"/>
  <c r="DP176" i="5" s="1"/>
  <c r="DO424" i="5"/>
  <c r="DP424" i="5" s="1"/>
  <c r="DO429" i="5"/>
  <c r="DP429" i="5" s="1"/>
  <c r="P140" i="5"/>
  <c r="Q140" i="5" s="1"/>
  <c r="L96" i="2"/>
  <c r="R96" i="2" s="1"/>
  <c r="DO280" i="5"/>
  <c r="DP280" i="5" s="1"/>
  <c r="L192" i="2"/>
  <c r="R192" i="2" s="1"/>
  <c r="S85" i="2"/>
  <c r="P283" i="5"/>
  <c r="Q283" i="5" s="1"/>
  <c r="DO79" i="5"/>
  <c r="DP79" i="5" s="1"/>
  <c r="DM26" i="5"/>
  <c r="P26" i="5" s="1"/>
  <c r="Q26" i="5" s="1"/>
  <c r="K63" i="2"/>
  <c r="K69" i="2"/>
  <c r="DM47" i="5"/>
  <c r="EM64" i="5"/>
  <c r="P377" i="5"/>
  <c r="Q377" i="5" s="1"/>
  <c r="DO377" i="5"/>
  <c r="DP377" i="5" s="1"/>
  <c r="U87" i="2"/>
  <c r="U17" i="2"/>
  <c r="EM15" i="5"/>
  <c r="DM245" i="5"/>
  <c r="K247" i="2"/>
  <c r="L262" i="2"/>
  <c r="R262" i="2" s="1"/>
  <c r="P260" i="5"/>
  <c r="Q260" i="5" s="1"/>
  <c r="P364" i="5"/>
  <c r="Q364" i="5" s="1"/>
  <c r="DO364" i="5"/>
  <c r="DP364" i="5" s="1"/>
  <c r="EM267" i="5"/>
  <c r="EM287" i="5"/>
  <c r="EM301" i="5"/>
  <c r="EM306" i="5"/>
  <c r="EM178" i="5"/>
  <c r="EM414" i="5"/>
  <c r="EM286" i="5"/>
  <c r="EM155" i="5"/>
  <c r="EM279" i="5"/>
  <c r="EM304" i="5"/>
  <c r="EM192" i="5"/>
  <c r="U291" i="2"/>
  <c r="K192" i="2"/>
  <c r="K194" i="2"/>
  <c r="EM195" i="5"/>
  <c r="EM399" i="5"/>
  <c r="EM401" i="5"/>
  <c r="EM269" i="5"/>
  <c r="EM309" i="5"/>
  <c r="EM137" i="5"/>
  <c r="EM119" i="5"/>
  <c r="EM172" i="5"/>
  <c r="EM391" i="5"/>
  <c r="EM410" i="5"/>
  <c r="EM265" i="5"/>
  <c r="EM275" i="5"/>
  <c r="K137" i="2"/>
  <c r="EM355" i="5"/>
  <c r="EM415" i="5"/>
  <c r="EM276" i="5"/>
  <c r="EM154" i="5"/>
  <c r="EM132" i="5"/>
  <c r="EM152" i="5"/>
  <c r="K405" i="2"/>
  <c r="EM240" i="5"/>
  <c r="EM10" i="5"/>
  <c r="DO53" i="5"/>
  <c r="DP53" i="5" s="1"/>
  <c r="L426" i="2"/>
  <c r="R426" i="2" s="1"/>
  <c r="L392" i="2"/>
  <c r="R392" i="2" s="1"/>
  <c r="L111" i="2"/>
  <c r="DO413" i="5"/>
  <c r="DP413" i="5" s="1"/>
  <c r="V357" i="2"/>
  <c r="DO287" i="5"/>
  <c r="DP287" i="5" s="1"/>
  <c r="DO330" i="5"/>
  <c r="DP330" i="5" s="1"/>
  <c r="K340" i="2"/>
  <c r="DO299" i="5"/>
  <c r="DP299" i="5" s="1"/>
  <c r="DN195" i="5"/>
  <c r="EM331" i="5"/>
  <c r="EM19" i="5"/>
  <c r="EM53" i="5"/>
  <c r="EM34" i="5"/>
  <c r="B211" i="2"/>
  <c r="DO21" i="5"/>
  <c r="DP21" i="5" s="1"/>
  <c r="DO422" i="5"/>
  <c r="DP422" i="5" s="1"/>
  <c r="L107" i="2"/>
  <c r="R107" i="2" s="1"/>
  <c r="L263" i="2"/>
  <c r="R263" i="2" s="1"/>
  <c r="L32" i="2"/>
  <c r="R32" i="2" s="1"/>
  <c r="DO220" i="5"/>
  <c r="DP220" i="5" s="1"/>
  <c r="DM32" i="5"/>
  <c r="L281" i="2"/>
  <c r="R281" i="2" s="1"/>
  <c r="L168" i="2"/>
  <c r="R168" i="2" s="1"/>
  <c r="L298" i="2"/>
  <c r="R298" i="2" s="1"/>
  <c r="DO390" i="5"/>
  <c r="DP390" i="5" s="1"/>
  <c r="L89" i="2"/>
  <c r="R89" i="2" s="1"/>
  <c r="L91" i="2"/>
  <c r="R91" i="2" s="1"/>
  <c r="DO107" i="5"/>
  <c r="DP107" i="5" s="1"/>
  <c r="L97" i="2"/>
  <c r="R97" i="2" s="1"/>
  <c r="DO237" i="5"/>
  <c r="DP237" i="5" s="1"/>
  <c r="DO411" i="5"/>
  <c r="DP411" i="5" s="1"/>
  <c r="L436" i="2"/>
  <c r="R436" i="2" s="1"/>
  <c r="DO180" i="5"/>
  <c r="DP180" i="5" s="1"/>
  <c r="L187" i="2"/>
  <c r="R187" i="2" s="1"/>
  <c r="P244" i="5"/>
  <c r="Q244" i="5" s="1"/>
  <c r="DO431" i="5"/>
  <c r="DP431" i="5" s="1"/>
  <c r="L157" i="2"/>
  <c r="R157" i="2" s="1"/>
  <c r="DO264" i="5"/>
  <c r="DP264" i="5" s="1"/>
  <c r="DO261" i="5"/>
  <c r="DP261" i="5" s="1"/>
  <c r="L22" i="2"/>
  <c r="R22" i="2" s="1"/>
  <c r="DO293" i="5"/>
  <c r="DP293" i="5" s="1"/>
  <c r="DM339" i="5"/>
  <c r="L346" i="2"/>
  <c r="R346" i="2" s="1"/>
  <c r="DO344" i="5"/>
  <c r="DP344" i="5" s="1"/>
  <c r="K232" i="2"/>
  <c r="L273" i="2"/>
  <c r="R273" i="2" s="1"/>
  <c r="L267" i="2"/>
  <c r="R267" i="2" s="1"/>
  <c r="DO271" i="5"/>
  <c r="DP271" i="5" s="1"/>
  <c r="AB242" i="2"/>
  <c r="EM221" i="5"/>
  <c r="EM322" i="5"/>
  <c r="EM28" i="5"/>
  <c r="DM51" i="5"/>
  <c r="EM365" i="5"/>
  <c r="DO351" i="5"/>
  <c r="DP351" i="5" s="1"/>
  <c r="K346" i="2"/>
  <c r="AF420" i="2"/>
  <c r="L355" i="2"/>
  <c r="R355" i="2" s="1"/>
  <c r="L109" i="2"/>
  <c r="R109" i="2" s="1"/>
  <c r="L239" i="2"/>
  <c r="R239" i="2" s="1"/>
  <c r="L353" i="2"/>
  <c r="R353" i="2" s="1"/>
  <c r="DO158" i="5"/>
  <c r="DP158" i="5" s="1"/>
  <c r="L13" i="2"/>
  <c r="DO140" i="5"/>
  <c r="DP140" i="5" s="1"/>
  <c r="L348" i="2"/>
  <c r="R348" i="2" s="1"/>
  <c r="L266" i="2"/>
  <c r="R266" i="2" s="1"/>
  <c r="L156" i="2"/>
  <c r="R156" i="2" s="1"/>
  <c r="L116" i="2"/>
  <c r="L182" i="2"/>
  <c r="R182" i="2" s="1"/>
  <c r="L372" i="2"/>
  <c r="R372" i="2" s="1"/>
  <c r="DO332" i="5"/>
  <c r="DP332" i="5" s="1"/>
  <c r="DO30" i="5"/>
  <c r="DP30" i="5" s="1"/>
  <c r="L139" i="2"/>
  <c r="R139" i="2" s="1"/>
  <c r="L102" i="2"/>
  <c r="R102" i="2" s="1"/>
  <c r="DO20" i="5"/>
  <c r="DP20" i="5" s="1"/>
  <c r="L295" i="2"/>
  <c r="R295" i="2" s="1"/>
  <c r="DO325" i="5"/>
  <c r="DP325" i="5" s="1"/>
  <c r="P53" i="5"/>
  <c r="Q53" i="5" s="1"/>
  <c r="P166" i="5"/>
  <c r="Q166" i="5" s="1"/>
  <c r="L340" i="2"/>
  <c r="R340" i="2" s="1"/>
  <c r="P296" i="5"/>
  <c r="Q296" i="5" s="1"/>
  <c r="L222" i="2"/>
  <c r="R222" i="2" s="1"/>
  <c r="L329" i="2"/>
  <c r="R329" i="2" s="1"/>
  <c r="L289" i="2"/>
  <c r="R289" i="2" s="1"/>
  <c r="DO265" i="5"/>
  <c r="DP265" i="5" s="1"/>
  <c r="DU200" i="5"/>
  <c r="EM245" i="5"/>
  <c r="EM344" i="5"/>
  <c r="EM334" i="5"/>
  <c r="EM39" i="5"/>
  <c r="EM38" i="5"/>
  <c r="DV209" i="5"/>
  <c r="DW209" i="5" s="1"/>
  <c r="EM229" i="5"/>
  <c r="EM335" i="5"/>
  <c r="EM336" i="5"/>
  <c r="EM337" i="5"/>
  <c r="EM347" i="5"/>
  <c r="EM22" i="5"/>
  <c r="DN110" i="5"/>
  <c r="EM113" i="5"/>
  <c r="EM217" i="5"/>
  <c r="EM248" i="5"/>
  <c r="EM321" i="5"/>
  <c r="EM100" i="5"/>
  <c r="EM62" i="5"/>
  <c r="EM208" i="5"/>
  <c r="EM207" i="5"/>
  <c r="EM190" i="5"/>
  <c r="EM188" i="5"/>
  <c r="EM183" i="5"/>
  <c r="EM176" i="5"/>
  <c r="EM174" i="5"/>
  <c r="EM171" i="5"/>
  <c r="EM170" i="5"/>
  <c r="EM169" i="5"/>
  <c r="EM158" i="5"/>
  <c r="EM151" i="5"/>
  <c r="EM135" i="5"/>
  <c r="EM298" i="5"/>
  <c r="J213" i="5"/>
  <c r="Y318" i="2"/>
  <c r="W420" i="2"/>
  <c r="AF318" i="2"/>
  <c r="AE318" i="2"/>
  <c r="P36" i="5"/>
  <c r="Q36" i="5" s="1"/>
  <c r="L38" i="2"/>
  <c r="R38" i="2" s="1"/>
  <c r="DO36" i="5"/>
  <c r="DP36" i="5" s="1"/>
  <c r="P202" i="5"/>
  <c r="Q202" i="5" s="1"/>
  <c r="DO202" i="5"/>
  <c r="L204" i="2"/>
  <c r="R204" i="2" s="1"/>
  <c r="W59" i="2"/>
  <c r="EM57" i="5"/>
  <c r="U54" i="2"/>
  <c r="EM52" i="5"/>
  <c r="U48" i="2"/>
  <c r="EM46" i="5"/>
  <c r="U32" i="2"/>
  <c r="EM30" i="5"/>
  <c r="S317" i="2"/>
  <c r="EM315" i="5"/>
  <c r="S326" i="2"/>
  <c r="EM324" i="5"/>
  <c r="AB107" i="2"/>
  <c r="AB112" i="2" s="1"/>
  <c r="EM105" i="5"/>
  <c r="DM97" i="5"/>
  <c r="K99" i="2"/>
  <c r="T68" i="2"/>
  <c r="EM66" i="5"/>
  <c r="EM211" i="5"/>
  <c r="U213" i="2"/>
  <c r="W212" i="2"/>
  <c r="EM210" i="5"/>
  <c r="EM209" i="5"/>
  <c r="U211" i="2"/>
  <c r="Y207" i="2"/>
  <c r="EM205" i="5"/>
  <c r="S203" i="2"/>
  <c r="EM201" i="5"/>
  <c r="U202" i="2"/>
  <c r="EM200" i="5"/>
  <c r="V189" i="2"/>
  <c r="EM187" i="5"/>
  <c r="EM175" i="5"/>
  <c r="K176" i="2"/>
  <c r="DM174" i="5"/>
  <c r="X170" i="2"/>
  <c r="EM168" i="5"/>
  <c r="X167" i="2"/>
  <c r="EM165" i="5"/>
  <c r="T155" i="2"/>
  <c r="EM153" i="5"/>
  <c r="AA152" i="2"/>
  <c r="EM150" i="5"/>
  <c r="S147" i="2"/>
  <c r="EM145" i="5"/>
  <c r="Y141" i="2"/>
  <c r="EM139" i="5"/>
  <c r="W140" i="2"/>
  <c r="EM138" i="5"/>
  <c r="P133" i="5"/>
  <c r="Q133" i="5" s="1"/>
  <c r="L135" i="2"/>
  <c r="R135" i="2" s="1"/>
  <c r="DO133" i="5"/>
  <c r="DP133" i="5" s="1"/>
  <c r="Z130" i="2"/>
  <c r="EM128" i="5"/>
  <c r="Z307" i="2"/>
  <c r="EM305" i="5"/>
  <c r="K299" i="2"/>
  <c r="DM297" i="5"/>
  <c r="U290" i="2"/>
  <c r="EM288" i="5"/>
  <c r="U438" i="2"/>
  <c r="EM436" i="5"/>
  <c r="EM196" i="5"/>
  <c r="G196" i="5"/>
  <c r="E198" i="2" s="1"/>
  <c r="EM198" i="5"/>
  <c r="G198" i="5"/>
  <c r="E200" i="2" s="1"/>
  <c r="F198" i="5"/>
  <c r="D200" i="2" s="1"/>
  <c r="EM194" i="5"/>
  <c r="G194" i="5"/>
  <c r="E196" i="2" s="1"/>
  <c r="U37" i="2"/>
  <c r="EM35" i="5"/>
  <c r="U28" i="2"/>
  <c r="EM26" i="5"/>
  <c r="U16" i="2"/>
  <c r="EM14" i="5"/>
  <c r="T352" i="2"/>
  <c r="EM350" i="5"/>
  <c r="T353" i="2"/>
  <c r="EM351" i="5"/>
  <c r="T356" i="2"/>
  <c r="EM354" i="5"/>
  <c r="S359" i="2"/>
  <c r="EM357" i="5"/>
  <c r="T360" i="2"/>
  <c r="EM358" i="5"/>
  <c r="AA422" i="2"/>
  <c r="EM420" i="5"/>
  <c r="T108" i="2"/>
  <c r="EM106" i="5"/>
  <c r="U93" i="2"/>
  <c r="EM91" i="5"/>
  <c r="X65" i="2"/>
  <c r="EM63" i="5"/>
  <c r="Z205" i="2"/>
  <c r="EM203" i="5"/>
  <c r="U165" i="2"/>
  <c r="EM163" i="5"/>
  <c r="W163" i="2"/>
  <c r="EM161" i="5"/>
  <c r="AD158" i="2"/>
  <c r="EM156" i="5"/>
  <c r="W124" i="2"/>
  <c r="EM122" i="5"/>
  <c r="V119" i="2"/>
  <c r="EM117" i="5"/>
  <c r="T284" i="2"/>
  <c r="EM282" i="5"/>
  <c r="K151" i="2"/>
  <c r="L39" i="2"/>
  <c r="R39" i="2" s="1"/>
  <c r="AA337" i="2"/>
  <c r="AA420" i="2" s="1"/>
  <c r="L115" i="2"/>
  <c r="DO251" i="5"/>
  <c r="DP251" i="5" s="1"/>
  <c r="Y115" i="2"/>
  <c r="EM283" i="5"/>
  <c r="EM290" i="5"/>
  <c r="EM313" i="5"/>
  <c r="EM136" i="5"/>
  <c r="EM311" i="5"/>
  <c r="EM352" i="5"/>
  <c r="EM236" i="5"/>
  <c r="EM299" i="5"/>
  <c r="EM120" i="5"/>
  <c r="EM202" i="5"/>
  <c r="EM49" i="5"/>
  <c r="EM16" i="5"/>
  <c r="EM59" i="5"/>
  <c r="EM55" i="5"/>
  <c r="U57" i="2"/>
  <c r="U50" i="2"/>
  <c r="EM48" i="5"/>
  <c r="EM42" i="5"/>
  <c r="X44" i="2"/>
  <c r="DO25" i="5"/>
  <c r="DP25" i="5" s="1"/>
  <c r="P25" i="5"/>
  <c r="Q25" i="5" s="1"/>
  <c r="U22" i="2"/>
  <c r="EM20" i="5"/>
  <c r="U20" i="2"/>
  <c r="EM18" i="5"/>
  <c r="U19" i="2"/>
  <c r="EM17" i="5"/>
  <c r="DM15" i="5"/>
  <c r="K17" i="2"/>
  <c r="EM112" i="5"/>
  <c r="AC222" i="2"/>
  <c r="EM220" i="5"/>
  <c r="T234" i="2"/>
  <c r="EM232" i="5"/>
  <c r="Z235" i="2"/>
  <c r="EM233" i="5"/>
  <c r="EM246" i="5"/>
  <c r="X248" i="2"/>
  <c r="V251" i="2"/>
  <c r="EM249" i="5"/>
  <c r="P250" i="5"/>
  <c r="Q250" i="5" s="1"/>
  <c r="L252" i="2"/>
  <c r="R252" i="2" s="1"/>
  <c r="EM255" i="5"/>
  <c r="EM256" i="5"/>
  <c r="EM261" i="5"/>
  <c r="EM333" i="5"/>
  <c r="EM339" i="5"/>
  <c r="Z345" i="2"/>
  <c r="Z420" i="2" s="1"/>
  <c r="EM343" i="5"/>
  <c r="T348" i="2"/>
  <c r="EM346" i="5"/>
  <c r="EM349" i="5"/>
  <c r="K352" i="2"/>
  <c r="DM350" i="5"/>
  <c r="EM356" i="5"/>
  <c r="EM362" i="5"/>
  <c r="DO206" i="5"/>
  <c r="DO281" i="5"/>
  <c r="DP281" i="5" s="1"/>
  <c r="DO392" i="5"/>
  <c r="DP392" i="5" s="1"/>
  <c r="L349" i="2"/>
  <c r="R349" i="2" s="1"/>
  <c r="L140" i="2"/>
  <c r="R140" i="2" s="1"/>
  <c r="L71" i="2"/>
  <c r="R71" i="2" s="1"/>
  <c r="L72" i="2"/>
  <c r="R72" i="2" s="1"/>
  <c r="DO24" i="5"/>
  <c r="DP24" i="5" s="1"/>
  <c r="K204" i="2"/>
  <c r="DO385" i="5"/>
  <c r="DP385" i="5" s="1"/>
  <c r="L416" i="2"/>
  <c r="R416" i="2" s="1"/>
  <c r="L431" i="2"/>
  <c r="R431" i="2" s="1"/>
  <c r="DO172" i="5"/>
  <c r="DP172" i="5" s="1"/>
  <c r="L232" i="2"/>
  <c r="R232" i="2" s="1"/>
  <c r="L58" i="2"/>
  <c r="R58" i="2" s="1"/>
  <c r="L310" i="2"/>
  <c r="R310" i="2" s="1"/>
  <c r="L158" i="2"/>
  <c r="R158" i="2" s="1"/>
  <c r="S102" i="2"/>
  <c r="L127" i="2"/>
  <c r="R127" i="2" s="1"/>
  <c r="L220" i="2"/>
  <c r="L253" i="2"/>
  <c r="R253" i="2" s="1"/>
  <c r="L382" i="2"/>
  <c r="R382" i="2" s="1"/>
  <c r="L362" i="2"/>
  <c r="R362" i="2" s="1"/>
  <c r="S12" i="2"/>
  <c r="L230" i="2"/>
  <c r="R230" i="2" s="1"/>
  <c r="L394" i="2"/>
  <c r="R394" i="2" s="1"/>
  <c r="DO169" i="5"/>
  <c r="DP169" i="5" s="1"/>
  <c r="L23" i="2"/>
  <c r="R23" i="2" s="1"/>
  <c r="DO69" i="5"/>
  <c r="DP69" i="5" s="1"/>
  <c r="DO70" i="5"/>
  <c r="DP70" i="5" s="1"/>
  <c r="L26" i="2"/>
  <c r="R26" i="2" s="1"/>
  <c r="DO347" i="5"/>
  <c r="DP347" i="5" s="1"/>
  <c r="DO414" i="5"/>
  <c r="DP414" i="5" s="1"/>
  <c r="DO56" i="5"/>
  <c r="DP56" i="5" s="1"/>
  <c r="DO171" i="5"/>
  <c r="DP171" i="5" s="1"/>
  <c r="DO100" i="5"/>
  <c r="DP100" i="5" s="1"/>
  <c r="AC64" i="2"/>
  <c r="DN316" i="5"/>
  <c r="DM343" i="5"/>
  <c r="DO37" i="5"/>
  <c r="DP37" i="5" s="1"/>
  <c r="U339" i="2"/>
  <c r="Y178" i="2"/>
  <c r="W210" i="2"/>
  <c r="U160" i="2"/>
  <c r="F194" i="5"/>
  <c r="D196" i="2" s="1"/>
  <c r="U349" i="2"/>
  <c r="K58" i="2"/>
  <c r="AD190" i="2"/>
  <c r="EM274" i="5"/>
  <c r="EM162" i="5"/>
  <c r="EM231" i="5"/>
  <c r="S219" i="2"/>
  <c r="EM157" i="5"/>
  <c r="EM340" i="5"/>
  <c r="EM326" i="5"/>
  <c r="EM258" i="5"/>
  <c r="EM185" i="5"/>
  <c r="EM218" i="5"/>
  <c r="EM77" i="5"/>
  <c r="EM33" i="5"/>
  <c r="EM58" i="5"/>
  <c r="P62" i="5"/>
  <c r="Q62" i="5" s="1"/>
  <c r="L64" i="2"/>
  <c r="R64" i="2" s="1"/>
  <c r="AB173" i="2"/>
  <c r="T47" i="2"/>
  <c r="EM45" i="5"/>
  <c r="K42" i="2"/>
  <c r="DM40" i="5"/>
  <c r="S38" i="2"/>
  <c r="EM36" i="5"/>
  <c r="EM13" i="5"/>
  <c r="Y15" i="2"/>
  <c r="K114" i="2"/>
  <c r="DM112" i="5"/>
  <c r="EM216" i="5"/>
  <c r="EM219" i="5"/>
  <c r="U225" i="2"/>
  <c r="EM223" i="5"/>
  <c r="S227" i="2"/>
  <c r="EM225" i="5"/>
  <c r="EM226" i="5"/>
  <c r="T236" i="2"/>
  <c r="EM234" i="5"/>
  <c r="AB237" i="2"/>
  <c r="EM235" i="5"/>
  <c r="X240" i="2"/>
  <c r="EM238" i="5"/>
  <c r="EM239" i="5"/>
  <c r="EM241" i="5"/>
  <c r="S244" i="2"/>
  <c r="EM242" i="5"/>
  <c r="T249" i="2"/>
  <c r="EM247" i="5"/>
  <c r="AD318" i="2"/>
  <c r="T254" i="2"/>
  <c r="EM252" i="5"/>
  <c r="EM253" i="5"/>
  <c r="X321" i="2"/>
  <c r="EM319" i="5"/>
  <c r="V322" i="2"/>
  <c r="EM320" i="5"/>
  <c r="DM322" i="5"/>
  <c r="DN418" i="5"/>
  <c r="EM323" i="5"/>
  <c r="S330" i="2"/>
  <c r="EM328" i="5"/>
  <c r="S331" i="2"/>
  <c r="EM329" i="5"/>
  <c r="S334" i="2"/>
  <c r="EM332" i="5"/>
  <c r="P342" i="5"/>
  <c r="Q342" i="5" s="1"/>
  <c r="L344" i="2"/>
  <c r="R344" i="2" s="1"/>
  <c r="DO342" i="5"/>
  <c r="DP342" i="5" s="1"/>
  <c r="T347" i="2"/>
  <c r="EM345" i="5"/>
  <c r="EM353" i="5"/>
  <c r="T361" i="2"/>
  <c r="EM359" i="5"/>
  <c r="T362" i="2"/>
  <c r="EM360" i="5"/>
  <c r="V366" i="2"/>
  <c r="EM364" i="5"/>
  <c r="T53" i="2"/>
  <c r="EM51" i="5"/>
  <c r="K50" i="2"/>
  <c r="DM48" i="5"/>
  <c r="EM47" i="5"/>
  <c r="S49" i="2"/>
  <c r="W39" i="2"/>
  <c r="EM37" i="5"/>
  <c r="T33" i="2"/>
  <c r="EM31" i="5"/>
  <c r="S29" i="2"/>
  <c r="EM27" i="5"/>
  <c r="V245" i="2"/>
  <c r="EM243" i="5"/>
  <c r="W253" i="2"/>
  <c r="W318" i="2" s="1"/>
  <c r="EM251" i="5"/>
  <c r="S262" i="2"/>
  <c r="EM260" i="5"/>
  <c r="T327" i="2"/>
  <c r="EM325" i="5"/>
  <c r="X340" i="2"/>
  <c r="EM338" i="5"/>
  <c r="AA92" i="2"/>
  <c r="AA112" i="2" s="1"/>
  <c r="EM90" i="5"/>
  <c r="V76" i="2"/>
  <c r="EM74" i="5"/>
  <c r="Y71" i="2"/>
  <c r="EM69" i="5"/>
  <c r="Z70" i="2"/>
  <c r="EM68" i="5"/>
  <c r="U69" i="2"/>
  <c r="EM67" i="5"/>
  <c r="AF112" i="2"/>
  <c r="W63" i="2"/>
  <c r="EM61" i="5"/>
  <c r="AC62" i="2"/>
  <c r="EM60" i="5"/>
  <c r="V206" i="2"/>
  <c r="EM204" i="5"/>
  <c r="AC195" i="2"/>
  <c r="AC214" i="2" s="1"/>
  <c r="EM193" i="5"/>
  <c r="T175" i="2"/>
  <c r="EM173" i="5"/>
  <c r="V169" i="2"/>
  <c r="EM167" i="5"/>
  <c r="P149" i="5"/>
  <c r="Q149" i="5" s="1"/>
  <c r="L151" i="2"/>
  <c r="R151" i="2" s="1"/>
  <c r="T148" i="2"/>
  <c r="EM146" i="5"/>
  <c r="U144" i="2"/>
  <c r="EM142" i="5"/>
  <c r="AB142" i="2"/>
  <c r="EM140" i="5"/>
  <c r="AA135" i="2"/>
  <c r="EM133" i="5"/>
  <c r="V133" i="2"/>
  <c r="EM131" i="5"/>
  <c r="Y128" i="2"/>
  <c r="EM126" i="5"/>
  <c r="S127" i="2"/>
  <c r="EM125" i="5"/>
  <c r="T123" i="2"/>
  <c r="EM121" i="5"/>
  <c r="EM297" i="5"/>
  <c r="AC299" i="2"/>
  <c r="EM294" i="5"/>
  <c r="T296" i="2"/>
  <c r="AB280" i="2"/>
  <c r="EM278" i="5"/>
  <c r="DO228" i="5"/>
  <c r="DP228" i="5" s="1"/>
  <c r="L171" i="2"/>
  <c r="R171" i="2" s="1"/>
  <c r="DO87" i="5"/>
  <c r="DP87" i="5" s="1"/>
  <c r="DO94" i="5"/>
  <c r="DP94" i="5" s="1"/>
  <c r="L173" i="2"/>
  <c r="R173" i="2" s="1"/>
  <c r="DO156" i="5"/>
  <c r="DP156" i="5" s="1"/>
  <c r="DO230" i="5"/>
  <c r="DP230" i="5" s="1"/>
  <c r="DO308" i="5"/>
  <c r="DP308" i="5" s="1"/>
  <c r="DO41" i="5"/>
  <c r="DP41" i="5" s="1"/>
  <c r="L43" i="2"/>
  <c r="R43" i="2" s="1"/>
  <c r="AD176" i="2"/>
  <c r="DO125" i="5"/>
  <c r="DP125" i="5" s="1"/>
  <c r="L332" i="2"/>
  <c r="R332" i="2" s="1"/>
  <c r="K362" i="2"/>
  <c r="DO380" i="5"/>
  <c r="DP380" i="5" s="1"/>
  <c r="DM12" i="5"/>
  <c r="Y24" i="2"/>
  <c r="S338" i="2"/>
  <c r="AD420" i="2"/>
  <c r="DO395" i="5"/>
  <c r="DP395" i="5" s="1"/>
  <c r="W171" i="2"/>
  <c r="F196" i="5"/>
  <c r="D198" i="2" s="1"/>
  <c r="K174" i="2"/>
  <c r="AA318" i="2"/>
  <c r="DM341" i="5"/>
  <c r="DO276" i="5"/>
  <c r="DP276" i="5" s="1"/>
  <c r="P276" i="5"/>
  <c r="Q276" i="5" s="1"/>
  <c r="EM199" i="5"/>
  <c r="S177" i="2"/>
  <c r="EM327" i="5"/>
  <c r="EM181" i="5"/>
  <c r="EM186" i="5"/>
  <c r="EM285" i="5"/>
  <c r="EM366" i="5"/>
  <c r="EM318" i="5"/>
  <c r="EM250" i="5"/>
  <c r="EM160" i="5"/>
  <c r="EM284" i="5"/>
  <c r="EM23" i="5"/>
  <c r="EM43" i="5"/>
  <c r="X300" i="2"/>
  <c r="X153" i="2"/>
  <c r="L179" i="2"/>
  <c r="R179" i="2" s="1"/>
  <c r="DO177" i="5"/>
  <c r="DP177" i="5" s="1"/>
  <c r="K200" i="2"/>
  <c r="EM12" i="5"/>
  <c r="EM54" i="5"/>
  <c r="W56" i="2"/>
  <c r="DM52" i="5"/>
  <c r="K54" i="2"/>
  <c r="K52" i="2"/>
  <c r="DM50" i="5"/>
  <c r="P49" i="5"/>
  <c r="Q49" i="5" s="1"/>
  <c r="L51" i="2"/>
  <c r="R51" i="2" s="1"/>
  <c r="T46" i="2"/>
  <c r="EM44" i="5"/>
  <c r="T43" i="2"/>
  <c r="EM41" i="5"/>
  <c r="T34" i="2"/>
  <c r="EM32" i="5"/>
  <c r="U27" i="2"/>
  <c r="EM25" i="5"/>
  <c r="T26" i="2"/>
  <c r="EM24" i="5"/>
  <c r="EM21" i="5"/>
  <c r="W116" i="2"/>
  <c r="EM114" i="5"/>
  <c r="V224" i="2"/>
  <c r="EM222" i="5"/>
  <c r="X229" i="2"/>
  <c r="EM227" i="5"/>
  <c r="V232" i="2"/>
  <c r="EM230" i="5"/>
  <c r="EM237" i="5"/>
  <c r="P247" i="5"/>
  <c r="Q247" i="5" s="1"/>
  <c r="DO247" i="5"/>
  <c r="DP247" i="5" s="1"/>
  <c r="P256" i="5"/>
  <c r="Q256" i="5" s="1"/>
  <c r="EM257" i="5"/>
  <c r="T259" i="2"/>
  <c r="EM259" i="5"/>
  <c r="EM263" i="5"/>
  <c r="X265" i="2"/>
  <c r="S266" i="2"/>
  <c r="EM264" i="5"/>
  <c r="U343" i="2"/>
  <c r="EM341" i="5"/>
  <c r="T344" i="2"/>
  <c r="EM342" i="5"/>
  <c r="T363" i="2"/>
  <c r="EM361" i="5"/>
  <c r="EM417" i="5"/>
  <c r="AC420" i="2"/>
  <c r="AE420" i="2"/>
  <c r="AE112" i="2"/>
  <c r="AF214" i="2"/>
  <c r="AE214" i="2"/>
  <c r="B203" i="2"/>
  <c r="J318" i="2"/>
  <c r="J112" i="2"/>
  <c r="U8" i="2"/>
  <c r="U449" i="5" s="1"/>
  <c r="W8" i="2"/>
  <c r="W449" i="5" s="1"/>
  <c r="CU9" i="6"/>
  <c r="CU6" i="6"/>
  <c r="CU5" i="6"/>
  <c r="DE6" i="5"/>
  <c r="AF8" i="2" s="1"/>
  <c r="AF449" i="5" s="1"/>
  <c r="CU10" i="6"/>
  <c r="CU8" i="6"/>
  <c r="CU7" i="6"/>
  <c r="CU11" i="6"/>
  <c r="S8" i="2"/>
  <c r="S449" i="5" s="1"/>
  <c r="CQ6" i="5"/>
  <c r="AD8" i="2" s="1"/>
  <c r="AD449" i="5" s="1"/>
  <c r="AC8" i="2"/>
  <c r="AC449" i="5" s="1"/>
  <c r="CC6" i="5"/>
  <c r="AE459" i="5" a="1"/>
  <c r="AF459" i="5" a="1"/>
  <c r="EN442" i="5" l="1"/>
  <c r="EN7" i="5" s="1"/>
  <c r="M13" i="4" s="1"/>
  <c r="J443" i="2"/>
  <c r="DO304" i="5"/>
  <c r="DP304" i="5" s="1"/>
  <c r="DO239" i="5"/>
  <c r="DP239" i="5" s="1"/>
  <c r="L303" i="2"/>
  <c r="R303" i="2" s="1"/>
  <c r="DO301" i="5"/>
  <c r="DP301" i="5" s="1"/>
  <c r="L306" i="2"/>
  <c r="R306" i="2" s="1"/>
  <c r="L193" i="2"/>
  <c r="R193" i="2" s="1"/>
  <c r="L59" i="2"/>
  <c r="R59" i="2" s="1"/>
  <c r="AF215" i="2"/>
  <c r="AF446" i="2" s="1"/>
  <c r="AF454" i="5" s="1"/>
  <c r="DO407" i="5"/>
  <c r="DP407" i="5" s="1"/>
  <c r="L218" i="2"/>
  <c r="DO85" i="5"/>
  <c r="DP85" i="5" s="1"/>
  <c r="P91" i="5"/>
  <c r="Q91" i="5" s="1"/>
  <c r="DO29" i="5"/>
  <c r="DP29" i="5" s="1"/>
  <c r="DO131" i="5"/>
  <c r="DP131" i="5" s="1"/>
  <c r="L133" i="2"/>
  <c r="R133" i="2" s="1"/>
  <c r="L243" i="2"/>
  <c r="R243" i="2" s="1"/>
  <c r="DO241" i="5"/>
  <c r="DP241" i="5" s="1"/>
  <c r="P236" i="5"/>
  <c r="Q236" i="5" s="1"/>
  <c r="DO362" i="5"/>
  <c r="DP362" i="5" s="1"/>
  <c r="L228" i="2"/>
  <c r="R228" i="2" s="1"/>
  <c r="P55" i="5"/>
  <c r="Q55" i="5" s="1"/>
  <c r="DO178" i="5"/>
  <c r="DP178" i="5" s="1"/>
  <c r="DO108" i="5"/>
  <c r="DP108" i="5" s="1"/>
  <c r="L364" i="2"/>
  <c r="R364" i="2" s="1"/>
  <c r="L300" i="2"/>
  <c r="R300" i="2" s="1"/>
  <c r="DO298" i="5"/>
  <c r="DP298" i="5" s="1"/>
  <c r="L110" i="2"/>
  <c r="R110" i="2" s="1"/>
  <c r="L106" i="2"/>
  <c r="R106" i="2" s="1"/>
  <c r="DO334" i="5"/>
  <c r="DP334" i="5" s="1"/>
  <c r="L57" i="2"/>
  <c r="R57" i="2" s="1"/>
  <c r="L336" i="2"/>
  <c r="R336" i="2" s="1"/>
  <c r="L87" i="2"/>
  <c r="R87" i="2" s="1"/>
  <c r="DO91" i="5"/>
  <c r="DP91" i="5" s="1"/>
  <c r="DO375" i="5"/>
  <c r="DP375" i="5" s="1"/>
  <c r="DO104" i="5"/>
  <c r="DP104" i="5" s="1"/>
  <c r="L60" i="2"/>
  <c r="R60" i="2" s="1"/>
  <c r="P19" i="5"/>
  <c r="Q19" i="5" s="1"/>
  <c r="DO19" i="5"/>
  <c r="DP19" i="5" s="1"/>
  <c r="DO236" i="5"/>
  <c r="DP236" i="5" s="1"/>
  <c r="L409" i="2"/>
  <c r="R409" i="2" s="1"/>
  <c r="P57" i="5"/>
  <c r="Q57" i="5" s="1"/>
  <c r="L225" i="2"/>
  <c r="R225" i="2" s="1"/>
  <c r="DO226" i="5"/>
  <c r="DP226" i="5" s="1"/>
  <c r="L241" i="2"/>
  <c r="R241" i="2" s="1"/>
  <c r="P65" i="5"/>
  <c r="Q65" i="5" s="1"/>
  <c r="DO65" i="5"/>
  <c r="DP65" i="5" s="1"/>
  <c r="L67" i="2"/>
  <c r="R67" i="2" s="1"/>
  <c r="L207" i="2"/>
  <c r="R207" i="2" s="1"/>
  <c r="P205" i="5"/>
  <c r="Q205" i="5" s="1"/>
  <c r="K207" i="2"/>
  <c r="AE461" i="5"/>
  <c r="W443" i="2"/>
  <c r="AA443" i="2"/>
  <c r="AF459" i="5"/>
  <c r="AE459" i="5"/>
  <c r="EO420" i="5"/>
  <c r="AH43" i="4" a="1"/>
  <c r="AH43" i="4" s="1"/>
  <c r="S43" i="4"/>
  <c r="E460" i="5"/>
  <c r="E461" i="5" s="1"/>
  <c r="L28" i="2"/>
  <c r="R28" i="2" s="1"/>
  <c r="DO26" i="5"/>
  <c r="DP26" i="5" s="1"/>
  <c r="P372" i="5"/>
  <c r="Q372" i="5" s="1"/>
  <c r="DO372" i="5"/>
  <c r="DP372" i="5" s="1"/>
  <c r="Z318" i="2"/>
  <c r="Z443" i="2" s="1"/>
  <c r="EM442" i="5"/>
  <c r="E44" i="4"/>
  <c r="L399" i="2"/>
  <c r="R399" i="2" s="1"/>
  <c r="L258" i="2"/>
  <c r="R258" i="2" s="1"/>
  <c r="DO254" i="5"/>
  <c r="DP254" i="5" s="1"/>
  <c r="L236" i="2"/>
  <c r="R236" i="2" s="1"/>
  <c r="P375" i="5"/>
  <c r="Q375" i="5" s="1"/>
  <c r="W43" i="4" a="1"/>
  <c r="W43" i="4" s="1"/>
  <c r="L256" i="2"/>
  <c r="R256" i="2" s="1"/>
  <c r="P234" i="5"/>
  <c r="Q234" i="5" s="1"/>
  <c r="DO92" i="5"/>
  <c r="DP92" i="5" s="1"/>
  <c r="L94" i="2"/>
  <c r="R94" i="2" s="1"/>
  <c r="DO397" i="5"/>
  <c r="DP397" i="5" s="1"/>
  <c r="F68" i="6"/>
  <c r="M68" i="6" s="1"/>
  <c r="DM199" i="5"/>
  <c r="K201" i="2"/>
  <c r="DM200" i="5"/>
  <c r="L202" i="2" s="1"/>
  <c r="R202" i="2" s="1"/>
  <c r="DM203" i="5"/>
  <c r="K205" i="2"/>
  <c r="H19" i="6"/>
  <c r="I19" i="6" s="1"/>
  <c r="DM201" i="5"/>
  <c r="L203" i="2" s="1"/>
  <c r="R203" i="2" s="1"/>
  <c r="F19" i="6"/>
  <c r="G19" i="6" s="1"/>
  <c r="DM194" i="5"/>
  <c r="DO194" i="5" s="1"/>
  <c r="AD443" i="2"/>
  <c r="L422" i="2"/>
  <c r="L442" i="2" s="1"/>
  <c r="P395" i="5"/>
  <c r="Q395" i="5" s="1"/>
  <c r="L397" i="2"/>
  <c r="R397" i="2" s="1"/>
  <c r="P83" i="5"/>
  <c r="Q83" i="5" s="1"/>
  <c r="DO83" i="5"/>
  <c r="DP83" i="5" s="1"/>
  <c r="DO187" i="5"/>
  <c r="DP187" i="5" s="1"/>
  <c r="L189" i="2"/>
  <c r="R189" i="2" s="1"/>
  <c r="L419" i="2"/>
  <c r="P359" i="5"/>
  <c r="Q359" i="5" s="1"/>
  <c r="DO359" i="5"/>
  <c r="DP359" i="5" s="1"/>
  <c r="L361" i="2"/>
  <c r="R361" i="2" s="1"/>
  <c r="P337" i="5"/>
  <c r="Q337" i="5" s="1"/>
  <c r="DO337" i="5"/>
  <c r="DP337" i="5" s="1"/>
  <c r="L339" i="2"/>
  <c r="R339" i="2" s="1"/>
  <c r="P327" i="5"/>
  <c r="Q327" i="5" s="1"/>
  <c r="DO327" i="5"/>
  <c r="DP327" i="5" s="1"/>
  <c r="L323" i="2"/>
  <c r="P315" i="5"/>
  <c r="Q315" i="5" s="1"/>
  <c r="L317" i="2"/>
  <c r="R317" i="2" s="1"/>
  <c r="P103" i="5"/>
  <c r="Q103" i="5" s="1"/>
  <c r="L105" i="2"/>
  <c r="R105" i="2" s="1"/>
  <c r="DO103" i="5"/>
  <c r="DP103" i="5" s="1"/>
  <c r="P255" i="5"/>
  <c r="Q255" i="5" s="1"/>
  <c r="L257" i="2"/>
  <c r="R257" i="2" s="1"/>
  <c r="DO255" i="5"/>
  <c r="DP255" i="5" s="1"/>
  <c r="P225" i="5"/>
  <c r="Q225" i="5" s="1"/>
  <c r="L227" i="2"/>
  <c r="R227" i="2" s="1"/>
  <c r="DO225" i="5"/>
  <c r="DP225" i="5" s="1"/>
  <c r="P221" i="5"/>
  <c r="Q221" i="5" s="1"/>
  <c r="L223" i="2"/>
  <c r="R223" i="2" s="1"/>
  <c r="P249" i="5"/>
  <c r="Q249" i="5" s="1"/>
  <c r="DO249" i="5"/>
  <c r="DP249" i="5" s="1"/>
  <c r="L251" i="2"/>
  <c r="R251" i="2" s="1"/>
  <c r="P371" i="5"/>
  <c r="Q371" i="5" s="1"/>
  <c r="DO371" i="5"/>
  <c r="DP371" i="5" s="1"/>
  <c r="L373" i="2"/>
  <c r="R373" i="2" s="1"/>
  <c r="P361" i="5"/>
  <c r="Q361" i="5" s="1"/>
  <c r="DO361" i="5"/>
  <c r="DP361" i="5" s="1"/>
  <c r="L363" i="2"/>
  <c r="R363" i="2" s="1"/>
  <c r="P335" i="5"/>
  <c r="Q335" i="5" s="1"/>
  <c r="DO335" i="5"/>
  <c r="DP335" i="5" s="1"/>
  <c r="L337" i="2"/>
  <c r="R337" i="2" s="1"/>
  <c r="DO428" i="5"/>
  <c r="DP428" i="5" s="1"/>
  <c r="L430" i="2"/>
  <c r="R430" i="2" s="1"/>
  <c r="L12" i="2"/>
  <c r="P423" i="5"/>
  <c r="Q423" i="5" s="1"/>
  <c r="L425" i="2"/>
  <c r="R425" i="2" s="1"/>
  <c r="DO423" i="5"/>
  <c r="DP423" i="5" s="1"/>
  <c r="P292" i="5"/>
  <c r="Q292" i="5" s="1"/>
  <c r="L294" i="2"/>
  <c r="R294" i="2" s="1"/>
  <c r="DO292" i="5"/>
  <c r="DP292" i="5" s="1"/>
  <c r="P71" i="5"/>
  <c r="Q71" i="5" s="1"/>
  <c r="DO71" i="5"/>
  <c r="DP71" i="5" s="1"/>
  <c r="L73" i="2"/>
  <c r="R73" i="2" s="1"/>
  <c r="P404" i="5"/>
  <c r="Q404" i="5" s="1"/>
  <c r="DO404" i="5"/>
  <c r="DP404" i="5" s="1"/>
  <c r="L406" i="2"/>
  <c r="R406" i="2" s="1"/>
  <c r="P75" i="5"/>
  <c r="Q75" i="5" s="1"/>
  <c r="L77" i="2"/>
  <c r="R77" i="2" s="1"/>
  <c r="DO75" i="5"/>
  <c r="DP75" i="5" s="1"/>
  <c r="P253" i="5"/>
  <c r="Q253" i="5" s="1"/>
  <c r="L255" i="2"/>
  <c r="R255" i="2" s="1"/>
  <c r="DO219" i="5"/>
  <c r="DP219" i="5" s="1"/>
  <c r="L221" i="2"/>
  <c r="R221" i="2" s="1"/>
  <c r="P410" i="5"/>
  <c r="Q410" i="5" s="1"/>
  <c r="DO410" i="5"/>
  <c r="DP410" i="5" s="1"/>
  <c r="L412" i="2"/>
  <c r="R412" i="2" s="1"/>
  <c r="P331" i="5"/>
  <c r="Q331" i="5" s="1"/>
  <c r="DO331" i="5"/>
  <c r="DP331" i="5" s="1"/>
  <c r="L333" i="2"/>
  <c r="R333" i="2" s="1"/>
  <c r="P367" i="5"/>
  <c r="Q367" i="5" s="1"/>
  <c r="L369" i="2"/>
  <c r="R369" i="2" s="1"/>
  <c r="DO367" i="5"/>
  <c r="DP367" i="5" s="1"/>
  <c r="P365" i="5"/>
  <c r="Q365" i="5" s="1"/>
  <c r="L367" i="2"/>
  <c r="R367" i="2" s="1"/>
  <c r="DO365" i="5"/>
  <c r="DP365" i="5" s="1"/>
  <c r="P357" i="5"/>
  <c r="Q357" i="5" s="1"/>
  <c r="L359" i="2"/>
  <c r="R359" i="2" s="1"/>
  <c r="DO357" i="5"/>
  <c r="DP357" i="5" s="1"/>
  <c r="P345" i="5"/>
  <c r="Q345" i="5" s="1"/>
  <c r="DO345" i="5"/>
  <c r="DP345" i="5" s="1"/>
  <c r="L347" i="2"/>
  <c r="R347" i="2" s="1"/>
  <c r="P329" i="5"/>
  <c r="Q329" i="5" s="1"/>
  <c r="L331" i="2"/>
  <c r="R331" i="2" s="1"/>
  <c r="L325" i="2"/>
  <c r="R325" i="2" s="1"/>
  <c r="DO323" i="5"/>
  <c r="DP323" i="5" s="1"/>
  <c r="P263" i="5"/>
  <c r="Q263" i="5" s="1"/>
  <c r="DO263" i="5"/>
  <c r="DP263" i="5" s="1"/>
  <c r="L265" i="2"/>
  <c r="R265" i="2" s="1"/>
  <c r="DN441" i="5"/>
  <c r="P142" i="5"/>
  <c r="Q142" i="5" s="1"/>
  <c r="L144" i="2"/>
  <c r="R144" i="2" s="1"/>
  <c r="DO142" i="5"/>
  <c r="DP142" i="5" s="1"/>
  <c r="P243" i="5"/>
  <c r="Q243" i="5" s="1"/>
  <c r="DO243" i="5"/>
  <c r="DP243" i="5" s="1"/>
  <c r="L245" i="2"/>
  <c r="R245" i="2" s="1"/>
  <c r="P257" i="5"/>
  <c r="Q257" i="5" s="1"/>
  <c r="DO257" i="5"/>
  <c r="DP257" i="5" s="1"/>
  <c r="L259" i="2"/>
  <c r="R259" i="2" s="1"/>
  <c r="P235" i="5"/>
  <c r="Q235" i="5" s="1"/>
  <c r="L237" i="2"/>
  <c r="R237" i="2" s="1"/>
  <c r="DO235" i="5"/>
  <c r="DP235" i="5" s="1"/>
  <c r="P398" i="5"/>
  <c r="Q398" i="5" s="1"/>
  <c r="DO398" i="5"/>
  <c r="DP398" i="5" s="1"/>
  <c r="L400" i="2"/>
  <c r="R400" i="2" s="1"/>
  <c r="P396" i="5"/>
  <c r="Q396" i="5" s="1"/>
  <c r="DO396" i="5"/>
  <c r="DP396" i="5" s="1"/>
  <c r="L398" i="2"/>
  <c r="R398" i="2" s="1"/>
  <c r="P379" i="5"/>
  <c r="Q379" i="5" s="1"/>
  <c r="DO379" i="5"/>
  <c r="DP379" i="5" s="1"/>
  <c r="L381" i="2"/>
  <c r="R381" i="2" s="1"/>
  <c r="P405" i="5"/>
  <c r="Q405" i="5" s="1"/>
  <c r="DO405" i="5"/>
  <c r="DP405" i="5" s="1"/>
  <c r="L407" i="2"/>
  <c r="R407" i="2" s="1"/>
  <c r="P64" i="5"/>
  <c r="Q64" i="5" s="1"/>
  <c r="DO64" i="5"/>
  <c r="DP64" i="5" s="1"/>
  <c r="L66" i="2"/>
  <c r="R66" i="2" s="1"/>
  <c r="P129" i="5"/>
  <c r="Q129" i="5" s="1"/>
  <c r="DO129" i="5"/>
  <c r="DP129" i="5" s="1"/>
  <c r="L131" i="2"/>
  <c r="R131" i="2" s="1"/>
  <c r="P402" i="5"/>
  <c r="Q402" i="5" s="1"/>
  <c r="L404" i="2"/>
  <c r="R404" i="2" s="1"/>
  <c r="DO402" i="5"/>
  <c r="DP402" i="5" s="1"/>
  <c r="DO409" i="5"/>
  <c r="DP409" i="5" s="1"/>
  <c r="P409" i="5"/>
  <c r="Q409" i="5" s="1"/>
  <c r="L411" i="2"/>
  <c r="R411" i="2" s="1"/>
  <c r="L248" i="2"/>
  <c r="R248" i="2" s="1"/>
  <c r="P246" i="5"/>
  <c r="Q246" i="5" s="1"/>
  <c r="DO246" i="5"/>
  <c r="DP246" i="5" s="1"/>
  <c r="K199" i="2"/>
  <c r="DM197" i="5"/>
  <c r="P242" i="5"/>
  <c r="Q242" i="5" s="1"/>
  <c r="DO242" i="5"/>
  <c r="DP242" i="5" s="1"/>
  <c r="L244" i="2"/>
  <c r="R244" i="2" s="1"/>
  <c r="L132" i="2"/>
  <c r="R132" i="2" s="1"/>
  <c r="DO130" i="5"/>
  <c r="DP130" i="5" s="1"/>
  <c r="P130" i="5"/>
  <c r="Q130" i="5" s="1"/>
  <c r="P240" i="5"/>
  <c r="Q240" i="5" s="1"/>
  <c r="DO240" i="5"/>
  <c r="DP240" i="5" s="1"/>
  <c r="V112" i="2"/>
  <c r="AA214" i="2"/>
  <c r="AA215" i="2" s="1"/>
  <c r="W214" i="2"/>
  <c r="K112" i="2"/>
  <c r="X214" i="2"/>
  <c r="AC112" i="2"/>
  <c r="AC215" i="2" s="1"/>
  <c r="AB214" i="2"/>
  <c r="AB215" i="2" s="1"/>
  <c r="Y420" i="2"/>
  <c r="Y443" i="2" s="1"/>
  <c r="AE215" i="2"/>
  <c r="AE446" i="2" s="1"/>
  <c r="AC318" i="2"/>
  <c r="AC443" i="2" s="1"/>
  <c r="Z112" i="2"/>
  <c r="J214" i="2"/>
  <c r="J215" i="2" s="1"/>
  <c r="L86" i="2"/>
  <c r="R86" i="2" s="1"/>
  <c r="P159" i="5"/>
  <c r="Q159" i="5" s="1"/>
  <c r="DO159" i="5"/>
  <c r="DP159" i="5" s="1"/>
  <c r="L161" i="2"/>
  <c r="R161" i="2" s="1"/>
  <c r="P175" i="5"/>
  <c r="Q175" i="5" s="1"/>
  <c r="DO175" i="5"/>
  <c r="DP175" i="5" s="1"/>
  <c r="L177" i="2"/>
  <c r="R177" i="2" s="1"/>
  <c r="P88" i="5"/>
  <c r="Q88" i="5" s="1"/>
  <c r="L90" i="2"/>
  <c r="R90" i="2" s="1"/>
  <c r="P106" i="5"/>
  <c r="Q106" i="5" s="1"/>
  <c r="L108" i="2"/>
  <c r="R108" i="2" s="1"/>
  <c r="DO106" i="5"/>
  <c r="DP106" i="5" s="1"/>
  <c r="DO88" i="5"/>
  <c r="DP88" i="5" s="1"/>
  <c r="DN212" i="5"/>
  <c r="DN213" i="5" s="1"/>
  <c r="DM316" i="5"/>
  <c r="P310" i="5"/>
  <c r="Q310" i="5" s="1"/>
  <c r="L312" i="2"/>
  <c r="R312" i="2" s="1"/>
  <c r="DO310" i="5"/>
  <c r="DP310" i="5" s="1"/>
  <c r="DO387" i="5"/>
  <c r="DP387" i="5" s="1"/>
  <c r="P387" i="5"/>
  <c r="Q387" i="5" s="1"/>
  <c r="L389" i="2"/>
  <c r="R389" i="2" s="1"/>
  <c r="K198" i="2"/>
  <c r="DM196" i="5"/>
  <c r="P389" i="5"/>
  <c r="Q389" i="5" s="1"/>
  <c r="L391" i="2"/>
  <c r="R391" i="2" s="1"/>
  <c r="DO389" i="5"/>
  <c r="DP389" i="5" s="1"/>
  <c r="U318" i="2"/>
  <c r="P369" i="5"/>
  <c r="Q369" i="5" s="1"/>
  <c r="DO369" i="5"/>
  <c r="DP369" i="5" s="1"/>
  <c r="L371" i="2"/>
  <c r="R371" i="2" s="1"/>
  <c r="K318" i="2"/>
  <c r="DO84" i="5"/>
  <c r="DP84" i="5" s="1"/>
  <c r="P181" i="5"/>
  <c r="Q181" i="5" s="1"/>
  <c r="L183" i="2"/>
  <c r="R183" i="2" s="1"/>
  <c r="DO181" i="5"/>
  <c r="DP181" i="5" s="1"/>
  <c r="K206" i="2"/>
  <c r="DM204" i="5"/>
  <c r="V214" i="2"/>
  <c r="P45" i="5"/>
  <c r="Q45" i="5" s="1"/>
  <c r="DO45" i="5"/>
  <c r="DP45" i="5" s="1"/>
  <c r="L47" i="2"/>
  <c r="R47" i="2" s="1"/>
  <c r="P33" i="5"/>
  <c r="Q33" i="5" s="1"/>
  <c r="L35" i="2"/>
  <c r="R35" i="2" s="1"/>
  <c r="DO33" i="5"/>
  <c r="DP33" i="5" s="1"/>
  <c r="L78" i="2"/>
  <c r="R78" i="2" s="1"/>
  <c r="P76" i="5"/>
  <c r="Q76" i="5" s="1"/>
  <c r="DO76" i="5"/>
  <c r="DP76" i="5" s="1"/>
  <c r="P229" i="5"/>
  <c r="Q229" i="5" s="1"/>
  <c r="DO229" i="5"/>
  <c r="DP229" i="5" s="1"/>
  <c r="L231" i="2"/>
  <c r="R231" i="2" s="1"/>
  <c r="T214" i="2"/>
  <c r="P245" i="5"/>
  <c r="Q245" i="5" s="1"/>
  <c r="DO245" i="5"/>
  <c r="DP245" i="5" s="1"/>
  <c r="L247" i="2"/>
  <c r="R247" i="2" s="1"/>
  <c r="DO47" i="5"/>
  <c r="DP47" i="5" s="1"/>
  <c r="P47" i="5"/>
  <c r="Q47" i="5" s="1"/>
  <c r="L49" i="2"/>
  <c r="R49" i="2" s="1"/>
  <c r="P259" i="5"/>
  <c r="Q259" i="5" s="1"/>
  <c r="L261" i="2"/>
  <c r="R261" i="2" s="1"/>
  <c r="DO259" i="5"/>
  <c r="DP259" i="5" s="1"/>
  <c r="P326" i="5"/>
  <c r="Q326" i="5" s="1"/>
  <c r="L328" i="2"/>
  <c r="R328" i="2" s="1"/>
  <c r="DO326" i="5"/>
  <c r="DP326" i="5" s="1"/>
  <c r="DO262" i="5"/>
  <c r="DP262" i="5" s="1"/>
  <c r="L264" i="2"/>
  <c r="R264" i="2" s="1"/>
  <c r="P262" i="5"/>
  <c r="Q262" i="5" s="1"/>
  <c r="W112" i="2"/>
  <c r="P252" i="5"/>
  <c r="Q252" i="5" s="1"/>
  <c r="DO252" i="5"/>
  <c r="DP252" i="5" s="1"/>
  <c r="L254" i="2"/>
  <c r="R254" i="2" s="1"/>
  <c r="DO54" i="5"/>
  <c r="DP54" i="5" s="1"/>
  <c r="P54" i="5"/>
  <c r="Q54" i="5" s="1"/>
  <c r="L56" i="2"/>
  <c r="R56" i="2" s="1"/>
  <c r="P78" i="5"/>
  <c r="Q78" i="5" s="1"/>
  <c r="DO78" i="5"/>
  <c r="DP78" i="5" s="1"/>
  <c r="L80" i="2"/>
  <c r="R80" i="2" s="1"/>
  <c r="P355" i="5"/>
  <c r="Q355" i="5" s="1"/>
  <c r="DO355" i="5"/>
  <c r="DP355" i="5" s="1"/>
  <c r="L357" i="2"/>
  <c r="R357" i="2" s="1"/>
  <c r="T318" i="2"/>
  <c r="K197" i="2"/>
  <c r="DM195" i="5"/>
  <c r="Y214" i="2"/>
  <c r="DO51" i="5"/>
  <c r="DP51" i="5" s="1"/>
  <c r="P51" i="5"/>
  <c r="Q51" i="5" s="1"/>
  <c r="L53" i="2"/>
  <c r="R53" i="2" s="1"/>
  <c r="P32" i="5"/>
  <c r="Q32" i="5" s="1"/>
  <c r="L34" i="2"/>
  <c r="R34" i="2" s="1"/>
  <c r="DO32" i="5"/>
  <c r="DP32" i="5" s="1"/>
  <c r="T112" i="2"/>
  <c r="X420" i="2"/>
  <c r="Y112" i="2"/>
  <c r="P339" i="5"/>
  <c r="Q339" i="5" s="1"/>
  <c r="DO339" i="5"/>
  <c r="DP339" i="5" s="1"/>
  <c r="L341" i="2"/>
  <c r="R341" i="2" s="1"/>
  <c r="X318" i="2"/>
  <c r="S214" i="2"/>
  <c r="T420" i="2"/>
  <c r="S420" i="2"/>
  <c r="S318" i="2"/>
  <c r="V318" i="2"/>
  <c r="AB318" i="2"/>
  <c r="AB443" i="2" s="1"/>
  <c r="K420" i="2"/>
  <c r="U420" i="2"/>
  <c r="AD214" i="2"/>
  <c r="AD215" i="2" s="1"/>
  <c r="U214" i="2"/>
  <c r="X112" i="2"/>
  <c r="U112" i="2"/>
  <c r="Z214" i="2"/>
  <c r="DO50" i="5"/>
  <c r="DP50" i="5" s="1"/>
  <c r="P50" i="5"/>
  <c r="Q50" i="5" s="1"/>
  <c r="L52" i="2"/>
  <c r="R52" i="2" s="1"/>
  <c r="P341" i="5"/>
  <c r="Q341" i="5" s="1"/>
  <c r="DO341" i="5"/>
  <c r="DP341" i="5" s="1"/>
  <c r="L343" i="2"/>
  <c r="R343" i="2" s="1"/>
  <c r="V420" i="2"/>
  <c r="L114" i="2"/>
  <c r="P297" i="5"/>
  <c r="Q297" i="5" s="1"/>
  <c r="L299" i="2"/>
  <c r="R299" i="2" s="1"/>
  <c r="DO297" i="5"/>
  <c r="DP297" i="5" s="1"/>
  <c r="DM110" i="5"/>
  <c r="L14" i="2"/>
  <c r="S112" i="2"/>
  <c r="DO350" i="5"/>
  <c r="DP350" i="5" s="1"/>
  <c r="P350" i="5"/>
  <c r="Q350" i="5" s="1"/>
  <c r="L352" i="2"/>
  <c r="R352" i="2" s="1"/>
  <c r="P52" i="5"/>
  <c r="Q52" i="5" s="1"/>
  <c r="L54" i="2"/>
  <c r="R54" i="2" s="1"/>
  <c r="DO52" i="5"/>
  <c r="DP52" i="5" s="1"/>
  <c r="P15" i="5"/>
  <c r="Q15" i="5" s="1"/>
  <c r="L17" i="2"/>
  <c r="R17" i="2" s="1"/>
  <c r="DO15" i="5"/>
  <c r="DP15" i="5" s="1"/>
  <c r="P48" i="5"/>
  <c r="Q48" i="5" s="1"/>
  <c r="DO48" i="5"/>
  <c r="DP48" i="5" s="1"/>
  <c r="L50" i="2"/>
  <c r="R50" i="2" s="1"/>
  <c r="P322" i="5"/>
  <c r="Q322" i="5" s="1"/>
  <c r="L324" i="2"/>
  <c r="DO322" i="5"/>
  <c r="DP322" i="5" s="1"/>
  <c r="DM418" i="5"/>
  <c r="P40" i="5"/>
  <c r="Q40" i="5" s="1"/>
  <c r="DO40" i="5"/>
  <c r="DP40" i="5" s="1"/>
  <c r="L42" i="2"/>
  <c r="R42" i="2" s="1"/>
  <c r="L345" i="2"/>
  <c r="R345" i="2" s="1"/>
  <c r="DO343" i="5"/>
  <c r="DP343" i="5" s="1"/>
  <c r="P343" i="5"/>
  <c r="Q343" i="5" s="1"/>
  <c r="DO174" i="5"/>
  <c r="DP174" i="5" s="1"/>
  <c r="P174" i="5"/>
  <c r="Q174" i="5" s="1"/>
  <c r="L176" i="2"/>
  <c r="R176" i="2" s="1"/>
  <c r="P97" i="5"/>
  <c r="Q97" i="5" s="1"/>
  <c r="DO97" i="5"/>
  <c r="DP97" i="5" s="1"/>
  <c r="L99" i="2"/>
  <c r="R99" i="2" s="1"/>
  <c r="EO95" i="5"/>
  <c r="EO181" i="5"/>
  <c r="EO372" i="5"/>
  <c r="EO368" i="5"/>
  <c r="EO335" i="5"/>
  <c r="EO332" i="5"/>
  <c r="EO375" i="5"/>
  <c r="EO44" i="5"/>
  <c r="EO407" i="5"/>
  <c r="EO135" i="5"/>
  <c r="EO264" i="5"/>
  <c r="EO404" i="5"/>
  <c r="EO109" i="5"/>
  <c r="EO433" i="5"/>
  <c r="EO377" i="5"/>
  <c r="EO163" i="5"/>
  <c r="EO52" i="5"/>
  <c r="EO293" i="5"/>
  <c r="EO183" i="5"/>
  <c r="EO57" i="5"/>
  <c r="EO430" i="5"/>
  <c r="EO425" i="5"/>
  <c r="EO329" i="5"/>
  <c r="EO385" i="5"/>
  <c r="EO176" i="5"/>
  <c r="EO238" i="5"/>
  <c r="EO277" i="5"/>
  <c r="EO267" i="5"/>
  <c r="EO108" i="5"/>
  <c r="EO112" i="5"/>
  <c r="EO130" i="5"/>
  <c r="EO324" i="5"/>
  <c r="EO76" i="5"/>
  <c r="EO299" i="5"/>
  <c r="EO311" i="5"/>
  <c r="EO77" i="5"/>
  <c r="EO25" i="5"/>
  <c r="EO63" i="5"/>
  <c r="EO180" i="5"/>
  <c r="EO327" i="5"/>
  <c r="EO90" i="5"/>
  <c r="EO227" i="5"/>
  <c r="EO89" i="5"/>
  <c r="EO143" i="5"/>
  <c r="EO296" i="5"/>
  <c r="EO27" i="5"/>
  <c r="EO376" i="5"/>
  <c r="EO126" i="5"/>
  <c r="EO265" i="5"/>
  <c r="EO187" i="5"/>
  <c r="EO226" i="5"/>
  <c r="EO320" i="5"/>
  <c r="EO362" i="5"/>
  <c r="EO221" i="5"/>
  <c r="EO291" i="5"/>
  <c r="EO153" i="5"/>
  <c r="EO223" i="5"/>
  <c r="EO21" i="5"/>
  <c r="EO91" i="5"/>
  <c r="EO429" i="5"/>
  <c r="EO74" i="5"/>
  <c r="EO355" i="5"/>
  <c r="EO250" i="5"/>
  <c r="EO224" i="5"/>
  <c r="EO400" i="5"/>
  <c r="EO140" i="5"/>
  <c r="EO94" i="5"/>
  <c r="EO24" i="5"/>
  <c r="EO423" i="5"/>
  <c r="EO358" i="5"/>
  <c r="EO145" i="5"/>
  <c r="EO98" i="5"/>
  <c r="EO288" i="5"/>
  <c r="EO18" i="5"/>
  <c r="EO220" i="5"/>
  <c r="EO348" i="5"/>
  <c r="EO88" i="5"/>
  <c r="EO134" i="5"/>
  <c r="EO319" i="5"/>
  <c r="EO67" i="5"/>
  <c r="EO412" i="5"/>
  <c r="EO150" i="5"/>
  <c r="EO228" i="5"/>
  <c r="EO13" i="5"/>
  <c r="EO284" i="5"/>
  <c r="EO152" i="5"/>
  <c r="EO146" i="5"/>
  <c r="EO305" i="5"/>
  <c r="EO285" i="5"/>
  <c r="EO16" i="5"/>
  <c r="EO233" i="5"/>
  <c r="EO287" i="5"/>
  <c r="EO85" i="5"/>
  <c r="EO155" i="5"/>
  <c r="EO422" i="5"/>
  <c r="EO33" i="5"/>
  <c r="EO218" i="5"/>
  <c r="EO254" i="5"/>
  <c r="EO80" i="5"/>
  <c r="EO46" i="5"/>
  <c r="EO12" i="5"/>
  <c r="EO149" i="5"/>
  <c r="EO235" i="5"/>
  <c r="EO390" i="5"/>
  <c r="EO360" i="5"/>
  <c r="EO391" i="5"/>
  <c r="EO256" i="5"/>
  <c r="EO323" i="5"/>
  <c r="EO172" i="5"/>
  <c r="EO222" i="5"/>
  <c r="EO56" i="5"/>
  <c r="EO414" i="5"/>
  <c r="EO435" i="5"/>
  <c r="EO106" i="5"/>
  <c r="EO394" i="5"/>
  <c r="EO173" i="5"/>
  <c r="EO259" i="5"/>
  <c r="EO121" i="5"/>
  <c r="EO175" i="5"/>
  <c r="EO326" i="5"/>
  <c r="EO59" i="5"/>
  <c r="EO383" i="5"/>
  <c r="EO314" i="5"/>
  <c r="EO253" i="5"/>
  <c r="EO321" i="5"/>
  <c r="EO185" i="5"/>
  <c r="EO255" i="5"/>
  <c r="EO53" i="5"/>
  <c r="EO123" i="5"/>
  <c r="EO144" i="5"/>
  <c r="EO245" i="5"/>
  <c r="EO397" i="5"/>
  <c r="EO131" i="5"/>
  <c r="EO232" i="5"/>
  <c r="EO421" i="5"/>
  <c r="EO55" i="5"/>
  <c r="EO141" i="5"/>
  <c r="EO22" i="5"/>
  <c r="EO48" i="5"/>
  <c r="EO117" i="5"/>
  <c r="EO17" i="5"/>
  <c r="EO318" i="5"/>
  <c r="EO35" i="5"/>
  <c r="EO252" i="5"/>
  <c r="EO380" i="5"/>
  <c r="EO120" i="5"/>
  <c r="EO409" i="5"/>
  <c r="EO411" i="5"/>
  <c r="EO100" i="5"/>
  <c r="EO365" i="5"/>
  <c r="EO45" i="5"/>
  <c r="EO99" i="5"/>
  <c r="EO330" i="5"/>
  <c r="EO31" i="5"/>
  <c r="EO184" i="5"/>
  <c r="EO230" i="5"/>
  <c r="M298" i="5"/>
  <c r="N300" i="2" s="1"/>
  <c r="EO431" i="5"/>
  <c r="EO14" i="5"/>
  <c r="EO437" i="5"/>
  <c r="EO177" i="5"/>
  <c r="EO434" i="5"/>
  <c r="O248" i="5"/>
  <c r="P250" i="2" s="1"/>
  <c r="O296" i="5"/>
  <c r="P298" i="2" s="1"/>
  <c r="N411" i="5"/>
  <c r="O413" i="2" s="1"/>
  <c r="EO403" i="5"/>
  <c r="EO290" i="5"/>
  <c r="EO363" i="5"/>
  <c r="EO388" i="5"/>
  <c r="EO352" i="5"/>
  <c r="EO261" i="5"/>
  <c r="N347" i="5"/>
  <c r="O349" i="2" s="1"/>
  <c r="M435" i="5"/>
  <c r="EO87" i="5"/>
  <c r="EO402" i="5"/>
  <c r="EO408" i="5"/>
  <c r="EO405" i="5"/>
  <c r="EO96" i="5"/>
  <c r="EO28" i="5"/>
  <c r="EO251" i="5"/>
  <c r="M362" i="5"/>
  <c r="M348" i="5"/>
  <c r="EO339" i="5"/>
  <c r="EO20" i="5"/>
  <c r="EO119" i="5"/>
  <c r="EO125" i="5"/>
  <c r="EO73" i="5"/>
  <c r="EO280" i="5"/>
  <c r="O232" i="5"/>
  <c r="P234" i="2" s="1"/>
  <c r="M206" i="5"/>
  <c r="EO49" i="5"/>
  <c r="EO308" i="5"/>
  <c r="EO359" i="5"/>
  <c r="EO413" i="5"/>
  <c r="EO147" i="5"/>
  <c r="EO79" i="5"/>
  <c r="EO325" i="5"/>
  <c r="EO354" i="5"/>
  <c r="EO257" i="5"/>
  <c r="EO50" i="5"/>
  <c r="EO192" i="5"/>
  <c r="EO124" i="5"/>
  <c r="EO345" i="5"/>
  <c r="N253" i="5"/>
  <c r="O255" i="2" s="1"/>
  <c r="O406" i="5"/>
  <c r="P408" i="2" s="1"/>
  <c r="O439" i="5"/>
  <c r="P441" i="2" s="1"/>
  <c r="EO373" i="5"/>
  <c r="EO167" i="5"/>
  <c r="EO166" i="5"/>
  <c r="EO237" i="5"/>
  <c r="EO169" i="5"/>
  <c r="EO37" i="5"/>
  <c r="O257" i="5"/>
  <c r="P259" i="2" s="1"/>
  <c r="EO260" i="5"/>
  <c r="EO263" i="5"/>
  <c r="EO401" i="5"/>
  <c r="EO410" i="5"/>
  <c r="EO243" i="5"/>
  <c r="EO159" i="5"/>
  <c r="EO43" i="5"/>
  <c r="EO298" i="5"/>
  <c r="EO129" i="5"/>
  <c r="EO273" i="5"/>
  <c r="EO272" i="5"/>
  <c r="EO188" i="5"/>
  <c r="EO72" i="5"/>
  <c r="EO436" i="5"/>
  <c r="O280" i="5"/>
  <c r="P282" i="2" s="1"/>
  <c r="N379" i="5"/>
  <c r="O381" i="2" s="1"/>
  <c r="O431" i="5"/>
  <c r="P433" i="2" s="1"/>
  <c r="EO392" i="5"/>
  <c r="EO301" i="5"/>
  <c r="EO406" i="5"/>
  <c r="EO347" i="5"/>
  <c r="EO416" i="5"/>
  <c r="EO158" i="5"/>
  <c r="EO331" i="5"/>
  <c r="EO424" i="5"/>
  <c r="EO341" i="5"/>
  <c r="EO266" i="5"/>
  <c r="EO114" i="5"/>
  <c r="EO278" i="5"/>
  <c r="EO337" i="5"/>
  <c r="EO271" i="5"/>
  <c r="EO139" i="5"/>
  <c r="N324" i="5"/>
  <c r="O326" i="2" s="1"/>
  <c r="EO118" i="5"/>
  <c r="EO276" i="5"/>
  <c r="EO164" i="5"/>
  <c r="EO29" i="5"/>
  <c r="EO300" i="5"/>
  <c r="EO168" i="5"/>
  <c r="EO439" i="5"/>
  <c r="N285" i="5"/>
  <c r="O287" i="2" s="1"/>
  <c r="O423" i="5"/>
  <c r="P425" i="2" s="1"/>
  <c r="EO78" i="5"/>
  <c r="EO242" i="5"/>
  <c r="EO336" i="5"/>
  <c r="EO162" i="5"/>
  <c r="EO19" i="5"/>
  <c r="EO364" i="5"/>
  <c r="EO38" i="5"/>
  <c r="EO151" i="5"/>
  <c r="EO26" i="5"/>
  <c r="EO309" i="5"/>
  <c r="EO371" i="5"/>
  <c r="EO64" i="5"/>
  <c r="EO333" i="5"/>
  <c r="EO219" i="5"/>
  <c r="N221" i="5"/>
  <c r="O223" i="2" s="1"/>
  <c r="O363" i="5"/>
  <c r="P365" i="2" s="1"/>
  <c r="M417" i="5"/>
  <c r="EO313" i="5"/>
  <c r="EO39" i="5"/>
  <c r="EO66" i="5"/>
  <c r="EO62" i="5"/>
  <c r="EO249" i="5"/>
  <c r="EO101" i="5"/>
  <c r="EO113" i="5"/>
  <c r="EO161" i="5"/>
  <c r="EO70" i="5"/>
  <c r="EO381" i="5"/>
  <c r="EO115" i="5"/>
  <c r="EO47" i="5"/>
  <c r="EO97" i="5"/>
  <c r="AB8" i="2"/>
  <c r="AB449" i="5" s="1"/>
  <c r="EO342" i="5"/>
  <c r="EO137" i="5"/>
  <c r="EO189" i="5"/>
  <c r="EO382" i="5"/>
  <c r="EO231" i="5"/>
  <c r="EO393" i="5"/>
  <c r="N429" i="5"/>
  <c r="O431" i="2" s="1"/>
  <c r="O216" i="5"/>
  <c r="M167" i="5"/>
  <c r="M44" i="5"/>
  <c r="N12" i="5"/>
  <c r="O14" i="2" s="1"/>
  <c r="N36" i="5"/>
  <c r="O38" i="2" s="1"/>
  <c r="N60" i="5"/>
  <c r="O62" i="2" s="1"/>
  <c r="N84" i="5"/>
  <c r="O86" i="2" s="1"/>
  <c r="M21" i="5"/>
  <c r="M45" i="5"/>
  <c r="M69" i="5"/>
  <c r="M100" i="5"/>
  <c r="M124" i="5"/>
  <c r="N89" i="5"/>
  <c r="O91" i="2" s="1"/>
  <c r="N114" i="5"/>
  <c r="O116" i="2" s="1"/>
  <c r="N138" i="5"/>
  <c r="O140" i="2" s="1"/>
  <c r="N37" i="5"/>
  <c r="O39" i="2" s="1"/>
  <c r="N85" i="5"/>
  <c r="O87" i="2" s="1"/>
  <c r="O134" i="5"/>
  <c r="P136" i="2" s="1"/>
  <c r="M164" i="5"/>
  <c r="N152" i="5"/>
  <c r="O154" i="2" s="1"/>
  <c r="N19" i="5"/>
  <c r="O21" i="2" s="1"/>
  <c r="N67" i="5"/>
  <c r="O69" i="2" s="1"/>
  <c r="O114" i="5"/>
  <c r="P116" i="2" s="1"/>
  <c r="M149" i="5"/>
  <c r="M173" i="5"/>
  <c r="N163" i="5"/>
  <c r="O165" i="2" s="1"/>
  <c r="N192" i="5"/>
  <c r="O194" i="2" s="1"/>
  <c r="N216" i="5"/>
  <c r="O186" i="5"/>
  <c r="P188" i="2" s="1"/>
  <c r="O198" i="5"/>
  <c r="P200" i="2" s="1"/>
  <c r="O210" i="5"/>
  <c r="P212" i="2" s="1"/>
  <c r="O226" i="5"/>
  <c r="P228" i="2" s="1"/>
  <c r="O238" i="5"/>
  <c r="P240" i="2" s="1"/>
  <c r="O250" i="5"/>
  <c r="P252" i="2" s="1"/>
  <c r="O262" i="5"/>
  <c r="P264" i="2" s="1"/>
  <c r="O274" i="5"/>
  <c r="P276" i="2" s="1"/>
  <c r="O286" i="5"/>
  <c r="P288" i="2" s="1"/>
  <c r="M94" i="5"/>
  <c r="N193" i="5"/>
  <c r="O195" i="2" s="1"/>
  <c r="N217" i="5"/>
  <c r="O219" i="2" s="1"/>
  <c r="N241" i="5"/>
  <c r="O243" i="2" s="1"/>
  <c r="N265" i="5"/>
  <c r="O267" i="2" s="1"/>
  <c r="M184" i="5"/>
  <c r="M280" i="5"/>
  <c r="O321" i="5"/>
  <c r="P323" i="2" s="1"/>
  <c r="N344" i="5"/>
  <c r="O346" i="2" s="1"/>
  <c r="N368" i="5"/>
  <c r="O370" i="2" s="1"/>
  <c r="N392" i="5"/>
  <c r="O394" i="2" s="1"/>
  <c r="N416" i="5"/>
  <c r="O418" i="2" s="1"/>
  <c r="O219" i="5"/>
  <c r="P221" i="2" s="1"/>
  <c r="O267" i="5"/>
  <c r="P269" i="2" s="1"/>
  <c r="N301" i="5"/>
  <c r="O303" i="2" s="1"/>
  <c r="EO229" i="5"/>
  <c r="EO294" i="5"/>
  <c r="EO356" i="5"/>
  <c r="EO71" i="5"/>
  <c r="EO366" i="5"/>
  <c r="EO82" i="5"/>
  <c r="O200" i="5"/>
  <c r="P202" i="2" s="1"/>
  <c r="N244" i="5"/>
  <c r="O246" i="2" s="1"/>
  <c r="O138" i="5"/>
  <c r="P140" i="2" s="1"/>
  <c r="O142" i="5"/>
  <c r="P144" i="2" s="1"/>
  <c r="O115" i="5"/>
  <c r="P117" i="2" s="1"/>
  <c r="M12" i="5"/>
  <c r="M25" i="5"/>
  <c r="M49" i="5"/>
  <c r="M73" i="5"/>
  <c r="O17" i="5"/>
  <c r="P19" i="2" s="1"/>
  <c r="O29" i="5"/>
  <c r="P31" i="2" s="1"/>
  <c r="O41" i="5"/>
  <c r="P43" i="2" s="1"/>
  <c r="O53" i="5"/>
  <c r="P55" i="2" s="1"/>
  <c r="O65" i="5"/>
  <c r="P67" i="2" s="1"/>
  <c r="O77" i="5"/>
  <c r="P79" i="2" s="1"/>
  <c r="N91" i="5"/>
  <c r="O93" i="2" s="1"/>
  <c r="N115" i="5"/>
  <c r="O117" i="2" s="1"/>
  <c r="O11" i="5"/>
  <c r="P13" i="2" s="1"/>
  <c r="M104" i="5"/>
  <c r="M128" i="5"/>
  <c r="M168" i="5"/>
  <c r="O112" i="5"/>
  <c r="M153" i="5"/>
  <c r="M177" i="5"/>
  <c r="N224" i="5"/>
  <c r="O226" i="2" s="1"/>
  <c r="N248" i="5"/>
  <c r="O250" i="2" s="1"/>
  <c r="N272" i="5"/>
  <c r="O274" i="2" s="1"/>
  <c r="N296" i="5"/>
  <c r="O298" i="2" s="1"/>
  <c r="N318" i="5"/>
  <c r="M121" i="5"/>
  <c r="M200" i="5"/>
  <c r="M301" i="5"/>
  <c r="M327" i="5"/>
  <c r="M351" i="5"/>
  <c r="M375" i="5"/>
  <c r="M399" i="5"/>
  <c r="M288" i="5"/>
  <c r="M311" i="5"/>
  <c r="N335" i="5"/>
  <c r="O337" i="2" s="1"/>
  <c r="N359" i="5"/>
  <c r="O361" i="2" s="1"/>
  <c r="N383" i="5"/>
  <c r="O385" i="2" s="1"/>
  <c r="N407" i="5"/>
  <c r="O409" i="2" s="1"/>
  <c r="O323" i="5"/>
  <c r="P325" i="2" s="1"/>
  <c r="O371" i="5"/>
  <c r="P373" i="2" s="1"/>
  <c r="O404" i="5"/>
  <c r="P406" i="2" s="1"/>
  <c r="EO343" i="5"/>
  <c r="EO396" i="5"/>
  <c r="EO51" i="5"/>
  <c r="EO289" i="5"/>
  <c r="EO306" i="5"/>
  <c r="EO367" i="5"/>
  <c r="EO241" i="5"/>
  <c r="M427" i="5"/>
  <c r="M270" i="5"/>
  <c r="O264" i="5"/>
  <c r="P266" i="2" s="1"/>
  <c r="O184" i="5"/>
  <c r="P186" i="2" s="1"/>
  <c r="O56" i="5"/>
  <c r="P58" i="2" s="1"/>
  <c r="N20" i="5"/>
  <c r="O22" i="2" s="1"/>
  <c r="N44" i="5"/>
  <c r="O46" i="2" s="1"/>
  <c r="N68" i="5"/>
  <c r="O70" i="2" s="1"/>
  <c r="N92" i="5"/>
  <c r="O94" i="2" s="1"/>
  <c r="M29" i="5"/>
  <c r="M53" i="5"/>
  <c r="M77" i="5"/>
  <c r="M108" i="5"/>
  <c r="M132" i="5"/>
  <c r="N98" i="5"/>
  <c r="O100" i="2" s="1"/>
  <c r="N122" i="5"/>
  <c r="O124" i="2" s="1"/>
  <c r="N146" i="5"/>
  <c r="O148" i="2" s="1"/>
  <c r="N53" i="5"/>
  <c r="O55" i="2" s="1"/>
  <c r="O102" i="5"/>
  <c r="P104" i="2" s="1"/>
  <c r="M147" i="5"/>
  <c r="M172" i="5"/>
  <c r="O128" i="5"/>
  <c r="P130" i="2" s="1"/>
  <c r="N160" i="5"/>
  <c r="O162" i="2" s="1"/>
  <c r="N35" i="5"/>
  <c r="O37" i="2" s="1"/>
  <c r="N83" i="5"/>
  <c r="O85" i="2" s="1"/>
  <c r="O130" i="5"/>
  <c r="P132" i="2" s="1"/>
  <c r="M157" i="5"/>
  <c r="M97" i="5"/>
  <c r="N171" i="5"/>
  <c r="O173" i="2" s="1"/>
  <c r="N200" i="5"/>
  <c r="O202" i="2" s="1"/>
  <c r="O144" i="5"/>
  <c r="P146" i="2" s="1"/>
  <c r="O190" i="5"/>
  <c r="P192" i="2" s="1"/>
  <c r="O202" i="5"/>
  <c r="P204" i="2" s="1"/>
  <c r="O218" i="5"/>
  <c r="P220" i="2" s="1"/>
  <c r="O230" i="5"/>
  <c r="P232" i="2" s="1"/>
  <c r="O242" i="5"/>
  <c r="P244" i="2" s="1"/>
  <c r="O254" i="5"/>
  <c r="P256" i="2" s="1"/>
  <c r="O266" i="5"/>
  <c r="P268" i="2" s="1"/>
  <c r="O278" i="5"/>
  <c r="P280" i="2" s="1"/>
  <c r="O290" i="5"/>
  <c r="P292" i="2" s="1"/>
  <c r="N175" i="5"/>
  <c r="O177" i="2" s="1"/>
  <c r="N201" i="5"/>
  <c r="O203" i="2" s="1"/>
  <c r="N225" i="5"/>
  <c r="O227" i="2" s="1"/>
  <c r="N249" i="5"/>
  <c r="O251" i="2" s="1"/>
  <c r="N273" i="5"/>
  <c r="O275" i="2" s="1"/>
  <c r="M216" i="5"/>
  <c r="O307" i="5"/>
  <c r="P309" i="2" s="1"/>
  <c r="N328" i="5"/>
  <c r="O330" i="2" s="1"/>
  <c r="N352" i="5"/>
  <c r="O354" i="2" s="1"/>
  <c r="N376" i="5"/>
  <c r="O378" i="2" s="1"/>
  <c r="N400" i="5"/>
  <c r="O402" i="2" s="1"/>
  <c r="O187" i="5"/>
  <c r="P189" i="2" s="1"/>
  <c r="O235" i="5"/>
  <c r="P237" i="2" s="1"/>
  <c r="O283" i="5"/>
  <c r="P285" i="2" s="1"/>
  <c r="N309" i="5"/>
  <c r="O311" i="2" s="1"/>
  <c r="M331" i="5"/>
  <c r="M355" i="5"/>
  <c r="M379" i="5"/>
  <c r="EO75" i="5"/>
  <c r="EO191" i="5"/>
  <c r="EO275" i="5"/>
  <c r="EO378" i="5"/>
  <c r="EO357" i="5"/>
  <c r="EO399" i="5"/>
  <c r="EO132" i="5"/>
  <c r="M384" i="5"/>
  <c r="M357" i="5"/>
  <c r="N308" i="5"/>
  <c r="O310" i="2" s="1"/>
  <c r="N177" i="5"/>
  <c r="O179" i="2" s="1"/>
  <c r="N15" i="5"/>
  <c r="O17" i="2" s="1"/>
  <c r="N17" i="5"/>
  <c r="O19" i="2" s="1"/>
  <c r="N129" i="5"/>
  <c r="O131" i="2" s="1"/>
  <c r="M33" i="5"/>
  <c r="M57" i="5"/>
  <c r="M81" i="5"/>
  <c r="O21" i="5"/>
  <c r="P23" i="2" s="1"/>
  <c r="O33" i="5"/>
  <c r="P35" i="2" s="1"/>
  <c r="O45" i="5"/>
  <c r="P47" i="2" s="1"/>
  <c r="O57" i="5"/>
  <c r="P59" i="2" s="1"/>
  <c r="O69" i="5"/>
  <c r="P71" i="2" s="1"/>
  <c r="O81" i="5"/>
  <c r="P83" i="2" s="1"/>
  <c r="N99" i="5"/>
  <c r="O101" i="2" s="1"/>
  <c r="N123" i="5"/>
  <c r="O125" i="2" s="1"/>
  <c r="O91" i="5"/>
  <c r="P93" i="2" s="1"/>
  <c r="M112" i="5"/>
  <c r="M136" i="5"/>
  <c r="M152" i="5"/>
  <c r="M176" i="5"/>
  <c r="M161" i="5"/>
  <c r="M129" i="5"/>
  <c r="N232" i="5"/>
  <c r="O234" i="2" s="1"/>
  <c r="N256" i="5"/>
  <c r="O258" i="2" s="1"/>
  <c r="N280" i="5"/>
  <c r="O282" i="2" s="1"/>
  <c r="N304" i="5"/>
  <c r="O306" i="2" s="1"/>
  <c r="M232" i="5"/>
  <c r="M335" i="5"/>
  <c r="M359" i="5"/>
  <c r="M383" i="5"/>
  <c r="M230" i="5"/>
  <c r="M296" i="5"/>
  <c r="EO283" i="5"/>
  <c r="EO60" i="5"/>
  <c r="EO128" i="5"/>
  <c r="EO361" i="5"/>
  <c r="EO340" i="5"/>
  <c r="EO386" i="5"/>
  <c r="EO23" i="5"/>
  <c r="M325" i="5"/>
  <c r="O24" i="5"/>
  <c r="P26" i="2" s="1"/>
  <c r="N28" i="5"/>
  <c r="O30" i="2" s="1"/>
  <c r="N52" i="5"/>
  <c r="O54" i="2" s="1"/>
  <c r="N76" i="5"/>
  <c r="O78" i="2" s="1"/>
  <c r="M13" i="5"/>
  <c r="M37" i="5"/>
  <c r="M61" i="5"/>
  <c r="M85" i="5"/>
  <c r="M116" i="5"/>
  <c r="M140" i="5"/>
  <c r="N106" i="5"/>
  <c r="O108" i="2" s="1"/>
  <c r="N130" i="5"/>
  <c r="O132" i="2" s="1"/>
  <c r="N21" i="5"/>
  <c r="O23" i="2" s="1"/>
  <c r="N69" i="5"/>
  <c r="O71" i="2" s="1"/>
  <c r="O118" i="5"/>
  <c r="P120" i="2" s="1"/>
  <c r="M156" i="5"/>
  <c r="M180" i="5"/>
  <c r="O140" i="5"/>
  <c r="P142" i="2" s="1"/>
  <c r="N168" i="5"/>
  <c r="O170" i="2" s="1"/>
  <c r="N51" i="5"/>
  <c r="O53" i="2" s="1"/>
  <c r="O98" i="5"/>
  <c r="P100" i="2" s="1"/>
  <c r="N145" i="5"/>
  <c r="O147" i="2" s="1"/>
  <c r="M165" i="5"/>
  <c r="N155" i="5"/>
  <c r="O157" i="2" s="1"/>
  <c r="N184" i="5"/>
  <c r="O186" i="2" s="1"/>
  <c r="N208" i="5"/>
  <c r="O210" i="2" s="1"/>
  <c r="N182" i="5"/>
  <c r="O184" i="2" s="1"/>
  <c r="O194" i="5"/>
  <c r="P196" i="2" s="1"/>
  <c r="O206" i="5"/>
  <c r="P208" i="2" s="1"/>
  <c r="O222" i="5"/>
  <c r="P224" i="2" s="1"/>
  <c r="O234" i="5"/>
  <c r="P236" i="2" s="1"/>
  <c r="O246" i="5"/>
  <c r="P248" i="2" s="1"/>
  <c r="O258" i="5"/>
  <c r="P260" i="2" s="1"/>
  <c r="EO338" i="5"/>
  <c r="O88" i="5"/>
  <c r="P90" i="2" s="1"/>
  <c r="M17" i="5"/>
  <c r="O49" i="5"/>
  <c r="P51" i="2" s="1"/>
  <c r="M96" i="5"/>
  <c r="O270" i="5"/>
  <c r="P272" i="2" s="1"/>
  <c r="N185" i="5"/>
  <c r="O187" i="2" s="1"/>
  <c r="N257" i="5"/>
  <c r="O259" i="2" s="1"/>
  <c r="M312" i="5"/>
  <c r="N384" i="5"/>
  <c r="O386" i="2" s="1"/>
  <c r="O251" i="5"/>
  <c r="P253" i="2" s="1"/>
  <c r="M323" i="5"/>
  <c r="M371" i="5"/>
  <c r="M262" i="5"/>
  <c r="N343" i="5"/>
  <c r="O345" i="2" s="1"/>
  <c r="N399" i="5"/>
  <c r="O401" i="2" s="1"/>
  <c r="O387" i="5"/>
  <c r="P389" i="2" s="1"/>
  <c r="O261" i="5"/>
  <c r="P263" i="2" s="1"/>
  <c r="M370" i="5"/>
  <c r="M26" i="5"/>
  <c r="M50" i="5"/>
  <c r="M74" i="5"/>
  <c r="N101" i="5"/>
  <c r="O103" i="2" s="1"/>
  <c r="N125" i="5"/>
  <c r="O127" i="2" s="1"/>
  <c r="M92" i="5"/>
  <c r="M139" i="5"/>
  <c r="M187" i="5"/>
  <c r="M211" i="5"/>
  <c r="M239" i="5"/>
  <c r="M263" i="5"/>
  <c r="M287" i="5"/>
  <c r="M204" i="5"/>
  <c r="O303" i="5"/>
  <c r="P305" i="2" s="1"/>
  <c r="O324" i="5"/>
  <c r="P326" i="2" s="1"/>
  <c r="O336" i="5"/>
  <c r="P338" i="2" s="1"/>
  <c r="O348" i="5"/>
  <c r="P350" i="2" s="1"/>
  <c r="O360" i="5"/>
  <c r="P362" i="2" s="1"/>
  <c r="O372" i="5"/>
  <c r="P374" i="2" s="1"/>
  <c r="O384" i="5"/>
  <c r="P386" i="2" s="1"/>
  <c r="O396" i="5"/>
  <c r="P398" i="2" s="1"/>
  <c r="M250" i="5"/>
  <c r="N345" i="5"/>
  <c r="O347" i="2" s="1"/>
  <c r="N369" i="5"/>
  <c r="O371" i="2" s="1"/>
  <c r="N393" i="5"/>
  <c r="O395" i="2" s="1"/>
  <c r="N417" i="5"/>
  <c r="O419" i="2" s="1"/>
  <c r="O241" i="5"/>
  <c r="P243" i="2" s="1"/>
  <c r="O343" i="5"/>
  <c r="P345" i="2" s="1"/>
  <c r="O391" i="5"/>
  <c r="P393" i="2" s="1"/>
  <c r="O409" i="5"/>
  <c r="P411" i="2" s="1"/>
  <c r="O277" i="5"/>
  <c r="P279" i="2" s="1"/>
  <c r="M390" i="5"/>
  <c r="O310" i="5"/>
  <c r="P312" i="2" s="1"/>
  <c r="O365" i="5"/>
  <c r="P367" i="2" s="1"/>
  <c r="N48" i="5"/>
  <c r="O50" i="2" s="1"/>
  <c r="M11" i="5"/>
  <c r="M59" i="5"/>
  <c r="O23" i="5"/>
  <c r="P25" i="2" s="1"/>
  <c r="O47" i="5"/>
  <c r="P49" i="2" s="1"/>
  <c r="O71" i="5"/>
  <c r="P73" i="2" s="1"/>
  <c r="N103" i="5"/>
  <c r="O105" i="2" s="1"/>
  <c r="M93" i="5"/>
  <c r="N93" i="5"/>
  <c r="O95" i="2" s="1"/>
  <c r="N29" i="5"/>
  <c r="O31" i="2" s="1"/>
  <c r="O126" i="5"/>
  <c r="P128" i="2" s="1"/>
  <c r="M182" i="5"/>
  <c r="M163" i="5"/>
  <c r="N197" i="5"/>
  <c r="O199" i="2" s="1"/>
  <c r="N261" i="5"/>
  <c r="O263" i="2" s="1"/>
  <c r="M256" i="5"/>
  <c r="M337" i="5"/>
  <c r="M385" i="5"/>
  <c r="M294" i="5"/>
  <c r="EO182" i="5"/>
  <c r="N189" i="5"/>
  <c r="O191" i="2" s="1"/>
  <c r="M76" i="5"/>
  <c r="M41" i="5"/>
  <c r="O61" i="5"/>
  <c r="P63" i="2" s="1"/>
  <c r="M120" i="5"/>
  <c r="N240" i="5"/>
  <c r="O242" i="2" s="1"/>
  <c r="M339" i="5"/>
  <c r="M387" i="5"/>
  <c r="M278" i="5"/>
  <c r="N375" i="5"/>
  <c r="O377" i="2" s="1"/>
  <c r="O339" i="5"/>
  <c r="P341" i="2" s="1"/>
  <c r="O412" i="5"/>
  <c r="P414" i="2" s="1"/>
  <c r="M386" i="5"/>
  <c r="N30" i="5"/>
  <c r="O32" i="2" s="1"/>
  <c r="N54" i="5"/>
  <c r="O56" i="2" s="1"/>
  <c r="N78" i="5"/>
  <c r="O80" i="2" s="1"/>
  <c r="O14" i="5"/>
  <c r="P16" i="2" s="1"/>
  <c r="O26" i="5"/>
  <c r="P28" i="2" s="1"/>
  <c r="O38" i="5"/>
  <c r="P40" i="2" s="1"/>
  <c r="O50" i="5"/>
  <c r="P52" i="2" s="1"/>
  <c r="O62" i="5"/>
  <c r="P64" i="2" s="1"/>
  <c r="O74" i="5"/>
  <c r="P76" i="2" s="1"/>
  <c r="O86" i="5"/>
  <c r="P88" i="2" s="1"/>
  <c r="M30" i="5"/>
  <c r="M54" i="5"/>
  <c r="M78" i="5"/>
  <c r="O97" i="5"/>
  <c r="P99" i="2" s="1"/>
  <c r="O109" i="5"/>
  <c r="P111" i="2" s="1"/>
  <c r="O121" i="5"/>
  <c r="P123" i="2" s="1"/>
  <c r="O133" i="5"/>
  <c r="P135" i="2" s="1"/>
  <c r="O145" i="5"/>
  <c r="P147" i="2" s="1"/>
  <c r="N108" i="5"/>
  <c r="O110" i="2" s="1"/>
  <c r="N132" i="5"/>
  <c r="O134" i="2" s="1"/>
  <c r="N25" i="5"/>
  <c r="O27" i="2" s="1"/>
  <c r="N73" i="5"/>
  <c r="O75" i="2" s="1"/>
  <c r="O149" i="5"/>
  <c r="P151" i="2" s="1"/>
  <c r="O161" i="5"/>
  <c r="P163" i="2" s="1"/>
  <c r="O173" i="5"/>
  <c r="P175" i="2" s="1"/>
  <c r="M101" i="5"/>
  <c r="N162" i="5"/>
  <c r="O164" i="2" s="1"/>
  <c r="N39" i="5"/>
  <c r="O41" i="2" s="1"/>
  <c r="M87" i="5"/>
  <c r="O150" i="5"/>
  <c r="P152" i="2" s="1"/>
  <c r="O162" i="5"/>
  <c r="P164" i="2" s="1"/>
  <c r="O174" i="5"/>
  <c r="P176" i="2" s="1"/>
  <c r="O148" i="5"/>
  <c r="P150" i="2" s="1"/>
  <c r="N173" i="5"/>
  <c r="O175" i="2" s="1"/>
  <c r="N202" i="5"/>
  <c r="O204" i="2" s="1"/>
  <c r="N226" i="5"/>
  <c r="O228" i="2" s="1"/>
  <c r="N250" i="5"/>
  <c r="O252" i="2" s="1"/>
  <c r="N274" i="5"/>
  <c r="O276" i="2" s="1"/>
  <c r="N298" i="5"/>
  <c r="O300" i="2" s="1"/>
  <c r="N320" i="5"/>
  <c r="O322" i="2" s="1"/>
  <c r="M191" i="5"/>
  <c r="M219" i="5"/>
  <c r="M243" i="5"/>
  <c r="M267" i="5"/>
  <c r="M291" i="5"/>
  <c r="N179" i="5"/>
  <c r="O181" i="2" s="1"/>
  <c r="N203" i="5"/>
  <c r="O205" i="2" s="1"/>
  <c r="N227" i="5"/>
  <c r="O229" i="2" s="1"/>
  <c r="N251" i="5"/>
  <c r="O253" i="2" s="1"/>
  <c r="N275" i="5"/>
  <c r="O277" i="2" s="1"/>
  <c r="M220" i="5"/>
  <c r="N338" i="5"/>
  <c r="O340" i="2" s="1"/>
  <c r="N362" i="5"/>
  <c r="O364" i="2" s="1"/>
  <c r="N386" i="5"/>
  <c r="O388" i="2" s="1"/>
  <c r="N410" i="5"/>
  <c r="O412" i="2" s="1"/>
  <c r="O223" i="5"/>
  <c r="P225" i="2" s="1"/>
  <c r="O271" i="5"/>
  <c r="P273" i="2" s="1"/>
  <c r="O304" i="5"/>
  <c r="P306" i="2" s="1"/>
  <c r="M266" i="5"/>
  <c r="O297" i="5"/>
  <c r="P299" i="2" s="1"/>
  <c r="M321" i="5"/>
  <c r="M19" i="5"/>
  <c r="M67" i="5"/>
  <c r="M102" i="5"/>
  <c r="O120" i="5"/>
  <c r="P122" i="2" s="1"/>
  <c r="N27" i="5"/>
  <c r="O29" i="2" s="1"/>
  <c r="O122" i="5"/>
  <c r="P124" i="2" s="1"/>
  <c r="M171" i="5"/>
  <c r="N188" i="5"/>
  <c r="O190" i="2" s="1"/>
  <c r="N236" i="5"/>
  <c r="O238" i="2" s="1"/>
  <c r="N284" i="5"/>
  <c r="O286" i="2" s="1"/>
  <c r="O188" i="5"/>
  <c r="P190" i="2" s="1"/>
  <c r="O220" i="5"/>
  <c r="P222" i="2" s="1"/>
  <c r="O244" i="5"/>
  <c r="P246" i="2" s="1"/>
  <c r="O268" i="5"/>
  <c r="P270" i="2" s="1"/>
  <c r="O292" i="5"/>
  <c r="P294" i="2" s="1"/>
  <c r="EO136" i="5"/>
  <c r="M65" i="5"/>
  <c r="O73" i="5"/>
  <c r="P75" i="2" s="1"/>
  <c r="M144" i="5"/>
  <c r="M160" i="5"/>
  <c r="N264" i="5"/>
  <c r="O266" i="2" s="1"/>
  <c r="O282" i="5"/>
  <c r="P284" i="2" s="1"/>
  <c r="N209" i="5"/>
  <c r="O211" i="2" s="1"/>
  <c r="N281" i="5"/>
  <c r="O283" i="2" s="1"/>
  <c r="N336" i="5"/>
  <c r="O338" i="2" s="1"/>
  <c r="N408" i="5"/>
  <c r="O410" i="2" s="1"/>
  <c r="N293" i="5"/>
  <c r="O295" i="2" s="1"/>
  <c r="M343" i="5"/>
  <c r="M391" i="5"/>
  <c r="M292" i="5"/>
  <c r="M320" i="5"/>
  <c r="N351" i="5"/>
  <c r="O353" i="2" s="1"/>
  <c r="O225" i="5"/>
  <c r="P227" i="2" s="1"/>
  <c r="O400" i="5"/>
  <c r="P402" i="2" s="1"/>
  <c r="O314" i="5"/>
  <c r="P316" i="2" s="1"/>
  <c r="M34" i="5"/>
  <c r="M58" i="5"/>
  <c r="M82" i="5"/>
  <c r="N109" i="5"/>
  <c r="O111" i="2" s="1"/>
  <c r="N133" i="5"/>
  <c r="O135" i="2" s="1"/>
  <c r="M117" i="5"/>
  <c r="M103" i="5"/>
  <c r="M195" i="5"/>
  <c r="M223" i="5"/>
  <c r="M247" i="5"/>
  <c r="M271" i="5"/>
  <c r="M295" i="5"/>
  <c r="EO292" i="5"/>
  <c r="O179" i="5"/>
  <c r="P181" i="2" s="1"/>
  <c r="O37" i="5"/>
  <c r="P39" i="2" s="1"/>
  <c r="N131" i="5"/>
  <c r="O133" i="2" s="1"/>
  <c r="M264" i="5"/>
  <c r="M367" i="5"/>
  <c r="M246" i="5"/>
  <c r="M306" i="5"/>
  <c r="N367" i="5"/>
  <c r="O369" i="2" s="1"/>
  <c r="O408" i="5"/>
  <c r="P410" i="2" s="1"/>
  <c r="M354" i="5"/>
  <c r="N22" i="5"/>
  <c r="O24" i="2" s="1"/>
  <c r="N46" i="5"/>
  <c r="O48" i="2" s="1"/>
  <c r="N70" i="5"/>
  <c r="O72" i="2" s="1"/>
  <c r="N94" i="5"/>
  <c r="O96" i="2" s="1"/>
  <c r="O22" i="5"/>
  <c r="P24" i="2" s="1"/>
  <c r="O34" i="5"/>
  <c r="P36" i="2" s="1"/>
  <c r="O46" i="5"/>
  <c r="P48" i="2" s="1"/>
  <c r="O58" i="5"/>
  <c r="P60" i="2" s="1"/>
  <c r="O70" i="5"/>
  <c r="P72" i="2" s="1"/>
  <c r="O82" i="5"/>
  <c r="P84" i="2" s="1"/>
  <c r="M22" i="5"/>
  <c r="M46" i="5"/>
  <c r="M70" i="5"/>
  <c r="O105" i="5"/>
  <c r="P107" i="2" s="1"/>
  <c r="O117" i="5"/>
  <c r="P119" i="2" s="1"/>
  <c r="O129" i="5"/>
  <c r="P131" i="2" s="1"/>
  <c r="O141" i="5"/>
  <c r="P143" i="2" s="1"/>
  <c r="N100" i="5"/>
  <c r="O102" i="2" s="1"/>
  <c r="N124" i="5"/>
  <c r="O126" i="2" s="1"/>
  <c r="N148" i="5"/>
  <c r="O150" i="2" s="1"/>
  <c r="N57" i="5"/>
  <c r="O59" i="2" s="1"/>
  <c r="M123" i="5"/>
  <c r="O157" i="5"/>
  <c r="P159" i="2" s="1"/>
  <c r="O169" i="5"/>
  <c r="P171" i="2" s="1"/>
  <c r="O181" i="5"/>
  <c r="P183" i="2" s="1"/>
  <c r="N154" i="5"/>
  <c r="O156" i="2" s="1"/>
  <c r="N23" i="5"/>
  <c r="O25" i="2" s="1"/>
  <c r="N71" i="5"/>
  <c r="O73" i="2" s="1"/>
  <c r="O146" i="5"/>
  <c r="P148" i="2" s="1"/>
  <c r="O158" i="5"/>
  <c r="P160" i="2" s="1"/>
  <c r="O170" i="5"/>
  <c r="P172" i="2" s="1"/>
  <c r="O108" i="5"/>
  <c r="P110" i="2" s="1"/>
  <c r="N165" i="5"/>
  <c r="O167" i="2" s="1"/>
  <c r="N194" i="5"/>
  <c r="O196" i="2" s="1"/>
  <c r="N218" i="5"/>
  <c r="O220" i="2" s="1"/>
  <c r="N242" i="5"/>
  <c r="O244" i="2" s="1"/>
  <c r="N266" i="5"/>
  <c r="O268" i="2" s="1"/>
  <c r="N290" i="5"/>
  <c r="O292" i="2" s="1"/>
  <c r="N314" i="5"/>
  <c r="O316" i="2" s="1"/>
  <c r="M183" i="5"/>
  <c r="M207" i="5"/>
  <c r="M235" i="5"/>
  <c r="M259" i="5"/>
  <c r="M283" i="5"/>
  <c r="O132" i="5"/>
  <c r="P134" i="2" s="1"/>
  <c r="N195" i="5"/>
  <c r="O197" i="2" s="1"/>
  <c r="N219" i="5"/>
  <c r="O221" i="2" s="1"/>
  <c r="N243" i="5"/>
  <c r="O245" i="2" s="1"/>
  <c r="N267" i="5"/>
  <c r="O269" i="2" s="1"/>
  <c r="M188" i="5"/>
  <c r="M284" i="5"/>
  <c r="N330" i="5"/>
  <c r="O332" i="2" s="1"/>
  <c r="N354" i="5"/>
  <c r="O356" i="2" s="1"/>
  <c r="N378" i="5"/>
  <c r="O380" i="2" s="1"/>
  <c r="N402" i="5"/>
  <c r="O404" i="2" s="1"/>
  <c r="O207" i="5"/>
  <c r="P209" i="2" s="1"/>
  <c r="O255" i="5"/>
  <c r="P257" i="2" s="1"/>
  <c r="N295" i="5"/>
  <c r="O297" i="2" s="1"/>
  <c r="O318" i="5"/>
  <c r="M234" i="5"/>
  <c r="O293" i="5"/>
  <c r="P295" i="2" s="1"/>
  <c r="O313" i="5"/>
  <c r="P315" i="2" s="1"/>
  <c r="M374" i="5"/>
  <c r="M51" i="5"/>
  <c r="M142" i="5"/>
  <c r="M174" i="5"/>
  <c r="N164" i="5"/>
  <c r="O166" i="2" s="1"/>
  <c r="O89" i="5"/>
  <c r="P91" i="2" s="1"/>
  <c r="M155" i="5"/>
  <c r="N167" i="5"/>
  <c r="O169" i="2" s="1"/>
  <c r="N220" i="5"/>
  <c r="O222" i="2" s="1"/>
  <c r="N268" i="5"/>
  <c r="O270" i="2" s="1"/>
  <c r="N180" i="5"/>
  <c r="O182" i="2" s="1"/>
  <c r="O204" i="5"/>
  <c r="P206" i="2" s="1"/>
  <c r="O236" i="5"/>
  <c r="P238" i="2" s="1"/>
  <c r="O260" i="5"/>
  <c r="P262" i="2" s="1"/>
  <c r="O284" i="5"/>
  <c r="P286" i="2" s="1"/>
  <c r="M224" i="5"/>
  <c r="N332" i="5"/>
  <c r="O334" i="2" s="1"/>
  <c r="N380" i="5"/>
  <c r="O382" i="2" s="1"/>
  <c r="O195" i="5"/>
  <c r="P197" i="2" s="1"/>
  <c r="N289" i="5"/>
  <c r="O291" i="2" s="1"/>
  <c r="M329" i="5"/>
  <c r="M377" i="5"/>
  <c r="M286" i="5"/>
  <c r="N339" i="5"/>
  <c r="O341" i="2" s="1"/>
  <c r="N387" i="5"/>
  <c r="O389" i="2" s="1"/>
  <c r="N315" i="5"/>
  <c r="O317" i="2" s="1"/>
  <c r="O402" i="5"/>
  <c r="P404" i="2" s="1"/>
  <c r="EO268" i="5"/>
  <c r="O13" i="5"/>
  <c r="P15" i="2" s="1"/>
  <c r="O96" i="5"/>
  <c r="P98" i="2" s="1"/>
  <c r="O301" i="5"/>
  <c r="P303" i="2" s="1"/>
  <c r="O355" i="5"/>
  <c r="P357" i="2" s="1"/>
  <c r="N38" i="5"/>
  <c r="O40" i="2" s="1"/>
  <c r="O18" i="5"/>
  <c r="P20" i="2" s="1"/>
  <c r="O54" i="5"/>
  <c r="P56" i="2" s="1"/>
  <c r="M14" i="5"/>
  <c r="M86" i="5"/>
  <c r="O101" i="5"/>
  <c r="P103" i="2" s="1"/>
  <c r="O137" i="5"/>
  <c r="P139" i="2" s="1"/>
  <c r="N140" i="5"/>
  <c r="O142" i="2" s="1"/>
  <c r="O153" i="5"/>
  <c r="P155" i="2" s="1"/>
  <c r="M133" i="5"/>
  <c r="M119" i="5"/>
  <c r="O178" i="5"/>
  <c r="P180" i="2" s="1"/>
  <c r="N210" i="5"/>
  <c r="O212" i="2" s="1"/>
  <c r="N282" i="5"/>
  <c r="O284" i="2" s="1"/>
  <c r="M199" i="5"/>
  <c r="M275" i="5"/>
  <c r="N211" i="5"/>
  <c r="O213" i="2" s="1"/>
  <c r="M268" i="5"/>
  <c r="O344" i="5"/>
  <c r="P346" i="2" s="1"/>
  <c r="O368" i="5"/>
  <c r="P370" i="2" s="1"/>
  <c r="O392" i="5"/>
  <c r="P394" i="2" s="1"/>
  <c r="N337" i="5"/>
  <c r="O339" i="2" s="1"/>
  <c r="N385" i="5"/>
  <c r="O387" i="2" s="1"/>
  <c r="O375" i="5"/>
  <c r="P377" i="2" s="1"/>
  <c r="O417" i="5"/>
  <c r="P419" i="2" s="1"/>
  <c r="O249" i="5"/>
  <c r="P251" i="2" s="1"/>
  <c r="O397" i="5"/>
  <c r="P399" i="2" s="1"/>
  <c r="N80" i="5"/>
  <c r="O82" i="2" s="1"/>
  <c r="O15" i="5"/>
  <c r="P17" i="2" s="1"/>
  <c r="O63" i="5"/>
  <c r="P65" i="2" s="1"/>
  <c r="N135" i="5"/>
  <c r="O137" i="2" s="1"/>
  <c r="N142" i="5"/>
  <c r="O144" i="2" s="1"/>
  <c r="M166" i="5"/>
  <c r="O182" i="5"/>
  <c r="P184" i="2" s="1"/>
  <c r="N348" i="5"/>
  <c r="O350" i="2" s="1"/>
  <c r="N412" i="5"/>
  <c r="O414" i="2" s="1"/>
  <c r="N305" i="5"/>
  <c r="O307" i="2" s="1"/>
  <c r="M361" i="5"/>
  <c r="M303" i="5"/>
  <c r="N371" i="5"/>
  <c r="O373" i="2" s="1"/>
  <c r="O347" i="5"/>
  <c r="P349" i="2" s="1"/>
  <c r="M404" i="5"/>
  <c r="O421" i="5"/>
  <c r="P423" i="2" s="1"/>
  <c r="O433" i="5"/>
  <c r="P435" i="2" s="1"/>
  <c r="M415" i="5"/>
  <c r="N438" i="5"/>
  <c r="O440" i="2" s="1"/>
  <c r="M402" i="5"/>
  <c r="M433" i="5"/>
  <c r="O253" i="5"/>
  <c r="P255" i="2" s="1"/>
  <c r="N40" i="5"/>
  <c r="O42" i="2" s="1"/>
  <c r="M23" i="5"/>
  <c r="M130" i="5"/>
  <c r="N77" i="5"/>
  <c r="O79" i="2" s="1"/>
  <c r="O136" i="5"/>
  <c r="P138" i="2" s="1"/>
  <c r="N18" i="5"/>
  <c r="O20" i="2" s="1"/>
  <c r="N66" i="5"/>
  <c r="O68" i="2" s="1"/>
  <c r="O20" i="5"/>
  <c r="P22" i="2" s="1"/>
  <c r="O44" i="5"/>
  <c r="P46" i="2" s="1"/>
  <c r="O68" i="5"/>
  <c r="P70" i="2" s="1"/>
  <c r="M16" i="5"/>
  <c r="M64" i="5"/>
  <c r="N33" i="5"/>
  <c r="O35" i="2" s="1"/>
  <c r="O151" i="5"/>
  <c r="P153" i="2" s="1"/>
  <c r="O175" i="5"/>
  <c r="P177" i="2" s="1"/>
  <c r="N166" i="5"/>
  <c r="O168" i="2" s="1"/>
  <c r="M95" i="5"/>
  <c r="M221" i="5"/>
  <c r="M269" i="5"/>
  <c r="N183" i="5"/>
  <c r="O185" i="2" s="1"/>
  <c r="N247" i="5"/>
  <c r="O249" i="2" s="1"/>
  <c r="M196" i="5"/>
  <c r="M319" i="5"/>
  <c r="O295" i="5"/>
  <c r="P297" i="2" s="1"/>
  <c r="EO334" i="5"/>
  <c r="O25" i="5"/>
  <c r="P27" i="2" s="1"/>
  <c r="M248" i="5"/>
  <c r="N391" i="5"/>
  <c r="O393" i="2" s="1"/>
  <c r="O197" i="5"/>
  <c r="P199" i="2" s="1"/>
  <c r="M18" i="5"/>
  <c r="O94" i="5"/>
  <c r="P96" i="2" s="1"/>
  <c r="M145" i="5"/>
  <c r="M135" i="5"/>
  <c r="M203" i="5"/>
  <c r="M279" i="5"/>
  <c r="M308" i="5"/>
  <c r="O328" i="5"/>
  <c r="P330" i="2" s="1"/>
  <c r="O352" i="5"/>
  <c r="P354" i="2" s="1"/>
  <c r="O376" i="5"/>
  <c r="P378" i="2" s="1"/>
  <c r="M186" i="5"/>
  <c r="N353" i="5"/>
  <c r="O355" i="2" s="1"/>
  <c r="N401" i="5"/>
  <c r="O403" i="2" s="1"/>
  <c r="O302" i="5"/>
  <c r="P304" i="2" s="1"/>
  <c r="O401" i="5"/>
  <c r="P403" i="2" s="1"/>
  <c r="M326" i="5"/>
  <c r="O333" i="5"/>
  <c r="P335" i="2" s="1"/>
  <c r="N16" i="5"/>
  <c r="O18" i="2" s="1"/>
  <c r="M27" i="5"/>
  <c r="O31" i="5"/>
  <c r="P33" i="2" s="1"/>
  <c r="O79" i="5"/>
  <c r="P81" i="2" s="1"/>
  <c r="M118" i="5"/>
  <c r="N61" i="5"/>
  <c r="O63" i="2" s="1"/>
  <c r="N229" i="5"/>
  <c r="O231" i="2" s="1"/>
  <c r="M192" i="5"/>
  <c r="M369" i="5"/>
  <c r="M314" i="5"/>
  <c r="M346" i="5"/>
  <c r="N321" i="5"/>
  <c r="O323" i="2" s="1"/>
  <c r="O385" i="5"/>
  <c r="P387" i="2" s="1"/>
  <c r="N433" i="5"/>
  <c r="O435" i="2" s="1"/>
  <c r="M437" i="5"/>
  <c r="M31" i="5"/>
  <c r="O43" i="5"/>
  <c r="P45" i="2" s="1"/>
  <c r="N95" i="5"/>
  <c r="O97" i="2" s="1"/>
  <c r="M146" i="5"/>
  <c r="M24" i="5"/>
  <c r="M72" i="5"/>
  <c r="N121" i="5"/>
  <c r="O123" i="2" s="1"/>
  <c r="O103" i="5"/>
  <c r="P105" i="2" s="1"/>
  <c r="O135" i="5"/>
  <c r="P137" i="2" s="1"/>
  <c r="N112" i="5"/>
  <c r="M127" i="5"/>
  <c r="O172" i="5"/>
  <c r="P174" i="2" s="1"/>
  <c r="N169" i="5"/>
  <c r="O171" i="2" s="1"/>
  <c r="N222" i="5"/>
  <c r="O224" i="2" s="1"/>
  <c r="N270" i="5"/>
  <c r="O272" i="2" s="1"/>
  <c r="N181" i="5"/>
  <c r="O183" i="2" s="1"/>
  <c r="M229" i="5"/>
  <c r="M277" i="5"/>
  <c r="M228" i="5"/>
  <c r="N334" i="5"/>
  <c r="O336" i="2" s="1"/>
  <c r="N382" i="5"/>
  <c r="O384" i="2" s="1"/>
  <c r="O199" i="5"/>
  <c r="P201" i="2" s="1"/>
  <c r="N291" i="5"/>
  <c r="O293" i="2" s="1"/>
  <c r="O330" i="5"/>
  <c r="P332" i="2" s="1"/>
  <c r="O354" i="5"/>
  <c r="P356" i="2" s="1"/>
  <c r="O378" i="5"/>
  <c r="P380" i="2" s="1"/>
  <c r="M194" i="5"/>
  <c r="N341" i="5"/>
  <c r="O343" i="2" s="1"/>
  <c r="N389" i="5"/>
  <c r="O391" i="2" s="1"/>
  <c r="O209" i="5"/>
  <c r="P211" i="2" s="1"/>
  <c r="O403" i="5"/>
  <c r="P405" i="2" s="1"/>
  <c r="M350" i="5"/>
  <c r="N174" i="5"/>
  <c r="O176" i="2" s="1"/>
  <c r="O345" i="5"/>
  <c r="P347" i="2" s="1"/>
  <c r="O269" i="5"/>
  <c r="P271" i="2" s="1"/>
  <c r="N276" i="5"/>
  <c r="O278" i="2" s="1"/>
  <c r="O85" i="5"/>
  <c r="P87" i="2" s="1"/>
  <c r="M169" i="5"/>
  <c r="M347" i="5"/>
  <c r="N327" i="5"/>
  <c r="O329" i="2" s="1"/>
  <c r="N415" i="5"/>
  <c r="O417" i="2" s="1"/>
  <c r="N62" i="5"/>
  <c r="O64" i="2" s="1"/>
  <c r="O30" i="5"/>
  <c r="P32" i="2" s="1"/>
  <c r="O66" i="5"/>
  <c r="P68" i="2" s="1"/>
  <c r="M38" i="5"/>
  <c r="O113" i="5"/>
  <c r="P115" i="2" s="1"/>
  <c r="O92" i="5"/>
  <c r="P94" i="2" s="1"/>
  <c r="N41" i="5"/>
  <c r="O43" i="2" s="1"/>
  <c r="O165" i="5"/>
  <c r="P167" i="2" s="1"/>
  <c r="N170" i="5"/>
  <c r="O172" i="2" s="1"/>
  <c r="O154" i="5"/>
  <c r="P156" i="2" s="1"/>
  <c r="N157" i="5"/>
  <c r="O159" i="2" s="1"/>
  <c r="N234" i="5"/>
  <c r="O236" i="2" s="1"/>
  <c r="N306" i="5"/>
  <c r="O308" i="2" s="1"/>
  <c r="M227" i="5"/>
  <c r="O100" i="5"/>
  <c r="P102" i="2" s="1"/>
  <c r="N235" i="5"/>
  <c r="O237" i="2" s="1"/>
  <c r="N283" i="5"/>
  <c r="O285" i="2" s="1"/>
  <c r="M313" i="5"/>
  <c r="N370" i="5"/>
  <c r="O372" i="2" s="1"/>
  <c r="O191" i="5"/>
  <c r="P193" i="2" s="1"/>
  <c r="N287" i="5"/>
  <c r="O289" i="2" s="1"/>
  <c r="M202" i="5"/>
  <c r="M302" i="5"/>
  <c r="M342" i="5"/>
  <c r="M35" i="5"/>
  <c r="M126" i="5"/>
  <c r="N147" i="5"/>
  <c r="O149" i="2" s="1"/>
  <c r="O147" i="5"/>
  <c r="P149" i="2" s="1"/>
  <c r="N204" i="5"/>
  <c r="O206" i="2" s="1"/>
  <c r="N300" i="5"/>
  <c r="O302" i="2" s="1"/>
  <c r="O228" i="5"/>
  <c r="P230" i="2" s="1"/>
  <c r="O276" i="5"/>
  <c r="P278" i="2" s="1"/>
  <c r="O299" i="5"/>
  <c r="P301" i="2" s="1"/>
  <c r="N364" i="5"/>
  <c r="O366" i="2" s="1"/>
  <c r="O227" i="5"/>
  <c r="P229" i="2" s="1"/>
  <c r="N319" i="5"/>
  <c r="O321" i="2" s="1"/>
  <c r="M393" i="5"/>
  <c r="N323" i="5"/>
  <c r="O325" i="2" s="1"/>
  <c r="N403" i="5"/>
  <c r="O405" i="2" s="1"/>
  <c r="O379" i="5"/>
  <c r="P381" i="2" s="1"/>
  <c r="M378" i="5"/>
  <c r="O425" i="5"/>
  <c r="P427" i="2" s="1"/>
  <c r="O437" i="5"/>
  <c r="P439" i="2" s="1"/>
  <c r="O221" i="5"/>
  <c r="P223" i="2" s="1"/>
  <c r="N422" i="5"/>
  <c r="O424" i="2" s="1"/>
  <c r="M380" i="5"/>
  <c r="N56" i="5"/>
  <c r="O58" i="2" s="1"/>
  <c r="M47" i="5"/>
  <c r="N118" i="5"/>
  <c r="O120" i="2" s="1"/>
  <c r="N141" i="5"/>
  <c r="O143" i="2" s="1"/>
  <c r="N172" i="5"/>
  <c r="O174" i="2" s="1"/>
  <c r="N34" i="5"/>
  <c r="O36" i="2" s="1"/>
  <c r="N82" i="5"/>
  <c r="O84" i="2" s="1"/>
  <c r="O28" i="5"/>
  <c r="P30" i="2" s="1"/>
  <c r="O52" i="5"/>
  <c r="P54" i="2" s="1"/>
  <c r="O76" i="5"/>
  <c r="P78" i="2" s="1"/>
  <c r="M32" i="5"/>
  <c r="M80" i="5"/>
  <c r="N128" i="5"/>
  <c r="O130" i="2" s="1"/>
  <c r="N65" i="5"/>
  <c r="O67" i="2" s="1"/>
  <c r="O159" i="5"/>
  <c r="P161" i="2" s="1"/>
  <c r="M90" i="5"/>
  <c r="N31" i="5"/>
  <c r="O33" i="2" s="1"/>
  <c r="M148" i="5"/>
  <c r="M237" i="5"/>
  <c r="M285" i="5"/>
  <c r="N199" i="5"/>
  <c r="O201" i="2" s="1"/>
  <c r="N263" i="5"/>
  <c r="O265" i="2" s="1"/>
  <c r="M260" i="5"/>
  <c r="M226" i="5"/>
  <c r="O305" i="5"/>
  <c r="P307" i="2" s="1"/>
  <c r="M382" i="5"/>
  <c r="M113" i="5"/>
  <c r="N107" i="5"/>
  <c r="O109" i="2" s="1"/>
  <c r="O294" i="5"/>
  <c r="P296" i="2" s="1"/>
  <c r="N360" i="5"/>
  <c r="O362" i="2" s="1"/>
  <c r="M363" i="5"/>
  <c r="M338" i="5"/>
  <c r="M42" i="5"/>
  <c r="N117" i="5"/>
  <c r="O119" i="2" s="1"/>
  <c r="M231" i="5"/>
  <c r="M322" i="5"/>
  <c r="O332" i="5"/>
  <c r="P334" i="2" s="1"/>
  <c r="O356" i="5"/>
  <c r="P358" i="2" s="1"/>
  <c r="O380" i="5"/>
  <c r="P382" i="2" s="1"/>
  <c r="M218" i="5"/>
  <c r="M307" i="5"/>
  <c r="N361" i="5"/>
  <c r="O363" i="2" s="1"/>
  <c r="N409" i="5"/>
  <c r="O411" i="2" s="1"/>
  <c r="O327" i="5"/>
  <c r="P329" i="2" s="1"/>
  <c r="O405" i="5"/>
  <c r="P407" i="2" s="1"/>
  <c r="M358" i="5"/>
  <c r="O349" i="5"/>
  <c r="P351" i="2" s="1"/>
  <c r="N32" i="5"/>
  <c r="O34" i="2" s="1"/>
  <c r="M43" i="5"/>
  <c r="O39" i="5"/>
  <c r="P41" i="2" s="1"/>
  <c r="N87" i="5"/>
  <c r="O89" i="2" s="1"/>
  <c r="M134" i="5"/>
  <c r="O93" i="5"/>
  <c r="P95" i="2" s="1"/>
  <c r="N245" i="5"/>
  <c r="O247" i="2" s="1"/>
  <c r="M190" i="5"/>
  <c r="O341" i="5"/>
  <c r="P343" i="2" s="1"/>
  <c r="O205" i="5"/>
  <c r="P207" i="2" s="1"/>
  <c r="M421" i="5"/>
  <c r="M409" i="5"/>
  <c r="M63" i="5"/>
  <c r="O59" i="5"/>
  <c r="P61" i="2" s="1"/>
  <c r="M88" i="5"/>
  <c r="M40" i="5"/>
  <c r="O90" i="5"/>
  <c r="P92" i="2" s="1"/>
  <c r="N137" i="5"/>
  <c r="O139" i="2" s="1"/>
  <c r="O119" i="5"/>
  <c r="P121" i="2" s="1"/>
  <c r="O143" i="5"/>
  <c r="P145" i="2" s="1"/>
  <c r="M125" i="5"/>
  <c r="O156" i="5"/>
  <c r="P158" i="2" s="1"/>
  <c r="O180" i="5"/>
  <c r="P182" i="2" s="1"/>
  <c r="N190" i="5"/>
  <c r="O192" i="2" s="1"/>
  <c r="N238" i="5"/>
  <c r="O240" i="2" s="1"/>
  <c r="N286" i="5"/>
  <c r="O288" i="2" s="1"/>
  <c r="M189" i="5"/>
  <c r="M245" i="5"/>
  <c r="M293" i="5"/>
  <c r="M300" i="5"/>
  <c r="N350" i="5"/>
  <c r="O352" i="2" s="1"/>
  <c r="N398" i="5"/>
  <c r="O400" i="2" s="1"/>
  <c r="O231" i="5"/>
  <c r="P233" i="2" s="1"/>
  <c r="O308" i="5"/>
  <c r="P310" i="2" s="1"/>
  <c r="O338" i="5"/>
  <c r="P340" i="2" s="1"/>
  <c r="O362" i="5"/>
  <c r="P364" i="2" s="1"/>
  <c r="O386" i="5"/>
  <c r="P388" i="2" s="1"/>
  <c r="M258" i="5"/>
  <c r="N357" i="5"/>
  <c r="O359" i="2" s="1"/>
  <c r="N405" i="5"/>
  <c r="O407" i="2" s="1"/>
  <c r="O351" i="5"/>
  <c r="P353" i="2" s="1"/>
  <c r="O411" i="5"/>
  <c r="P413" i="2" s="1"/>
  <c r="O265" i="5"/>
  <c r="P267" i="2" s="1"/>
  <c r="O369" i="5"/>
  <c r="P371" i="2" s="1"/>
  <c r="O42" i="5"/>
  <c r="P44" i="2" s="1"/>
  <c r="M91" i="5"/>
  <c r="O166" i="5"/>
  <c r="P168" i="2" s="1"/>
  <c r="N176" i="5"/>
  <c r="O178" i="2" s="1"/>
  <c r="O340" i="5"/>
  <c r="P342" i="2" s="1"/>
  <c r="M282" i="5"/>
  <c r="O55" i="5"/>
  <c r="P57" i="2" s="1"/>
  <c r="M150" i="5"/>
  <c r="N396" i="5"/>
  <c r="O398" i="2" s="1"/>
  <c r="M222" i="5"/>
  <c r="O410" i="5"/>
  <c r="P412" i="2" s="1"/>
  <c r="M324" i="5"/>
  <c r="N430" i="5"/>
  <c r="O432" i="2" s="1"/>
  <c r="M425" i="5"/>
  <c r="N88" i="5"/>
  <c r="O90" i="2" s="1"/>
  <c r="M98" i="5"/>
  <c r="N75" i="5"/>
  <c r="O77" i="2" s="1"/>
  <c r="O36" i="5"/>
  <c r="P38" i="2" s="1"/>
  <c r="M48" i="5"/>
  <c r="M99" i="5"/>
  <c r="N63" i="5"/>
  <c r="O65" i="2" s="1"/>
  <c r="M197" i="5"/>
  <c r="N231" i="5"/>
  <c r="O233" i="2" s="1"/>
  <c r="M426" i="5"/>
  <c r="O285" i="5"/>
  <c r="P287" i="2" s="1"/>
  <c r="O426" i="5"/>
  <c r="P428" i="2" s="1"/>
  <c r="O438" i="5"/>
  <c r="P440" i="2" s="1"/>
  <c r="M413" i="5"/>
  <c r="N421" i="5"/>
  <c r="O423" i="2" s="1"/>
  <c r="M71" i="5"/>
  <c r="N102" i="5"/>
  <c r="O104" i="2" s="1"/>
  <c r="M154" i="5"/>
  <c r="N43" i="5"/>
  <c r="O45" i="2" s="1"/>
  <c r="N104" i="5"/>
  <c r="O106" i="2" s="1"/>
  <c r="M52" i="5"/>
  <c r="M405" i="5"/>
  <c r="O432" i="5"/>
  <c r="P434" i="2" s="1"/>
  <c r="M336" i="5"/>
  <c r="M398" i="5"/>
  <c r="O335" i="5"/>
  <c r="P337" i="2" s="1"/>
  <c r="N365" i="5"/>
  <c r="O367" i="2" s="1"/>
  <c r="O366" i="5"/>
  <c r="P368" i="2" s="1"/>
  <c r="O279" i="5"/>
  <c r="P281" i="2" s="1"/>
  <c r="N342" i="5"/>
  <c r="O344" i="2" s="1"/>
  <c r="M273" i="5"/>
  <c r="M141" i="5"/>
  <c r="O107" i="5"/>
  <c r="P109" i="2" s="1"/>
  <c r="O80" i="5"/>
  <c r="P82" i="2" s="1"/>
  <c r="N42" i="5"/>
  <c r="O44" i="2" s="1"/>
  <c r="N307" i="5"/>
  <c r="O309" i="2" s="1"/>
  <c r="O203" i="5"/>
  <c r="P205" i="2" s="1"/>
  <c r="N299" i="5"/>
  <c r="O301" i="2" s="1"/>
  <c r="O87" i="5"/>
  <c r="P89" i="2" s="1"/>
  <c r="M107" i="5"/>
  <c r="N259" i="5"/>
  <c r="O261" i="2" s="1"/>
  <c r="N394" i="5"/>
  <c r="O396" i="2" s="1"/>
  <c r="O289" i="5"/>
  <c r="P291" i="2" s="1"/>
  <c r="M158" i="5"/>
  <c r="N252" i="5"/>
  <c r="O254" i="2" s="1"/>
  <c r="M105" i="5"/>
  <c r="M254" i="5"/>
  <c r="M388" i="5"/>
  <c r="M344" i="5"/>
  <c r="M429" i="5"/>
  <c r="M114" i="5"/>
  <c r="M56" i="5"/>
  <c r="O127" i="5"/>
  <c r="P129" i="2" s="1"/>
  <c r="M131" i="5"/>
  <c r="N206" i="5"/>
  <c r="O208" i="2" s="1"/>
  <c r="M205" i="5"/>
  <c r="N366" i="5"/>
  <c r="O368" i="2" s="1"/>
  <c r="O322" i="5"/>
  <c r="P324" i="2" s="1"/>
  <c r="O394" i="5"/>
  <c r="P396" i="2" s="1"/>
  <c r="N373" i="5"/>
  <c r="O375" i="2" s="1"/>
  <c r="O389" i="5"/>
  <c r="P391" i="2" s="1"/>
  <c r="M430" i="5"/>
  <c r="N424" i="5"/>
  <c r="O426" i="2" s="1"/>
  <c r="O237" i="5"/>
  <c r="P239" i="2" s="1"/>
  <c r="N72" i="5"/>
  <c r="O74" i="2" s="1"/>
  <c r="N11" i="5"/>
  <c r="O13" i="2" s="1"/>
  <c r="O51" i="5"/>
  <c r="P53" i="2" s="1"/>
  <c r="N127" i="5"/>
  <c r="O129" i="2" s="1"/>
  <c r="M170" i="5"/>
  <c r="M411" i="5"/>
  <c r="O245" i="5"/>
  <c r="P247" i="2" s="1"/>
  <c r="O367" i="5"/>
  <c r="P369" i="2" s="1"/>
  <c r="M299" i="5"/>
  <c r="O300" i="5"/>
  <c r="P302" i="2" s="1"/>
  <c r="M305" i="5"/>
  <c r="M281" i="5"/>
  <c r="M181" i="5"/>
  <c r="M109" i="5"/>
  <c r="M20" i="5"/>
  <c r="O189" i="5"/>
  <c r="P191" i="2" s="1"/>
  <c r="O377" i="5"/>
  <c r="P379" i="2" s="1"/>
  <c r="M334" i="5"/>
  <c r="M242" i="5"/>
  <c r="N207" i="5"/>
  <c r="O209" i="2" s="1"/>
  <c r="M257" i="5"/>
  <c r="N294" i="5"/>
  <c r="O296" i="2" s="1"/>
  <c r="N198" i="5"/>
  <c r="O200" i="2" s="1"/>
  <c r="O160" i="5"/>
  <c r="P162" i="2" s="1"/>
  <c r="M115" i="5"/>
  <c r="O436" i="5"/>
  <c r="P438" i="2" s="1"/>
  <c r="M392" i="5"/>
  <c r="M400" i="5"/>
  <c r="N288" i="5"/>
  <c r="O290" i="2" s="1"/>
  <c r="M395" i="5"/>
  <c r="O416" i="5"/>
  <c r="P418" i="2" s="1"/>
  <c r="N14" i="5"/>
  <c r="O16" i="2" s="1"/>
  <c r="O78" i="5"/>
  <c r="P80" i="2" s="1"/>
  <c r="O125" i="5"/>
  <c r="P127" i="2" s="1"/>
  <c r="O177" i="5"/>
  <c r="P179" i="2" s="1"/>
  <c r="N186" i="5"/>
  <c r="O188" i="2" s="1"/>
  <c r="M251" i="5"/>
  <c r="M236" i="5"/>
  <c r="O364" i="5"/>
  <c r="P366" i="2" s="1"/>
  <c r="N329" i="5"/>
  <c r="O331" i="2" s="1"/>
  <c r="O359" i="5"/>
  <c r="P361" i="2" s="1"/>
  <c r="O185" i="5"/>
  <c r="P187" i="2" s="1"/>
  <c r="N64" i="5"/>
  <c r="O66" i="2" s="1"/>
  <c r="N119" i="5"/>
  <c r="O121" i="2" s="1"/>
  <c r="O259" i="5"/>
  <c r="P261" i="2" s="1"/>
  <c r="N355" i="5"/>
  <c r="O357" i="2" s="1"/>
  <c r="M79" i="5"/>
  <c r="N13" i="5"/>
  <c r="O15" i="2" s="1"/>
  <c r="N50" i="5"/>
  <c r="O52" i="2" s="1"/>
  <c r="O60" i="5"/>
  <c r="P62" i="2" s="1"/>
  <c r="O167" i="5"/>
  <c r="P169" i="2" s="1"/>
  <c r="M253" i="5"/>
  <c r="N279" i="5"/>
  <c r="O281" i="2" s="1"/>
  <c r="O287" i="5"/>
  <c r="P289" i="2" s="1"/>
  <c r="M368" i="5"/>
  <c r="M434" i="5"/>
  <c r="M340" i="5"/>
  <c r="O430" i="5"/>
  <c r="P432" i="2" s="1"/>
  <c r="N134" i="5"/>
  <c r="O136" i="2" s="1"/>
  <c r="O104" i="5"/>
  <c r="P106" i="2" s="1"/>
  <c r="O106" i="5"/>
  <c r="P108" i="2" s="1"/>
  <c r="M274" i="5"/>
  <c r="M244" i="5"/>
  <c r="M249" i="5"/>
  <c r="O168" i="5"/>
  <c r="P170" i="2" s="1"/>
  <c r="O155" i="5"/>
  <c r="P157" i="2" s="1"/>
  <c r="O123" i="5"/>
  <c r="P125" i="2" s="1"/>
  <c r="N74" i="5"/>
  <c r="O76" i="2" s="1"/>
  <c r="O424" i="5"/>
  <c r="P426" i="2" s="1"/>
  <c r="N428" i="5"/>
  <c r="O430" i="2" s="1"/>
  <c r="O415" i="5"/>
  <c r="P417" i="2" s="1"/>
  <c r="N333" i="5"/>
  <c r="O335" i="2" s="1"/>
  <c r="O398" i="5"/>
  <c r="P400" i="2" s="1"/>
  <c r="O350" i="5"/>
  <c r="P352" i="2" s="1"/>
  <c r="N406" i="5"/>
  <c r="O408" i="2" s="1"/>
  <c r="M276" i="5"/>
  <c r="M241" i="5"/>
  <c r="N136" i="5"/>
  <c r="O138" i="2" s="1"/>
  <c r="N113" i="5"/>
  <c r="O115" i="2" s="1"/>
  <c r="O48" i="5"/>
  <c r="P50" i="2" s="1"/>
  <c r="O358" i="5"/>
  <c r="P360" i="2" s="1"/>
  <c r="N233" i="5"/>
  <c r="O235" i="2" s="1"/>
  <c r="M66" i="5"/>
  <c r="N346" i="5"/>
  <c r="O348" i="2" s="1"/>
  <c r="O312" i="5"/>
  <c r="P314" i="2" s="1"/>
  <c r="M83" i="5"/>
  <c r="N151" i="5"/>
  <c r="O153" i="2" s="1"/>
  <c r="O252" i="5"/>
  <c r="P254" i="2" s="1"/>
  <c r="M318" i="5"/>
  <c r="M353" i="5"/>
  <c r="O298" i="5"/>
  <c r="P300" i="2" s="1"/>
  <c r="O361" i="5"/>
  <c r="P363" i="2" s="1"/>
  <c r="M352" i="5"/>
  <c r="O75" i="5"/>
  <c r="P77" i="2" s="1"/>
  <c r="M178" i="5"/>
  <c r="O95" i="5"/>
  <c r="P97" i="2" s="1"/>
  <c r="N153" i="5"/>
  <c r="O155" i="2" s="1"/>
  <c r="N302" i="5"/>
  <c r="O304" i="2" s="1"/>
  <c r="O263" i="5"/>
  <c r="P265" i="2" s="1"/>
  <c r="O370" i="5"/>
  <c r="P372" i="2" s="1"/>
  <c r="N325" i="5"/>
  <c r="O327" i="2" s="1"/>
  <c r="O383" i="5"/>
  <c r="P385" i="2" s="1"/>
  <c r="N311" i="5"/>
  <c r="O313" i="2" s="1"/>
  <c r="M422" i="5"/>
  <c r="N437" i="5"/>
  <c r="O439" i="2" s="1"/>
  <c r="M396" i="5"/>
  <c r="N24" i="5"/>
  <c r="O26" i="2" s="1"/>
  <c r="M55" i="5"/>
  <c r="O35" i="5"/>
  <c r="P37" i="2" s="1"/>
  <c r="O83" i="5"/>
  <c r="P85" i="2" s="1"/>
  <c r="M138" i="5"/>
  <c r="M159" i="5"/>
  <c r="N431" i="5"/>
  <c r="O433" i="2" s="1"/>
  <c r="N420" i="5"/>
  <c r="M432" i="5"/>
  <c r="N349" i="5"/>
  <c r="O351" i="2" s="1"/>
  <c r="O342" i="5"/>
  <c r="P344" i="2" s="1"/>
  <c r="N358" i="5"/>
  <c r="O360" i="2" s="1"/>
  <c r="N191" i="5"/>
  <c r="O193" i="2" s="1"/>
  <c r="N278" i="5"/>
  <c r="O280" i="2" s="1"/>
  <c r="N47" i="5"/>
  <c r="O49" i="2" s="1"/>
  <c r="M84" i="5"/>
  <c r="M328" i="5"/>
  <c r="M420" i="5"/>
  <c r="M416" i="5"/>
  <c r="O217" i="5"/>
  <c r="P219" i="2" s="1"/>
  <c r="O291" i="5"/>
  <c r="P293" i="2" s="1"/>
  <c r="N239" i="5"/>
  <c r="O241" i="2" s="1"/>
  <c r="M289" i="5"/>
  <c r="M193" i="5"/>
  <c r="N230" i="5"/>
  <c r="O232" i="2" s="1"/>
  <c r="O176" i="5"/>
  <c r="P178" i="2" s="1"/>
  <c r="O171" i="5"/>
  <c r="P173" i="2" s="1"/>
  <c r="N86" i="5"/>
  <c r="O88" i="2" s="1"/>
  <c r="N55" i="5"/>
  <c r="O57" i="2" s="1"/>
  <c r="N377" i="5"/>
  <c r="O379" i="2" s="1"/>
  <c r="O381" i="5"/>
  <c r="P383" i="2" s="1"/>
  <c r="M179" i="5"/>
  <c r="M345" i="5"/>
  <c r="O429" i="5"/>
  <c r="P431" i="2" s="1"/>
  <c r="O12" i="5"/>
  <c r="P14" i="2" s="1"/>
  <c r="N144" i="5"/>
  <c r="O146" i="2" s="1"/>
  <c r="M406" i="5"/>
  <c r="O434" i="5"/>
  <c r="P436" i="2" s="1"/>
  <c r="N45" i="5"/>
  <c r="O47" i="2" s="1"/>
  <c r="O428" i="5"/>
  <c r="P430" i="2" s="1"/>
  <c r="O357" i="5"/>
  <c r="P359" i="2" s="1"/>
  <c r="N49" i="5"/>
  <c r="O51" i="2" s="1"/>
  <c r="N435" i="5"/>
  <c r="O437" i="2" s="1"/>
  <c r="M428" i="5"/>
  <c r="M310" i="5"/>
  <c r="N374" i="5"/>
  <c r="O376" i="2" s="1"/>
  <c r="M209" i="5"/>
  <c r="O420" i="5"/>
  <c r="O407" i="5"/>
  <c r="P409" i="2" s="1"/>
  <c r="M265" i="5"/>
  <c r="N423" i="5"/>
  <c r="O425" i="2" s="1"/>
  <c r="M401" i="5"/>
  <c r="M439" i="5"/>
  <c r="N303" i="5"/>
  <c r="O305" i="2" s="1"/>
  <c r="O435" i="5"/>
  <c r="P437" i="2" s="1"/>
  <c r="M330" i="5"/>
  <c r="M238" i="5"/>
  <c r="N313" i="5"/>
  <c r="O315" i="2" s="1"/>
  <c r="M198" i="5"/>
  <c r="O239" i="5"/>
  <c r="P241" i="2" s="1"/>
  <c r="O196" i="5"/>
  <c r="P198" i="2" s="1"/>
  <c r="O233" i="5"/>
  <c r="P235" i="2" s="1"/>
  <c r="N425" i="5"/>
  <c r="O427" i="2" s="1"/>
  <c r="O27" i="5"/>
  <c r="P29" i="2" s="1"/>
  <c r="M261" i="5"/>
  <c r="O346" i="5"/>
  <c r="P348" i="2" s="1"/>
  <c r="O325" i="5"/>
  <c r="P327" i="2" s="1"/>
  <c r="M408" i="5"/>
  <c r="M438" i="5"/>
  <c r="O67" i="5"/>
  <c r="P69" i="2" s="1"/>
  <c r="M364" i="5"/>
  <c r="O390" i="5"/>
  <c r="P392" i="2" s="1"/>
  <c r="M217" i="5"/>
  <c r="N271" i="5"/>
  <c r="O273" i="2" s="1"/>
  <c r="N262" i="5"/>
  <c r="O264" i="2" s="1"/>
  <c r="O16" i="5"/>
  <c r="P18" i="2" s="1"/>
  <c r="M424" i="5"/>
  <c r="M210" i="5"/>
  <c r="O247" i="5"/>
  <c r="P249" i="2" s="1"/>
  <c r="N149" i="5"/>
  <c r="O151" i="2" s="1"/>
  <c r="M233" i="5"/>
  <c r="O124" i="5"/>
  <c r="P126" i="2" s="1"/>
  <c r="M431" i="5"/>
  <c r="M356" i="5"/>
  <c r="O329" i="5"/>
  <c r="P331" i="2" s="1"/>
  <c r="O414" i="5"/>
  <c r="P416" i="2" s="1"/>
  <c r="N331" i="5"/>
  <c r="O333" i="2" s="1"/>
  <c r="M397" i="5"/>
  <c r="O272" i="5"/>
  <c r="P274" i="2" s="1"/>
  <c r="O224" i="5"/>
  <c r="P226" i="2" s="1"/>
  <c r="N322" i="5"/>
  <c r="O324" i="2" s="1"/>
  <c r="N228" i="5"/>
  <c r="O230" i="2" s="1"/>
  <c r="M175" i="5"/>
  <c r="M62" i="5"/>
  <c r="N258" i="5"/>
  <c r="O260" i="2" s="1"/>
  <c r="O413" i="5"/>
  <c r="P415" i="2" s="1"/>
  <c r="M75" i="5"/>
  <c r="O193" i="5"/>
  <c r="P195" i="2" s="1"/>
  <c r="O84" i="5"/>
  <c r="P86" i="2" s="1"/>
  <c r="N150" i="5"/>
  <c r="O152" i="2" s="1"/>
  <c r="O116" i="5"/>
  <c r="P118" i="2" s="1"/>
  <c r="N156" i="5"/>
  <c r="O158" i="2" s="1"/>
  <c r="M185" i="5"/>
  <c r="M89" i="5"/>
  <c r="M414" i="5"/>
  <c r="O399" i="5"/>
  <c r="P401" i="2" s="1"/>
  <c r="O382" i="5"/>
  <c r="P384" i="2" s="1"/>
  <c r="O139" i="5"/>
  <c r="P141" i="2" s="1"/>
  <c r="O273" i="5"/>
  <c r="P275" i="2" s="1"/>
  <c r="O374" i="5"/>
  <c r="P376" i="2" s="1"/>
  <c r="M201" i="5"/>
  <c r="M423" i="5"/>
  <c r="N439" i="5"/>
  <c r="O441" i="2" s="1"/>
  <c r="O427" i="5"/>
  <c r="P429" i="2" s="1"/>
  <c r="M412" i="5"/>
  <c r="M381" i="5"/>
  <c r="O275" i="5"/>
  <c r="P277" i="2" s="1"/>
  <c r="N372" i="5"/>
  <c r="O374" i="2" s="1"/>
  <c r="M272" i="5"/>
  <c r="N205" i="5"/>
  <c r="O207" i="2" s="1"/>
  <c r="O152" i="5"/>
  <c r="P154" i="2" s="1"/>
  <c r="O163" i="5"/>
  <c r="P165" i="2" s="1"/>
  <c r="O131" i="5"/>
  <c r="P133" i="2" s="1"/>
  <c r="M60" i="5"/>
  <c r="N90" i="5"/>
  <c r="O92" i="2" s="1"/>
  <c r="M255" i="5"/>
  <c r="N277" i="5"/>
  <c r="O279" i="2" s="1"/>
  <c r="N105" i="5"/>
  <c r="O107" i="2" s="1"/>
  <c r="O164" i="5"/>
  <c r="P166" i="2" s="1"/>
  <c r="N432" i="5"/>
  <c r="O434" i="2" s="1"/>
  <c r="M15" i="5"/>
  <c r="M106" i="5"/>
  <c r="O183" i="5"/>
  <c r="P185" i="2" s="1"/>
  <c r="M372" i="5"/>
  <c r="N143" i="5"/>
  <c r="O145" i="2" s="1"/>
  <c r="N161" i="5"/>
  <c r="O163" i="2" s="1"/>
  <c r="N390" i="5"/>
  <c r="O392" i="2" s="1"/>
  <c r="N223" i="5"/>
  <c r="O225" i="2" s="1"/>
  <c r="N310" i="5"/>
  <c r="O312" i="2" s="1"/>
  <c r="O32" i="5"/>
  <c r="P34" i="2" s="1"/>
  <c r="O320" i="5"/>
  <c r="P322" i="2" s="1"/>
  <c r="O201" i="5"/>
  <c r="P203" i="2" s="1"/>
  <c r="O395" i="5"/>
  <c r="P397" i="2" s="1"/>
  <c r="N395" i="5"/>
  <c r="O397" i="2" s="1"/>
  <c r="O309" i="5"/>
  <c r="P311" i="2" s="1"/>
  <c r="M365" i="5"/>
  <c r="M208" i="5"/>
  <c r="O256" i="5"/>
  <c r="P258" i="2" s="1"/>
  <c r="O208" i="5"/>
  <c r="P210" i="2" s="1"/>
  <c r="N292" i="5"/>
  <c r="O294" i="2" s="1"/>
  <c r="N196" i="5"/>
  <c r="O198" i="2" s="1"/>
  <c r="N116" i="5"/>
  <c r="O118" i="2" s="1"/>
  <c r="N187" i="5"/>
  <c r="O189" i="2" s="1"/>
  <c r="O388" i="5"/>
  <c r="P390" i="2" s="1"/>
  <c r="N126" i="5"/>
  <c r="O128" i="2" s="1"/>
  <c r="M309" i="5"/>
  <c r="M162" i="5"/>
  <c r="O311" i="5"/>
  <c r="P313" i="2" s="1"/>
  <c r="M315" i="5"/>
  <c r="O422" i="5"/>
  <c r="P424" i="2" s="1"/>
  <c r="M332" i="5"/>
  <c r="M39" i="5"/>
  <c r="M122" i="5"/>
  <c r="M151" i="5"/>
  <c r="M143" i="5"/>
  <c r="N397" i="5"/>
  <c r="O399" i="2" s="1"/>
  <c r="O334" i="5"/>
  <c r="P336" i="2" s="1"/>
  <c r="M68" i="5"/>
  <c r="N436" i="5"/>
  <c r="O438" i="2" s="1"/>
  <c r="M366" i="5"/>
  <c r="N381" i="5"/>
  <c r="O383" i="2" s="1"/>
  <c r="N96" i="5"/>
  <c r="O98" i="2" s="1"/>
  <c r="N255" i="5"/>
  <c r="O257" i="2" s="1"/>
  <c r="M225" i="5"/>
  <c r="M297" i="5"/>
  <c r="M290" i="5"/>
  <c r="N340" i="5"/>
  <c r="O342" i="2" s="1"/>
  <c r="M137" i="5"/>
  <c r="M252" i="5"/>
  <c r="N254" i="5"/>
  <c r="O256" i="2" s="1"/>
  <c r="M403" i="5"/>
  <c r="M436" i="5"/>
  <c r="N158" i="5"/>
  <c r="O160" i="2" s="1"/>
  <c r="N246" i="5"/>
  <c r="O248" i="2" s="1"/>
  <c r="N426" i="5"/>
  <c r="O428" i="2" s="1"/>
  <c r="O373" i="5"/>
  <c r="P375" i="2" s="1"/>
  <c r="M349" i="5"/>
  <c r="O288" i="5"/>
  <c r="P290" i="2" s="1"/>
  <c r="O192" i="5"/>
  <c r="P194" i="2" s="1"/>
  <c r="N159" i="5"/>
  <c r="O161" i="2" s="1"/>
  <c r="N81" i="5"/>
  <c r="O83" i="2" s="1"/>
  <c r="N97" i="5"/>
  <c r="O99" i="2" s="1"/>
  <c r="N26" i="5"/>
  <c r="O28" i="2" s="1"/>
  <c r="N414" i="5"/>
  <c r="O416" i="2" s="1"/>
  <c r="O337" i="5"/>
  <c r="P339" i="2" s="1"/>
  <c r="M36" i="5"/>
  <c r="M410" i="5"/>
  <c r="O331" i="5"/>
  <c r="P333" i="2" s="1"/>
  <c r="M333" i="5"/>
  <c r="O315" i="5"/>
  <c r="P317" i="2" s="1"/>
  <c r="M28" i="5"/>
  <c r="N10" i="5"/>
  <c r="N427" i="5"/>
  <c r="O429" i="2" s="1"/>
  <c r="O319" i="5"/>
  <c r="P321" i="2" s="1"/>
  <c r="O211" i="5"/>
  <c r="P213" i="2" s="1"/>
  <c r="N269" i="5"/>
  <c r="O271" i="2" s="1"/>
  <c r="N79" i="5"/>
  <c r="O81" i="2" s="1"/>
  <c r="N120" i="5"/>
  <c r="O122" i="2" s="1"/>
  <c r="O72" i="5"/>
  <c r="P74" i="2" s="1"/>
  <c r="O10" i="5"/>
  <c r="N312" i="5"/>
  <c r="O314" i="2" s="1"/>
  <c r="N59" i="5"/>
  <c r="O61" i="2" s="1"/>
  <c r="O326" i="5"/>
  <c r="P328" i="2" s="1"/>
  <c r="M394" i="5"/>
  <c r="N363" i="5"/>
  <c r="O365" i="2" s="1"/>
  <c r="O240" i="5"/>
  <c r="P242" i="2" s="1"/>
  <c r="N260" i="5"/>
  <c r="O262" i="2" s="1"/>
  <c r="N139" i="5"/>
  <c r="O141" i="2" s="1"/>
  <c r="O99" i="5"/>
  <c r="P101" i="2" s="1"/>
  <c r="M360" i="5"/>
  <c r="N326" i="5"/>
  <c r="O328" i="2" s="1"/>
  <c r="N404" i="5"/>
  <c r="O406" i="2" s="1"/>
  <c r="O40" i="5"/>
  <c r="P42" i="2" s="1"/>
  <c r="O19" i="5"/>
  <c r="P21" i="2" s="1"/>
  <c r="N237" i="5"/>
  <c r="O239" i="2" s="1"/>
  <c r="N413" i="5"/>
  <c r="O415" i="2" s="1"/>
  <c r="EO10" i="5"/>
  <c r="M10" i="5"/>
  <c r="N178" i="5"/>
  <c r="O180" i="2" s="1"/>
  <c r="O64" i="5"/>
  <c r="P66" i="2" s="1"/>
  <c r="EO370" i="5"/>
  <c r="EO142" i="5"/>
  <c r="EO297" i="5"/>
  <c r="EO160" i="5"/>
  <c r="EO92" i="5"/>
  <c r="EO315" i="5"/>
  <c r="N356" i="5"/>
  <c r="O358" i="2" s="1"/>
  <c r="O229" i="5"/>
  <c r="P231" i="2" s="1"/>
  <c r="EO178" i="5"/>
  <c r="EO398" i="5"/>
  <c r="EO244" i="5"/>
  <c r="EO302" i="5"/>
  <c r="EO174" i="5"/>
  <c r="EO165" i="5"/>
  <c r="M407" i="5"/>
  <c r="EO322" i="5"/>
  <c r="EO116" i="5"/>
  <c r="EO42" i="5"/>
  <c r="EO186" i="5"/>
  <c r="EO179" i="5"/>
  <c r="EO127" i="5"/>
  <c r="EO11" i="5"/>
  <c r="M304" i="5"/>
  <c r="EO395" i="5"/>
  <c r="EO84" i="5"/>
  <c r="EO247" i="5"/>
  <c r="EO93" i="5"/>
  <c r="EO41" i="5"/>
  <c r="EO248" i="5"/>
  <c r="EO428" i="5"/>
  <c r="M376" i="5"/>
  <c r="EO282" i="5"/>
  <c r="EO102" i="5"/>
  <c r="EO154" i="5"/>
  <c r="EO58" i="5"/>
  <c r="EO384" i="5"/>
  <c r="EO30" i="5"/>
  <c r="M341" i="5"/>
  <c r="O393" i="5"/>
  <c r="P395" i="2" s="1"/>
  <c r="EO68" i="5"/>
  <c r="EO351" i="5"/>
  <c r="EO274" i="5"/>
  <c r="EO344" i="5"/>
  <c r="EO307" i="5"/>
  <c r="EO239" i="5"/>
  <c r="EO107" i="5"/>
  <c r="EO426" i="5"/>
  <c r="O243" i="5"/>
  <c r="P245" i="2" s="1"/>
  <c r="O306" i="5"/>
  <c r="P308" i="2" s="1"/>
  <c r="EO417" i="5"/>
  <c r="EO295" i="5"/>
  <c r="EO387" i="5"/>
  <c r="EO157" i="5"/>
  <c r="EO105" i="5"/>
  <c r="EO312" i="5"/>
  <c r="M240" i="5"/>
  <c r="EO310" i="5"/>
  <c r="EO369" i="5"/>
  <c r="EO374" i="5"/>
  <c r="EO34" i="5"/>
  <c r="EO379" i="5"/>
  <c r="EO286" i="5"/>
  <c r="EO350" i="5"/>
  <c r="N388" i="5"/>
  <c r="O390" i="2" s="1"/>
  <c r="EO328" i="5"/>
  <c r="EO193" i="5"/>
  <c r="EO122" i="5"/>
  <c r="EO240" i="5"/>
  <c r="EO156" i="5"/>
  <c r="EO40" i="5"/>
  <c r="N434" i="5"/>
  <c r="O436" i="2" s="1"/>
  <c r="EO353" i="5"/>
  <c r="EO103" i="5"/>
  <c r="EO389" i="5"/>
  <c r="EO269" i="5"/>
  <c r="EO217" i="5"/>
  <c r="EO69" i="5"/>
  <c r="EO438" i="5"/>
  <c r="EO270" i="5"/>
  <c r="EO262" i="5"/>
  <c r="EO349" i="5"/>
  <c r="EO83" i="5"/>
  <c r="EO15" i="5"/>
  <c r="EO170" i="5"/>
  <c r="EO432" i="5"/>
  <c r="M373" i="5"/>
  <c r="O281" i="5"/>
  <c r="P283" i="2" s="1"/>
  <c r="N58" i="5"/>
  <c r="O60" i="2" s="1"/>
  <c r="EO246" i="5"/>
  <c r="EO65" i="5"/>
  <c r="EO81" i="5"/>
  <c r="EO304" i="5"/>
  <c r="EO236" i="5"/>
  <c r="EO104" i="5"/>
  <c r="M389" i="5"/>
  <c r="EO258" i="5"/>
  <c r="EO234" i="5"/>
  <c r="EO225" i="5"/>
  <c r="EO190" i="5"/>
  <c r="EO281" i="5"/>
  <c r="EO133" i="5"/>
  <c r="EO427" i="5"/>
  <c r="N297" i="5"/>
  <c r="O299" i="2" s="1"/>
  <c r="O353" i="5"/>
  <c r="P355" i="2" s="1"/>
  <c r="EO279" i="5"/>
  <c r="EO138" i="5"/>
  <c r="EO415" i="5"/>
  <c r="EO86" i="5"/>
  <c r="EO32" i="5"/>
  <c r="EO303" i="5"/>
  <c r="EO171" i="5"/>
  <c r="EO54" i="5"/>
  <c r="EO148" i="5"/>
  <c r="EO36" i="5"/>
  <c r="EO61" i="5"/>
  <c r="EO346" i="5"/>
  <c r="EO216" i="5"/>
  <c r="M440" i="5" l="1"/>
  <c r="O440" i="5"/>
  <c r="N440" i="5"/>
  <c r="EM7" i="5"/>
  <c r="N7" i="4"/>
  <c r="AA446" i="2"/>
  <c r="J445" i="2"/>
  <c r="P201" i="5"/>
  <c r="Q201" i="5" s="1"/>
  <c r="DO201" i="5"/>
  <c r="DO200" i="5"/>
  <c r="S443" i="2"/>
  <c r="AD446" i="2"/>
  <c r="Z215" i="2"/>
  <c r="Z446" i="2" s="1"/>
  <c r="X443" i="2"/>
  <c r="P200" i="5"/>
  <c r="Q200" i="5" s="1"/>
  <c r="EO442" i="5"/>
  <c r="EO7" i="5" s="1"/>
  <c r="AA7" i="4" s="1"/>
  <c r="P203" i="5"/>
  <c r="Q203" i="5" s="1"/>
  <c r="L205" i="2"/>
  <c r="R205" i="2" s="1"/>
  <c r="DO203" i="5"/>
  <c r="AK7" i="4"/>
  <c r="L201" i="2"/>
  <c r="L196" i="2"/>
  <c r="R196" i="2" s="1"/>
  <c r="P194" i="5"/>
  <c r="Q194" i="5" s="1"/>
  <c r="V443" i="2"/>
  <c r="AC446" i="2"/>
  <c r="K443" i="2"/>
  <c r="U443" i="2"/>
  <c r="DM441" i="5"/>
  <c r="T443" i="2"/>
  <c r="AB446" i="2"/>
  <c r="W215" i="2"/>
  <c r="W446" i="2" s="1"/>
  <c r="V215" i="2"/>
  <c r="L199" i="2"/>
  <c r="X215" i="2"/>
  <c r="T215" i="2"/>
  <c r="K214" i="2"/>
  <c r="K215" i="2" s="1"/>
  <c r="L206" i="2"/>
  <c r="S215" i="2"/>
  <c r="P196" i="5"/>
  <c r="Q196" i="5" s="1"/>
  <c r="L198" i="2"/>
  <c r="R198" i="2" s="1"/>
  <c r="DO196" i="5"/>
  <c r="AE454" i="5"/>
  <c r="L318" i="2"/>
  <c r="L197" i="2"/>
  <c r="R197" i="2" s="1"/>
  <c r="P195" i="5"/>
  <c r="Q195" i="5" s="1"/>
  <c r="DO195" i="5"/>
  <c r="DM212" i="5"/>
  <c r="DM213" i="5" s="1"/>
  <c r="Y215" i="2"/>
  <c r="Y446" i="2" s="1"/>
  <c r="U215" i="2"/>
  <c r="R324" i="2"/>
  <c r="L420" i="2"/>
  <c r="L112" i="2"/>
  <c r="L298" i="5"/>
  <c r="EL298" i="5" s="1"/>
  <c r="N110" i="5"/>
  <c r="O12" i="2"/>
  <c r="O112" i="2" s="1"/>
  <c r="L332" i="5"/>
  <c r="N334" i="2"/>
  <c r="L15" i="5"/>
  <c r="N17" i="2"/>
  <c r="L209" i="5"/>
  <c r="N211" i="2"/>
  <c r="L328" i="5"/>
  <c r="N330" i="2"/>
  <c r="L352" i="5"/>
  <c r="N354" i="2"/>
  <c r="L376" i="5"/>
  <c r="N378" i="2"/>
  <c r="L407" i="5"/>
  <c r="N409" i="2"/>
  <c r="L394" i="5"/>
  <c r="N396" i="2"/>
  <c r="L28" i="5"/>
  <c r="N30" i="2"/>
  <c r="L349" i="5"/>
  <c r="N351" i="2"/>
  <c r="L436" i="5"/>
  <c r="N438" i="2"/>
  <c r="L137" i="5"/>
  <c r="N139" i="2"/>
  <c r="L297" i="5"/>
  <c r="N299" i="2"/>
  <c r="L309" i="5"/>
  <c r="N311" i="2"/>
  <c r="N426" i="2"/>
  <c r="L424" i="5"/>
  <c r="L408" i="5"/>
  <c r="N410" i="2"/>
  <c r="L265" i="5"/>
  <c r="N267" i="2"/>
  <c r="L289" i="5"/>
  <c r="N291" i="2"/>
  <c r="L159" i="5"/>
  <c r="N161" i="2"/>
  <c r="L83" i="5"/>
  <c r="N85" i="2"/>
  <c r="L274" i="5"/>
  <c r="N276" i="2"/>
  <c r="L434" i="5"/>
  <c r="N436" i="2"/>
  <c r="L253" i="5"/>
  <c r="N255" i="2"/>
  <c r="L334" i="5"/>
  <c r="N336" i="2"/>
  <c r="L109" i="5"/>
  <c r="P109" i="5" s="1"/>
  <c r="Q109" i="5" s="1"/>
  <c r="N111" i="2"/>
  <c r="L114" i="5"/>
  <c r="P114" i="5" s="1"/>
  <c r="Q114" i="5" s="1"/>
  <c r="N116" i="2"/>
  <c r="L254" i="5"/>
  <c r="N256" i="2"/>
  <c r="L398" i="5"/>
  <c r="N400" i="2"/>
  <c r="L71" i="5"/>
  <c r="N73" i="2"/>
  <c r="L99" i="5"/>
  <c r="N101" i="2"/>
  <c r="L63" i="5"/>
  <c r="N65" i="2"/>
  <c r="L190" i="5"/>
  <c r="N192" i="2"/>
  <c r="L43" i="5"/>
  <c r="N45" i="2"/>
  <c r="N360" i="2"/>
  <c r="L358" i="5"/>
  <c r="L322" i="5"/>
  <c r="N324" i="2"/>
  <c r="L363" i="5"/>
  <c r="N365" i="2"/>
  <c r="L382" i="5"/>
  <c r="N384" i="2"/>
  <c r="L285" i="5"/>
  <c r="N287" i="2"/>
  <c r="L47" i="5"/>
  <c r="N49" i="2"/>
  <c r="L378" i="5"/>
  <c r="N380" i="2"/>
  <c r="L227" i="5"/>
  <c r="N229" i="2"/>
  <c r="L169" i="5"/>
  <c r="N171" i="2"/>
  <c r="L118" i="5"/>
  <c r="P118" i="5" s="1"/>
  <c r="Q118" i="5" s="1"/>
  <c r="N120" i="2"/>
  <c r="L145" i="5"/>
  <c r="N147" i="2"/>
  <c r="L221" i="5"/>
  <c r="N223" i="2"/>
  <c r="L64" i="5"/>
  <c r="N66" i="2"/>
  <c r="L415" i="5"/>
  <c r="N417" i="2"/>
  <c r="L404" i="5"/>
  <c r="N406" i="2"/>
  <c r="L303" i="5"/>
  <c r="N305" i="2"/>
  <c r="L166" i="5"/>
  <c r="N168" i="2"/>
  <c r="L286" i="5"/>
  <c r="N288" i="2"/>
  <c r="O418" i="5"/>
  <c r="P320" i="2"/>
  <c r="P420" i="2" s="1"/>
  <c r="L207" i="5"/>
  <c r="N209" i="2"/>
  <c r="L22" i="5"/>
  <c r="N24" i="2"/>
  <c r="L223" i="5"/>
  <c r="N225" i="2"/>
  <c r="L82" i="5"/>
  <c r="N84" i="2"/>
  <c r="N322" i="2"/>
  <c r="L320" i="5"/>
  <c r="P320" i="5" s="1"/>
  <c r="Q320" i="5" s="1"/>
  <c r="L144" i="5"/>
  <c r="N146" i="2"/>
  <c r="L171" i="5"/>
  <c r="N173" i="2"/>
  <c r="L19" i="5"/>
  <c r="N21" i="2"/>
  <c r="L321" i="5"/>
  <c r="P321" i="5" s="1"/>
  <c r="Q321" i="5" s="1"/>
  <c r="N323" i="2"/>
  <c r="L243" i="5"/>
  <c r="N245" i="2"/>
  <c r="L78" i="5"/>
  <c r="N80" i="2"/>
  <c r="L256" i="5"/>
  <c r="N258" i="2"/>
  <c r="L204" i="5"/>
  <c r="P204" i="5" s="1"/>
  <c r="Q204" i="5" s="1"/>
  <c r="N206" i="2"/>
  <c r="L139" i="5"/>
  <c r="N141" i="2"/>
  <c r="L26" i="5"/>
  <c r="N28" i="2"/>
  <c r="L371" i="5"/>
  <c r="N373" i="2"/>
  <c r="L165" i="5"/>
  <c r="N167" i="2"/>
  <c r="L180" i="5"/>
  <c r="N182" i="2"/>
  <c r="L13" i="5"/>
  <c r="P13" i="5" s="1"/>
  <c r="Q13" i="5" s="1"/>
  <c r="N15" i="2"/>
  <c r="L383" i="5"/>
  <c r="N385" i="2"/>
  <c r="L136" i="5"/>
  <c r="N138" i="2"/>
  <c r="L57" i="5"/>
  <c r="N59" i="2"/>
  <c r="L108" i="5"/>
  <c r="N110" i="2"/>
  <c r="L327" i="5"/>
  <c r="N329" i="2"/>
  <c r="L168" i="5"/>
  <c r="N170" i="2"/>
  <c r="N75" i="2"/>
  <c r="L73" i="5"/>
  <c r="L45" i="5"/>
  <c r="N47" i="2"/>
  <c r="L44" i="5"/>
  <c r="N46" i="2"/>
  <c r="L348" i="5"/>
  <c r="N350" i="2"/>
  <c r="L435" i="5"/>
  <c r="N437" i="2"/>
  <c r="L410" i="5"/>
  <c r="N412" i="2"/>
  <c r="L304" i="5"/>
  <c r="N306" i="2"/>
  <c r="L225" i="5"/>
  <c r="N227" i="2"/>
  <c r="L68" i="5"/>
  <c r="N70" i="2"/>
  <c r="L151" i="5"/>
  <c r="N153" i="2"/>
  <c r="N317" i="2"/>
  <c r="L315" i="5"/>
  <c r="L255" i="5"/>
  <c r="N257" i="2"/>
  <c r="L412" i="5"/>
  <c r="P412" i="5" s="1"/>
  <c r="Q412" i="5" s="1"/>
  <c r="N414" i="2"/>
  <c r="L414" i="5"/>
  <c r="N416" i="2"/>
  <c r="L233" i="5"/>
  <c r="N235" i="2"/>
  <c r="L238" i="5"/>
  <c r="N240" i="2"/>
  <c r="L439" i="5"/>
  <c r="N441" i="2"/>
  <c r="L310" i="5"/>
  <c r="N312" i="2"/>
  <c r="L416" i="5"/>
  <c r="N418" i="2"/>
  <c r="L432" i="5"/>
  <c r="N434" i="2"/>
  <c r="L138" i="5"/>
  <c r="N140" i="2"/>
  <c r="L396" i="5"/>
  <c r="N398" i="2"/>
  <c r="L241" i="5"/>
  <c r="N243" i="2"/>
  <c r="L400" i="5"/>
  <c r="N402" i="2"/>
  <c r="L181" i="5"/>
  <c r="N183" i="2"/>
  <c r="L205" i="5"/>
  <c r="N207" i="2"/>
  <c r="L388" i="5"/>
  <c r="N390" i="2"/>
  <c r="L105" i="5"/>
  <c r="N107" i="2"/>
  <c r="L405" i="5"/>
  <c r="N407" i="2"/>
  <c r="L48" i="5"/>
  <c r="N50" i="2"/>
  <c r="N302" i="2"/>
  <c r="L300" i="5"/>
  <c r="L307" i="5"/>
  <c r="N309" i="2"/>
  <c r="L231" i="5"/>
  <c r="N233" i="2"/>
  <c r="L237" i="5"/>
  <c r="N239" i="2"/>
  <c r="L228" i="5"/>
  <c r="N230" i="2"/>
  <c r="L31" i="5"/>
  <c r="N33" i="2"/>
  <c r="L314" i="5"/>
  <c r="N316" i="2"/>
  <c r="L248" i="5"/>
  <c r="N250" i="2"/>
  <c r="L319" i="5"/>
  <c r="P319" i="5" s="1"/>
  <c r="Q319" i="5" s="1"/>
  <c r="N321" i="2"/>
  <c r="L95" i="5"/>
  <c r="N97" i="2"/>
  <c r="L16" i="5"/>
  <c r="N18" i="2"/>
  <c r="L402" i="5"/>
  <c r="N404" i="2"/>
  <c r="L361" i="5"/>
  <c r="N363" i="2"/>
  <c r="L377" i="5"/>
  <c r="N379" i="2"/>
  <c r="L224" i="5"/>
  <c r="N226" i="2"/>
  <c r="L174" i="5"/>
  <c r="N176" i="2"/>
  <c r="L183" i="5"/>
  <c r="N185" i="2"/>
  <c r="L123" i="5"/>
  <c r="N125" i="2"/>
  <c r="L306" i="5"/>
  <c r="N308" i="2"/>
  <c r="L195" i="5"/>
  <c r="N197" i="2"/>
  <c r="L58" i="5"/>
  <c r="N60" i="2"/>
  <c r="L292" i="5"/>
  <c r="N294" i="2"/>
  <c r="L219" i="5"/>
  <c r="N221" i="2"/>
  <c r="L54" i="5"/>
  <c r="N56" i="2"/>
  <c r="L120" i="5"/>
  <c r="N122" i="2"/>
  <c r="L59" i="5"/>
  <c r="N61" i="2"/>
  <c r="N392" i="2"/>
  <c r="L390" i="5"/>
  <c r="L287" i="5"/>
  <c r="N289" i="2"/>
  <c r="L92" i="5"/>
  <c r="N94" i="2"/>
  <c r="L370" i="5"/>
  <c r="N372" i="2"/>
  <c r="L323" i="5"/>
  <c r="N325" i="2"/>
  <c r="L156" i="5"/>
  <c r="N158" i="2"/>
  <c r="L140" i="5"/>
  <c r="N142" i="2"/>
  <c r="L359" i="5"/>
  <c r="N361" i="2"/>
  <c r="M212" i="5"/>
  <c r="N114" i="2"/>
  <c r="L112" i="5"/>
  <c r="P112" i="5" s="1"/>
  <c r="Q112" i="5" s="1"/>
  <c r="L33" i="5"/>
  <c r="N35" i="2"/>
  <c r="L357" i="5"/>
  <c r="N359" i="2"/>
  <c r="L77" i="5"/>
  <c r="N79" i="2"/>
  <c r="L311" i="5"/>
  <c r="N313" i="2"/>
  <c r="L301" i="5"/>
  <c r="N303" i="2"/>
  <c r="N130" i="2"/>
  <c r="L128" i="5"/>
  <c r="L49" i="5"/>
  <c r="N51" i="2"/>
  <c r="L280" i="5"/>
  <c r="N282" i="2"/>
  <c r="L94" i="5"/>
  <c r="N96" i="2"/>
  <c r="L21" i="5"/>
  <c r="N23" i="2"/>
  <c r="L167" i="5"/>
  <c r="N169" i="2"/>
  <c r="L360" i="5"/>
  <c r="N362" i="2"/>
  <c r="L252" i="5"/>
  <c r="N254" i="2"/>
  <c r="L240" i="5"/>
  <c r="N242" i="2"/>
  <c r="L341" i="5"/>
  <c r="N343" i="2"/>
  <c r="M110" i="5"/>
  <c r="L10" i="5"/>
  <c r="P10" i="5" s="1"/>
  <c r="Q10" i="5" s="1"/>
  <c r="N12" i="2"/>
  <c r="O110" i="5"/>
  <c r="P12" i="2"/>
  <c r="P112" i="2" s="1"/>
  <c r="L333" i="5"/>
  <c r="N335" i="2"/>
  <c r="L36" i="5"/>
  <c r="N38" i="2"/>
  <c r="L290" i="5"/>
  <c r="N292" i="2"/>
  <c r="L366" i="5"/>
  <c r="N368" i="2"/>
  <c r="L122" i="5"/>
  <c r="N124" i="2"/>
  <c r="L272" i="5"/>
  <c r="N274" i="2"/>
  <c r="L62" i="5"/>
  <c r="N64" i="2"/>
  <c r="N399" i="2"/>
  <c r="L397" i="5"/>
  <c r="L364" i="5"/>
  <c r="N366" i="2"/>
  <c r="L330" i="5"/>
  <c r="N332" i="2"/>
  <c r="L345" i="5"/>
  <c r="N347" i="2"/>
  <c r="L420" i="5"/>
  <c r="N422" i="2"/>
  <c r="O422" i="2"/>
  <c r="O442" i="2" s="1"/>
  <c r="L178" i="5"/>
  <c r="N180" i="2"/>
  <c r="L353" i="5"/>
  <c r="N355" i="2"/>
  <c r="L276" i="5"/>
  <c r="N278" i="2"/>
  <c r="L368" i="5"/>
  <c r="N370" i="2"/>
  <c r="L392" i="5"/>
  <c r="N394" i="2"/>
  <c r="L281" i="5"/>
  <c r="N283" i="2"/>
  <c r="L411" i="5"/>
  <c r="N413" i="2"/>
  <c r="L170" i="5"/>
  <c r="N172" i="2"/>
  <c r="L107" i="5"/>
  <c r="N109" i="2"/>
  <c r="L336" i="5"/>
  <c r="N338" i="2"/>
  <c r="L425" i="5"/>
  <c r="N427" i="2"/>
  <c r="N295" i="2"/>
  <c r="L293" i="5"/>
  <c r="L421" i="5"/>
  <c r="P421" i="5" s="1"/>
  <c r="Q421" i="5" s="1"/>
  <c r="N423" i="2"/>
  <c r="L218" i="5"/>
  <c r="P218" i="5" s="1"/>
  <c r="Q218" i="5" s="1"/>
  <c r="N220" i="2"/>
  <c r="L226" i="5"/>
  <c r="N228" i="2"/>
  <c r="L148" i="5"/>
  <c r="N150" i="2"/>
  <c r="L80" i="5"/>
  <c r="N82" i="2"/>
  <c r="L342" i="5"/>
  <c r="N344" i="2"/>
  <c r="L313" i="5"/>
  <c r="N315" i="2"/>
  <c r="L277" i="5"/>
  <c r="N279" i="2"/>
  <c r="L72" i="5"/>
  <c r="N74" i="2"/>
  <c r="L437" i="5"/>
  <c r="N439" i="2"/>
  <c r="L369" i="5"/>
  <c r="N371" i="2"/>
  <c r="L308" i="5"/>
  <c r="N310" i="2"/>
  <c r="N20" i="2"/>
  <c r="L18" i="5"/>
  <c r="L196" i="5"/>
  <c r="N198" i="2"/>
  <c r="L268" i="5"/>
  <c r="N270" i="2"/>
  <c r="L329" i="5"/>
  <c r="N331" i="2"/>
  <c r="L142" i="5"/>
  <c r="N144" i="2"/>
  <c r="L374" i="5"/>
  <c r="N376" i="2"/>
  <c r="L284" i="5"/>
  <c r="N286" i="2"/>
  <c r="L354" i="5"/>
  <c r="N356" i="2"/>
  <c r="N248" i="2"/>
  <c r="L246" i="5"/>
  <c r="L103" i="5"/>
  <c r="N105" i="2"/>
  <c r="L34" i="5"/>
  <c r="N36" i="2"/>
  <c r="L391" i="5"/>
  <c r="N393" i="2"/>
  <c r="L65" i="5"/>
  <c r="N67" i="2"/>
  <c r="L266" i="5"/>
  <c r="N268" i="2"/>
  <c r="L191" i="5"/>
  <c r="N193" i="2"/>
  <c r="L87" i="5"/>
  <c r="N89" i="2"/>
  <c r="L30" i="5"/>
  <c r="N32" i="2"/>
  <c r="L278" i="5"/>
  <c r="N280" i="2"/>
  <c r="L93" i="5"/>
  <c r="N95" i="2"/>
  <c r="L11" i="5"/>
  <c r="P11" i="5" s="1"/>
  <c r="Q11" i="5" s="1"/>
  <c r="N13" i="2"/>
  <c r="L263" i="5"/>
  <c r="N265" i="2"/>
  <c r="L96" i="5"/>
  <c r="N98" i="2"/>
  <c r="L116" i="5"/>
  <c r="P116" i="5" s="1"/>
  <c r="Q116" i="5" s="1"/>
  <c r="N118" i="2"/>
  <c r="L335" i="5"/>
  <c r="N337" i="2"/>
  <c r="N131" i="2"/>
  <c r="L129" i="5"/>
  <c r="N55" i="2"/>
  <c r="L53" i="5"/>
  <c r="L427" i="5"/>
  <c r="N429" i="2"/>
  <c r="L288" i="5"/>
  <c r="N290" i="2"/>
  <c r="L200" i="5"/>
  <c r="N202" i="2"/>
  <c r="L104" i="5"/>
  <c r="N106" i="2"/>
  <c r="L25" i="5"/>
  <c r="N27" i="2"/>
  <c r="N186" i="2"/>
  <c r="L184" i="5"/>
  <c r="N175" i="2"/>
  <c r="L173" i="5"/>
  <c r="L164" i="5"/>
  <c r="N166" i="2"/>
  <c r="O316" i="5"/>
  <c r="P218" i="2"/>
  <c r="P318" i="2" s="1"/>
  <c r="L206" i="5"/>
  <c r="N208" i="2"/>
  <c r="L362" i="5"/>
  <c r="N364" i="2"/>
  <c r="L389" i="5"/>
  <c r="N391" i="2"/>
  <c r="N375" i="2"/>
  <c r="L373" i="5"/>
  <c r="L403" i="5"/>
  <c r="N405" i="2"/>
  <c r="L39" i="5"/>
  <c r="N41" i="2"/>
  <c r="L162" i="5"/>
  <c r="N164" i="2"/>
  <c r="L60" i="5"/>
  <c r="N62" i="2"/>
  <c r="L201" i="5"/>
  <c r="N203" i="2"/>
  <c r="L89" i="5"/>
  <c r="N91" i="2"/>
  <c r="L175" i="5"/>
  <c r="N177" i="2"/>
  <c r="L431" i="5"/>
  <c r="N433" i="2"/>
  <c r="L401" i="5"/>
  <c r="N403" i="2"/>
  <c r="P422" i="2"/>
  <c r="P442" i="2" s="1"/>
  <c r="L428" i="5"/>
  <c r="N430" i="2"/>
  <c r="N408" i="2"/>
  <c r="L406" i="5"/>
  <c r="L179" i="5"/>
  <c r="N181" i="2"/>
  <c r="L422" i="5"/>
  <c r="N424" i="2"/>
  <c r="M418" i="5"/>
  <c r="N320" i="2"/>
  <c r="L318" i="5"/>
  <c r="P318" i="5" s="1"/>
  <c r="Q318" i="5" s="1"/>
  <c r="N238" i="2"/>
  <c r="L236" i="5"/>
  <c r="L257" i="5"/>
  <c r="N259" i="2"/>
  <c r="L305" i="5"/>
  <c r="N307" i="2"/>
  <c r="L430" i="5"/>
  <c r="N432" i="2"/>
  <c r="L131" i="5"/>
  <c r="N133" i="2"/>
  <c r="L429" i="5"/>
  <c r="N431" i="2"/>
  <c r="L158" i="5"/>
  <c r="N160" i="2"/>
  <c r="L222" i="5"/>
  <c r="N224" i="2"/>
  <c r="L91" i="5"/>
  <c r="N93" i="2"/>
  <c r="L245" i="5"/>
  <c r="N247" i="2"/>
  <c r="L40" i="5"/>
  <c r="N42" i="2"/>
  <c r="L409" i="5"/>
  <c r="N411" i="2"/>
  <c r="L134" i="5"/>
  <c r="N136" i="2"/>
  <c r="L42" i="5"/>
  <c r="N44" i="2"/>
  <c r="L260" i="5"/>
  <c r="N262" i="2"/>
  <c r="L32" i="5"/>
  <c r="N34" i="2"/>
  <c r="N304" i="2"/>
  <c r="L302" i="5"/>
  <c r="L229" i="5"/>
  <c r="N231" i="2"/>
  <c r="L127" i="5"/>
  <c r="N129" i="2"/>
  <c r="L24" i="5"/>
  <c r="N26" i="2"/>
  <c r="N194" i="2"/>
  <c r="L192" i="5"/>
  <c r="L27" i="5"/>
  <c r="N29" i="2"/>
  <c r="L326" i="5"/>
  <c r="N328" i="2"/>
  <c r="L279" i="5"/>
  <c r="N281" i="2"/>
  <c r="L130" i="5"/>
  <c r="N132" i="2"/>
  <c r="N121" i="2"/>
  <c r="L119" i="5"/>
  <c r="L86" i="5"/>
  <c r="N88" i="2"/>
  <c r="N53" i="2"/>
  <c r="L51" i="5"/>
  <c r="N190" i="2"/>
  <c r="L188" i="5"/>
  <c r="L283" i="5"/>
  <c r="N285" i="2"/>
  <c r="L367" i="5"/>
  <c r="N369" i="2"/>
  <c r="L295" i="5"/>
  <c r="N297" i="2"/>
  <c r="N119" i="2"/>
  <c r="L117" i="5"/>
  <c r="P117" i="5" s="1"/>
  <c r="Q117" i="5" s="1"/>
  <c r="L343" i="5"/>
  <c r="N345" i="2"/>
  <c r="L387" i="5"/>
  <c r="N389" i="2"/>
  <c r="L41" i="5"/>
  <c r="N43" i="2"/>
  <c r="L294" i="5"/>
  <c r="N296" i="2"/>
  <c r="L163" i="5"/>
  <c r="N165" i="2"/>
  <c r="L250" i="5"/>
  <c r="N252" i="2"/>
  <c r="L239" i="5"/>
  <c r="N241" i="2"/>
  <c r="L85" i="5"/>
  <c r="N87" i="2"/>
  <c r="L232" i="5"/>
  <c r="N234" i="2"/>
  <c r="L161" i="5"/>
  <c r="N163" i="2"/>
  <c r="L384" i="5"/>
  <c r="N386" i="2"/>
  <c r="L379" i="5"/>
  <c r="N381" i="2"/>
  <c r="M316" i="5"/>
  <c r="L216" i="5"/>
  <c r="P216" i="5" s="1"/>
  <c r="Q216" i="5" s="1"/>
  <c r="N218" i="2"/>
  <c r="L97" i="5"/>
  <c r="N99" i="2"/>
  <c r="L29" i="5"/>
  <c r="N31" i="2"/>
  <c r="L399" i="5"/>
  <c r="N401" i="2"/>
  <c r="L121" i="5"/>
  <c r="N123" i="2"/>
  <c r="N179" i="2"/>
  <c r="L177" i="5"/>
  <c r="L12" i="5"/>
  <c r="P12" i="5" s="1"/>
  <c r="Q12" i="5" s="1"/>
  <c r="N14" i="2"/>
  <c r="L149" i="5"/>
  <c r="N151" i="2"/>
  <c r="L124" i="5"/>
  <c r="N126" i="2"/>
  <c r="L417" i="5"/>
  <c r="P417" i="5" s="1"/>
  <c r="Q417" i="5" s="1"/>
  <c r="N419" i="2"/>
  <c r="L143" i="5"/>
  <c r="N145" i="2"/>
  <c r="L208" i="5"/>
  <c r="N210" i="2"/>
  <c r="L106" i="5"/>
  <c r="N108" i="2"/>
  <c r="N425" i="2"/>
  <c r="L423" i="5"/>
  <c r="N187" i="2"/>
  <c r="L185" i="5"/>
  <c r="L210" i="5"/>
  <c r="N212" i="2"/>
  <c r="L217" i="5"/>
  <c r="P217" i="5" s="1"/>
  <c r="Q217" i="5" s="1"/>
  <c r="N219" i="2"/>
  <c r="L261" i="5"/>
  <c r="N263" i="2"/>
  <c r="L84" i="5"/>
  <c r="N86" i="2"/>
  <c r="L55" i="5"/>
  <c r="N57" i="2"/>
  <c r="L66" i="5"/>
  <c r="N68" i="2"/>
  <c r="L249" i="5"/>
  <c r="N251" i="2"/>
  <c r="L340" i="5"/>
  <c r="N342" i="2"/>
  <c r="L251" i="5"/>
  <c r="N253" i="2"/>
  <c r="L344" i="5"/>
  <c r="N346" i="2"/>
  <c r="L141" i="5"/>
  <c r="N143" i="2"/>
  <c r="L52" i="5"/>
  <c r="N54" i="2"/>
  <c r="L154" i="5"/>
  <c r="N156" i="2"/>
  <c r="N415" i="2"/>
  <c r="L413" i="5"/>
  <c r="L426" i="5"/>
  <c r="N428" i="2"/>
  <c r="L197" i="5"/>
  <c r="P197" i="5" s="1"/>
  <c r="Q197" i="5" s="1"/>
  <c r="N199" i="2"/>
  <c r="L98" i="5"/>
  <c r="N100" i="2"/>
  <c r="L324" i="5"/>
  <c r="N326" i="2"/>
  <c r="L189" i="5"/>
  <c r="N191" i="2"/>
  <c r="L125" i="5"/>
  <c r="N127" i="2"/>
  <c r="L88" i="5"/>
  <c r="N90" i="2"/>
  <c r="L338" i="5"/>
  <c r="N340" i="2"/>
  <c r="L113" i="5"/>
  <c r="P113" i="5" s="1"/>
  <c r="Q113" i="5" s="1"/>
  <c r="N115" i="2"/>
  <c r="L90" i="5"/>
  <c r="N92" i="2"/>
  <c r="L380" i="5"/>
  <c r="N382" i="2"/>
  <c r="L126" i="5"/>
  <c r="N128" i="2"/>
  <c r="L202" i="5"/>
  <c r="N204" i="2"/>
  <c r="L38" i="5"/>
  <c r="N40" i="2"/>
  <c r="L350" i="5"/>
  <c r="N352" i="2"/>
  <c r="N212" i="5"/>
  <c r="O114" i="2"/>
  <c r="O214" i="2" s="1"/>
  <c r="L146" i="5"/>
  <c r="N148" i="2"/>
  <c r="L186" i="5"/>
  <c r="N188" i="2"/>
  <c r="N205" i="2"/>
  <c r="L203" i="5"/>
  <c r="L23" i="5"/>
  <c r="N25" i="2"/>
  <c r="L275" i="5"/>
  <c r="N277" i="2"/>
  <c r="N135" i="2"/>
  <c r="L133" i="5"/>
  <c r="L14" i="5"/>
  <c r="N16" i="2"/>
  <c r="N157" i="2"/>
  <c r="L155" i="5"/>
  <c r="L259" i="5"/>
  <c r="N261" i="2"/>
  <c r="L70" i="5"/>
  <c r="N72" i="2"/>
  <c r="L264" i="5"/>
  <c r="N266" i="2"/>
  <c r="L271" i="5"/>
  <c r="N273" i="2"/>
  <c r="L102" i="5"/>
  <c r="N104" i="2"/>
  <c r="L220" i="5"/>
  <c r="N222" i="2"/>
  <c r="L291" i="5"/>
  <c r="N293" i="2"/>
  <c r="L386" i="5"/>
  <c r="N388" i="2"/>
  <c r="L339" i="5"/>
  <c r="N341" i="2"/>
  <c r="L76" i="5"/>
  <c r="N78" i="2"/>
  <c r="L385" i="5"/>
  <c r="N387" i="2"/>
  <c r="L182" i="5"/>
  <c r="N184" i="2"/>
  <c r="L211" i="5"/>
  <c r="N213" i="2"/>
  <c r="L74" i="5"/>
  <c r="N76" i="2"/>
  <c r="N314" i="2"/>
  <c r="L312" i="5"/>
  <c r="N19" i="2"/>
  <c r="L17" i="5"/>
  <c r="L61" i="5"/>
  <c r="N63" i="2"/>
  <c r="L296" i="5"/>
  <c r="N298" i="2"/>
  <c r="N178" i="2"/>
  <c r="L176" i="5"/>
  <c r="N357" i="2"/>
  <c r="L355" i="5"/>
  <c r="L157" i="5"/>
  <c r="N159" i="2"/>
  <c r="L172" i="5"/>
  <c r="N174" i="2"/>
  <c r="L375" i="5"/>
  <c r="N377" i="2"/>
  <c r="N418" i="5"/>
  <c r="O320" i="2"/>
  <c r="O420" i="2" s="1"/>
  <c r="N155" i="2"/>
  <c r="L153" i="5"/>
  <c r="L100" i="5"/>
  <c r="N102" i="2"/>
  <c r="L365" i="5"/>
  <c r="N367" i="2"/>
  <c r="L372" i="5"/>
  <c r="N374" i="2"/>
  <c r="L381" i="5"/>
  <c r="N383" i="2"/>
  <c r="L75" i="5"/>
  <c r="N77" i="2"/>
  <c r="N358" i="2"/>
  <c r="L356" i="5"/>
  <c r="L438" i="5"/>
  <c r="N440" i="2"/>
  <c r="L198" i="5"/>
  <c r="P198" i="5" s="1"/>
  <c r="Q198" i="5" s="1"/>
  <c r="N200" i="2"/>
  <c r="L193" i="5"/>
  <c r="P193" i="5" s="1"/>
  <c r="Q193" i="5" s="1"/>
  <c r="N195" i="2"/>
  <c r="L244" i="5"/>
  <c r="N246" i="2"/>
  <c r="L79" i="5"/>
  <c r="N81" i="2"/>
  <c r="L395" i="5"/>
  <c r="N397" i="2"/>
  <c r="L115" i="5"/>
  <c r="P115" i="5" s="1"/>
  <c r="Q115" i="5" s="1"/>
  <c r="N117" i="2"/>
  <c r="L242" i="5"/>
  <c r="N244" i="2"/>
  <c r="L20" i="5"/>
  <c r="N22" i="2"/>
  <c r="L299" i="5"/>
  <c r="N301" i="2"/>
  <c r="L56" i="5"/>
  <c r="N58" i="2"/>
  <c r="L273" i="5"/>
  <c r="N275" i="2"/>
  <c r="N152" i="2"/>
  <c r="L150" i="5"/>
  <c r="L282" i="5"/>
  <c r="N284" i="2"/>
  <c r="L258" i="5"/>
  <c r="N260" i="2"/>
  <c r="L393" i="5"/>
  <c r="N395" i="2"/>
  <c r="L35" i="5"/>
  <c r="N37" i="2"/>
  <c r="L347" i="5"/>
  <c r="N349" i="2"/>
  <c r="L194" i="5"/>
  <c r="N196" i="2"/>
  <c r="L346" i="5"/>
  <c r="N348" i="2"/>
  <c r="L135" i="5"/>
  <c r="N137" i="2"/>
  <c r="L269" i="5"/>
  <c r="N271" i="2"/>
  <c r="L433" i="5"/>
  <c r="N435" i="2"/>
  <c r="L199" i="5"/>
  <c r="P199" i="5" s="1"/>
  <c r="Q199" i="5" s="1"/>
  <c r="N201" i="2"/>
  <c r="L234" i="5"/>
  <c r="N236" i="2"/>
  <c r="L235" i="5"/>
  <c r="N237" i="2"/>
  <c r="L46" i="5"/>
  <c r="N48" i="2"/>
  <c r="L247" i="5"/>
  <c r="N249" i="2"/>
  <c r="L160" i="5"/>
  <c r="N162" i="2"/>
  <c r="L67" i="5"/>
  <c r="N69" i="2"/>
  <c r="L267" i="5"/>
  <c r="N269" i="2"/>
  <c r="L101" i="5"/>
  <c r="N103" i="2"/>
  <c r="L337" i="5"/>
  <c r="N339" i="2"/>
  <c r="N189" i="2"/>
  <c r="L187" i="5"/>
  <c r="N52" i="2"/>
  <c r="L50" i="5"/>
  <c r="L262" i="5"/>
  <c r="N264" i="2"/>
  <c r="L37" i="5"/>
  <c r="N39" i="2"/>
  <c r="L325" i="5"/>
  <c r="N327" i="2"/>
  <c r="L230" i="5"/>
  <c r="N232" i="2"/>
  <c r="L152" i="5"/>
  <c r="N154" i="2"/>
  <c r="L81" i="5"/>
  <c r="N83" i="2"/>
  <c r="L331" i="5"/>
  <c r="N333" i="2"/>
  <c r="L147" i="5"/>
  <c r="N149" i="2"/>
  <c r="L132" i="5"/>
  <c r="N134" i="2"/>
  <c r="L270" i="5"/>
  <c r="N272" i="2"/>
  <c r="N353" i="2"/>
  <c r="L351" i="5"/>
  <c r="O212" i="5"/>
  <c r="P114" i="2"/>
  <c r="P214" i="2" s="1"/>
  <c r="N316" i="5"/>
  <c r="O218" i="2"/>
  <c r="O318" i="2" s="1"/>
  <c r="L69" i="5"/>
  <c r="N71" i="2"/>
  <c r="U42" i="4"/>
  <c r="L440" i="5" l="1"/>
  <c r="N442" i="2"/>
  <c r="EP298" i="5"/>
  <c r="AP300" i="2" s="1"/>
  <c r="X446" i="2"/>
  <c r="S446" i="2"/>
  <c r="P420" i="5"/>
  <c r="Q420" i="5" s="1"/>
  <c r="EL420" i="5"/>
  <c r="U446" i="2"/>
  <c r="V446" i="2"/>
  <c r="T446" i="2"/>
  <c r="K445" i="2"/>
  <c r="L214" i="2"/>
  <c r="L215" i="2" s="1"/>
  <c r="L443" i="2"/>
  <c r="P443" i="2"/>
  <c r="O443" i="2"/>
  <c r="N441" i="5"/>
  <c r="M441" i="5"/>
  <c r="O441" i="5"/>
  <c r="M300" i="2"/>
  <c r="DL298" i="5"/>
  <c r="Q300" i="2" s="1"/>
  <c r="M213" i="5"/>
  <c r="EL133" i="5"/>
  <c r="M135" i="2"/>
  <c r="DL133" i="5"/>
  <c r="Q135" i="2" s="1"/>
  <c r="EL413" i="5"/>
  <c r="DL413" i="5"/>
  <c r="Q415" i="2" s="1"/>
  <c r="M415" i="2"/>
  <c r="EL172" i="5"/>
  <c r="M174" i="2"/>
  <c r="DL172" i="5"/>
  <c r="Q174" i="2" s="1"/>
  <c r="EL211" i="5"/>
  <c r="DL211" i="5"/>
  <c r="Q213" i="2" s="1"/>
  <c r="M213" i="2"/>
  <c r="DL385" i="5"/>
  <c r="Q387" i="2" s="1"/>
  <c r="EL385" i="5"/>
  <c r="M387" i="2"/>
  <c r="DL331" i="5"/>
  <c r="Q333" i="2" s="1"/>
  <c r="EL331" i="5"/>
  <c r="M333" i="2"/>
  <c r="EL46" i="5"/>
  <c r="M48" i="2"/>
  <c r="DL46" i="5"/>
  <c r="Q48" i="2" s="1"/>
  <c r="EL269" i="5"/>
  <c r="DL269" i="5"/>
  <c r="Q271" i="2" s="1"/>
  <c r="M271" i="2"/>
  <c r="EL346" i="5"/>
  <c r="DL346" i="5"/>
  <c r="Q348" i="2" s="1"/>
  <c r="M348" i="2"/>
  <c r="DL194" i="5"/>
  <c r="Q196" i="2" s="1"/>
  <c r="EL194" i="5"/>
  <c r="M196" i="2"/>
  <c r="EL393" i="5"/>
  <c r="M395" i="2"/>
  <c r="DL393" i="5"/>
  <c r="Q395" i="2" s="1"/>
  <c r="EL258" i="5"/>
  <c r="DL258" i="5"/>
  <c r="Q260" i="2" s="1"/>
  <c r="M260" i="2"/>
  <c r="EL273" i="5"/>
  <c r="DL273" i="5"/>
  <c r="Q275" i="2" s="1"/>
  <c r="M275" i="2"/>
  <c r="EL395" i="5"/>
  <c r="DL395" i="5"/>
  <c r="Q397" i="2" s="1"/>
  <c r="M397" i="2"/>
  <c r="EL244" i="5"/>
  <c r="DL244" i="5"/>
  <c r="Q246" i="2" s="1"/>
  <c r="M246" i="2"/>
  <c r="DL372" i="5"/>
  <c r="Q374" i="2" s="1"/>
  <c r="EL372" i="5"/>
  <c r="M374" i="2"/>
  <c r="EL312" i="5"/>
  <c r="DL312" i="5"/>
  <c r="Q314" i="2" s="1"/>
  <c r="M314" i="2"/>
  <c r="EL155" i="5"/>
  <c r="M157" i="2"/>
  <c r="DL155" i="5"/>
  <c r="Q157" i="2" s="1"/>
  <c r="EL203" i="5"/>
  <c r="DL203" i="5"/>
  <c r="Q205" i="2" s="1"/>
  <c r="M205" i="2"/>
  <c r="EL379" i="5"/>
  <c r="M381" i="2"/>
  <c r="DL379" i="5"/>
  <c r="Q381" i="2" s="1"/>
  <c r="EL232" i="5"/>
  <c r="DL232" i="5"/>
  <c r="Q234" i="2" s="1"/>
  <c r="M234" i="2"/>
  <c r="EL250" i="5"/>
  <c r="DL250" i="5"/>
  <c r="Q252" i="2" s="1"/>
  <c r="M252" i="2"/>
  <c r="EL294" i="5"/>
  <c r="M296" i="2"/>
  <c r="DL294" i="5"/>
  <c r="Q296" i="2" s="1"/>
  <c r="EL279" i="5"/>
  <c r="M281" i="2"/>
  <c r="DL279" i="5"/>
  <c r="Q281" i="2" s="1"/>
  <c r="EL422" i="5"/>
  <c r="DL422" i="5"/>
  <c r="Q424" i="2" s="1"/>
  <c r="M424" i="2"/>
  <c r="EL428" i="5"/>
  <c r="DL428" i="5"/>
  <c r="Q430" i="2" s="1"/>
  <c r="M430" i="2"/>
  <c r="EL431" i="5"/>
  <c r="DL431" i="5"/>
  <c r="Q433" i="2" s="1"/>
  <c r="M433" i="2"/>
  <c r="EL184" i="5"/>
  <c r="M186" i="2"/>
  <c r="DL184" i="5"/>
  <c r="Q186" i="2" s="1"/>
  <c r="EL53" i="5"/>
  <c r="M55" i="2"/>
  <c r="DL53" i="5"/>
  <c r="Q55" i="2" s="1"/>
  <c r="EL246" i="5"/>
  <c r="DL246" i="5"/>
  <c r="Q248" i="2" s="1"/>
  <c r="M248" i="2"/>
  <c r="EL366" i="5"/>
  <c r="DL366" i="5"/>
  <c r="Q368" i="2" s="1"/>
  <c r="M368" i="2"/>
  <c r="EL333" i="5"/>
  <c r="DL333" i="5"/>
  <c r="Q335" i="2" s="1"/>
  <c r="M335" i="2"/>
  <c r="EL359" i="5"/>
  <c r="DL359" i="5"/>
  <c r="Q361" i="2" s="1"/>
  <c r="M361" i="2"/>
  <c r="DL323" i="5"/>
  <c r="Q325" i="2" s="1"/>
  <c r="EL323" i="5"/>
  <c r="M325" i="2"/>
  <c r="EL287" i="5"/>
  <c r="DL287" i="5"/>
  <c r="Q289" i="2" s="1"/>
  <c r="M289" i="2"/>
  <c r="EL120" i="5"/>
  <c r="DL120" i="5"/>
  <c r="Q122" i="2" s="1"/>
  <c r="M122" i="2"/>
  <c r="EL195" i="5"/>
  <c r="M197" i="2"/>
  <c r="DL195" i="5"/>
  <c r="Q197" i="2" s="1"/>
  <c r="EL183" i="5"/>
  <c r="DL183" i="5"/>
  <c r="Q185" i="2" s="1"/>
  <c r="M185" i="2"/>
  <c r="EL224" i="5"/>
  <c r="DL224" i="5"/>
  <c r="Q226" i="2" s="1"/>
  <c r="M226" i="2"/>
  <c r="EL402" i="5"/>
  <c r="DL402" i="5"/>
  <c r="Q404" i="2" s="1"/>
  <c r="M404" i="2"/>
  <c r="EL319" i="5"/>
  <c r="DL319" i="5"/>
  <c r="M321" i="2"/>
  <c r="R321" i="2" s="1"/>
  <c r="EL314" i="5"/>
  <c r="M316" i="2"/>
  <c r="DL314" i="5"/>
  <c r="Q316" i="2" s="1"/>
  <c r="EL228" i="5"/>
  <c r="DL228" i="5"/>
  <c r="Q230" i="2" s="1"/>
  <c r="M230" i="2"/>
  <c r="EL237" i="5"/>
  <c r="DL237" i="5"/>
  <c r="Q239" i="2" s="1"/>
  <c r="M239" i="2"/>
  <c r="EL388" i="5"/>
  <c r="DL388" i="5"/>
  <c r="Q390" i="2" s="1"/>
  <c r="M390" i="2"/>
  <c r="EL181" i="5"/>
  <c r="M183" i="2"/>
  <c r="DL181" i="5"/>
  <c r="Q183" i="2" s="1"/>
  <c r="EL241" i="5"/>
  <c r="DL241" i="5"/>
  <c r="Q243" i="2" s="1"/>
  <c r="M243" i="2"/>
  <c r="EL138" i="5"/>
  <c r="DL138" i="5"/>
  <c r="Q140" i="2" s="1"/>
  <c r="M140" i="2"/>
  <c r="EL310" i="5"/>
  <c r="DL310" i="5"/>
  <c r="Q312" i="2" s="1"/>
  <c r="M312" i="2"/>
  <c r="EL238" i="5"/>
  <c r="M240" i="2"/>
  <c r="DL238" i="5"/>
  <c r="Q240" i="2" s="1"/>
  <c r="EL414" i="5"/>
  <c r="DL414" i="5"/>
  <c r="Q416" i="2" s="1"/>
  <c r="M416" i="2"/>
  <c r="EL151" i="5"/>
  <c r="DL151" i="5"/>
  <c r="Q153" i="2" s="1"/>
  <c r="M153" i="2"/>
  <c r="EL297" i="5"/>
  <c r="DL297" i="5"/>
  <c r="Q299" i="2" s="1"/>
  <c r="M299" i="2"/>
  <c r="EL349" i="5"/>
  <c r="M351" i="2"/>
  <c r="DL349" i="5"/>
  <c r="Q351" i="2" s="1"/>
  <c r="EL394" i="5"/>
  <c r="DL394" i="5"/>
  <c r="Q396" i="2" s="1"/>
  <c r="M396" i="2"/>
  <c r="DL376" i="5"/>
  <c r="Q378" i="2" s="1"/>
  <c r="EL376" i="5"/>
  <c r="M378" i="2"/>
  <c r="EL328" i="5"/>
  <c r="DL328" i="5"/>
  <c r="Q330" i="2" s="1"/>
  <c r="M330" i="2"/>
  <c r="EL69" i="5"/>
  <c r="DL69" i="5"/>
  <c r="Q71" i="2" s="1"/>
  <c r="M71" i="2"/>
  <c r="EL234" i="5"/>
  <c r="DL234" i="5"/>
  <c r="Q236" i="2" s="1"/>
  <c r="M236" i="2"/>
  <c r="EL135" i="5"/>
  <c r="DL135" i="5"/>
  <c r="Q137" i="2" s="1"/>
  <c r="M137" i="2"/>
  <c r="EL56" i="5"/>
  <c r="DL56" i="5"/>
  <c r="Q58" i="2" s="1"/>
  <c r="M58" i="2"/>
  <c r="EL193" i="5"/>
  <c r="M195" i="2"/>
  <c r="R195" i="2" s="1"/>
  <c r="DL193" i="5"/>
  <c r="EL176" i="5"/>
  <c r="DL176" i="5"/>
  <c r="Q178" i="2" s="1"/>
  <c r="M178" i="2"/>
  <c r="EL161" i="5"/>
  <c r="DL161" i="5"/>
  <c r="Q163" i="2" s="1"/>
  <c r="M163" i="2"/>
  <c r="EL264" i="5"/>
  <c r="M266" i="2"/>
  <c r="DL264" i="5"/>
  <c r="Q266" i="2" s="1"/>
  <c r="EL270" i="5"/>
  <c r="M272" i="2"/>
  <c r="DL270" i="5"/>
  <c r="Q272" i="2" s="1"/>
  <c r="EL230" i="5"/>
  <c r="DL230" i="5"/>
  <c r="Q232" i="2" s="1"/>
  <c r="M232" i="2"/>
  <c r="EL262" i="5"/>
  <c r="DL262" i="5"/>
  <c r="Q264" i="2" s="1"/>
  <c r="M264" i="2"/>
  <c r="EL101" i="5"/>
  <c r="DL101" i="5"/>
  <c r="Q103" i="2" s="1"/>
  <c r="M103" i="2"/>
  <c r="EL67" i="5"/>
  <c r="M69" i="2"/>
  <c r="DL67" i="5"/>
  <c r="Q69" i="2" s="1"/>
  <c r="EL50" i="5"/>
  <c r="DL50" i="5"/>
  <c r="Q52" i="2" s="1"/>
  <c r="M52" i="2"/>
  <c r="EL100" i="5"/>
  <c r="M102" i="2"/>
  <c r="DL100" i="5"/>
  <c r="Q102" i="2" s="1"/>
  <c r="EL157" i="5"/>
  <c r="DL157" i="5"/>
  <c r="Q159" i="2" s="1"/>
  <c r="M159" i="2"/>
  <c r="EL296" i="5"/>
  <c r="DL296" i="5"/>
  <c r="Q298" i="2" s="1"/>
  <c r="M298" i="2"/>
  <c r="EL76" i="5"/>
  <c r="DL76" i="5"/>
  <c r="Q78" i="2" s="1"/>
  <c r="M78" i="2"/>
  <c r="EL291" i="5"/>
  <c r="DL291" i="5"/>
  <c r="Q293" i="2" s="1"/>
  <c r="M293" i="2"/>
  <c r="EL102" i="5"/>
  <c r="DL102" i="5"/>
  <c r="Q104" i="2" s="1"/>
  <c r="M104" i="2"/>
  <c r="EL70" i="5"/>
  <c r="DL70" i="5"/>
  <c r="Q72" i="2" s="1"/>
  <c r="M72" i="2"/>
  <c r="EL275" i="5"/>
  <c r="DL275" i="5"/>
  <c r="Q277" i="2" s="1"/>
  <c r="M277" i="2"/>
  <c r="EL146" i="5"/>
  <c r="M148" i="2"/>
  <c r="DL146" i="5"/>
  <c r="Q148" i="2" s="1"/>
  <c r="EL38" i="5"/>
  <c r="DL38" i="5"/>
  <c r="Q40" i="2" s="1"/>
  <c r="M40" i="2"/>
  <c r="EL113" i="5"/>
  <c r="DL113" i="5"/>
  <c r="M115" i="2"/>
  <c r="R115" i="2" s="1"/>
  <c r="EL189" i="5"/>
  <c r="DL189" i="5"/>
  <c r="Q191" i="2" s="1"/>
  <c r="M191" i="2"/>
  <c r="EL197" i="5"/>
  <c r="DL197" i="5"/>
  <c r="M199" i="2"/>
  <c r="R199" i="2" s="1"/>
  <c r="EL154" i="5"/>
  <c r="M156" i="2"/>
  <c r="DL154" i="5"/>
  <c r="Q156" i="2" s="1"/>
  <c r="EL251" i="5"/>
  <c r="DL251" i="5"/>
  <c r="Q253" i="2" s="1"/>
  <c r="M253" i="2"/>
  <c r="EL66" i="5"/>
  <c r="M68" i="2"/>
  <c r="DL66" i="5"/>
  <c r="Q68" i="2" s="1"/>
  <c r="EL55" i="5"/>
  <c r="M57" i="2"/>
  <c r="DL55" i="5"/>
  <c r="Q57" i="2" s="1"/>
  <c r="EL217" i="5"/>
  <c r="DL217" i="5"/>
  <c r="M219" i="2"/>
  <c r="R219" i="2" s="1"/>
  <c r="EL149" i="5"/>
  <c r="M151" i="2"/>
  <c r="DL149" i="5"/>
  <c r="Q151" i="2" s="1"/>
  <c r="EL121" i="5"/>
  <c r="M123" i="2"/>
  <c r="DL121" i="5"/>
  <c r="Q123" i="2" s="1"/>
  <c r="EL97" i="5"/>
  <c r="DL97" i="5"/>
  <c r="Q99" i="2" s="1"/>
  <c r="M99" i="2"/>
  <c r="EL24" i="5"/>
  <c r="M26" i="2"/>
  <c r="DL24" i="5"/>
  <c r="Q26" i="2" s="1"/>
  <c r="EL42" i="5"/>
  <c r="DL42" i="5"/>
  <c r="Q44" i="2" s="1"/>
  <c r="M44" i="2"/>
  <c r="EL409" i="5"/>
  <c r="M411" i="2"/>
  <c r="DL409" i="5"/>
  <c r="Q411" i="2" s="1"/>
  <c r="EL429" i="5"/>
  <c r="DL429" i="5"/>
  <c r="Q431" i="2" s="1"/>
  <c r="M431" i="2"/>
  <c r="EL305" i="5"/>
  <c r="M307" i="2"/>
  <c r="DL305" i="5"/>
  <c r="Q307" i="2" s="1"/>
  <c r="EL89" i="5"/>
  <c r="M91" i="2"/>
  <c r="DL89" i="5"/>
  <c r="Q91" i="2" s="1"/>
  <c r="EL60" i="5"/>
  <c r="DL60" i="5"/>
  <c r="Q62" i="2" s="1"/>
  <c r="M62" i="2"/>
  <c r="EL39" i="5"/>
  <c r="DL39" i="5"/>
  <c r="Q41" i="2" s="1"/>
  <c r="M41" i="2"/>
  <c r="EL403" i="5"/>
  <c r="DL403" i="5"/>
  <c r="Q405" i="2" s="1"/>
  <c r="M405" i="2"/>
  <c r="EL200" i="5"/>
  <c r="DL200" i="5"/>
  <c r="Q202" i="2" s="1"/>
  <c r="M202" i="2"/>
  <c r="EL116" i="5"/>
  <c r="M118" i="2"/>
  <c r="R118" i="2" s="1"/>
  <c r="DL116" i="5"/>
  <c r="EL11" i="5"/>
  <c r="M13" i="2"/>
  <c r="R13" i="2" s="1"/>
  <c r="DL11" i="5"/>
  <c r="EL30" i="5"/>
  <c r="DL30" i="5"/>
  <c r="Q32" i="2" s="1"/>
  <c r="M32" i="2"/>
  <c r="EL266" i="5"/>
  <c r="DL266" i="5"/>
  <c r="Q268" i="2" s="1"/>
  <c r="M268" i="2"/>
  <c r="EL391" i="5"/>
  <c r="DL391" i="5"/>
  <c r="Q393" i="2" s="1"/>
  <c r="M393" i="2"/>
  <c r="DL374" i="5"/>
  <c r="Q376" i="2" s="1"/>
  <c r="EL374" i="5"/>
  <c r="M376" i="2"/>
  <c r="EL268" i="5"/>
  <c r="DL268" i="5"/>
  <c r="Q270" i="2" s="1"/>
  <c r="M270" i="2"/>
  <c r="EL308" i="5"/>
  <c r="DL308" i="5"/>
  <c r="Q310" i="2" s="1"/>
  <c r="M310" i="2"/>
  <c r="EL72" i="5"/>
  <c r="M74" i="2"/>
  <c r="DL72" i="5"/>
  <c r="Q74" i="2" s="1"/>
  <c r="EL313" i="5"/>
  <c r="DL313" i="5"/>
  <c r="Q315" i="2" s="1"/>
  <c r="M315" i="2"/>
  <c r="EL226" i="5"/>
  <c r="DL226" i="5"/>
  <c r="Q228" i="2" s="1"/>
  <c r="M228" i="2"/>
  <c r="EL421" i="5"/>
  <c r="DL421" i="5"/>
  <c r="M423" i="2"/>
  <c r="R423" i="2" s="1"/>
  <c r="EL425" i="5"/>
  <c r="DL425" i="5"/>
  <c r="Q427" i="2" s="1"/>
  <c r="M427" i="2"/>
  <c r="DL336" i="5"/>
  <c r="Q338" i="2" s="1"/>
  <c r="EL336" i="5"/>
  <c r="M338" i="2"/>
  <c r="EL411" i="5"/>
  <c r="M413" i="2"/>
  <c r="DL411" i="5"/>
  <c r="Q413" i="2" s="1"/>
  <c r="EL368" i="5"/>
  <c r="M370" i="2"/>
  <c r="DL368" i="5"/>
  <c r="Q370" i="2" s="1"/>
  <c r="EL397" i="5"/>
  <c r="M399" i="2"/>
  <c r="DL397" i="5"/>
  <c r="Q399" i="2" s="1"/>
  <c r="P215" i="2"/>
  <c r="EL341" i="5"/>
  <c r="DL341" i="5"/>
  <c r="Q343" i="2" s="1"/>
  <c r="M343" i="2"/>
  <c r="EL252" i="5"/>
  <c r="DL252" i="5"/>
  <c r="Q254" i="2" s="1"/>
  <c r="M254" i="2"/>
  <c r="EL21" i="5"/>
  <c r="DL21" i="5"/>
  <c r="Q23" i="2" s="1"/>
  <c r="M23" i="2"/>
  <c r="EL49" i="5"/>
  <c r="DL49" i="5"/>
  <c r="Q51" i="2" s="1"/>
  <c r="M51" i="2"/>
  <c r="EL311" i="5"/>
  <c r="DL311" i="5"/>
  <c r="Q313" i="2" s="1"/>
  <c r="M313" i="2"/>
  <c r="EL33" i="5"/>
  <c r="DL33" i="5"/>
  <c r="Q35" i="2" s="1"/>
  <c r="M35" i="2"/>
  <c r="EL390" i="5"/>
  <c r="M392" i="2"/>
  <c r="DL390" i="5"/>
  <c r="Q392" i="2" s="1"/>
  <c r="DL348" i="5"/>
  <c r="Q350" i="2" s="1"/>
  <c r="EL348" i="5"/>
  <c r="M350" i="2"/>
  <c r="EL45" i="5"/>
  <c r="M47" i="2"/>
  <c r="DL45" i="5"/>
  <c r="Q47" i="2" s="1"/>
  <c r="EL327" i="5"/>
  <c r="DL327" i="5"/>
  <c r="Q329" i="2" s="1"/>
  <c r="M329" i="2"/>
  <c r="EL136" i="5"/>
  <c r="DL136" i="5"/>
  <c r="Q138" i="2" s="1"/>
  <c r="M138" i="2"/>
  <c r="EL180" i="5"/>
  <c r="M182" i="2"/>
  <c r="DL180" i="5"/>
  <c r="Q182" i="2" s="1"/>
  <c r="EL26" i="5"/>
  <c r="DL26" i="5"/>
  <c r="Q28" i="2" s="1"/>
  <c r="M28" i="2"/>
  <c r="EL243" i="5"/>
  <c r="DL243" i="5"/>
  <c r="Q245" i="2" s="1"/>
  <c r="M245" i="2"/>
  <c r="EL171" i="5"/>
  <c r="DL171" i="5"/>
  <c r="Q173" i="2" s="1"/>
  <c r="M173" i="2"/>
  <c r="EL82" i="5"/>
  <c r="M84" i="2"/>
  <c r="DL82" i="5"/>
  <c r="Q84" i="2" s="1"/>
  <c r="EL207" i="5"/>
  <c r="DL207" i="5"/>
  <c r="Q209" i="2" s="1"/>
  <c r="M209" i="2"/>
  <c r="EL286" i="5"/>
  <c r="DL286" i="5"/>
  <c r="Q288" i="2" s="1"/>
  <c r="M288" i="2"/>
  <c r="EL404" i="5"/>
  <c r="DL404" i="5"/>
  <c r="Q406" i="2" s="1"/>
  <c r="M406" i="2"/>
  <c r="EL64" i="5"/>
  <c r="DL64" i="5"/>
  <c r="Q66" i="2" s="1"/>
  <c r="M66" i="2"/>
  <c r="EL118" i="5"/>
  <c r="DL118" i="5"/>
  <c r="M120" i="2"/>
  <c r="R120" i="2" s="1"/>
  <c r="EL169" i="5"/>
  <c r="DL169" i="5"/>
  <c r="Q171" i="2" s="1"/>
  <c r="M171" i="2"/>
  <c r="EL378" i="5"/>
  <c r="DL378" i="5"/>
  <c r="Q380" i="2" s="1"/>
  <c r="M380" i="2"/>
  <c r="EL285" i="5"/>
  <c r="DL285" i="5"/>
  <c r="Q287" i="2" s="1"/>
  <c r="M287" i="2"/>
  <c r="EL322" i="5"/>
  <c r="DL322" i="5"/>
  <c r="Q324" i="2" s="1"/>
  <c r="M324" i="2"/>
  <c r="EL190" i="5"/>
  <c r="DL190" i="5"/>
  <c r="Q192" i="2" s="1"/>
  <c r="M192" i="2"/>
  <c r="EL63" i="5"/>
  <c r="M65" i="2"/>
  <c r="DL63" i="5"/>
  <c r="Q65" i="2" s="1"/>
  <c r="EL99" i="5"/>
  <c r="DL99" i="5"/>
  <c r="Q101" i="2" s="1"/>
  <c r="M101" i="2"/>
  <c r="EL71" i="5"/>
  <c r="M73" i="2"/>
  <c r="DL71" i="5"/>
  <c r="Q73" i="2" s="1"/>
  <c r="EL254" i="5"/>
  <c r="DL254" i="5"/>
  <c r="Q256" i="2" s="1"/>
  <c r="M256" i="2"/>
  <c r="EL109" i="5"/>
  <c r="DL109" i="5"/>
  <c r="M111" i="2"/>
  <c r="R111" i="2" s="1"/>
  <c r="EL83" i="5"/>
  <c r="DL83" i="5"/>
  <c r="Q85" i="2" s="1"/>
  <c r="M85" i="2"/>
  <c r="EL289" i="5"/>
  <c r="DL289" i="5"/>
  <c r="Q291" i="2" s="1"/>
  <c r="M291" i="2"/>
  <c r="EL152" i="5"/>
  <c r="DL152" i="5"/>
  <c r="Q154" i="2" s="1"/>
  <c r="M154" i="2"/>
  <c r="EL247" i="5"/>
  <c r="DL247" i="5"/>
  <c r="Q249" i="2" s="1"/>
  <c r="M249" i="2"/>
  <c r="EL282" i="5"/>
  <c r="M284" i="2"/>
  <c r="DL282" i="5"/>
  <c r="Q284" i="2" s="1"/>
  <c r="EL115" i="5"/>
  <c r="DL115" i="5"/>
  <c r="M117" i="2"/>
  <c r="R117" i="2" s="1"/>
  <c r="EL150" i="5"/>
  <c r="DL150" i="5"/>
  <c r="Q152" i="2" s="1"/>
  <c r="M152" i="2"/>
  <c r="DL356" i="5"/>
  <c r="Q358" i="2" s="1"/>
  <c r="EL356" i="5"/>
  <c r="M358" i="2"/>
  <c r="EL132" i="5"/>
  <c r="M134" i="2"/>
  <c r="DL132" i="5"/>
  <c r="Q134" i="2" s="1"/>
  <c r="EL81" i="5"/>
  <c r="DL81" i="5"/>
  <c r="Q83" i="2" s="1"/>
  <c r="M83" i="2"/>
  <c r="DL325" i="5"/>
  <c r="Q327" i="2" s="1"/>
  <c r="EL325" i="5"/>
  <c r="M327" i="2"/>
  <c r="DL337" i="5"/>
  <c r="Q339" i="2" s="1"/>
  <c r="EL337" i="5"/>
  <c r="M339" i="2"/>
  <c r="EL267" i="5"/>
  <c r="DL267" i="5"/>
  <c r="Q269" i="2" s="1"/>
  <c r="M269" i="2"/>
  <c r="EL160" i="5"/>
  <c r="M162" i="2"/>
  <c r="DL160" i="5"/>
  <c r="Q162" i="2" s="1"/>
  <c r="EL235" i="5"/>
  <c r="DL235" i="5"/>
  <c r="Q237" i="2" s="1"/>
  <c r="M237" i="2"/>
  <c r="EL199" i="5"/>
  <c r="DL199" i="5"/>
  <c r="M201" i="2"/>
  <c r="R201" i="2" s="1"/>
  <c r="EL347" i="5"/>
  <c r="M349" i="2"/>
  <c r="DL347" i="5"/>
  <c r="Q349" i="2" s="1"/>
  <c r="EL299" i="5"/>
  <c r="DL299" i="5"/>
  <c r="Q301" i="2" s="1"/>
  <c r="M301" i="2"/>
  <c r="EL242" i="5"/>
  <c r="DL242" i="5"/>
  <c r="Q244" i="2" s="1"/>
  <c r="M244" i="2"/>
  <c r="EL198" i="5"/>
  <c r="DL198" i="5"/>
  <c r="M200" i="2"/>
  <c r="R200" i="2" s="1"/>
  <c r="EL75" i="5"/>
  <c r="DL75" i="5"/>
  <c r="Q77" i="2" s="1"/>
  <c r="M77" i="2"/>
  <c r="EL365" i="5"/>
  <c r="DL365" i="5"/>
  <c r="Q367" i="2" s="1"/>
  <c r="M367" i="2"/>
  <c r="EL355" i="5"/>
  <c r="M357" i="2"/>
  <c r="DL355" i="5"/>
  <c r="Q357" i="2" s="1"/>
  <c r="EL185" i="5"/>
  <c r="DL185" i="5"/>
  <c r="Q187" i="2" s="1"/>
  <c r="M187" i="2"/>
  <c r="N318" i="2"/>
  <c r="EL384" i="5"/>
  <c r="M386" i="2"/>
  <c r="DL384" i="5"/>
  <c r="Q386" i="2" s="1"/>
  <c r="EL85" i="5"/>
  <c r="DL85" i="5"/>
  <c r="Q87" i="2" s="1"/>
  <c r="M87" i="2"/>
  <c r="EL41" i="5"/>
  <c r="DL41" i="5"/>
  <c r="Q43" i="2" s="1"/>
  <c r="M43" i="2"/>
  <c r="EL343" i="5"/>
  <c r="DL343" i="5"/>
  <c r="Q345" i="2" s="1"/>
  <c r="M345" i="2"/>
  <c r="DL295" i="5"/>
  <c r="Q297" i="2" s="1"/>
  <c r="EL295" i="5"/>
  <c r="M297" i="2"/>
  <c r="EL283" i="5"/>
  <c r="DL283" i="5"/>
  <c r="Q285" i="2" s="1"/>
  <c r="M285" i="2"/>
  <c r="EL86" i="5"/>
  <c r="DL86" i="5"/>
  <c r="Q88" i="2" s="1"/>
  <c r="M88" i="2"/>
  <c r="DL326" i="5"/>
  <c r="Q328" i="2" s="1"/>
  <c r="EL326" i="5"/>
  <c r="M328" i="2"/>
  <c r="EL302" i="5"/>
  <c r="DL302" i="5"/>
  <c r="Q304" i="2" s="1"/>
  <c r="M304" i="2"/>
  <c r="EL318" i="5"/>
  <c r="DL318" i="5"/>
  <c r="DO318" i="5" s="1"/>
  <c r="DP318" i="5" s="1"/>
  <c r="L418" i="5"/>
  <c r="M320" i="2"/>
  <c r="R320" i="2" s="1"/>
  <c r="EL179" i="5"/>
  <c r="M181" i="2"/>
  <c r="DL179" i="5"/>
  <c r="Q181" i="2" s="1"/>
  <c r="EL175" i="5"/>
  <c r="M177" i="2"/>
  <c r="DL175" i="5"/>
  <c r="Q177" i="2" s="1"/>
  <c r="EL373" i="5"/>
  <c r="DL373" i="5"/>
  <c r="Q375" i="2" s="1"/>
  <c r="M375" i="2"/>
  <c r="EL129" i="5"/>
  <c r="DL129" i="5"/>
  <c r="Q131" i="2" s="1"/>
  <c r="M131" i="2"/>
  <c r="EL293" i="5"/>
  <c r="DL293" i="5"/>
  <c r="Q295" i="2" s="1"/>
  <c r="M295" i="2"/>
  <c r="EL345" i="5"/>
  <c r="DL345" i="5"/>
  <c r="Q347" i="2" s="1"/>
  <c r="M347" i="2"/>
  <c r="EL330" i="5"/>
  <c r="DL330" i="5"/>
  <c r="Q332" i="2" s="1"/>
  <c r="M332" i="2"/>
  <c r="EL272" i="5"/>
  <c r="DL272" i="5"/>
  <c r="Q274" i="2" s="1"/>
  <c r="M274" i="2"/>
  <c r="EL290" i="5"/>
  <c r="DL290" i="5"/>
  <c r="Q292" i="2" s="1"/>
  <c r="M292" i="2"/>
  <c r="O213" i="5"/>
  <c r="EL128" i="5"/>
  <c r="DL128" i="5"/>
  <c r="Q130" i="2" s="1"/>
  <c r="M130" i="2"/>
  <c r="EL112" i="5"/>
  <c r="L212" i="5"/>
  <c r="DL112" i="5"/>
  <c r="DO112" i="5" s="1"/>
  <c r="DP112" i="5" s="1"/>
  <c r="M114" i="2"/>
  <c r="R114" i="2" s="1"/>
  <c r="EL140" i="5"/>
  <c r="M142" i="2"/>
  <c r="DL140" i="5"/>
  <c r="Q142" i="2" s="1"/>
  <c r="DL370" i="5"/>
  <c r="Q372" i="2" s="1"/>
  <c r="EL370" i="5"/>
  <c r="M372" i="2"/>
  <c r="EL54" i="5"/>
  <c r="DL54" i="5"/>
  <c r="Q56" i="2" s="1"/>
  <c r="M56" i="2"/>
  <c r="EL292" i="5"/>
  <c r="DL292" i="5"/>
  <c r="Q294" i="2" s="1"/>
  <c r="M294" i="2"/>
  <c r="EL306" i="5"/>
  <c r="DL306" i="5"/>
  <c r="Q308" i="2" s="1"/>
  <c r="M308" i="2"/>
  <c r="DL377" i="5"/>
  <c r="Q379" i="2" s="1"/>
  <c r="EL377" i="5"/>
  <c r="M379" i="2"/>
  <c r="EL16" i="5"/>
  <c r="M18" i="2"/>
  <c r="DL16" i="5"/>
  <c r="Q18" i="2" s="1"/>
  <c r="EL248" i="5"/>
  <c r="DL248" i="5"/>
  <c r="Q250" i="2" s="1"/>
  <c r="M250" i="2"/>
  <c r="EL231" i="5"/>
  <c r="M233" i="2"/>
  <c r="DL231" i="5"/>
  <c r="Q233" i="2" s="1"/>
  <c r="EL405" i="5"/>
  <c r="DL405" i="5"/>
  <c r="Q407" i="2" s="1"/>
  <c r="M407" i="2"/>
  <c r="EL205" i="5"/>
  <c r="M207" i="2"/>
  <c r="DL205" i="5"/>
  <c r="Q207" i="2" s="1"/>
  <c r="EL432" i="5"/>
  <c r="DL432" i="5"/>
  <c r="Q434" i="2" s="1"/>
  <c r="M434" i="2"/>
  <c r="EL439" i="5"/>
  <c r="DL439" i="5"/>
  <c r="Q441" i="2" s="1"/>
  <c r="M441" i="2"/>
  <c r="EL233" i="5"/>
  <c r="M235" i="2"/>
  <c r="DL233" i="5"/>
  <c r="Q235" i="2" s="1"/>
  <c r="EL412" i="5"/>
  <c r="DL412" i="5"/>
  <c r="M414" i="2"/>
  <c r="R414" i="2" s="1"/>
  <c r="EL68" i="5"/>
  <c r="DL68" i="5"/>
  <c r="Q70" i="2" s="1"/>
  <c r="M70" i="2"/>
  <c r="EL304" i="5"/>
  <c r="DL304" i="5"/>
  <c r="Q306" i="2" s="1"/>
  <c r="M306" i="2"/>
  <c r="EL73" i="5"/>
  <c r="M75" i="2"/>
  <c r="DL73" i="5"/>
  <c r="Q75" i="2" s="1"/>
  <c r="DL358" i="5"/>
  <c r="Q360" i="2" s="1"/>
  <c r="EL358" i="5"/>
  <c r="M360" i="2"/>
  <c r="EL309" i="5"/>
  <c r="DL309" i="5"/>
  <c r="Q311" i="2" s="1"/>
  <c r="M311" i="2"/>
  <c r="EL137" i="5"/>
  <c r="DL137" i="5"/>
  <c r="Q139" i="2" s="1"/>
  <c r="M139" i="2"/>
  <c r="EL209" i="5"/>
  <c r="DL209" i="5"/>
  <c r="Q211" i="2" s="1"/>
  <c r="M211" i="2"/>
  <c r="EL332" i="5"/>
  <c r="M334" i="2"/>
  <c r="DL332" i="5"/>
  <c r="Q334" i="2" s="1"/>
  <c r="EL147" i="5"/>
  <c r="DL147" i="5"/>
  <c r="Q149" i="2" s="1"/>
  <c r="M149" i="2"/>
  <c r="EL37" i="5"/>
  <c r="DL37" i="5"/>
  <c r="Q39" i="2" s="1"/>
  <c r="M39" i="2"/>
  <c r="EL433" i="5"/>
  <c r="DL433" i="5"/>
  <c r="Q435" i="2" s="1"/>
  <c r="M435" i="2"/>
  <c r="EL35" i="5"/>
  <c r="DL35" i="5"/>
  <c r="Q37" i="2" s="1"/>
  <c r="M37" i="2"/>
  <c r="EL20" i="5"/>
  <c r="DL20" i="5"/>
  <c r="Q22" i="2" s="1"/>
  <c r="M22" i="2"/>
  <c r="EL153" i="5"/>
  <c r="DL153" i="5"/>
  <c r="Q155" i="2" s="1"/>
  <c r="M155" i="2"/>
  <c r="EL351" i="5"/>
  <c r="M353" i="2"/>
  <c r="DL351" i="5"/>
  <c r="Q353" i="2" s="1"/>
  <c r="EL187" i="5"/>
  <c r="DL187" i="5"/>
  <c r="Q189" i="2" s="1"/>
  <c r="M189" i="2"/>
  <c r="EL375" i="5"/>
  <c r="DL375" i="5"/>
  <c r="Q377" i="2" s="1"/>
  <c r="M377" i="2"/>
  <c r="EL61" i="5"/>
  <c r="DL61" i="5"/>
  <c r="Q63" i="2" s="1"/>
  <c r="M63" i="2"/>
  <c r="EL74" i="5"/>
  <c r="M76" i="2"/>
  <c r="DL74" i="5"/>
  <c r="Q76" i="2" s="1"/>
  <c r="EL182" i="5"/>
  <c r="M184" i="2"/>
  <c r="DL182" i="5"/>
  <c r="Q184" i="2" s="1"/>
  <c r="EL339" i="5"/>
  <c r="M341" i="2"/>
  <c r="DL339" i="5"/>
  <c r="Q341" i="2" s="1"/>
  <c r="EL220" i="5"/>
  <c r="M222" i="2"/>
  <c r="DL220" i="5"/>
  <c r="Q222" i="2" s="1"/>
  <c r="EL271" i="5"/>
  <c r="DL271" i="5"/>
  <c r="Q273" i="2" s="1"/>
  <c r="M273" i="2"/>
  <c r="EL259" i="5"/>
  <c r="M261" i="2"/>
  <c r="DL259" i="5"/>
  <c r="Q261" i="2" s="1"/>
  <c r="EL14" i="5"/>
  <c r="M16" i="2"/>
  <c r="DL14" i="5"/>
  <c r="Q16" i="2" s="1"/>
  <c r="EL186" i="5"/>
  <c r="M188" i="2"/>
  <c r="DL186" i="5"/>
  <c r="Q188" i="2" s="1"/>
  <c r="EL202" i="5"/>
  <c r="DL202" i="5"/>
  <c r="Q204" i="2" s="1"/>
  <c r="M204" i="2"/>
  <c r="EL380" i="5"/>
  <c r="M382" i="2"/>
  <c r="DL380" i="5"/>
  <c r="Q382" i="2" s="1"/>
  <c r="EL338" i="5"/>
  <c r="M340" i="2"/>
  <c r="DL338" i="5"/>
  <c r="Q340" i="2" s="1"/>
  <c r="EL88" i="5"/>
  <c r="M90" i="2"/>
  <c r="DL88" i="5"/>
  <c r="Q90" i="2" s="1"/>
  <c r="EL324" i="5"/>
  <c r="DL324" i="5"/>
  <c r="Q326" i="2" s="1"/>
  <c r="M326" i="2"/>
  <c r="EL426" i="5"/>
  <c r="DL426" i="5"/>
  <c r="Q428" i="2" s="1"/>
  <c r="M428" i="2"/>
  <c r="EL141" i="5"/>
  <c r="DL141" i="5"/>
  <c r="Q143" i="2" s="1"/>
  <c r="M143" i="2"/>
  <c r="EL340" i="5"/>
  <c r="DL340" i="5"/>
  <c r="Q342" i="2" s="1"/>
  <c r="M342" i="2"/>
  <c r="EL249" i="5"/>
  <c r="DL249" i="5"/>
  <c r="Q251" i="2" s="1"/>
  <c r="M251" i="2"/>
  <c r="EL84" i="5"/>
  <c r="M86" i="2"/>
  <c r="DL84" i="5"/>
  <c r="Q86" i="2" s="1"/>
  <c r="EL261" i="5"/>
  <c r="DL261" i="5"/>
  <c r="Q263" i="2" s="1"/>
  <c r="M263" i="2"/>
  <c r="EL210" i="5"/>
  <c r="DL210" i="5"/>
  <c r="Q212" i="2" s="1"/>
  <c r="M212" i="2"/>
  <c r="EL106" i="5"/>
  <c r="DL106" i="5"/>
  <c r="Q108" i="2" s="1"/>
  <c r="M108" i="2"/>
  <c r="EL143" i="5"/>
  <c r="DL143" i="5"/>
  <c r="Q145" i="2" s="1"/>
  <c r="M145" i="2"/>
  <c r="EL417" i="5"/>
  <c r="DL417" i="5"/>
  <c r="M419" i="2"/>
  <c r="R419" i="2" s="1"/>
  <c r="EL12" i="5"/>
  <c r="DL12" i="5"/>
  <c r="M14" i="2"/>
  <c r="R14" i="2" s="1"/>
  <c r="DL399" i="5"/>
  <c r="Q401" i="2" s="1"/>
  <c r="EL399" i="5"/>
  <c r="M401" i="2"/>
  <c r="EL216" i="5"/>
  <c r="DL216" i="5"/>
  <c r="DO216" i="5" s="1"/>
  <c r="DP216" i="5" s="1"/>
  <c r="L316" i="5"/>
  <c r="M218" i="2"/>
  <c r="R218" i="2" s="1"/>
  <c r="EL188" i="5"/>
  <c r="M190" i="2"/>
  <c r="DL188" i="5"/>
  <c r="Q190" i="2" s="1"/>
  <c r="EL119" i="5"/>
  <c r="DL119" i="5"/>
  <c r="Q121" i="2" s="1"/>
  <c r="M121" i="2"/>
  <c r="EL127" i="5"/>
  <c r="M129" i="2"/>
  <c r="DL127" i="5"/>
  <c r="Q129" i="2" s="1"/>
  <c r="EL32" i="5"/>
  <c r="DL32" i="5"/>
  <c r="Q34" i="2" s="1"/>
  <c r="M34" i="2"/>
  <c r="EL134" i="5"/>
  <c r="DL134" i="5"/>
  <c r="Q136" i="2" s="1"/>
  <c r="M136" i="2"/>
  <c r="EL40" i="5"/>
  <c r="DL40" i="5"/>
  <c r="Q42" i="2" s="1"/>
  <c r="M42" i="2"/>
  <c r="EL91" i="5"/>
  <c r="DL91" i="5"/>
  <c r="Q93" i="2" s="1"/>
  <c r="M93" i="2"/>
  <c r="EL131" i="5"/>
  <c r="DL131" i="5"/>
  <c r="Q133" i="2" s="1"/>
  <c r="M133" i="2"/>
  <c r="EL257" i="5"/>
  <c r="DL257" i="5"/>
  <c r="Q259" i="2" s="1"/>
  <c r="M259" i="2"/>
  <c r="N420" i="2"/>
  <c r="EL406" i="5"/>
  <c r="M408" i="2"/>
  <c r="DL406" i="5"/>
  <c r="Q408" i="2" s="1"/>
  <c r="EL201" i="5"/>
  <c r="DL201" i="5"/>
  <c r="Q203" i="2" s="1"/>
  <c r="M203" i="2"/>
  <c r="EL162" i="5"/>
  <c r="M164" i="2"/>
  <c r="DL162" i="5"/>
  <c r="Q164" i="2" s="1"/>
  <c r="DL362" i="5"/>
  <c r="Q364" i="2" s="1"/>
  <c r="EL362" i="5"/>
  <c r="M364" i="2"/>
  <c r="EL164" i="5"/>
  <c r="M166" i="2"/>
  <c r="DL164" i="5"/>
  <c r="Q166" i="2" s="1"/>
  <c r="EL25" i="5"/>
  <c r="M27" i="2"/>
  <c r="DL25" i="5"/>
  <c r="Q27" i="2" s="1"/>
  <c r="EL288" i="5"/>
  <c r="M290" i="2"/>
  <c r="DL288" i="5"/>
  <c r="Q290" i="2" s="1"/>
  <c r="EL96" i="5"/>
  <c r="DL96" i="5"/>
  <c r="Q98" i="2" s="1"/>
  <c r="M98" i="2"/>
  <c r="EL93" i="5"/>
  <c r="DL93" i="5"/>
  <c r="Q95" i="2" s="1"/>
  <c r="M95" i="2"/>
  <c r="EL87" i="5"/>
  <c r="DL87" i="5"/>
  <c r="Q89" i="2" s="1"/>
  <c r="M89" i="2"/>
  <c r="EL34" i="5"/>
  <c r="DL34" i="5"/>
  <c r="Q36" i="2" s="1"/>
  <c r="M36" i="2"/>
  <c r="EL354" i="5"/>
  <c r="DL354" i="5"/>
  <c r="Q356" i="2" s="1"/>
  <c r="M356" i="2"/>
  <c r="EL142" i="5"/>
  <c r="DL142" i="5"/>
  <c r="Q144" i="2" s="1"/>
  <c r="M144" i="2"/>
  <c r="EL196" i="5"/>
  <c r="DL196" i="5"/>
  <c r="Q198" i="2" s="1"/>
  <c r="M198" i="2"/>
  <c r="DL437" i="5"/>
  <c r="Q439" i="2" s="1"/>
  <c r="EL437" i="5"/>
  <c r="M439" i="2"/>
  <c r="EL277" i="5"/>
  <c r="DL277" i="5"/>
  <c r="Q279" i="2" s="1"/>
  <c r="M279" i="2"/>
  <c r="EL342" i="5"/>
  <c r="DL342" i="5"/>
  <c r="Q344" i="2" s="1"/>
  <c r="M344" i="2"/>
  <c r="EL80" i="5"/>
  <c r="DL80" i="5"/>
  <c r="Q82" i="2" s="1"/>
  <c r="M82" i="2"/>
  <c r="EL218" i="5"/>
  <c r="DL218" i="5"/>
  <c r="M220" i="2"/>
  <c r="R220" i="2" s="1"/>
  <c r="EL107" i="5"/>
  <c r="DL107" i="5"/>
  <c r="Q109" i="2" s="1"/>
  <c r="M109" i="2"/>
  <c r="EL281" i="5"/>
  <c r="DL281" i="5"/>
  <c r="Q283" i="2" s="1"/>
  <c r="M283" i="2"/>
  <c r="EL276" i="5"/>
  <c r="DL276" i="5"/>
  <c r="Q278" i="2" s="1"/>
  <c r="M278" i="2"/>
  <c r="EL353" i="5"/>
  <c r="M355" i="2"/>
  <c r="DL353" i="5"/>
  <c r="Q355" i="2" s="1"/>
  <c r="N112" i="2"/>
  <c r="EL240" i="5"/>
  <c r="DL240" i="5"/>
  <c r="Q242" i="2" s="1"/>
  <c r="M242" i="2"/>
  <c r="EL360" i="5"/>
  <c r="DL360" i="5"/>
  <c r="Q362" i="2" s="1"/>
  <c r="M362" i="2"/>
  <c r="EL94" i="5"/>
  <c r="DL94" i="5"/>
  <c r="Q96" i="2" s="1"/>
  <c r="M96" i="2"/>
  <c r="EL77" i="5"/>
  <c r="DL77" i="5"/>
  <c r="Q79" i="2" s="1"/>
  <c r="M79" i="2"/>
  <c r="N214" i="2"/>
  <c r="EL300" i="5"/>
  <c r="DL300" i="5"/>
  <c r="Q302" i="2" s="1"/>
  <c r="M302" i="2"/>
  <c r="EL315" i="5"/>
  <c r="DL315" i="5"/>
  <c r="Q317" i="2" s="1"/>
  <c r="M317" i="2"/>
  <c r="EL108" i="5"/>
  <c r="M110" i="2"/>
  <c r="DL108" i="5"/>
  <c r="Q110" i="2" s="1"/>
  <c r="EL383" i="5"/>
  <c r="DL383" i="5"/>
  <c r="Q385" i="2" s="1"/>
  <c r="M385" i="2"/>
  <c r="EL165" i="5"/>
  <c r="M167" i="2"/>
  <c r="DL165" i="5"/>
  <c r="Q167" i="2" s="1"/>
  <c r="EL139" i="5"/>
  <c r="DL139" i="5"/>
  <c r="Q141" i="2" s="1"/>
  <c r="M141" i="2"/>
  <c r="EL256" i="5"/>
  <c r="DL256" i="5"/>
  <c r="Q258" i="2" s="1"/>
  <c r="M258" i="2"/>
  <c r="EL321" i="5"/>
  <c r="M323" i="2"/>
  <c r="R323" i="2" s="1"/>
  <c r="DL321" i="5"/>
  <c r="EL144" i="5"/>
  <c r="M146" i="2"/>
  <c r="DL144" i="5"/>
  <c r="Q146" i="2" s="1"/>
  <c r="EL223" i="5"/>
  <c r="M225" i="2"/>
  <c r="DL223" i="5"/>
  <c r="Q225" i="2" s="1"/>
  <c r="EL166" i="5"/>
  <c r="M168" i="2"/>
  <c r="DL166" i="5"/>
  <c r="Q168" i="2" s="1"/>
  <c r="EL415" i="5"/>
  <c r="DL415" i="5"/>
  <c r="Q417" i="2" s="1"/>
  <c r="M417" i="2"/>
  <c r="EL221" i="5"/>
  <c r="M223" i="2"/>
  <c r="DL221" i="5"/>
  <c r="Q223" i="2" s="1"/>
  <c r="EL227" i="5"/>
  <c r="DL227" i="5"/>
  <c r="Q229" i="2" s="1"/>
  <c r="M229" i="2"/>
  <c r="EL382" i="5"/>
  <c r="M384" i="2"/>
  <c r="DL382" i="5"/>
  <c r="Q384" i="2" s="1"/>
  <c r="EL114" i="5"/>
  <c r="DL114" i="5"/>
  <c r="M116" i="2"/>
  <c r="R116" i="2" s="1"/>
  <c r="EL253" i="5"/>
  <c r="M255" i="2"/>
  <c r="DL253" i="5"/>
  <c r="Q255" i="2" s="1"/>
  <c r="EL274" i="5"/>
  <c r="DL274" i="5"/>
  <c r="Q276" i="2" s="1"/>
  <c r="M276" i="2"/>
  <c r="EL159" i="5"/>
  <c r="DL159" i="5"/>
  <c r="Q161" i="2" s="1"/>
  <c r="M161" i="2"/>
  <c r="EL408" i="5"/>
  <c r="DL408" i="5"/>
  <c r="Q410" i="2" s="1"/>
  <c r="M410" i="2"/>
  <c r="EL424" i="5"/>
  <c r="DL424" i="5"/>
  <c r="Q426" i="2" s="1"/>
  <c r="M426" i="2"/>
  <c r="O215" i="2"/>
  <c r="EL79" i="5"/>
  <c r="DL79" i="5"/>
  <c r="Q81" i="2" s="1"/>
  <c r="M81" i="2"/>
  <c r="EL438" i="5"/>
  <c r="DL438" i="5"/>
  <c r="Q440" i="2" s="1"/>
  <c r="M440" i="2"/>
  <c r="EL17" i="5"/>
  <c r="DL17" i="5"/>
  <c r="Q19" i="2" s="1"/>
  <c r="M19" i="2"/>
  <c r="EL423" i="5"/>
  <c r="DL423" i="5"/>
  <c r="Q425" i="2" s="1"/>
  <c r="M425" i="2"/>
  <c r="EL239" i="5"/>
  <c r="DL239" i="5"/>
  <c r="Q241" i="2" s="1"/>
  <c r="M241" i="2"/>
  <c r="EL163" i="5"/>
  <c r="M165" i="2"/>
  <c r="DL163" i="5"/>
  <c r="Q165" i="2" s="1"/>
  <c r="EL387" i="5"/>
  <c r="M389" i="2"/>
  <c r="DL387" i="5"/>
  <c r="Q389" i="2" s="1"/>
  <c r="EL367" i="5"/>
  <c r="M369" i="2"/>
  <c r="DL367" i="5"/>
  <c r="Q369" i="2" s="1"/>
  <c r="EL130" i="5"/>
  <c r="DL130" i="5"/>
  <c r="Q132" i="2" s="1"/>
  <c r="M132" i="2"/>
  <c r="EL27" i="5"/>
  <c r="M29" i="2"/>
  <c r="DL27" i="5"/>
  <c r="Q29" i="2" s="1"/>
  <c r="EL236" i="5"/>
  <c r="DL236" i="5"/>
  <c r="Q238" i="2" s="1"/>
  <c r="M238" i="2"/>
  <c r="EL401" i="5"/>
  <c r="DL401" i="5"/>
  <c r="Q403" i="2" s="1"/>
  <c r="M403" i="2"/>
  <c r="EL173" i="5"/>
  <c r="DL173" i="5"/>
  <c r="Q175" i="2" s="1"/>
  <c r="M175" i="2"/>
  <c r="EL18" i="5"/>
  <c r="DL18" i="5"/>
  <c r="Q20" i="2" s="1"/>
  <c r="M20" i="2"/>
  <c r="EL364" i="5"/>
  <c r="DL364" i="5"/>
  <c r="Q366" i="2" s="1"/>
  <c r="M366" i="2"/>
  <c r="EL62" i="5"/>
  <c r="DL62" i="5"/>
  <c r="Q64" i="2" s="1"/>
  <c r="M64" i="2"/>
  <c r="EL122" i="5"/>
  <c r="DL122" i="5"/>
  <c r="Q124" i="2" s="1"/>
  <c r="M124" i="2"/>
  <c r="EL36" i="5"/>
  <c r="DL36" i="5"/>
  <c r="Q38" i="2" s="1"/>
  <c r="M38" i="2"/>
  <c r="L110" i="5"/>
  <c r="M12" i="2"/>
  <c r="R12" i="2" s="1"/>
  <c r="EL10" i="5"/>
  <c r="DL10" i="5"/>
  <c r="DO10" i="5" s="1"/>
  <c r="DP10" i="5" s="1"/>
  <c r="EL156" i="5"/>
  <c r="DL156" i="5"/>
  <c r="Q158" i="2" s="1"/>
  <c r="M158" i="2"/>
  <c r="EL92" i="5"/>
  <c r="DL92" i="5"/>
  <c r="Q94" i="2" s="1"/>
  <c r="M94" i="2"/>
  <c r="EL59" i="5"/>
  <c r="DL59" i="5"/>
  <c r="Q61" i="2" s="1"/>
  <c r="M61" i="2"/>
  <c r="EL219" i="5"/>
  <c r="M221" i="2"/>
  <c r="DL219" i="5"/>
  <c r="Q221" i="2" s="1"/>
  <c r="EL58" i="5"/>
  <c r="DL58" i="5"/>
  <c r="Q60" i="2" s="1"/>
  <c r="M60" i="2"/>
  <c r="EL123" i="5"/>
  <c r="DL123" i="5"/>
  <c r="Q125" i="2" s="1"/>
  <c r="M125" i="2"/>
  <c r="EL174" i="5"/>
  <c r="M176" i="2"/>
  <c r="DL174" i="5"/>
  <c r="Q176" i="2" s="1"/>
  <c r="DL361" i="5"/>
  <c r="Q363" i="2" s="1"/>
  <c r="EL361" i="5"/>
  <c r="M363" i="2"/>
  <c r="EL95" i="5"/>
  <c r="DL95" i="5"/>
  <c r="Q97" i="2" s="1"/>
  <c r="M97" i="2"/>
  <c r="EL31" i="5"/>
  <c r="M33" i="2"/>
  <c r="DL31" i="5"/>
  <c r="Q33" i="2" s="1"/>
  <c r="EL307" i="5"/>
  <c r="DL307" i="5"/>
  <c r="Q309" i="2" s="1"/>
  <c r="M309" i="2"/>
  <c r="EL48" i="5"/>
  <c r="M50" i="2"/>
  <c r="DL48" i="5"/>
  <c r="Q50" i="2" s="1"/>
  <c r="EL105" i="5"/>
  <c r="DL105" i="5"/>
  <c r="Q107" i="2" s="1"/>
  <c r="M107" i="2"/>
  <c r="EL400" i="5"/>
  <c r="DL400" i="5"/>
  <c r="Q402" i="2" s="1"/>
  <c r="M402" i="2"/>
  <c r="DL396" i="5"/>
  <c r="Q398" i="2" s="1"/>
  <c r="EL396" i="5"/>
  <c r="M398" i="2"/>
  <c r="DL416" i="5"/>
  <c r="Q418" i="2" s="1"/>
  <c r="EL416" i="5"/>
  <c r="M418" i="2"/>
  <c r="EL255" i="5"/>
  <c r="DL255" i="5"/>
  <c r="Q257" i="2" s="1"/>
  <c r="M257" i="2"/>
  <c r="EL225" i="5"/>
  <c r="DL225" i="5"/>
  <c r="Q227" i="2" s="1"/>
  <c r="M227" i="2"/>
  <c r="EL320" i="5"/>
  <c r="M322" i="2"/>
  <c r="R322" i="2" s="1"/>
  <c r="DL320" i="5"/>
  <c r="EL436" i="5"/>
  <c r="DL436" i="5"/>
  <c r="Q438" i="2" s="1"/>
  <c r="M438" i="2"/>
  <c r="EL28" i="5"/>
  <c r="DL28" i="5"/>
  <c r="Q30" i="2" s="1"/>
  <c r="M30" i="2"/>
  <c r="EL407" i="5"/>
  <c r="DL407" i="5"/>
  <c r="Q409" i="2" s="1"/>
  <c r="M409" i="2"/>
  <c r="EL352" i="5"/>
  <c r="DL352" i="5"/>
  <c r="Q354" i="2" s="1"/>
  <c r="M354" i="2"/>
  <c r="EL15" i="5"/>
  <c r="DL15" i="5"/>
  <c r="Q17" i="2" s="1"/>
  <c r="M17" i="2"/>
  <c r="N213" i="5"/>
  <c r="EL381" i="5"/>
  <c r="M383" i="2"/>
  <c r="DL381" i="5"/>
  <c r="Q383" i="2" s="1"/>
  <c r="DL177" i="5"/>
  <c r="Q179" i="2" s="1"/>
  <c r="M179" i="2"/>
  <c r="EL177" i="5"/>
  <c r="EL386" i="5"/>
  <c r="DL386" i="5"/>
  <c r="Q388" i="2" s="1"/>
  <c r="M388" i="2"/>
  <c r="EL23" i="5"/>
  <c r="DL23" i="5"/>
  <c r="Q25" i="2" s="1"/>
  <c r="M25" i="2"/>
  <c r="EL350" i="5"/>
  <c r="DL350" i="5"/>
  <c r="Q352" i="2" s="1"/>
  <c r="M352" i="2"/>
  <c r="EL126" i="5"/>
  <c r="M128" i="2"/>
  <c r="DL126" i="5"/>
  <c r="Q128" i="2" s="1"/>
  <c r="EL90" i="5"/>
  <c r="M92" i="2"/>
  <c r="DL90" i="5"/>
  <c r="Q92" i="2" s="1"/>
  <c r="EL125" i="5"/>
  <c r="M127" i="2"/>
  <c r="DL125" i="5"/>
  <c r="Q127" i="2" s="1"/>
  <c r="EL98" i="5"/>
  <c r="DL98" i="5"/>
  <c r="Q100" i="2" s="1"/>
  <c r="M100" i="2"/>
  <c r="EL52" i="5"/>
  <c r="DL52" i="5"/>
  <c r="Q54" i="2" s="1"/>
  <c r="M54" i="2"/>
  <c r="EL344" i="5"/>
  <c r="DL344" i="5"/>
  <c r="Q346" i="2" s="1"/>
  <c r="M346" i="2"/>
  <c r="EL208" i="5"/>
  <c r="DL208" i="5"/>
  <c r="Q210" i="2" s="1"/>
  <c r="M210" i="2"/>
  <c r="EL124" i="5"/>
  <c r="M126" i="2"/>
  <c r="DL124" i="5"/>
  <c r="Q126" i="2" s="1"/>
  <c r="EL29" i="5"/>
  <c r="DL29" i="5"/>
  <c r="Q31" i="2" s="1"/>
  <c r="M31" i="2"/>
  <c r="EL117" i="5"/>
  <c r="M119" i="2"/>
  <c r="R119" i="2" s="1"/>
  <c r="DL117" i="5"/>
  <c r="EL51" i="5"/>
  <c r="DL51" i="5"/>
  <c r="Q53" i="2" s="1"/>
  <c r="M53" i="2"/>
  <c r="EL192" i="5"/>
  <c r="DL192" i="5"/>
  <c r="Q194" i="2" s="1"/>
  <c r="M194" i="2"/>
  <c r="EL229" i="5"/>
  <c r="DL229" i="5"/>
  <c r="Q231" i="2" s="1"/>
  <c r="M231" i="2"/>
  <c r="EL260" i="5"/>
  <c r="DL260" i="5"/>
  <c r="Q262" i="2" s="1"/>
  <c r="M262" i="2"/>
  <c r="EL245" i="5"/>
  <c r="M247" i="2"/>
  <c r="DL245" i="5"/>
  <c r="Q247" i="2" s="1"/>
  <c r="EL222" i="5"/>
  <c r="DL222" i="5"/>
  <c r="Q224" i="2" s="1"/>
  <c r="M224" i="2"/>
  <c r="EL158" i="5"/>
  <c r="DL158" i="5"/>
  <c r="Q160" i="2" s="1"/>
  <c r="M160" i="2"/>
  <c r="EL430" i="5"/>
  <c r="DL430" i="5"/>
  <c r="Q432" i="2" s="1"/>
  <c r="M432" i="2"/>
  <c r="EL389" i="5"/>
  <c r="DL389" i="5"/>
  <c r="Q391" i="2" s="1"/>
  <c r="M391" i="2"/>
  <c r="EL206" i="5"/>
  <c r="DL206" i="5"/>
  <c r="Q208" i="2" s="1"/>
  <c r="M208" i="2"/>
  <c r="EL104" i="5"/>
  <c r="DL104" i="5"/>
  <c r="Q106" i="2" s="1"/>
  <c r="M106" i="2"/>
  <c r="EL427" i="5"/>
  <c r="DL427" i="5"/>
  <c r="Q429" i="2" s="1"/>
  <c r="M429" i="2"/>
  <c r="DL335" i="5"/>
  <c r="Q337" i="2" s="1"/>
  <c r="EL335" i="5"/>
  <c r="M337" i="2"/>
  <c r="EL263" i="5"/>
  <c r="DL263" i="5"/>
  <c r="Q265" i="2" s="1"/>
  <c r="M265" i="2"/>
  <c r="EL278" i="5"/>
  <c r="DL278" i="5"/>
  <c r="Q280" i="2" s="1"/>
  <c r="M280" i="2"/>
  <c r="EL191" i="5"/>
  <c r="M193" i="2"/>
  <c r="DL191" i="5"/>
  <c r="Q193" i="2" s="1"/>
  <c r="EL65" i="5"/>
  <c r="M67" i="2"/>
  <c r="DL65" i="5"/>
  <c r="Q67" i="2" s="1"/>
  <c r="EL103" i="5"/>
  <c r="M105" i="2"/>
  <c r="DL103" i="5"/>
  <c r="Q105" i="2" s="1"/>
  <c r="EL284" i="5"/>
  <c r="DL284" i="5"/>
  <c r="Q286" i="2" s="1"/>
  <c r="M286" i="2"/>
  <c r="EL329" i="5"/>
  <c r="M331" i="2"/>
  <c r="DL329" i="5"/>
  <c r="Q331" i="2" s="1"/>
  <c r="EL369" i="5"/>
  <c r="M371" i="2"/>
  <c r="DL369" i="5"/>
  <c r="Q371" i="2" s="1"/>
  <c r="EL148" i="5"/>
  <c r="M150" i="2"/>
  <c r="DL148" i="5"/>
  <c r="Q150" i="2" s="1"/>
  <c r="EL170" i="5"/>
  <c r="DL170" i="5"/>
  <c r="Q172" i="2" s="1"/>
  <c r="M172" i="2"/>
  <c r="EL392" i="5"/>
  <c r="DL392" i="5"/>
  <c r="Q394" i="2" s="1"/>
  <c r="M394" i="2"/>
  <c r="EL178" i="5"/>
  <c r="DL178" i="5"/>
  <c r="Q180" i="2" s="1"/>
  <c r="M180" i="2"/>
  <c r="DL420" i="5"/>
  <c r="M422" i="2"/>
  <c r="EL167" i="5"/>
  <c r="DL167" i="5"/>
  <c r="Q169" i="2" s="1"/>
  <c r="M169" i="2"/>
  <c r="EL280" i="5"/>
  <c r="DL280" i="5"/>
  <c r="Q282" i="2" s="1"/>
  <c r="M282" i="2"/>
  <c r="DL301" i="5"/>
  <c r="Q303" i="2" s="1"/>
  <c r="EL301" i="5"/>
  <c r="M303" i="2"/>
  <c r="EL357" i="5"/>
  <c r="DL357" i="5"/>
  <c r="Q359" i="2" s="1"/>
  <c r="M359" i="2"/>
  <c r="EL410" i="5"/>
  <c r="DL410" i="5"/>
  <c r="Q412" i="2" s="1"/>
  <c r="M412" i="2"/>
  <c r="EL435" i="5"/>
  <c r="DL435" i="5"/>
  <c r="Q437" i="2" s="1"/>
  <c r="M437" i="2"/>
  <c r="EL44" i="5"/>
  <c r="DL44" i="5"/>
  <c r="Q46" i="2" s="1"/>
  <c r="M46" i="2"/>
  <c r="EL168" i="5"/>
  <c r="DL168" i="5"/>
  <c r="Q170" i="2" s="1"/>
  <c r="M170" i="2"/>
  <c r="EL57" i="5"/>
  <c r="DL57" i="5"/>
  <c r="Q59" i="2" s="1"/>
  <c r="M59" i="2"/>
  <c r="EL13" i="5"/>
  <c r="DL13" i="5"/>
  <c r="M15" i="2"/>
  <c r="R15" i="2" s="1"/>
  <c r="EL371" i="5"/>
  <c r="M373" i="2"/>
  <c r="DL371" i="5"/>
  <c r="Q373" i="2" s="1"/>
  <c r="EL204" i="5"/>
  <c r="M206" i="2"/>
  <c r="R206" i="2" s="1"/>
  <c r="DL204" i="5"/>
  <c r="EL78" i="5"/>
  <c r="M80" i="2"/>
  <c r="DL78" i="5"/>
  <c r="Q80" i="2" s="1"/>
  <c r="EL19" i="5"/>
  <c r="DL19" i="5"/>
  <c r="Q21" i="2" s="1"/>
  <c r="M21" i="2"/>
  <c r="EL22" i="5"/>
  <c r="DL22" i="5"/>
  <c r="Q24" i="2" s="1"/>
  <c r="M24" i="2"/>
  <c r="EL303" i="5"/>
  <c r="DL303" i="5"/>
  <c r="Q305" i="2" s="1"/>
  <c r="M305" i="2"/>
  <c r="EL145" i="5"/>
  <c r="DL145" i="5"/>
  <c r="Q147" i="2" s="1"/>
  <c r="M147" i="2"/>
  <c r="EL47" i="5"/>
  <c r="DL47" i="5"/>
  <c r="Q49" i="2" s="1"/>
  <c r="M49" i="2"/>
  <c r="EL363" i="5"/>
  <c r="DL363" i="5"/>
  <c r="Q365" i="2" s="1"/>
  <c r="M365" i="2"/>
  <c r="EL43" i="5"/>
  <c r="M45" i="2"/>
  <c r="DL43" i="5"/>
  <c r="Q45" i="2" s="1"/>
  <c r="DL398" i="5"/>
  <c r="Q400" i="2" s="1"/>
  <c r="EL398" i="5"/>
  <c r="M400" i="2"/>
  <c r="EL334" i="5"/>
  <c r="DL334" i="5"/>
  <c r="Q336" i="2" s="1"/>
  <c r="M336" i="2"/>
  <c r="EL434" i="5"/>
  <c r="DL434" i="5"/>
  <c r="Q436" i="2" s="1"/>
  <c r="M436" i="2"/>
  <c r="EL265" i="5"/>
  <c r="DL265" i="5"/>
  <c r="Q267" i="2" s="1"/>
  <c r="M267" i="2"/>
  <c r="Q323" i="2" l="1"/>
  <c r="DO321" i="5"/>
  <c r="DP321" i="5" s="1"/>
  <c r="Q15" i="2"/>
  <c r="DO13" i="5"/>
  <c r="DP13" i="5" s="1"/>
  <c r="Q199" i="2"/>
  <c r="DO197" i="5"/>
  <c r="Q322" i="2"/>
  <c r="DO320" i="5"/>
  <c r="DP320" i="5" s="1"/>
  <c r="Q321" i="2"/>
  <c r="DO319" i="5"/>
  <c r="DP319" i="5" s="1"/>
  <c r="Q220" i="2"/>
  <c r="DO218" i="5"/>
  <c r="DP218" i="5" s="1"/>
  <c r="Q219" i="2"/>
  <c r="DO217" i="5"/>
  <c r="DP217" i="5" s="1"/>
  <c r="Q119" i="2"/>
  <c r="DO117" i="5"/>
  <c r="DP117" i="5" s="1"/>
  <c r="Q116" i="2"/>
  <c r="DO114" i="5"/>
  <c r="DP114" i="5" s="1"/>
  <c r="Q118" i="2"/>
  <c r="DO116" i="5"/>
  <c r="DP116" i="5" s="1"/>
  <c r="Q115" i="2"/>
  <c r="DO113" i="5"/>
  <c r="DP113" i="5" s="1"/>
  <c r="Q117" i="2"/>
  <c r="DO115" i="5"/>
  <c r="DP115" i="5" s="1"/>
  <c r="Q120" i="2"/>
  <c r="DO118" i="5"/>
  <c r="DP118" i="5" s="1"/>
  <c r="Q14" i="2"/>
  <c r="DO12" i="5"/>
  <c r="DP12" i="5" s="1"/>
  <c r="Q13" i="2"/>
  <c r="DO11" i="5"/>
  <c r="DP11" i="5" s="1"/>
  <c r="Q201" i="2"/>
  <c r="DO199" i="5"/>
  <c r="Q200" i="2"/>
  <c r="DO198" i="5"/>
  <c r="Q206" i="2"/>
  <c r="DO204" i="5"/>
  <c r="DL440" i="5"/>
  <c r="M442" i="2"/>
  <c r="Q111" i="2"/>
  <c r="DO109" i="5"/>
  <c r="DP109" i="5" s="1"/>
  <c r="EP57" i="5"/>
  <c r="AP59" i="2" s="1"/>
  <c r="EP29" i="5"/>
  <c r="AP31" i="2" s="1"/>
  <c r="EP52" i="5"/>
  <c r="AP54" i="2" s="1"/>
  <c r="EP108" i="5"/>
  <c r="AP110" i="2" s="1"/>
  <c r="EP40" i="5"/>
  <c r="AP42" i="2" s="1"/>
  <c r="EP32" i="5"/>
  <c r="AP34" i="2" s="1"/>
  <c r="EP89" i="5"/>
  <c r="AP91" i="2" s="1"/>
  <c r="EP97" i="5"/>
  <c r="AP99" i="2" s="1"/>
  <c r="EP100" i="5"/>
  <c r="AP102" i="2" s="1"/>
  <c r="EP69" i="5"/>
  <c r="AP71" i="2" s="1"/>
  <c r="EP428" i="5"/>
  <c r="A428" i="5" s="1"/>
  <c r="EP420" i="5"/>
  <c r="A420" i="5" s="1"/>
  <c r="EP434" i="5"/>
  <c r="A434" i="5" s="1"/>
  <c r="EP22" i="5"/>
  <c r="AP24" i="2" s="1"/>
  <c r="EP42" i="5"/>
  <c r="AP44" i="2" s="1"/>
  <c r="EP15" i="5"/>
  <c r="AP17" i="2" s="1"/>
  <c r="EP436" i="5"/>
  <c r="A436" i="5" s="1"/>
  <c r="EP48" i="5"/>
  <c r="AP50" i="2" s="1"/>
  <c r="EP31" i="5"/>
  <c r="AP33" i="2" s="1"/>
  <c r="EP92" i="5"/>
  <c r="AP94" i="2" s="1"/>
  <c r="EP94" i="5"/>
  <c r="AP96" i="2" s="1"/>
  <c r="EP216" i="5"/>
  <c r="EP12" i="5"/>
  <c r="AP14" i="2" s="1"/>
  <c r="EP84" i="5"/>
  <c r="AP86" i="2" s="1"/>
  <c r="EP426" i="5"/>
  <c r="A426" i="5" s="1"/>
  <c r="EP88" i="5"/>
  <c r="AP90" i="2" s="1"/>
  <c r="EP61" i="5"/>
  <c r="AP63" i="2" s="1"/>
  <c r="EP35" i="5"/>
  <c r="AP37" i="2" s="1"/>
  <c r="EP37" i="5"/>
  <c r="AP39" i="2" s="1"/>
  <c r="EP439" i="5"/>
  <c r="A439" i="5" s="1"/>
  <c r="EP16" i="5"/>
  <c r="AP18" i="2" s="1"/>
  <c r="EP54" i="5"/>
  <c r="AP56" i="2" s="1"/>
  <c r="EP86" i="5"/>
  <c r="AP88" i="2" s="1"/>
  <c r="EP41" i="5"/>
  <c r="AP43" i="2" s="1"/>
  <c r="EP421" i="5"/>
  <c r="A421" i="5" s="1"/>
  <c r="EP11" i="5"/>
  <c r="AP13" i="2" s="1"/>
  <c r="EP39" i="5"/>
  <c r="AP41" i="2" s="1"/>
  <c r="EP429" i="5"/>
  <c r="A429" i="5" s="1"/>
  <c r="EP55" i="5"/>
  <c r="AP57" i="2" s="1"/>
  <c r="EP113" i="5"/>
  <c r="AP115" i="2" s="1"/>
  <c r="EP70" i="5"/>
  <c r="AP72" i="2" s="1"/>
  <c r="EP67" i="5"/>
  <c r="AP69" i="2" s="1"/>
  <c r="EP17" i="5"/>
  <c r="AP19" i="2" s="1"/>
  <c r="EP79" i="5"/>
  <c r="AP81" i="2" s="1"/>
  <c r="EP107" i="5"/>
  <c r="AP109" i="2" s="1"/>
  <c r="EP80" i="5"/>
  <c r="AP82" i="2" s="1"/>
  <c r="EP87" i="5"/>
  <c r="AP89" i="2" s="1"/>
  <c r="EP96" i="5"/>
  <c r="AP98" i="2" s="1"/>
  <c r="EP25" i="5"/>
  <c r="AP27" i="2" s="1"/>
  <c r="EP75" i="5"/>
  <c r="AP77" i="2" s="1"/>
  <c r="EP83" i="5"/>
  <c r="AP85" i="2" s="1"/>
  <c r="EP99" i="5"/>
  <c r="AP101" i="2" s="1"/>
  <c r="EP64" i="5"/>
  <c r="AP66" i="2" s="1"/>
  <c r="EP82" i="5"/>
  <c r="AP84" i="2" s="1"/>
  <c r="EP33" i="5"/>
  <c r="AP35" i="2" s="1"/>
  <c r="EP49" i="5"/>
  <c r="AP51" i="2" s="1"/>
  <c r="EP78" i="5"/>
  <c r="AP80" i="2" s="1"/>
  <c r="EP424" i="5"/>
  <c r="A424" i="5" s="1"/>
  <c r="EP47" i="5"/>
  <c r="AP49" i="2" s="1"/>
  <c r="EP206" i="5"/>
  <c r="AP208" i="2" s="1"/>
  <c r="EP425" i="5"/>
  <c r="A425" i="5" s="1"/>
  <c r="EP72" i="5"/>
  <c r="AP74" i="2" s="1"/>
  <c r="EP30" i="5"/>
  <c r="AP32" i="2" s="1"/>
  <c r="EP60" i="5"/>
  <c r="AP62" i="2" s="1"/>
  <c r="EP24" i="5"/>
  <c r="AP26" i="2" s="1"/>
  <c r="EP217" i="5"/>
  <c r="AP219" i="2" s="1"/>
  <c r="EP66" i="5"/>
  <c r="AP68" i="2" s="1"/>
  <c r="EP38" i="5"/>
  <c r="AP40" i="2" s="1"/>
  <c r="EP102" i="5"/>
  <c r="AP104" i="2" s="1"/>
  <c r="EP76" i="5"/>
  <c r="AP78" i="2" s="1"/>
  <c r="EP50" i="5"/>
  <c r="AP52" i="2" s="1"/>
  <c r="EP101" i="5"/>
  <c r="AP103" i="2" s="1"/>
  <c r="EP56" i="5"/>
  <c r="AP58" i="2" s="1"/>
  <c r="EP319" i="5"/>
  <c r="AP321" i="2" s="1"/>
  <c r="EP53" i="5"/>
  <c r="AP55" i="2" s="1"/>
  <c r="EP431" i="5"/>
  <c r="A431" i="5" s="1"/>
  <c r="EP422" i="5"/>
  <c r="A422" i="5" s="1"/>
  <c r="EP46" i="5"/>
  <c r="AP48" i="2" s="1"/>
  <c r="EP44" i="5"/>
  <c r="AP46" i="2" s="1"/>
  <c r="EP65" i="5"/>
  <c r="AP67" i="2" s="1"/>
  <c r="EP104" i="5"/>
  <c r="AP106" i="2" s="1"/>
  <c r="EP23" i="5"/>
  <c r="AP25" i="2" s="1"/>
  <c r="EP43" i="5"/>
  <c r="AP45" i="2" s="1"/>
  <c r="EP19" i="5"/>
  <c r="AP21" i="2" s="1"/>
  <c r="EP13" i="5"/>
  <c r="AP15" i="2" s="1"/>
  <c r="EP427" i="5"/>
  <c r="A427" i="5" s="1"/>
  <c r="EP430" i="5"/>
  <c r="A430" i="5" s="1"/>
  <c r="EP98" i="5"/>
  <c r="AP100" i="2" s="1"/>
  <c r="EP91" i="5"/>
  <c r="AP93" i="2" s="1"/>
  <c r="EP28" i="5"/>
  <c r="AP30" i="2" s="1"/>
  <c r="EP105" i="5"/>
  <c r="AP107" i="2" s="1"/>
  <c r="EP95" i="5"/>
  <c r="AP97" i="2" s="1"/>
  <c r="EP58" i="5"/>
  <c r="AP60" i="2" s="1"/>
  <c r="EP59" i="5"/>
  <c r="AP61" i="2" s="1"/>
  <c r="EP77" i="5"/>
  <c r="AP79" i="2" s="1"/>
  <c r="EP437" i="5"/>
  <c r="A437" i="5" s="1"/>
  <c r="EP106" i="5"/>
  <c r="AP108" i="2" s="1"/>
  <c r="EP14" i="5"/>
  <c r="AP16" i="2" s="1"/>
  <c r="EP74" i="5"/>
  <c r="AP76" i="2" s="1"/>
  <c r="EP20" i="5"/>
  <c r="AP22" i="2" s="1"/>
  <c r="EP433" i="5"/>
  <c r="A433" i="5" s="1"/>
  <c r="EP73" i="5"/>
  <c r="AP75" i="2" s="1"/>
  <c r="EP68" i="5"/>
  <c r="AP70" i="2" s="1"/>
  <c r="EP432" i="5"/>
  <c r="A432" i="5" s="1"/>
  <c r="EP318" i="5"/>
  <c r="AP320" i="2" s="1"/>
  <c r="EP85" i="5"/>
  <c r="AP87" i="2" s="1"/>
  <c r="EP51" i="5"/>
  <c r="AP53" i="2" s="1"/>
  <c r="EP435" i="5"/>
  <c r="A435" i="5" s="1"/>
  <c r="EP103" i="5"/>
  <c r="AP105" i="2" s="1"/>
  <c r="EP90" i="5"/>
  <c r="AP92" i="2" s="1"/>
  <c r="EP36" i="5"/>
  <c r="AP38" i="2" s="1"/>
  <c r="EP62" i="5"/>
  <c r="AP64" i="2" s="1"/>
  <c r="EP18" i="5"/>
  <c r="AP20" i="2" s="1"/>
  <c r="EP27" i="5"/>
  <c r="AP29" i="2" s="1"/>
  <c r="EP423" i="5"/>
  <c r="A423" i="5" s="1"/>
  <c r="EP438" i="5"/>
  <c r="A438" i="5" s="1"/>
  <c r="EP34" i="5"/>
  <c r="AP36" i="2" s="1"/>
  <c r="EP93" i="5"/>
  <c r="AP95" i="2" s="1"/>
  <c r="EP112" i="5"/>
  <c r="AP114" i="2" s="1"/>
  <c r="EP81" i="5"/>
  <c r="AP83" i="2" s="1"/>
  <c r="EP109" i="5"/>
  <c r="AP111" i="2" s="1"/>
  <c r="EP71" i="5"/>
  <c r="AP73" i="2" s="1"/>
  <c r="EP63" i="5"/>
  <c r="AP65" i="2" s="1"/>
  <c r="EP26" i="5"/>
  <c r="AP28" i="2" s="1"/>
  <c r="EP45" i="5"/>
  <c r="AP47" i="2" s="1"/>
  <c r="EP21" i="5"/>
  <c r="AP23" i="2" s="1"/>
  <c r="A298" i="5"/>
  <c r="EI298" i="5" s="1"/>
  <c r="AN300" i="2" s="1"/>
  <c r="EP407" i="5"/>
  <c r="AP409" i="2" s="1"/>
  <c r="EP400" i="5"/>
  <c r="AP402" i="2" s="1"/>
  <c r="EP362" i="5"/>
  <c r="AP364" i="2" s="1"/>
  <c r="EP340" i="5"/>
  <c r="AP342" i="2" s="1"/>
  <c r="EP380" i="5"/>
  <c r="AP382" i="2" s="1"/>
  <c r="EP332" i="5"/>
  <c r="AP334" i="2" s="1"/>
  <c r="EP412" i="5"/>
  <c r="AP414" i="2" s="1"/>
  <c r="EP384" i="5"/>
  <c r="AP386" i="2" s="1"/>
  <c r="EP325" i="5"/>
  <c r="AP327" i="2" s="1"/>
  <c r="EP348" i="5"/>
  <c r="AP350" i="2" s="1"/>
  <c r="EP349" i="5"/>
  <c r="AP351" i="2" s="1"/>
  <c r="EP402" i="5"/>
  <c r="AP404" i="2" s="1"/>
  <c r="EP333" i="5"/>
  <c r="AP335" i="2" s="1"/>
  <c r="EP379" i="5"/>
  <c r="AP381" i="2" s="1"/>
  <c r="EP395" i="5"/>
  <c r="AP397" i="2" s="1"/>
  <c r="EP413" i="5"/>
  <c r="AP415" i="2" s="1"/>
  <c r="EP392" i="5"/>
  <c r="AP394" i="2" s="1"/>
  <c r="EP344" i="5"/>
  <c r="AP346" i="2" s="1"/>
  <c r="EP386" i="5"/>
  <c r="AP388" i="2" s="1"/>
  <c r="EP396" i="5"/>
  <c r="AP398" i="2" s="1"/>
  <c r="EP321" i="5"/>
  <c r="AP323" i="2" s="1"/>
  <c r="EP399" i="5"/>
  <c r="AP401" i="2" s="1"/>
  <c r="EP377" i="5"/>
  <c r="AP379" i="2" s="1"/>
  <c r="EP370" i="5"/>
  <c r="AP372" i="2" s="1"/>
  <c r="EP345" i="5"/>
  <c r="AP347" i="2" s="1"/>
  <c r="EP326" i="5"/>
  <c r="AP328" i="2" s="1"/>
  <c r="EP397" i="5"/>
  <c r="AP399" i="2" s="1"/>
  <c r="EP411" i="5"/>
  <c r="AP413" i="2" s="1"/>
  <c r="EP391" i="5"/>
  <c r="AP393" i="2" s="1"/>
  <c r="EP385" i="5"/>
  <c r="AP387" i="2" s="1"/>
  <c r="EP354" i="5"/>
  <c r="AP356" i="2" s="1"/>
  <c r="EP329" i="5"/>
  <c r="AP331" i="2" s="1"/>
  <c r="EP350" i="5"/>
  <c r="AP352" i="2" s="1"/>
  <c r="EP408" i="5"/>
  <c r="AP410" i="2" s="1"/>
  <c r="EP320" i="5"/>
  <c r="AP322" i="2" s="1"/>
  <c r="EP360" i="5"/>
  <c r="AP362" i="2" s="1"/>
  <c r="EP417" i="5"/>
  <c r="AP419" i="2" s="1"/>
  <c r="EP324" i="5"/>
  <c r="AP326" i="2" s="1"/>
  <c r="EP338" i="5"/>
  <c r="AP340" i="2" s="1"/>
  <c r="EP339" i="5"/>
  <c r="AP341" i="2" s="1"/>
  <c r="EP375" i="5"/>
  <c r="AP377" i="2" s="1"/>
  <c r="EP351" i="5"/>
  <c r="AP353" i="2" s="1"/>
  <c r="EP405" i="5"/>
  <c r="AP407" i="2" s="1"/>
  <c r="EP343" i="5"/>
  <c r="AP345" i="2" s="1"/>
  <c r="EP337" i="5"/>
  <c r="AP339" i="2" s="1"/>
  <c r="EP356" i="5"/>
  <c r="AP358" i="2" s="1"/>
  <c r="EP403" i="5"/>
  <c r="AP405" i="2" s="1"/>
  <c r="EP409" i="5"/>
  <c r="AP411" i="2" s="1"/>
  <c r="EP328" i="5"/>
  <c r="AP330" i="2" s="1"/>
  <c r="EP394" i="5"/>
  <c r="AP396" i="2" s="1"/>
  <c r="EP414" i="5"/>
  <c r="AP416" i="2" s="1"/>
  <c r="EP388" i="5"/>
  <c r="AP390" i="2" s="1"/>
  <c r="EP359" i="5"/>
  <c r="AP361" i="2" s="1"/>
  <c r="EP366" i="5"/>
  <c r="AP368" i="2" s="1"/>
  <c r="EP393" i="5"/>
  <c r="AP395" i="2" s="1"/>
  <c r="EP346" i="5"/>
  <c r="AP348" i="2" s="1"/>
  <c r="EP387" i="5"/>
  <c r="AP389" i="2" s="1"/>
  <c r="EP355" i="5"/>
  <c r="AP357" i="2" s="1"/>
  <c r="EP347" i="5"/>
  <c r="AP349" i="2" s="1"/>
  <c r="EP327" i="5"/>
  <c r="AP329" i="2" s="1"/>
  <c r="EP357" i="5"/>
  <c r="AP359" i="2" s="1"/>
  <c r="EP381" i="5"/>
  <c r="AP383" i="2" s="1"/>
  <c r="EP383" i="5"/>
  <c r="AP385" i="2" s="1"/>
  <c r="EP352" i="5"/>
  <c r="AP354" i="2" s="1"/>
  <c r="EP398" i="5"/>
  <c r="AP400" i="2" s="1"/>
  <c r="EP335" i="5"/>
  <c r="AP337" i="2" s="1"/>
  <c r="EP401" i="5"/>
  <c r="AP403" i="2" s="1"/>
  <c r="EP367" i="5"/>
  <c r="AP369" i="2" s="1"/>
  <c r="EP353" i="5"/>
  <c r="AP355" i="2" s="1"/>
  <c r="EP342" i="5"/>
  <c r="AP344" i="2" s="1"/>
  <c r="EP406" i="5"/>
  <c r="AP408" i="2" s="1"/>
  <c r="EP365" i="5"/>
  <c r="AP367" i="2" s="1"/>
  <c r="EP322" i="5"/>
  <c r="AP324" i="2" s="1"/>
  <c r="EP378" i="5"/>
  <c r="AP380" i="2" s="1"/>
  <c r="EP404" i="5"/>
  <c r="AP406" i="2" s="1"/>
  <c r="EP390" i="5"/>
  <c r="AP392" i="2" s="1"/>
  <c r="EP341" i="5"/>
  <c r="AP343" i="2" s="1"/>
  <c r="EP336" i="5"/>
  <c r="AP338" i="2" s="1"/>
  <c r="EP374" i="5"/>
  <c r="AP376" i="2" s="1"/>
  <c r="EP364" i="5"/>
  <c r="AP366" i="2" s="1"/>
  <c r="EP334" i="5"/>
  <c r="AP336" i="2" s="1"/>
  <c r="EP415" i="5"/>
  <c r="AP417" i="2" s="1"/>
  <c r="EP363" i="5"/>
  <c r="AP365" i="2" s="1"/>
  <c r="EP371" i="5"/>
  <c r="AP373" i="2" s="1"/>
  <c r="EP410" i="5"/>
  <c r="AP412" i="2" s="1"/>
  <c r="EP369" i="5"/>
  <c r="AP371" i="2" s="1"/>
  <c r="EP389" i="5"/>
  <c r="AP391" i="2" s="1"/>
  <c r="EP416" i="5"/>
  <c r="AP418" i="2" s="1"/>
  <c r="EP361" i="5"/>
  <c r="AP363" i="2" s="1"/>
  <c r="EP382" i="5"/>
  <c r="AP384" i="2" s="1"/>
  <c r="EP358" i="5"/>
  <c r="AP360" i="2" s="1"/>
  <c r="EP330" i="5"/>
  <c r="AP332" i="2" s="1"/>
  <c r="EP373" i="5"/>
  <c r="AP375" i="2" s="1"/>
  <c r="EP368" i="5"/>
  <c r="AP370" i="2" s="1"/>
  <c r="EP376" i="5"/>
  <c r="AP378" i="2" s="1"/>
  <c r="EP323" i="5"/>
  <c r="AP325" i="2" s="1"/>
  <c r="EP372" i="5"/>
  <c r="AP374" i="2" s="1"/>
  <c r="EP331" i="5"/>
  <c r="AP333" i="2" s="1"/>
  <c r="EP225" i="5"/>
  <c r="AP227" i="2" s="1"/>
  <c r="EP236" i="5"/>
  <c r="AP238" i="2" s="1"/>
  <c r="EP239" i="5"/>
  <c r="AP241" i="2" s="1"/>
  <c r="EP276" i="5"/>
  <c r="AP278" i="2" s="1"/>
  <c r="EP277" i="5"/>
  <c r="AP279" i="2" s="1"/>
  <c r="EP242" i="5"/>
  <c r="AP244" i="2" s="1"/>
  <c r="EP235" i="5"/>
  <c r="AP237" i="2" s="1"/>
  <c r="EP267" i="5"/>
  <c r="AP269" i="2" s="1"/>
  <c r="EP282" i="5"/>
  <c r="AP284" i="2" s="1"/>
  <c r="EP254" i="5"/>
  <c r="AP256" i="2" s="1"/>
  <c r="EP285" i="5"/>
  <c r="AP287" i="2" s="1"/>
  <c r="EP286" i="5"/>
  <c r="AP288" i="2" s="1"/>
  <c r="EP243" i="5"/>
  <c r="AP245" i="2" s="1"/>
  <c r="EP252" i="5"/>
  <c r="AP254" i="2" s="1"/>
  <c r="EP240" i="5"/>
  <c r="AP242" i="2" s="1"/>
  <c r="EP280" i="5"/>
  <c r="AP282" i="2" s="1"/>
  <c r="EP263" i="5"/>
  <c r="AP265" i="2" s="1"/>
  <c r="EP222" i="5"/>
  <c r="AP224" i="2" s="1"/>
  <c r="EP260" i="5"/>
  <c r="AP262" i="2" s="1"/>
  <c r="EP274" i="5"/>
  <c r="AP276" i="2" s="1"/>
  <c r="EP227" i="5"/>
  <c r="AP229" i="2" s="1"/>
  <c r="EP223" i="5"/>
  <c r="AP225" i="2" s="1"/>
  <c r="EP315" i="5"/>
  <c r="AP317" i="2" s="1"/>
  <c r="EP257" i="5"/>
  <c r="AP259" i="2" s="1"/>
  <c r="EP272" i="5"/>
  <c r="AP274" i="2" s="1"/>
  <c r="EP226" i="5"/>
  <c r="AP228" i="2" s="1"/>
  <c r="EP268" i="5"/>
  <c r="AP270" i="2" s="1"/>
  <c r="EP265" i="5"/>
  <c r="AP267" i="2" s="1"/>
  <c r="EP303" i="5"/>
  <c r="AP305" i="2" s="1"/>
  <c r="EP255" i="5"/>
  <c r="AP257" i="2" s="1"/>
  <c r="EP307" i="5"/>
  <c r="AP309" i="2" s="1"/>
  <c r="EP261" i="5"/>
  <c r="AP263" i="2" s="1"/>
  <c r="EP249" i="5"/>
  <c r="AP251" i="2" s="1"/>
  <c r="EP271" i="5"/>
  <c r="AP273" i="2" s="1"/>
  <c r="EP309" i="5"/>
  <c r="AP311" i="2" s="1"/>
  <c r="EP233" i="5"/>
  <c r="AP235" i="2" s="1"/>
  <c r="EP248" i="5"/>
  <c r="AP250" i="2" s="1"/>
  <c r="EP292" i="5"/>
  <c r="AP294" i="2" s="1"/>
  <c r="EP283" i="5"/>
  <c r="AP285" i="2" s="1"/>
  <c r="EP305" i="5"/>
  <c r="AP307" i="2" s="1"/>
  <c r="EP275" i="5"/>
  <c r="AP277" i="2" s="1"/>
  <c r="EP230" i="5"/>
  <c r="AP232" i="2" s="1"/>
  <c r="EP264" i="5"/>
  <c r="AP266" i="2" s="1"/>
  <c r="EP234" i="5"/>
  <c r="AP236" i="2" s="1"/>
  <c r="EP297" i="5"/>
  <c r="AP299" i="2" s="1"/>
  <c r="EP310" i="5"/>
  <c r="AP312" i="2" s="1"/>
  <c r="EP241" i="5"/>
  <c r="AP243" i="2" s="1"/>
  <c r="EP228" i="5"/>
  <c r="AP230" i="2" s="1"/>
  <c r="EP224" i="5"/>
  <c r="AP226" i="2" s="1"/>
  <c r="EP287" i="5"/>
  <c r="AP289" i="2" s="1"/>
  <c r="EP294" i="5"/>
  <c r="AP296" i="2" s="1"/>
  <c r="EP232" i="5"/>
  <c r="AP234" i="2" s="1"/>
  <c r="EP312" i="5"/>
  <c r="AP314" i="2" s="1"/>
  <c r="EP244" i="5"/>
  <c r="AP246" i="2" s="1"/>
  <c r="EP273" i="5"/>
  <c r="AP275" i="2" s="1"/>
  <c r="EP301" i="5"/>
  <c r="AP303" i="2" s="1"/>
  <c r="EP281" i="5"/>
  <c r="AP283" i="2" s="1"/>
  <c r="EP218" i="5"/>
  <c r="AP220" i="2" s="1"/>
  <c r="EP288" i="5"/>
  <c r="AP290" i="2" s="1"/>
  <c r="EP299" i="5"/>
  <c r="AP301" i="2" s="1"/>
  <c r="EP247" i="5"/>
  <c r="AP249" i="2" s="1"/>
  <c r="EP289" i="5"/>
  <c r="AP291" i="2" s="1"/>
  <c r="EP311" i="5"/>
  <c r="AP313" i="2" s="1"/>
  <c r="EP284" i="5"/>
  <c r="AP286" i="2" s="1"/>
  <c r="EP278" i="5"/>
  <c r="AP280" i="2" s="1"/>
  <c r="EP245" i="5"/>
  <c r="AP247" i="2" s="1"/>
  <c r="EP229" i="5"/>
  <c r="AP231" i="2" s="1"/>
  <c r="EP253" i="5"/>
  <c r="AP255" i="2" s="1"/>
  <c r="EP221" i="5"/>
  <c r="AP223" i="2" s="1"/>
  <c r="EP256" i="5"/>
  <c r="AP258" i="2" s="1"/>
  <c r="EP300" i="5"/>
  <c r="AP302" i="2" s="1"/>
  <c r="EP290" i="5"/>
  <c r="AP292" i="2" s="1"/>
  <c r="EP293" i="5"/>
  <c r="AP295" i="2" s="1"/>
  <c r="EP295" i="5"/>
  <c r="AP297" i="2" s="1"/>
  <c r="EP313" i="5"/>
  <c r="AP315" i="2" s="1"/>
  <c r="EP308" i="5"/>
  <c r="AP310" i="2" s="1"/>
  <c r="EP266" i="5"/>
  <c r="AP268" i="2" s="1"/>
  <c r="EP219" i="5"/>
  <c r="AP221" i="2" s="1"/>
  <c r="EP259" i="5"/>
  <c r="AP261" i="2" s="1"/>
  <c r="EP220" i="5"/>
  <c r="AP222" i="2" s="1"/>
  <c r="EP304" i="5"/>
  <c r="AP306" i="2" s="1"/>
  <c r="EP231" i="5"/>
  <c r="AP233" i="2" s="1"/>
  <c r="EP306" i="5"/>
  <c r="AP308" i="2" s="1"/>
  <c r="EP302" i="5"/>
  <c r="AP304" i="2" s="1"/>
  <c r="EP251" i="5"/>
  <c r="AP253" i="2" s="1"/>
  <c r="EP291" i="5"/>
  <c r="AP293" i="2" s="1"/>
  <c r="EP296" i="5"/>
  <c r="AP298" i="2" s="1"/>
  <c r="EP262" i="5"/>
  <c r="AP264" i="2" s="1"/>
  <c r="EP270" i="5"/>
  <c r="AP272" i="2" s="1"/>
  <c r="EP238" i="5"/>
  <c r="AP240" i="2" s="1"/>
  <c r="EP237" i="5"/>
  <c r="AP239" i="2" s="1"/>
  <c r="EP314" i="5"/>
  <c r="AP316" i="2" s="1"/>
  <c r="EP246" i="5"/>
  <c r="AP248" i="2" s="1"/>
  <c r="EP279" i="5"/>
  <c r="AP281" i="2" s="1"/>
  <c r="EP250" i="5"/>
  <c r="AP252" i="2" s="1"/>
  <c r="EP258" i="5"/>
  <c r="AP260" i="2" s="1"/>
  <c r="EP269" i="5"/>
  <c r="AP271" i="2" s="1"/>
  <c r="EP210" i="5"/>
  <c r="AP212" i="2" s="1"/>
  <c r="EP211" i="5"/>
  <c r="AP213" i="2" s="1"/>
  <c r="EP209" i="5"/>
  <c r="AP211" i="2" s="1"/>
  <c r="EP207" i="5"/>
  <c r="AP209" i="2" s="1"/>
  <c r="EP208" i="5"/>
  <c r="AP210" i="2" s="1"/>
  <c r="EP205" i="5"/>
  <c r="AP207" i="2" s="1"/>
  <c r="EP194" i="5"/>
  <c r="AP196" i="2" s="1"/>
  <c r="EP196" i="5"/>
  <c r="AP198" i="2" s="1"/>
  <c r="EP201" i="5"/>
  <c r="AP203" i="2" s="1"/>
  <c r="EP197" i="5"/>
  <c r="AP199" i="2" s="1"/>
  <c r="EP204" i="5"/>
  <c r="AP206" i="2" s="1"/>
  <c r="EP202" i="5"/>
  <c r="AP204" i="2" s="1"/>
  <c r="EP198" i="5"/>
  <c r="AP200" i="2" s="1"/>
  <c r="EP199" i="5"/>
  <c r="AP201" i="2" s="1"/>
  <c r="EP195" i="5"/>
  <c r="AP197" i="2" s="1"/>
  <c r="EP203" i="5"/>
  <c r="AP205" i="2" s="1"/>
  <c r="EP200" i="5"/>
  <c r="AP202" i="2" s="1"/>
  <c r="EP145" i="5"/>
  <c r="AP147" i="2" s="1"/>
  <c r="EP125" i="5"/>
  <c r="AP127" i="2" s="1"/>
  <c r="EP166" i="5"/>
  <c r="AP168" i="2" s="1"/>
  <c r="EP179" i="5"/>
  <c r="AP181" i="2" s="1"/>
  <c r="EP123" i="5"/>
  <c r="AP125" i="2" s="1"/>
  <c r="EP143" i="5"/>
  <c r="AP145" i="2" s="1"/>
  <c r="EP186" i="5"/>
  <c r="AP188" i="2" s="1"/>
  <c r="EP182" i="5"/>
  <c r="AP184" i="2" s="1"/>
  <c r="EP187" i="5"/>
  <c r="AP189" i="2" s="1"/>
  <c r="EP153" i="5"/>
  <c r="AP155" i="2" s="1"/>
  <c r="EP137" i="5"/>
  <c r="AP139" i="2" s="1"/>
  <c r="EP140" i="5"/>
  <c r="AP142" i="2" s="1"/>
  <c r="EP170" i="5"/>
  <c r="AP172" i="2" s="1"/>
  <c r="EP126" i="5"/>
  <c r="AP128" i="2" s="1"/>
  <c r="EP122" i="5"/>
  <c r="AP124" i="2" s="1"/>
  <c r="EP130" i="5"/>
  <c r="AP132" i="2" s="1"/>
  <c r="EP128" i="5"/>
  <c r="AP130" i="2" s="1"/>
  <c r="EP132" i="5"/>
  <c r="AP134" i="2" s="1"/>
  <c r="EP150" i="5"/>
  <c r="AP152" i="2" s="1"/>
  <c r="EP152" i="5"/>
  <c r="AP154" i="2" s="1"/>
  <c r="EP190" i="5"/>
  <c r="AP192" i="2" s="1"/>
  <c r="EP169" i="5"/>
  <c r="AP171" i="2" s="1"/>
  <c r="EP180" i="5"/>
  <c r="AP182" i="2" s="1"/>
  <c r="EP149" i="5"/>
  <c r="AP151" i="2" s="1"/>
  <c r="EP146" i="5"/>
  <c r="AP148" i="2" s="1"/>
  <c r="EP161" i="5"/>
  <c r="AP163" i="2" s="1"/>
  <c r="EP193" i="5"/>
  <c r="AP195" i="2" s="1"/>
  <c r="EP135" i="5"/>
  <c r="AP137" i="2" s="1"/>
  <c r="EP151" i="5"/>
  <c r="AP153" i="2" s="1"/>
  <c r="EP138" i="5"/>
  <c r="AP140" i="2" s="1"/>
  <c r="EP181" i="5"/>
  <c r="AP183" i="2" s="1"/>
  <c r="EP183" i="5"/>
  <c r="AP185" i="2" s="1"/>
  <c r="EP120" i="5"/>
  <c r="AP122" i="2" s="1"/>
  <c r="EP184" i="5"/>
  <c r="AP186" i="2" s="1"/>
  <c r="EP155" i="5"/>
  <c r="AP157" i="2" s="1"/>
  <c r="EP178" i="5"/>
  <c r="AP180" i="2" s="1"/>
  <c r="EP159" i="5"/>
  <c r="AP161" i="2" s="1"/>
  <c r="EP144" i="5"/>
  <c r="AP146" i="2" s="1"/>
  <c r="EP168" i="5"/>
  <c r="AP170" i="2" s="1"/>
  <c r="EP148" i="5"/>
  <c r="AP150" i="2" s="1"/>
  <c r="EP191" i="5"/>
  <c r="AP193" i="2" s="1"/>
  <c r="EP192" i="5"/>
  <c r="AP194" i="2" s="1"/>
  <c r="EP117" i="5"/>
  <c r="AP119" i="2" s="1"/>
  <c r="EP124" i="5"/>
  <c r="AP126" i="2" s="1"/>
  <c r="EP114" i="5"/>
  <c r="AP116" i="2" s="1"/>
  <c r="EP139" i="5"/>
  <c r="AP141" i="2" s="1"/>
  <c r="EP134" i="5"/>
  <c r="AP136" i="2" s="1"/>
  <c r="EP127" i="5"/>
  <c r="AP129" i="2" s="1"/>
  <c r="EP188" i="5"/>
  <c r="AP190" i="2" s="1"/>
  <c r="EP129" i="5"/>
  <c r="AP131" i="2" s="1"/>
  <c r="EP175" i="5"/>
  <c r="AP177" i="2" s="1"/>
  <c r="EP116" i="5"/>
  <c r="AP118" i="2" s="1"/>
  <c r="EP167" i="5"/>
  <c r="AP169" i="2" s="1"/>
  <c r="EP158" i="5"/>
  <c r="AP160" i="2" s="1"/>
  <c r="EP165" i="5"/>
  <c r="AP167" i="2" s="1"/>
  <c r="EP173" i="5"/>
  <c r="AP175" i="2" s="1"/>
  <c r="EP177" i="5"/>
  <c r="AP179" i="2" s="1"/>
  <c r="EP174" i="5"/>
  <c r="AP176" i="2" s="1"/>
  <c r="EP156" i="5"/>
  <c r="AP158" i="2" s="1"/>
  <c r="EP141" i="5"/>
  <c r="AP143" i="2" s="1"/>
  <c r="EP147" i="5"/>
  <c r="AP149" i="2" s="1"/>
  <c r="EP131" i="5"/>
  <c r="AP133" i="2" s="1"/>
  <c r="EP119" i="5"/>
  <c r="AP121" i="2" s="1"/>
  <c r="EP163" i="5"/>
  <c r="AP165" i="2" s="1"/>
  <c r="EP142" i="5"/>
  <c r="AP144" i="2" s="1"/>
  <c r="EP164" i="5"/>
  <c r="AP166" i="2" s="1"/>
  <c r="EP162" i="5"/>
  <c r="AP164" i="2" s="1"/>
  <c r="EP185" i="5"/>
  <c r="AP187" i="2" s="1"/>
  <c r="EP160" i="5"/>
  <c r="AP162" i="2" s="1"/>
  <c r="EP115" i="5"/>
  <c r="AP117" i="2" s="1"/>
  <c r="EP118" i="5"/>
  <c r="AP120" i="2" s="1"/>
  <c r="EP171" i="5"/>
  <c r="AP173" i="2" s="1"/>
  <c r="EP136" i="5"/>
  <c r="AP138" i="2" s="1"/>
  <c r="EP121" i="5"/>
  <c r="AP123" i="2" s="1"/>
  <c r="EP154" i="5"/>
  <c r="AP156" i="2" s="1"/>
  <c r="EP189" i="5"/>
  <c r="AP191" i="2" s="1"/>
  <c r="EP157" i="5"/>
  <c r="AP159" i="2" s="1"/>
  <c r="EP176" i="5"/>
  <c r="AP178" i="2" s="1"/>
  <c r="EP172" i="5"/>
  <c r="AP174" i="2" s="1"/>
  <c r="EP133" i="5"/>
  <c r="AP135" i="2" s="1"/>
  <c r="EP10" i="5"/>
  <c r="A10" i="5" s="1"/>
  <c r="Q414" i="2"/>
  <c r="DO412" i="5"/>
  <c r="DP412" i="5" s="1"/>
  <c r="DO420" i="5"/>
  <c r="R422" i="2"/>
  <c r="Q423" i="2"/>
  <c r="DO421" i="5"/>
  <c r="DP421" i="5" s="1"/>
  <c r="Q195" i="2"/>
  <c r="DO193" i="5"/>
  <c r="DP193" i="5" s="1"/>
  <c r="Q419" i="2"/>
  <c r="DO417" i="5"/>
  <c r="DP417" i="5" s="1"/>
  <c r="L445" i="2"/>
  <c r="EL442" i="5"/>
  <c r="A7" i="4" s="1"/>
  <c r="O445" i="2"/>
  <c r="P445" i="2"/>
  <c r="N443" i="2"/>
  <c r="L441" i="5"/>
  <c r="N215" i="2"/>
  <c r="L213" i="5"/>
  <c r="M420" i="2"/>
  <c r="DL316" i="5"/>
  <c r="DO316" i="5" s="1"/>
  <c r="Q218" i="2"/>
  <c r="M214" i="2"/>
  <c r="M318" i="2"/>
  <c r="Q12" i="2"/>
  <c r="DL110" i="5"/>
  <c r="DL212" i="5"/>
  <c r="Q114" i="2"/>
  <c r="Q320" i="2"/>
  <c r="DL418" i="5"/>
  <c r="DO418" i="5" s="1"/>
  <c r="Q422" i="2"/>
  <c r="M112" i="2"/>
  <c r="Q318" i="2" l="1"/>
  <c r="A16" i="5"/>
  <c r="EG16" i="5" s="1"/>
  <c r="AL18" i="2" s="1"/>
  <c r="A17" i="5"/>
  <c r="EI17" i="5" s="1"/>
  <c r="AN19" i="2" s="1"/>
  <c r="EE420" i="5"/>
  <c r="AJ422" i="2" s="1"/>
  <c r="ED420" i="5"/>
  <c r="AI422" i="2" s="1"/>
  <c r="EH420" i="5"/>
  <c r="EI420" i="5"/>
  <c r="AN422" i="2" s="1"/>
  <c r="EG420" i="5"/>
  <c r="EF420" i="5"/>
  <c r="EJ420" i="5"/>
  <c r="ED421" i="5"/>
  <c r="AI423" i="2" s="1"/>
  <c r="EF421" i="5"/>
  <c r="EJ421" i="5"/>
  <c r="EE421" i="5"/>
  <c r="AJ423" i="2" s="1"/>
  <c r="EH421" i="5"/>
  <c r="EG421" i="5"/>
  <c r="AL423" i="2" s="1"/>
  <c r="EI421" i="5"/>
  <c r="AN423" i="2" s="1"/>
  <c r="A89" i="5"/>
  <c r="EE89" i="5" s="1"/>
  <c r="AJ91" i="2" s="1"/>
  <c r="A300" i="2"/>
  <c r="A33" i="5"/>
  <c r="EG33" i="5" s="1"/>
  <c r="AL35" i="2" s="1"/>
  <c r="Q112" i="2"/>
  <c r="A99" i="5"/>
  <c r="EH99" i="5" s="1"/>
  <c r="AM101" i="2" s="1"/>
  <c r="Q442" i="2"/>
  <c r="A31" i="5"/>
  <c r="EE31" i="5" s="1"/>
  <c r="AJ33" i="2" s="1"/>
  <c r="A25" i="5"/>
  <c r="EE25" i="5" s="1"/>
  <c r="AJ27" i="2" s="1"/>
  <c r="A57" i="5"/>
  <c r="EG57" i="5" s="1"/>
  <c r="AL59" i="2" s="1"/>
  <c r="A39" i="5"/>
  <c r="EF39" i="5" s="1"/>
  <c r="AK41" i="2" s="1"/>
  <c r="EE298" i="5"/>
  <c r="AJ300" i="2" s="1"/>
  <c r="A109" i="5"/>
  <c r="EG109" i="5" s="1"/>
  <c r="AL111" i="2" s="1"/>
  <c r="A72" i="5"/>
  <c r="EI72" i="5" s="1"/>
  <c r="AN74" i="2" s="1"/>
  <c r="AP433" i="2"/>
  <c r="AP426" i="2"/>
  <c r="AP440" i="2"/>
  <c r="AP434" i="2"/>
  <c r="AP429" i="2"/>
  <c r="AP431" i="2"/>
  <c r="AP432" i="2"/>
  <c r="AP425" i="2"/>
  <c r="AP427" i="2"/>
  <c r="AP428" i="2"/>
  <c r="AP436" i="2"/>
  <c r="AP437" i="2"/>
  <c r="AP439" i="2"/>
  <c r="AP441" i="2"/>
  <c r="AP422" i="2"/>
  <c r="AP435" i="2"/>
  <c r="AP424" i="2"/>
  <c r="AP423" i="2"/>
  <c r="AP438" i="2"/>
  <c r="AP430" i="2"/>
  <c r="EJ298" i="5"/>
  <c r="AO300" i="2" s="1"/>
  <c r="EG298" i="5"/>
  <c r="AL300" i="2" s="1"/>
  <c r="A106" i="5"/>
  <c r="EE106" i="5" s="1"/>
  <c r="AJ108" i="2" s="1"/>
  <c r="EF298" i="5"/>
  <c r="AK300" i="2" s="1"/>
  <c r="A44" i="5"/>
  <c r="EI44" i="5" s="1"/>
  <c r="AN46" i="2" s="1"/>
  <c r="A105" i="5"/>
  <c r="EH105" i="5" s="1"/>
  <c r="AM107" i="2" s="1"/>
  <c r="A56" i="5"/>
  <c r="EI56" i="5" s="1"/>
  <c r="AN58" i="2" s="1"/>
  <c r="EH298" i="5"/>
  <c r="AM300" i="2" s="1"/>
  <c r="A66" i="5"/>
  <c r="EE66" i="5" s="1"/>
  <c r="AJ68" i="2" s="1"/>
  <c r="A68" i="5"/>
  <c r="EF68" i="5" s="1"/>
  <c r="AK70" i="2" s="1"/>
  <c r="ED298" i="5"/>
  <c r="AI300" i="2" s="1"/>
  <c r="A103" i="5"/>
  <c r="EJ103" i="5" s="1"/>
  <c r="AO105" i="2" s="1"/>
  <c r="AP12" i="2"/>
  <c r="A85" i="5"/>
  <c r="ED85" i="5" s="1"/>
  <c r="AI87" i="2" s="1"/>
  <c r="A83" i="5"/>
  <c r="EJ83" i="5" s="1"/>
  <c r="AO85" i="2" s="1"/>
  <c r="A79" i="5"/>
  <c r="EI79" i="5" s="1"/>
  <c r="AN81" i="2" s="1"/>
  <c r="A97" i="5"/>
  <c r="EH97" i="5" s="1"/>
  <c r="AM99" i="2" s="1"/>
  <c r="A65" i="5"/>
  <c r="EF65" i="5" s="1"/>
  <c r="AK67" i="2" s="1"/>
  <c r="A107" i="5"/>
  <c r="EJ107" i="5" s="1"/>
  <c r="AO109" i="2" s="1"/>
  <c r="A78" i="5"/>
  <c r="EG78" i="5" s="1"/>
  <c r="AL80" i="2" s="1"/>
  <c r="A41" i="5"/>
  <c r="EG41" i="5" s="1"/>
  <c r="AL43" i="2" s="1"/>
  <c r="A14" i="5"/>
  <c r="A102" i="5"/>
  <c r="EG102" i="5" s="1"/>
  <c r="AL104" i="2" s="1"/>
  <c r="A54" i="5"/>
  <c r="EG54" i="5" s="1"/>
  <c r="AL56" i="2" s="1"/>
  <c r="A88" i="5"/>
  <c r="EH88" i="5" s="1"/>
  <c r="AM90" i="2" s="1"/>
  <c r="A49" i="5"/>
  <c r="EE49" i="5" s="1"/>
  <c r="AJ51" i="2" s="1"/>
  <c r="A69" i="5"/>
  <c r="EH69" i="5" s="1"/>
  <c r="AM71" i="2" s="1"/>
  <c r="A93" i="5"/>
  <c r="EH93" i="5" s="1"/>
  <c r="AM95" i="2" s="1"/>
  <c r="A29" i="5"/>
  <c r="A31" i="2" s="1"/>
  <c r="A22" i="5"/>
  <c r="EE22" i="5" s="1"/>
  <c r="AJ24" i="2" s="1"/>
  <c r="A15" i="5"/>
  <c r="EG15" i="5" s="1"/>
  <c r="AL17" i="2" s="1"/>
  <c r="A59" i="5"/>
  <c r="EG59" i="5" s="1"/>
  <c r="AL61" i="2" s="1"/>
  <c r="A86" i="5"/>
  <c r="EF86" i="5" s="1"/>
  <c r="AK88" i="2" s="1"/>
  <c r="A38" i="5"/>
  <c r="ED38" i="5" s="1"/>
  <c r="AI40" i="2" s="1"/>
  <c r="A92" i="5"/>
  <c r="EI92" i="5" s="1"/>
  <c r="AN94" i="2" s="1"/>
  <c r="A95" i="5"/>
  <c r="EJ95" i="5" s="1"/>
  <c r="AO97" i="2" s="1"/>
  <c r="A108" i="5"/>
  <c r="EH108" i="5" s="1"/>
  <c r="AM110" i="2" s="1"/>
  <c r="A26" i="5"/>
  <c r="ED26" i="5" s="1"/>
  <c r="AI28" i="2" s="1"/>
  <c r="A30" i="5"/>
  <c r="EG30" i="5" s="1"/>
  <c r="AL32" i="2" s="1"/>
  <c r="A42" i="5"/>
  <c r="EI42" i="5" s="1"/>
  <c r="AN44" i="2" s="1"/>
  <c r="A104" i="5"/>
  <c r="ED104" i="5" s="1"/>
  <c r="AI106" i="2" s="1"/>
  <c r="A61" i="5"/>
  <c r="A63" i="2" s="1"/>
  <c r="A74" i="5"/>
  <c r="ED74" i="5" s="1"/>
  <c r="AI76" i="2" s="1"/>
  <c r="A53" i="5"/>
  <c r="EG53" i="5" s="1"/>
  <c r="AL55" i="2" s="1"/>
  <c r="A100" i="5"/>
  <c r="EI100" i="5" s="1"/>
  <c r="AN102" i="2" s="1"/>
  <c r="A34" i="5"/>
  <c r="EH34" i="5" s="1"/>
  <c r="AM36" i="2" s="1"/>
  <c r="A36" i="5"/>
  <c r="EJ36" i="5" s="1"/>
  <c r="AO38" i="2" s="1"/>
  <c r="A58" i="5"/>
  <c r="EJ58" i="5" s="1"/>
  <c r="AO60" i="2" s="1"/>
  <c r="A94" i="5"/>
  <c r="EG94" i="5" s="1"/>
  <c r="AL96" i="2" s="1"/>
  <c r="A52" i="5"/>
  <c r="EE52" i="5" s="1"/>
  <c r="AJ54" i="2" s="1"/>
  <c r="A63" i="5"/>
  <c r="EI63" i="5" s="1"/>
  <c r="AN65" i="2" s="1"/>
  <c r="A55" i="5"/>
  <c r="EF55" i="5" s="1"/>
  <c r="AK57" i="2" s="1"/>
  <c r="A98" i="5"/>
  <c r="ED98" i="5" s="1"/>
  <c r="AI100" i="2" s="1"/>
  <c r="A35" i="5"/>
  <c r="EH35" i="5" s="1"/>
  <c r="AM37" i="2" s="1"/>
  <c r="A76" i="5"/>
  <c r="ED76" i="5" s="1"/>
  <c r="AI78" i="2" s="1"/>
  <c r="A91" i="5"/>
  <c r="ED91" i="5" s="1"/>
  <c r="AI93" i="2" s="1"/>
  <c r="A80" i="5"/>
  <c r="EH80" i="5" s="1"/>
  <c r="AM82" i="2" s="1"/>
  <c r="A60" i="5"/>
  <c r="A62" i="5"/>
  <c r="EF62" i="5" s="1"/>
  <c r="AK64" i="2" s="1"/>
  <c r="A23" i="5"/>
  <c r="EI23" i="5" s="1"/>
  <c r="AN25" i="2" s="1"/>
  <c r="A20" i="5"/>
  <c r="EJ20" i="5" s="1"/>
  <c r="AO22" i="2" s="1"/>
  <c r="A46" i="5"/>
  <c r="EJ46" i="5" s="1"/>
  <c r="AO48" i="2" s="1"/>
  <c r="A96" i="5"/>
  <c r="EJ96" i="5" s="1"/>
  <c r="AO98" i="2" s="1"/>
  <c r="A45" i="5"/>
  <c r="EF45" i="5" s="1"/>
  <c r="AK47" i="2" s="1"/>
  <c r="A27" i="5"/>
  <c r="EI27" i="5" s="1"/>
  <c r="AN29" i="2" s="1"/>
  <c r="A73" i="5"/>
  <c r="EG73" i="5" s="1"/>
  <c r="AL75" i="2" s="1"/>
  <c r="A28" i="5"/>
  <c r="EI28" i="5" s="1"/>
  <c r="AN30" i="2" s="1"/>
  <c r="A77" i="5"/>
  <c r="EF77" i="5" s="1"/>
  <c r="AK79" i="2" s="1"/>
  <c r="A82" i="5"/>
  <c r="EG82" i="5" s="1"/>
  <c r="AL84" i="2" s="1"/>
  <c r="A19" i="5"/>
  <c r="EE19" i="5" s="1"/>
  <c r="AJ21" i="2" s="1"/>
  <c r="A101" i="5"/>
  <c r="EG101" i="5" s="1"/>
  <c r="AL103" i="2" s="1"/>
  <c r="A64" i="5"/>
  <c r="ED64" i="5" s="1"/>
  <c r="AI66" i="2" s="1"/>
  <c r="A18" i="5"/>
  <c r="EH18" i="5" s="1"/>
  <c r="AM20" i="2" s="1"/>
  <c r="A90" i="5"/>
  <c r="A43" i="5"/>
  <c r="ED43" i="5" s="1"/>
  <c r="AI45" i="2" s="1"/>
  <c r="A71" i="5"/>
  <c r="EJ71" i="5" s="1"/>
  <c r="AO73" i="2" s="1"/>
  <c r="A40" i="5"/>
  <c r="A75" i="5"/>
  <c r="EG75" i="5" s="1"/>
  <c r="AL77" i="2" s="1"/>
  <c r="A51" i="5"/>
  <c r="EG51" i="5" s="1"/>
  <c r="AL53" i="2" s="1"/>
  <c r="A112" i="5"/>
  <c r="EI112" i="5" s="1"/>
  <c r="AN114" i="2" s="1"/>
  <c r="A24" i="5"/>
  <c r="EH24" i="5" s="1"/>
  <c r="AM26" i="2" s="1"/>
  <c r="A87" i="5"/>
  <c r="A47" i="5"/>
  <c r="EF47" i="5" s="1"/>
  <c r="AK49" i="2" s="1"/>
  <c r="A70" i="5"/>
  <c r="EH70" i="5" s="1"/>
  <c r="AM72" i="2" s="1"/>
  <c r="A37" i="5"/>
  <c r="A50" i="5"/>
  <c r="EI50" i="5" s="1"/>
  <c r="AN52" i="2" s="1"/>
  <c r="A318" i="5"/>
  <c r="EG318" i="5" s="1"/>
  <c r="AL320" i="2" s="1"/>
  <c r="A32" i="5"/>
  <c r="A67" i="5"/>
  <c r="EI67" i="5" s="1"/>
  <c r="AN69" i="2" s="1"/>
  <c r="A48" i="5"/>
  <c r="EI48" i="5" s="1"/>
  <c r="AN50" i="2" s="1"/>
  <c r="A81" i="5"/>
  <c r="EI81" i="5" s="1"/>
  <c r="AN83" i="2" s="1"/>
  <c r="A84" i="5"/>
  <c r="ED84" i="5" s="1"/>
  <c r="AI86" i="2" s="1"/>
  <c r="A21" i="5"/>
  <c r="EJ21" i="5" s="1"/>
  <c r="AO23" i="2" s="1"/>
  <c r="A216" i="5"/>
  <c r="A217" i="5" s="1"/>
  <c r="A219" i="2" s="1"/>
  <c r="AP218" i="2"/>
  <c r="A11" i="5"/>
  <c r="EG11" i="5" s="1"/>
  <c r="AL13" i="2" s="1"/>
  <c r="A206" i="5"/>
  <c r="EJ206" i="5" s="1"/>
  <c r="AO208" i="2" s="1"/>
  <c r="A157" i="5"/>
  <c r="EJ157" i="5" s="1"/>
  <c r="AO159" i="2" s="1"/>
  <c r="A134" i="5"/>
  <c r="EE134" i="5" s="1"/>
  <c r="AJ136" i="2" s="1"/>
  <c r="A180" i="5"/>
  <c r="EJ180" i="5" s="1"/>
  <c r="AO182" i="2" s="1"/>
  <c r="A203" i="5"/>
  <c r="EI203" i="5" s="1"/>
  <c r="AN205" i="2" s="1"/>
  <c r="A250" i="5"/>
  <c r="EH250" i="5" s="1"/>
  <c r="AM252" i="2" s="1"/>
  <c r="A300" i="5"/>
  <c r="EF300" i="5" s="1"/>
  <c r="AK302" i="2" s="1"/>
  <c r="A312" i="5"/>
  <c r="EI312" i="5" s="1"/>
  <c r="AN314" i="2" s="1"/>
  <c r="A309" i="5"/>
  <c r="A303" i="5"/>
  <c r="EG303" i="5" s="1"/>
  <c r="AL305" i="2" s="1"/>
  <c r="A277" i="5"/>
  <c r="EH277" i="5" s="1"/>
  <c r="AM279" i="2" s="1"/>
  <c r="A374" i="5"/>
  <c r="A393" i="5"/>
  <c r="EI393" i="5" s="1"/>
  <c r="AN395" i="2" s="1"/>
  <c r="A345" i="5"/>
  <c r="A347" i="2" s="1"/>
  <c r="A174" i="5"/>
  <c r="A169" i="5"/>
  <c r="ED169" i="5" s="1"/>
  <c r="AI171" i="2" s="1"/>
  <c r="A176" i="5"/>
  <c r="EF176" i="5" s="1"/>
  <c r="AK178" i="2" s="1"/>
  <c r="A171" i="5"/>
  <c r="EI171" i="5" s="1"/>
  <c r="AN173" i="2" s="1"/>
  <c r="A164" i="5"/>
  <c r="EJ164" i="5" s="1"/>
  <c r="AO166" i="2" s="1"/>
  <c r="A141" i="5"/>
  <c r="EH141" i="5" s="1"/>
  <c r="AM143" i="2" s="1"/>
  <c r="A158" i="5"/>
  <c r="EI158" i="5" s="1"/>
  <c r="AN160" i="2" s="1"/>
  <c r="A127" i="5"/>
  <c r="A129" i="2" s="1"/>
  <c r="A192" i="5"/>
  <c r="EI192" i="5" s="1"/>
  <c r="AN194" i="2" s="1"/>
  <c r="A178" i="5"/>
  <c r="EH178" i="5" s="1"/>
  <c r="AM180" i="2" s="1"/>
  <c r="A138" i="5"/>
  <c r="EI138" i="5" s="1"/>
  <c r="AN140" i="2" s="1"/>
  <c r="A149" i="5"/>
  <c r="EG149" i="5" s="1"/>
  <c r="AL151" i="2" s="1"/>
  <c r="A132" i="5"/>
  <c r="EI132" i="5" s="1"/>
  <c r="AN134" i="2" s="1"/>
  <c r="A140" i="5"/>
  <c r="ED140" i="5" s="1"/>
  <c r="AI142" i="2" s="1"/>
  <c r="A143" i="5"/>
  <c r="EI143" i="5" s="1"/>
  <c r="AN145" i="2" s="1"/>
  <c r="A200" i="5"/>
  <c r="ED200" i="5" s="1"/>
  <c r="AI202" i="2" s="1"/>
  <c r="A208" i="5"/>
  <c r="EH208" i="5" s="1"/>
  <c r="AM210" i="2" s="1"/>
  <c r="A258" i="5"/>
  <c r="EF258" i="5" s="1"/>
  <c r="AK260" i="2" s="1"/>
  <c r="A238" i="5"/>
  <c r="EI238" i="5" s="1"/>
  <c r="AN240" i="2" s="1"/>
  <c r="A302" i="5"/>
  <c r="EE302" i="5" s="1"/>
  <c r="AJ304" i="2" s="1"/>
  <c r="A219" i="5"/>
  <c r="A221" i="2" s="1"/>
  <c r="A290" i="5"/>
  <c r="EJ290" i="5" s="1"/>
  <c r="AO292" i="2" s="1"/>
  <c r="A245" i="5"/>
  <c r="EF245" i="5" s="1"/>
  <c r="AK247" i="2" s="1"/>
  <c r="A299" i="5"/>
  <c r="A244" i="5"/>
  <c r="EH244" i="5" s="1"/>
  <c r="AM246" i="2" s="1"/>
  <c r="A228" i="5"/>
  <c r="EJ228" i="5" s="1"/>
  <c r="AO230" i="2" s="1"/>
  <c r="A230" i="5"/>
  <c r="A233" i="5"/>
  <c r="EI233" i="5" s="1"/>
  <c r="AN235" i="2" s="1"/>
  <c r="A255" i="5"/>
  <c r="ED255" i="5" s="1"/>
  <c r="AI257" i="2" s="1"/>
  <c r="A257" i="5"/>
  <c r="A222" i="5"/>
  <c r="EH222" i="5" s="1"/>
  <c r="AM224" i="2" s="1"/>
  <c r="A286" i="5"/>
  <c r="EJ286" i="5" s="1"/>
  <c r="AO288" i="2" s="1"/>
  <c r="A242" i="5"/>
  <c r="A331" i="5"/>
  <c r="EG331" i="5" s="1"/>
  <c r="AL333" i="2" s="1"/>
  <c r="A330" i="5"/>
  <c r="ED330" i="5" s="1"/>
  <c r="AI332" i="2" s="1"/>
  <c r="A369" i="5"/>
  <c r="EF369" i="5" s="1"/>
  <c r="AK371" i="2" s="1"/>
  <c r="A364" i="5"/>
  <c r="EH364" i="5" s="1"/>
  <c r="AM366" i="2" s="1"/>
  <c r="A378" i="5"/>
  <c r="EG378" i="5" s="1"/>
  <c r="AL380" i="2" s="1"/>
  <c r="A367" i="5"/>
  <c r="EJ367" i="5" s="1"/>
  <c r="AO369" i="2" s="1"/>
  <c r="A381" i="5"/>
  <c r="EF381" i="5" s="1"/>
  <c r="AK383" i="2" s="1"/>
  <c r="A346" i="5"/>
  <c r="EJ346" i="5" s="1"/>
  <c r="AO348" i="2" s="1"/>
  <c r="A394" i="5"/>
  <c r="A343" i="5"/>
  <c r="A324" i="5"/>
  <c r="EJ324" i="5" s="1"/>
  <c r="AO326" i="2" s="1"/>
  <c r="A329" i="5"/>
  <c r="A326" i="5"/>
  <c r="EJ326" i="5" s="1"/>
  <c r="AO328" i="2" s="1"/>
  <c r="A396" i="5"/>
  <c r="EJ396" i="5" s="1"/>
  <c r="AO398" i="2" s="1"/>
  <c r="A379" i="5"/>
  <c r="A384" i="5"/>
  <c r="A400" i="5"/>
  <c r="EF400" i="5" s="1"/>
  <c r="AK402" i="2" s="1"/>
  <c r="A142" i="5"/>
  <c r="EJ142" i="5" s="1"/>
  <c r="AO144" i="2" s="1"/>
  <c r="A191" i="5"/>
  <c r="EF191" i="5" s="1"/>
  <c r="AK193" i="2" s="1"/>
  <c r="A128" i="5"/>
  <c r="EF128" i="5" s="1"/>
  <c r="AK130" i="2" s="1"/>
  <c r="A306" i="5"/>
  <c r="EI306" i="5" s="1"/>
  <c r="AN308" i="2" s="1"/>
  <c r="A278" i="5"/>
  <c r="EH278" i="5" s="1"/>
  <c r="AM280" i="2" s="1"/>
  <c r="A241" i="5"/>
  <c r="EJ241" i="5" s="1"/>
  <c r="AO243" i="2" s="1"/>
  <c r="A263" i="5"/>
  <c r="EG263" i="5" s="1"/>
  <c r="AL265" i="2" s="1"/>
  <c r="A358" i="5"/>
  <c r="EG358" i="5" s="1"/>
  <c r="AL360" i="2" s="1"/>
  <c r="A322" i="5"/>
  <c r="A328" i="5"/>
  <c r="A330" i="2" s="1"/>
  <c r="A354" i="5"/>
  <c r="ED354" i="5" s="1"/>
  <c r="AI356" i="2" s="1"/>
  <c r="A386" i="5"/>
  <c r="A333" i="5"/>
  <c r="ED333" i="5" s="1"/>
  <c r="AI335" i="2" s="1"/>
  <c r="A407" i="5"/>
  <c r="A189" i="5"/>
  <c r="A139" i="5"/>
  <c r="ED139" i="5" s="1"/>
  <c r="AI141" i="2" s="1"/>
  <c r="A148" i="5"/>
  <c r="EG148" i="5" s="1"/>
  <c r="AL150" i="2" s="1"/>
  <c r="A130" i="5"/>
  <c r="EF130" i="5" s="1"/>
  <c r="AK132" i="2" s="1"/>
  <c r="A153" i="5"/>
  <c r="ED153" i="5" s="1"/>
  <c r="AI155" i="2" s="1"/>
  <c r="A179" i="5"/>
  <c r="EJ179" i="5" s="1"/>
  <c r="AO181" i="2" s="1"/>
  <c r="A195" i="5"/>
  <c r="ED195" i="5" s="1"/>
  <c r="AI197" i="2" s="1"/>
  <c r="A201" i="5"/>
  <c r="A203" i="2" s="1"/>
  <c r="A209" i="5"/>
  <c r="A279" i="5"/>
  <c r="EH279" i="5" s="1"/>
  <c r="AM281" i="2" s="1"/>
  <c r="A262" i="5"/>
  <c r="EH262" i="5" s="1"/>
  <c r="AM264" i="2" s="1"/>
  <c r="A231" i="5"/>
  <c r="A308" i="5"/>
  <c r="EF308" i="5" s="1"/>
  <c r="AK310" i="2" s="1"/>
  <c r="A256" i="5"/>
  <c r="ED256" i="5" s="1"/>
  <c r="AI258" i="2" s="1"/>
  <c r="A284" i="5"/>
  <c r="EF284" i="5" s="1"/>
  <c r="AK286" i="2" s="1"/>
  <c r="A232" i="5"/>
  <c r="EH232" i="5" s="1"/>
  <c r="AM234" i="2" s="1"/>
  <c r="A310" i="5"/>
  <c r="A305" i="5"/>
  <c r="EI305" i="5" s="1"/>
  <c r="AN307" i="2" s="1"/>
  <c r="A271" i="5"/>
  <c r="EE271" i="5" s="1"/>
  <c r="AJ273" i="2" s="1"/>
  <c r="A265" i="5"/>
  <c r="EE265" i="5" s="1"/>
  <c r="AJ267" i="2" s="1"/>
  <c r="A223" i="5"/>
  <c r="EH223" i="5" s="1"/>
  <c r="AM225" i="2" s="1"/>
  <c r="A280" i="5"/>
  <c r="EE280" i="5" s="1"/>
  <c r="AJ282" i="2" s="1"/>
  <c r="A254" i="5"/>
  <c r="EF254" i="5" s="1"/>
  <c r="AK256" i="2" s="1"/>
  <c r="A276" i="5"/>
  <c r="EG276" i="5" s="1"/>
  <c r="AL278" i="2" s="1"/>
  <c r="A323" i="5"/>
  <c r="EF323" i="5" s="1"/>
  <c r="AK325" i="2" s="1"/>
  <c r="A382" i="5"/>
  <c r="A371" i="5"/>
  <c r="EI371" i="5" s="1"/>
  <c r="AN373" i="2" s="1"/>
  <c r="A336" i="5"/>
  <c r="A338" i="2" s="1"/>
  <c r="A365" i="5"/>
  <c r="EH365" i="5" s="1"/>
  <c r="AM367" i="2" s="1"/>
  <c r="A335" i="5"/>
  <c r="EJ335" i="5" s="1"/>
  <c r="AO337" i="2" s="1"/>
  <c r="A327" i="5"/>
  <c r="EG327" i="5" s="1"/>
  <c r="AL329" i="2" s="1"/>
  <c r="A366" i="5"/>
  <c r="EH366" i="5" s="1"/>
  <c r="AM368" i="2" s="1"/>
  <c r="A409" i="5"/>
  <c r="EJ409" i="5" s="1"/>
  <c r="AO411" i="2" s="1"/>
  <c r="A351" i="5"/>
  <c r="A353" i="2" s="1"/>
  <c r="A360" i="5"/>
  <c r="A385" i="5"/>
  <c r="EF385" i="5" s="1"/>
  <c r="AK387" i="2" s="1"/>
  <c r="A370" i="5"/>
  <c r="EG370" i="5" s="1"/>
  <c r="AL372" i="2" s="1"/>
  <c r="A344" i="5"/>
  <c r="A402" i="5"/>
  <c r="A332" i="5"/>
  <c r="EJ332" i="5" s="1"/>
  <c r="AO334" i="2" s="1"/>
  <c r="A154" i="5"/>
  <c r="A160" i="5"/>
  <c r="EE160" i="5" s="1"/>
  <c r="AJ162" i="2" s="1"/>
  <c r="A119" i="5"/>
  <c r="EJ119" i="5" s="1"/>
  <c r="AO121" i="2" s="1"/>
  <c r="A177" i="5"/>
  <c r="A175" i="5"/>
  <c r="EG175" i="5" s="1"/>
  <c r="AL177" i="2" s="1"/>
  <c r="A168" i="5"/>
  <c r="A120" i="5"/>
  <c r="EH120" i="5" s="1"/>
  <c r="AM122" i="2" s="1"/>
  <c r="A193" i="5"/>
  <c r="EE193" i="5" s="1"/>
  <c r="AJ195" i="2" s="1"/>
  <c r="A190" i="5"/>
  <c r="EJ190" i="5" s="1"/>
  <c r="AO192" i="2" s="1"/>
  <c r="A122" i="5"/>
  <c r="EG122" i="5" s="1"/>
  <c r="AL124" i="2" s="1"/>
  <c r="A187" i="5"/>
  <c r="ED187" i="5" s="1"/>
  <c r="AI189" i="2" s="1"/>
  <c r="A166" i="5"/>
  <c r="EJ166" i="5" s="1"/>
  <c r="AO168" i="2" s="1"/>
  <c r="A196" i="5"/>
  <c r="EI196" i="5" s="1"/>
  <c r="AN198" i="2" s="1"/>
  <c r="A246" i="5"/>
  <c r="EE246" i="5" s="1"/>
  <c r="AJ248" i="2" s="1"/>
  <c r="A296" i="5"/>
  <c r="EH296" i="5" s="1"/>
  <c r="AM298" i="2" s="1"/>
  <c r="A304" i="5"/>
  <c r="A313" i="5"/>
  <c r="EJ313" i="5" s="1"/>
  <c r="AO315" i="2" s="1"/>
  <c r="A221" i="5"/>
  <c r="EG221" i="5" s="1"/>
  <c r="AL223" i="2" s="1"/>
  <c r="A311" i="5"/>
  <c r="EF311" i="5" s="1"/>
  <c r="AK313" i="2" s="1"/>
  <c r="A281" i="5"/>
  <c r="EF281" i="5" s="1"/>
  <c r="AK283" i="2" s="1"/>
  <c r="A294" i="5"/>
  <c r="EG294" i="5" s="1"/>
  <c r="AL296" i="2" s="1"/>
  <c r="A297" i="5"/>
  <c r="A283" i="5"/>
  <c r="EJ283" i="5" s="1"/>
  <c r="AO285" i="2" s="1"/>
  <c r="A249" i="5"/>
  <c r="EJ249" i="5" s="1"/>
  <c r="AO251" i="2" s="1"/>
  <c r="A268" i="5"/>
  <c r="A227" i="5"/>
  <c r="A240" i="5"/>
  <c r="EE240" i="5" s="1"/>
  <c r="AJ242" i="2" s="1"/>
  <c r="A282" i="5"/>
  <c r="A239" i="5"/>
  <c r="EE239" i="5" s="1"/>
  <c r="AJ241" i="2" s="1"/>
  <c r="A376" i="5"/>
  <c r="EJ376" i="5" s="1"/>
  <c r="AO378" i="2" s="1"/>
  <c r="A361" i="5"/>
  <c r="A363" i="5"/>
  <c r="A365" i="2" s="1"/>
  <c r="A341" i="5"/>
  <c r="A343" i="2" s="1"/>
  <c r="A406" i="5"/>
  <c r="ED406" i="5" s="1"/>
  <c r="AI408" i="2" s="1"/>
  <c r="A398" i="5"/>
  <c r="A400" i="2" s="1"/>
  <c r="A347" i="5"/>
  <c r="EJ347" i="5" s="1"/>
  <c r="AO349" i="2" s="1"/>
  <c r="A359" i="5"/>
  <c r="A403" i="5"/>
  <c r="A375" i="5"/>
  <c r="EE375" i="5" s="1"/>
  <c r="AJ377" i="2" s="1"/>
  <c r="A391" i="5"/>
  <c r="EH391" i="5" s="1"/>
  <c r="AM393" i="2" s="1"/>
  <c r="A377" i="5"/>
  <c r="EG377" i="5" s="1"/>
  <c r="AL379" i="2" s="1"/>
  <c r="A392" i="5"/>
  <c r="EE392" i="5" s="1"/>
  <c r="AJ394" i="2" s="1"/>
  <c r="A349" i="5"/>
  <c r="A351" i="2" s="1"/>
  <c r="A380" i="5"/>
  <c r="EF380" i="5" s="1"/>
  <c r="AK382" i="2" s="1"/>
  <c r="A156" i="5"/>
  <c r="EJ156" i="5" s="1"/>
  <c r="AO158" i="2" s="1"/>
  <c r="A155" i="5"/>
  <c r="EJ155" i="5" s="1"/>
  <c r="AO157" i="2" s="1"/>
  <c r="A137" i="5"/>
  <c r="EF137" i="5" s="1"/>
  <c r="AK139" i="2" s="1"/>
  <c r="A270" i="5"/>
  <c r="ED270" i="5" s="1"/>
  <c r="AI272" i="2" s="1"/>
  <c r="A285" i="5"/>
  <c r="EG285" i="5" s="1"/>
  <c r="AL287" i="2" s="1"/>
  <c r="A410" i="5"/>
  <c r="EF410" i="5" s="1"/>
  <c r="AK412" i="2" s="1"/>
  <c r="A357" i="5"/>
  <c r="EJ357" i="5" s="1"/>
  <c r="AO359" i="2" s="1"/>
  <c r="A417" i="5"/>
  <c r="EE417" i="5" s="1"/>
  <c r="AJ419" i="2" s="1"/>
  <c r="A184" i="5"/>
  <c r="EG184" i="5" s="1"/>
  <c r="AL186" i="2" s="1"/>
  <c r="A133" i="5"/>
  <c r="EJ133" i="5" s="1"/>
  <c r="AO135" i="2" s="1"/>
  <c r="A121" i="5"/>
  <c r="ED121" i="5" s="1"/>
  <c r="AI123" i="2" s="1"/>
  <c r="A185" i="5"/>
  <c r="EJ185" i="5" s="1"/>
  <c r="AO187" i="2" s="1"/>
  <c r="A131" i="5"/>
  <c r="EI131" i="5" s="1"/>
  <c r="AN133" i="2" s="1"/>
  <c r="A173" i="5"/>
  <c r="EE173" i="5" s="1"/>
  <c r="AJ175" i="2" s="1"/>
  <c r="A129" i="5"/>
  <c r="A124" i="5"/>
  <c r="EJ124" i="5" s="1"/>
  <c r="AO126" i="2" s="1"/>
  <c r="A144" i="5"/>
  <c r="EE144" i="5" s="1"/>
  <c r="AJ146" i="2" s="1"/>
  <c r="A183" i="5"/>
  <c r="A161" i="5"/>
  <c r="A152" i="5"/>
  <c r="EH152" i="5" s="1"/>
  <c r="AM154" i="2" s="1"/>
  <c r="A126" i="5"/>
  <c r="EG126" i="5" s="1"/>
  <c r="AL128" i="2" s="1"/>
  <c r="A182" i="5"/>
  <c r="EJ182" i="5" s="1"/>
  <c r="AO184" i="2" s="1"/>
  <c r="A125" i="5"/>
  <c r="EE125" i="5" s="1"/>
  <c r="AJ127" i="2" s="1"/>
  <c r="A194" i="5"/>
  <c r="EI194" i="5" s="1"/>
  <c r="AN196" i="2" s="1"/>
  <c r="A210" i="5"/>
  <c r="EJ210" i="5" s="1"/>
  <c r="AO212" i="2" s="1"/>
  <c r="A314" i="5"/>
  <c r="EG314" i="5" s="1"/>
  <c r="AL316" i="2" s="1"/>
  <c r="A291" i="5"/>
  <c r="ED291" i="5" s="1"/>
  <c r="AI293" i="2" s="1"/>
  <c r="A220" i="5"/>
  <c r="EE220" i="5" s="1"/>
  <c r="AJ222" i="2" s="1"/>
  <c r="A295" i="5"/>
  <c r="EH295" i="5" s="1"/>
  <c r="AM297" i="2" s="1"/>
  <c r="A253" i="5"/>
  <c r="ED253" i="5" s="1"/>
  <c r="AI255" i="2" s="1"/>
  <c r="A289" i="5"/>
  <c r="EJ289" i="5" s="1"/>
  <c r="AO291" i="2" s="1"/>
  <c r="A301" i="5"/>
  <c r="A287" i="5"/>
  <c r="EI287" i="5" s="1"/>
  <c r="AN289" i="2" s="1"/>
  <c r="A234" i="5"/>
  <c r="EG234" i="5" s="1"/>
  <c r="AL236" i="2" s="1"/>
  <c r="A292" i="5"/>
  <c r="EE292" i="5" s="1"/>
  <c r="AJ294" i="2" s="1"/>
  <c r="A261" i="5"/>
  <c r="ED261" i="5" s="1"/>
  <c r="AI263" i="2" s="1"/>
  <c r="A226" i="5"/>
  <c r="EH226" i="5" s="1"/>
  <c r="AM228" i="2" s="1"/>
  <c r="A274" i="5"/>
  <c r="EE274" i="5" s="1"/>
  <c r="AJ276" i="2" s="1"/>
  <c r="A252" i="5"/>
  <c r="EF252" i="5" s="1"/>
  <c r="AK254" i="2" s="1"/>
  <c r="A267" i="5"/>
  <c r="EF267" i="5" s="1"/>
  <c r="AK269" i="2" s="1"/>
  <c r="A236" i="5"/>
  <c r="EG236" i="5" s="1"/>
  <c r="AL238" i="2" s="1"/>
  <c r="A368" i="5"/>
  <c r="A370" i="2" s="1"/>
  <c r="A416" i="5"/>
  <c r="EI416" i="5" s="1"/>
  <c r="AN418" i="2" s="1"/>
  <c r="A415" i="5"/>
  <c r="EE415" i="5" s="1"/>
  <c r="AJ417" i="2" s="1"/>
  <c r="A390" i="5"/>
  <c r="EE390" i="5" s="1"/>
  <c r="AJ392" i="2" s="1"/>
  <c r="A342" i="5"/>
  <c r="A344" i="2" s="1"/>
  <c r="A352" i="5"/>
  <c r="A355" i="5"/>
  <c r="A357" i="2" s="1"/>
  <c r="A388" i="5"/>
  <c r="EE388" i="5" s="1"/>
  <c r="AJ390" i="2" s="1"/>
  <c r="A356" i="5"/>
  <c r="A339" i="5"/>
  <c r="A408" i="5"/>
  <c r="A410" i="2" s="1"/>
  <c r="A411" i="5"/>
  <c r="A399" i="5"/>
  <c r="A401" i="2" s="1"/>
  <c r="A413" i="5"/>
  <c r="EH413" i="5" s="1"/>
  <c r="AM415" i="2" s="1"/>
  <c r="A348" i="5"/>
  <c r="A340" i="5"/>
  <c r="A342" i="2" s="1"/>
  <c r="A167" i="5"/>
  <c r="A151" i="5"/>
  <c r="ED151" i="5" s="1"/>
  <c r="AI153" i="2" s="1"/>
  <c r="A123" i="5"/>
  <c r="EG123" i="5" s="1"/>
  <c r="AL125" i="2" s="1"/>
  <c r="A207" i="5"/>
  <c r="A209" i="2" s="1"/>
  <c r="A266" i="5"/>
  <c r="EG266" i="5" s="1"/>
  <c r="AL268" i="2" s="1"/>
  <c r="A288" i="5"/>
  <c r="EE288" i="5" s="1"/>
  <c r="AJ290" i="2" s="1"/>
  <c r="A275" i="5"/>
  <c r="A315" i="5"/>
  <c r="EH315" i="5" s="1"/>
  <c r="AM317" i="2" s="1"/>
  <c r="A372" i="5"/>
  <c r="EH372" i="5" s="1"/>
  <c r="AM374" i="2" s="1"/>
  <c r="A401" i="5"/>
  <c r="EI401" i="5" s="1"/>
  <c r="AN403" i="2" s="1"/>
  <c r="A405" i="5"/>
  <c r="A407" i="2" s="1"/>
  <c r="A412" i="5"/>
  <c r="EG412" i="5" s="1"/>
  <c r="AL414" i="2" s="1"/>
  <c r="A163" i="5"/>
  <c r="EJ163" i="5" s="1"/>
  <c r="AO165" i="2" s="1"/>
  <c r="A135" i="5"/>
  <c r="EE135" i="5" s="1"/>
  <c r="AJ137" i="2" s="1"/>
  <c r="A172" i="5"/>
  <c r="A174" i="2" s="1"/>
  <c r="A136" i="5"/>
  <c r="A162" i="5"/>
  <c r="ED162" i="5" s="1"/>
  <c r="AI164" i="2" s="1"/>
  <c r="A147" i="5"/>
  <c r="EF147" i="5" s="1"/>
  <c r="AK149" i="2" s="1"/>
  <c r="A165" i="5"/>
  <c r="A188" i="5"/>
  <c r="ED188" i="5" s="1"/>
  <c r="AI190" i="2" s="1"/>
  <c r="A159" i="5"/>
  <c r="A181" i="5"/>
  <c r="ED181" i="5" s="1"/>
  <c r="AI183" i="2" s="1"/>
  <c r="A146" i="5"/>
  <c r="ED146" i="5" s="1"/>
  <c r="AI148" i="2" s="1"/>
  <c r="A150" i="5"/>
  <c r="A170" i="5"/>
  <c r="EG170" i="5" s="1"/>
  <c r="AL172" i="2" s="1"/>
  <c r="A186" i="5"/>
  <c r="ED186" i="5" s="1"/>
  <c r="AI188" i="2" s="1"/>
  <c r="A145" i="5"/>
  <c r="EJ145" i="5" s="1"/>
  <c r="AO147" i="2" s="1"/>
  <c r="A202" i="5"/>
  <c r="EI202" i="5" s="1"/>
  <c r="AN204" i="2" s="1"/>
  <c r="A269" i="5"/>
  <c r="A237" i="5"/>
  <c r="EG237" i="5" s="1"/>
  <c r="AL239" i="2" s="1"/>
  <c r="A251" i="5"/>
  <c r="EF251" i="5" s="1"/>
  <c r="AK253" i="2" s="1"/>
  <c r="A259" i="5"/>
  <c r="A293" i="5"/>
  <c r="EE293" i="5" s="1"/>
  <c r="AJ295" i="2" s="1"/>
  <c r="A229" i="5"/>
  <c r="ED229" i="5" s="1"/>
  <c r="AI231" i="2" s="1"/>
  <c r="A247" i="5"/>
  <c r="A273" i="5"/>
  <c r="EG273" i="5" s="1"/>
  <c r="AL275" i="2" s="1"/>
  <c r="A224" i="5"/>
  <c r="EI224" i="5" s="1"/>
  <c r="AN226" i="2" s="1"/>
  <c r="A264" i="5"/>
  <c r="A248" i="5"/>
  <c r="EI248" i="5" s="1"/>
  <c r="AN250" i="2" s="1"/>
  <c r="A307" i="5"/>
  <c r="EI307" i="5" s="1"/>
  <c r="AN309" i="2" s="1"/>
  <c r="A272" i="5"/>
  <c r="EF272" i="5" s="1"/>
  <c r="AK274" i="2" s="1"/>
  <c r="A260" i="5"/>
  <c r="EG260" i="5" s="1"/>
  <c r="AL262" i="2" s="1"/>
  <c r="A243" i="5"/>
  <c r="ED243" i="5" s="1"/>
  <c r="AI245" i="2" s="1"/>
  <c r="A235" i="5"/>
  <c r="EG235" i="5" s="1"/>
  <c r="AL237" i="2" s="1"/>
  <c r="A225" i="5"/>
  <c r="EI225" i="5" s="1"/>
  <c r="AN227" i="2" s="1"/>
  <c r="A373" i="5"/>
  <c r="ED373" i="5" s="1"/>
  <c r="AI375" i="2" s="1"/>
  <c r="A389" i="5"/>
  <c r="A334" i="5"/>
  <c r="A336" i="2" s="1"/>
  <c r="A404" i="5"/>
  <c r="EF404" i="5" s="1"/>
  <c r="AK406" i="2" s="1"/>
  <c r="A353" i="5"/>
  <c r="ED353" i="5" s="1"/>
  <c r="AI355" i="2" s="1"/>
  <c r="A383" i="5"/>
  <c r="A385" i="2" s="1"/>
  <c r="A387" i="5"/>
  <c r="A414" i="5"/>
  <c r="EE414" i="5" s="1"/>
  <c r="AJ416" i="2" s="1"/>
  <c r="A337" i="5"/>
  <c r="EF337" i="5" s="1"/>
  <c r="AK339" i="2" s="1"/>
  <c r="A338" i="5"/>
  <c r="EJ338" i="5" s="1"/>
  <c r="AO340" i="2" s="1"/>
  <c r="A350" i="5"/>
  <c r="EG350" i="5" s="1"/>
  <c r="AL352" i="2" s="1"/>
  <c r="A397" i="5"/>
  <c r="EJ397" i="5" s="1"/>
  <c r="AO399" i="2" s="1"/>
  <c r="A395" i="5"/>
  <c r="A325" i="5"/>
  <c r="A362" i="5"/>
  <c r="EI362" i="5" s="1"/>
  <c r="AN364" i="2" s="1"/>
  <c r="EG10" i="5"/>
  <c r="DP420" i="5"/>
  <c r="Q420" i="2"/>
  <c r="Q214" i="2"/>
  <c r="N445" i="2"/>
  <c r="M443" i="2"/>
  <c r="DL441" i="5"/>
  <c r="F449" i="2"/>
  <c r="E448" i="2"/>
  <c r="D447" i="2"/>
  <c r="G450" i="2"/>
  <c r="M215" i="2"/>
  <c r="EL7" i="5"/>
  <c r="A426" i="2"/>
  <c r="EG17" i="5"/>
  <c r="AL19" i="2" s="1"/>
  <c r="A433" i="2"/>
  <c r="EF10" i="5"/>
  <c r="EE10" i="5"/>
  <c r="A434" i="2"/>
  <c r="A431" i="2"/>
  <c r="DL213" i="5"/>
  <c r="A427" i="2"/>
  <c r="A428" i="2"/>
  <c r="A437" i="2"/>
  <c r="EP7" i="5"/>
  <c r="A8" i="4" l="1"/>
  <c r="A319" i="5"/>
  <c r="A218" i="5"/>
  <c r="A220" i="2" s="1"/>
  <c r="EH16" i="5"/>
  <c r="AM18" i="2" s="1"/>
  <c r="EE16" i="5"/>
  <c r="AJ18" i="2" s="1"/>
  <c r="A18" i="2"/>
  <c r="EI16" i="5"/>
  <c r="AN18" i="2" s="1"/>
  <c r="EJ99" i="5"/>
  <c r="AO101" i="2" s="1"/>
  <c r="A113" i="5"/>
  <c r="EJ16" i="5"/>
  <c r="AO18" i="2" s="1"/>
  <c r="ED16" i="5"/>
  <c r="AI18" i="2" s="1"/>
  <c r="EF16" i="5"/>
  <c r="AK18" i="2" s="1"/>
  <c r="A12" i="5"/>
  <c r="EH12" i="5" s="1"/>
  <c r="AM14" i="2" s="1"/>
  <c r="EJ17" i="5"/>
  <c r="AO19" i="2" s="1"/>
  <c r="ED17" i="5"/>
  <c r="AI19" i="2" s="1"/>
  <c r="EF17" i="5"/>
  <c r="AK19" i="2" s="1"/>
  <c r="A19" i="2"/>
  <c r="EH17" i="5"/>
  <c r="AM19" i="2" s="1"/>
  <c r="EE17" i="5"/>
  <c r="AJ19" i="2" s="1"/>
  <c r="A91" i="2"/>
  <c r="ED99" i="5"/>
  <c r="AI101" i="2" s="1"/>
  <c r="EG89" i="5"/>
  <c r="AL91" i="2" s="1"/>
  <c r="EH89" i="5"/>
  <c r="AM91" i="2" s="1"/>
  <c r="ED89" i="5"/>
  <c r="AI91" i="2" s="1"/>
  <c r="EF89" i="5"/>
  <c r="AK91" i="2" s="1"/>
  <c r="EJ89" i="5"/>
  <c r="AO91" i="2" s="1"/>
  <c r="EI89" i="5"/>
  <c r="AN91" i="2" s="1"/>
  <c r="ED31" i="5"/>
  <c r="AI33" i="2" s="1"/>
  <c r="EF31" i="5"/>
  <c r="AK33" i="2" s="1"/>
  <c r="EH31" i="5"/>
  <c r="AM33" i="2" s="1"/>
  <c r="ED33" i="5"/>
  <c r="AI35" i="2" s="1"/>
  <c r="A33" i="2"/>
  <c r="EH33" i="5"/>
  <c r="AM35" i="2" s="1"/>
  <c r="EF33" i="5"/>
  <c r="AK35" i="2" s="1"/>
  <c r="A35" i="2"/>
  <c r="EF436" i="5"/>
  <c r="AK438" i="2" s="1"/>
  <c r="EJ436" i="5"/>
  <c r="EH436" i="5"/>
  <c r="AM438" i="2" s="1"/>
  <c r="EE436" i="5"/>
  <c r="AJ438" i="2" s="1"/>
  <c r="EG436" i="5"/>
  <c r="AL438" i="2" s="1"/>
  <c r="ED436" i="5"/>
  <c r="AI438" i="2" s="1"/>
  <c r="EI436" i="5"/>
  <c r="AN438" i="2" s="1"/>
  <c r="ED422" i="5"/>
  <c r="AI424" i="2" s="1"/>
  <c r="EH422" i="5"/>
  <c r="AM424" i="2" s="1"/>
  <c r="EG422" i="5"/>
  <c r="AL424" i="2" s="1"/>
  <c r="EE422" i="5"/>
  <c r="AJ424" i="2" s="1"/>
  <c r="EI422" i="5"/>
  <c r="AN424" i="2" s="1"/>
  <c r="EF422" i="5"/>
  <c r="AK424" i="2" s="1"/>
  <c r="EJ422" i="5"/>
  <c r="EG437" i="5"/>
  <c r="AL439" i="2" s="1"/>
  <c r="EI437" i="5"/>
  <c r="AN439" i="2" s="1"/>
  <c r="EF437" i="5"/>
  <c r="AK439" i="2" s="1"/>
  <c r="ED437" i="5"/>
  <c r="AI439" i="2" s="1"/>
  <c r="EH437" i="5"/>
  <c r="AM439" i="2" s="1"/>
  <c r="EE437" i="5"/>
  <c r="AJ439" i="2" s="1"/>
  <c r="EJ437" i="5"/>
  <c r="ED434" i="5"/>
  <c r="AI436" i="2" s="1"/>
  <c r="EH434" i="5"/>
  <c r="AM436" i="2" s="1"/>
  <c r="EF434" i="5"/>
  <c r="AK436" i="2" s="1"/>
  <c r="EE434" i="5"/>
  <c r="AJ436" i="2" s="1"/>
  <c r="EI434" i="5"/>
  <c r="AN436" i="2" s="1"/>
  <c r="EJ434" i="5"/>
  <c r="EG434" i="5"/>
  <c r="AL436" i="2" s="1"/>
  <c r="EG425" i="5"/>
  <c r="AL427" i="2" s="1"/>
  <c r="EJ425" i="5"/>
  <c r="ED425" i="5"/>
  <c r="AI427" i="2" s="1"/>
  <c r="EH425" i="5"/>
  <c r="AM427" i="2" s="1"/>
  <c r="EE425" i="5"/>
  <c r="AJ427" i="2" s="1"/>
  <c r="EI425" i="5"/>
  <c r="AN427" i="2" s="1"/>
  <c r="EF425" i="5"/>
  <c r="AK427" i="2" s="1"/>
  <c r="ED430" i="5"/>
  <c r="AI432" i="2" s="1"/>
  <c r="EH430" i="5"/>
  <c r="AM432" i="2" s="1"/>
  <c r="EF430" i="5"/>
  <c r="AK432" i="2" s="1"/>
  <c r="EE430" i="5"/>
  <c r="AJ432" i="2" s="1"/>
  <c r="EI430" i="5"/>
  <c r="AN432" i="2" s="1"/>
  <c r="EJ430" i="5"/>
  <c r="EG430" i="5"/>
  <c r="AL432" i="2" s="1"/>
  <c r="EE427" i="5"/>
  <c r="AJ429" i="2" s="1"/>
  <c r="EI427" i="5"/>
  <c r="AN429" i="2" s="1"/>
  <c r="EH427" i="5"/>
  <c r="AM429" i="2" s="1"/>
  <c r="EF427" i="5"/>
  <c r="AK429" i="2" s="1"/>
  <c r="EJ427" i="5"/>
  <c r="EG427" i="5"/>
  <c r="AL429" i="2" s="1"/>
  <c r="ED427" i="5"/>
  <c r="AI429" i="2" s="1"/>
  <c r="ED438" i="5"/>
  <c r="AI440" i="2" s="1"/>
  <c r="EH438" i="5"/>
  <c r="AM440" i="2" s="1"/>
  <c r="EJ438" i="5"/>
  <c r="EG438" i="5"/>
  <c r="AL440" i="2" s="1"/>
  <c r="EE438" i="5"/>
  <c r="AJ440" i="2" s="1"/>
  <c r="EI438" i="5"/>
  <c r="AN440" i="2" s="1"/>
  <c r="EF438" i="5"/>
  <c r="AK440" i="2" s="1"/>
  <c r="EE431" i="5"/>
  <c r="AJ433" i="2" s="1"/>
  <c r="EI431" i="5"/>
  <c r="AN433" i="2" s="1"/>
  <c r="EG431" i="5"/>
  <c r="AL433" i="2" s="1"/>
  <c r="EH431" i="5"/>
  <c r="AM433" i="2" s="1"/>
  <c r="EF431" i="5"/>
  <c r="AK433" i="2" s="1"/>
  <c r="EJ431" i="5"/>
  <c r="ED431" i="5"/>
  <c r="AI433" i="2" s="1"/>
  <c r="EF428" i="5"/>
  <c r="AK430" i="2" s="1"/>
  <c r="EJ428" i="5"/>
  <c r="ED428" i="5"/>
  <c r="AI430" i="2" s="1"/>
  <c r="EI428" i="5"/>
  <c r="AN430" i="2" s="1"/>
  <c r="EG428" i="5"/>
  <c r="AL430" i="2" s="1"/>
  <c r="EH428" i="5"/>
  <c r="AM430" i="2" s="1"/>
  <c r="EE428" i="5"/>
  <c r="AJ430" i="2" s="1"/>
  <c r="EG433" i="5"/>
  <c r="AL435" i="2" s="1"/>
  <c r="EE433" i="5"/>
  <c r="AJ435" i="2" s="1"/>
  <c r="EJ433" i="5"/>
  <c r="ED433" i="5"/>
  <c r="AI435" i="2" s="1"/>
  <c r="EH433" i="5"/>
  <c r="AM435" i="2" s="1"/>
  <c r="EI433" i="5"/>
  <c r="AN435" i="2" s="1"/>
  <c r="EF433" i="5"/>
  <c r="AK435" i="2" s="1"/>
  <c r="EE439" i="5"/>
  <c r="AJ441" i="2" s="1"/>
  <c r="EI439" i="5"/>
  <c r="AN441" i="2" s="1"/>
  <c r="ED439" i="5"/>
  <c r="AI441" i="2" s="1"/>
  <c r="EF439" i="5"/>
  <c r="AK441" i="2" s="1"/>
  <c r="EJ439" i="5"/>
  <c r="EG439" i="5"/>
  <c r="AL441" i="2" s="1"/>
  <c r="EH439" i="5"/>
  <c r="AM441" i="2" s="1"/>
  <c r="EE435" i="5"/>
  <c r="AJ437" i="2" s="1"/>
  <c r="EI435" i="5"/>
  <c r="AN437" i="2" s="1"/>
  <c r="EG435" i="5"/>
  <c r="AL437" i="2" s="1"/>
  <c r="ED435" i="5"/>
  <c r="AI437" i="2" s="1"/>
  <c r="EF435" i="5"/>
  <c r="AK437" i="2" s="1"/>
  <c r="EJ435" i="5"/>
  <c r="EH435" i="5"/>
  <c r="AM437" i="2" s="1"/>
  <c r="ED426" i="5"/>
  <c r="AI428" i="2" s="1"/>
  <c r="EH426" i="5"/>
  <c r="AM428" i="2" s="1"/>
  <c r="EF426" i="5"/>
  <c r="AK428" i="2" s="1"/>
  <c r="EG426" i="5"/>
  <c r="AL428" i="2" s="1"/>
  <c r="EE426" i="5"/>
  <c r="AJ428" i="2" s="1"/>
  <c r="EI426" i="5"/>
  <c r="AN428" i="2" s="1"/>
  <c r="EJ426" i="5"/>
  <c r="EE423" i="5"/>
  <c r="AJ425" i="2" s="1"/>
  <c r="EI423" i="5"/>
  <c r="AN425" i="2" s="1"/>
  <c r="EH423" i="5"/>
  <c r="AM425" i="2" s="1"/>
  <c r="EF423" i="5"/>
  <c r="AK425" i="2" s="1"/>
  <c r="EJ423" i="5"/>
  <c r="EG423" i="5"/>
  <c r="AL425" i="2" s="1"/>
  <c r="ED423" i="5"/>
  <c r="AI425" i="2" s="1"/>
  <c r="EG429" i="5"/>
  <c r="AL431" i="2" s="1"/>
  <c r="EE429" i="5"/>
  <c r="AJ431" i="2" s="1"/>
  <c r="EJ429" i="5"/>
  <c r="ED429" i="5"/>
  <c r="AI431" i="2" s="1"/>
  <c r="EH429" i="5"/>
  <c r="AM431" i="2" s="1"/>
  <c r="EI429" i="5"/>
  <c r="AN431" i="2" s="1"/>
  <c r="EF429" i="5"/>
  <c r="AK431" i="2" s="1"/>
  <c r="EF432" i="5"/>
  <c r="AK434" i="2" s="1"/>
  <c r="EJ432" i="5"/>
  <c r="ED432" i="5"/>
  <c r="AI434" i="2" s="1"/>
  <c r="EI432" i="5"/>
  <c r="AN434" i="2" s="1"/>
  <c r="EG432" i="5"/>
  <c r="AL434" i="2" s="1"/>
  <c r="EH432" i="5"/>
  <c r="AM434" i="2" s="1"/>
  <c r="EE432" i="5"/>
  <c r="AJ434" i="2" s="1"/>
  <c r="EF424" i="5"/>
  <c r="AK426" i="2" s="1"/>
  <c r="EJ424" i="5"/>
  <c r="EI424" i="5"/>
  <c r="AN426" i="2" s="1"/>
  <c r="EG424" i="5"/>
  <c r="AL426" i="2" s="1"/>
  <c r="ED424" i="5"/>
  <c r="AI426" i="2" s="1"/>
  <c r="EH424" i="5"/>
  <c r="AM426" i="2" s="1"/>
  <c r="EE424" i="5"/>
  <c r="AJ426" i="2" s="1"/>
  <c r="EG31" i="5"/>
  <c r="AL33" i="2" s="1"/>
  <c r="EJ31" i="5"/>
  <c r="AO33" i="2" s="1"/>
  <c r="EJ33" i="5"/>
  <c r="AO35" i="2" s="1"/>
  <c r="EE33" i="5"/>
  <c r="AJ35" i="2" s="1"/>
  <c r="EI31" i="5"/>
  <c r="AN33" i="2" s="1"/>
  <c r="EI33" i="5"/>
  <c r="AN35" i="2" s="1"/>
  <c r="Q215" i="2"/>
  <c r="EI99" i="5"/>
  <c r="AN101" i="2" s="1"/>
  <c r="EG99" i="5"/>
  <c r="AL101" i="2" s="1"/>
  <c r="EF99" i="5"/>
  <c r="AK101" i="2" s="1"/>
  <c r="EE99" i="5"/>
  <c r="AJ101" i="2" s="1"/>
  <c r="A101" i="2"/>
  <c r="EF25" i="5"/>
  <c r="AK27" i="2" s="1"/>
  <c r="EH25" i="5"/>
  <c r="AM27" i="2" s="1"/>
  <c r="EG25" i="5"/>
  <c r="AL27" i="2" s="1"/>
  <c r="ED25" i="5"/>
  <c r="AI27" i="2" s="1"/>
  <c r="EJ25" i="5"/>
  <c r="AO27" i="2" s="1"/>
  <c r="A27" i="2"/>
  <c r="EI25" i="5"/>
  <c r="AN27" i="2" s="1"/>
  <c r="EE57" i="5"/>
  <c r="AJ59" i="2" s="1"/>
  <c r="ED83" i="5"/>
  <c r="AI85" i="2" s="1"/>
  <c r="EJ57" i="5"/>
  <c r="AO59" i="2" s="1"/>
  <c r="A59" i="2"/>
  <c r="ED69" i="5"/>
  <c r="AI71" i="2" s="1"/>
  <c r="EF57" i="5"/>
  <c r="AK59" i="2" s="1"/>
  <c r="A425" i="2"/>
  <c r="A435" i="2"/>
  <c r="EI57" i="5"/>
  <c r="AN59" i="2" s="1"/>
  <c r="EH57" i="5"/>
  <c r="AM59" i="2" s="1"/>
  <c r="A423" i="2"/>
  <c r="EG39" i="5"/>
  <c r="AL41" i="2" s="1"/>
  <c r="EG66" i="5"/>
  <c r="AL68" i="2" s="1"/>
  <c r="A93" i="2"/>
  <c r="AM423" i="2"/>
  <c r="A30" i="2"/>
  <c r="ED57" i="5"/>
  <c r="AI59" i="2" s="1"/>
  <c r="EJ39" i="5"/>
  <c r="AO41" i="2" s="1"/>
  <c r="ED66" i="5"/>
  <c r="AI68" i="2" s="1"/>
  <c r="AK423" i="2"/>
  <c r="A438" i="2"/>
  <c r="AK422" i="2"/>
  <c r="A436" i="2"/>
  <c r="A432" i="2"/>
  <c r="A440" i="2"/>
  <c r="A439" i="2"/>
  <c r="AL422" i="2"/>
  <c r="A422" i="2"/>
  <c r="A429" i="2"/>
  <c r="AM422" i="2"/>
  <c r="EJ86" i="5"/>
  <c r="AO88" i="2" s="1"/>
  <c r="EJ41" i="5"/>
  <c r="AO43" i="2" s="1"/>
  <c r="EI68" i="5"/>
  <c r="AN70" i="2" s="1"/>
  <c r="EE100" i="5"/>
  <c r="AJ102" i="2" s="1"/>
  <c r="EI80" i="5"/>
  <c r="AN82" i="2" s="1"/>
  <c r="EH68" i="5"/>
  <c r="AM70" i="2" s="1"/>
  <c r="EH100" i="5"/>
  <c r="AM102" i="2" s="1"/>
  <c r="EH41" i="5"/>
  <c r="AM43" i="2" s="1"/>
  <c r="A43" i="2"/>
  <c r="ED80" i="5"/>
  <c r="AI82" i="2" s="1"/>
  <c r="A70" i="2"/>
  <c r="EJ68" i="5"/>
  <c r="AO70" i="2" s="1"/>
  <c r="EF100" i="5"/>
  <c r="AK102" i="2" s="1"/>
  <c r="ED41" i="5"/>
  <c r="AI43" i="2" s="1"/>
  <c r="EF41" i="5"/>
  <c r="AK43" i="2" s="1"/>
  <c r="EH86" i="5"/>
  <c r="AM88" i="2" s="1"/>
  <c r="EG68" i="5"/>
  <c r="AL70" i="2" s="1"/>
  <c r="EE68" i="5"/>
  <c r="AJ70" i="2" s="1"/>
  <c r="EJ100" i="5"/>
  <c r="AO102" i="2" s="1"/>
  <c r="ED100" i="5"/>
  <c r="AI102" i="2" s="1"/>
  <c r="EE41" i="5"/>
  <c r="AJ43" i="2" s="1"/>
  <c r="ED86" i="5"/>
  <c r="AI88" i="2" s="1"/>
  <c r="EG106" i="5"/>
  <c r="AL108" i="2" s="1"/>
  <c r="EH85" i="5"/>
  <c r="AM87" i="2" s="1"/>
  <c r="EF85" i="5"/>
  <c r="AK87" i="2" s="1"/>
  <c r="EE109" i="5"/>
  <c r="AJ111" i="2" s="1"/>
  <c r="EI109" i="5"/>
  <c r="AN111" i="2" s="1"/>
  <c r="EI106" i="5"/>
  <c r="AN108" i="2" s="1"/>
  <c r="A58" i="2"/>
  <c r="A111" i="2"/>
  <c r="EJ109" i="5"/>
  <c r="AO111" i="2" s="1"/>
  <c r="A108" i="2"/>
  <c r="EF106" i="5"/>
  <c r="AK108" i="2" s="1"/>
  <c r="EJ85" i="5"/>
  <c r="AO87" i="2" s="1"/>
  <c r="A87" i="2"/>
  <c r="EE120" i="5"/>
  <c r="AJ122" i="2" s="1"/>
  <c r="EJ56" i="5"/>
  <c r="AO58" i="2" s="1"/>
  <c r="ED109" i="5"/>
  <c r="AI111" i="2" s="1"/>
  <c r="EF109" i="5"/>
  <c r="AK111" i="2" s="1"/>
  <c r="ED106" i="5"/>
  <c r="AI108" i="2" s="1"/>
  <c r="EH106" i="5"/>
  <c r="AM108" i="2" s="1"/>
  <c r="EH46" i="5"/>
  <c r="AM48" i="2" s="1"/>
  <c r="EG85" i="5"/>
  <c r="AL87" i="2" s="1"/>
  <c r="EE85" i="5"/>
  <c r="AJ87" i="2" s="1"/>
  <c r="EH47" i="5"/>
  <c r="AM49" i="2" s="1"/>
  <c r="A28" i="2"/>
  <c r="ED52" i="5"/>
  <c r="AI54" i="2" s="1"/>
  <c r="EH109" i="5"/>
  <c r="AM111" i="2" s="1"/>
  <c r="EJ106" i="5"/>
  <c r="AO108" i="2" s="1"/>
  <c r="EI85" i="5"/>
  <c r="AN87" i="2" s="1"/>
  <c r="EE39" i="5"/>
  <c r="AJ41" i="2" s="1"/>
  <c r="EI39" i="5"/>
  <c r="AN41" i="2" s="1"/>
  <c r="EJ195" i="5"/>
  <c r="AO197" i="2" s="1"/>
  <c r="EH39" i="5"/>
  <c r="AM41" i="2" s="1"/>
  <c r="ED39" i="5"/>
  <c r="AI41" i="2" s="1"/>
  <c r="EJ66" i="5"/>
  <c r="AO68" i="2" s="1"/>
  <c r="EF66" i="5"/>
  <c r="AK68" i="2" s="1"/>
  <c r="EJ160" i="5"/>
  <c r="AO162" i="2" s="1"/>
  <c r="EF59" i="5"/>
  <c r="AK61" i="2" s="1"/>
  <c r="A68" i="2"/>
  <c r="EI66" i="5"/>
  <c r="AN68" i="2" s="1"/>
  <c r="ED103" i="5"/>
  <c r="AI105" i="2" s="1"/>
  <c r="EI53" i="5"/>
  <c r="AN55" i="2" s="1"/>
  <c r="A41" i="2"/>
  <c r="EH66" i="5"/>
  <c r="AM68" i="2" s="1"/>
  <c r="EH72" i="5"/>
  <c r="AM74" i="2" s="1"/>
  <c r="EG96" i="5"/>
  <c r="AL98" i="2" s="1"/>
  <c r="EF83" i="5"/>
  <c r="AK85" i="2" s="1"/>
  <c r="EJ72" i="5"/>
  <c r="AO74" i="2" s="1"/>
  <c r="EJ30" i="5"/>
  <c r="AO32" i="2" s="1"/>
  <c r="EF63" i="5"/>
  <c r="AK65" i="2" s="1"/>
  <c r="EF96" i="5"/>
  <c r="AK98" i="2" s="1"/>
  <c r="EE72" i="5"/>
  <c r="AJ74" i="2" s="1"/>
  <c r="EJ302" i="5"/>
  <c r="AO304" i="2" s="1"/>
  <c r="EE83" i="5"/>
  <c r="AJ85" i="2" s="1"/>
  <c r="EG72" i="5"/>
  <c r="AL74" i="2" s="1"/>
  <c r="EF30" i="5"/>
  <c r="AK32" i="2" s="1"/>
  <c r="A71" i="2"/>
  <c r="EI302" i="5"/>
  <c r="AN304" i="2" s="1"/>
  <c r="EG83" i="5"/>
  <c r="AL85" i="2" s="1"/>
  <c r="A74" i="2"/>
  <c r="ED72" i="5"/>
  <c r="AI74" i="2" s="1"/>
  <c r="A32" i="2"/>
  <c r="EH30" i="5"/>
  <c r="AM32" i="2" s="1"/>
  <c r="ED63" i="5"/>
  <c r="AI65" i="2" s="1"/>
  <c r="EJ69" i="5"/>
  <c r="AO71" i="2" s="1"/>
  <c r="A98" i="2"/>
  <c r="A85" i="2"/>
  <c r="EI83" i="5"/>
  <c r="AN85" i="2" s="1"/>
  <c r="EF72" i="5"/>
  <c r="AK74" i="2" s="1"/>
  <c r="EI18" i="5"/>
  <c r="AN20" i="2" s="1"/>
  <c r="ED30" i="5"/>
  <c r="AI32" i="2" s="1"/>
  <c r="A65" i="2"/>
  <c r="EE69" i="5"/>
  <c r="AJ71" i="2" s="1"/>
  <c r="EI103" i="5"/>
  <c r="AN105" i="2" s="1"/>
  <c r="ED56" i="5"/>
  <c r="AI58" i="2" s="1"/>
  <c r="EH103" i="5"/>
  <c r="AM105" i="2" s="1"/>
  <c r="EF103" i="5"/>
  <c r="AK105" i="2" s="1"/>
  <c r="EH56" i="5"/>
  <c r="AM58" i="2" s="1"/>
  <c r="A430" i="2"/>
  <c r="EG56" i="5"/>
  <c r="AL58" i="2" s="1"/>
  <c r="A105" i="2"/>
  <c r="EE103" i="5"/>
  <c r="AJ105" i="2" s="1"/>
  <c r="EG103" i="5"/>
  <c r="AL105" i="2" s="1"/>
  <c r="ED22" i="5"/>
  <c r="AI24" i="2" s="1"/>
  <c r="A441" i="2"/>
  <c r="EF56" i="5"/>
  <c r="AK58" i="2" s="1"/>
  <c r="A424" i="2"/>
  <c r="EE56" i="5"/>
  <c r="AJ58" i="2" s="1"/>
  <c r="EG283" i="5"/>
  <c r="AL285" i="2" s="1"/>
  <c r="EG131" i="5"/>
  <c r="AL133" i="2" s="1"/>
  <c r="ED105" i="5"/>
  <c r="AI107" i="2" s="1"/>
  <c r="EJ105" i="5"/>
  <c r="AO107" i="2" s="1"/>
  <c r="EH44" i="5"/>
  <c r="AM46" i="2" s="1"/>
  <c r="EJ44" i="5"/>
  <c r="AO46" i="2" s="1"/>
  <c r="EG105" i="5"/>
  <c r="AL107" i="2" s="1"/>
  <c r="EE105" i="5"/>
  <c r="AJ107" i="2" s="1"/>
  <c r="ED68" i="5"/>
  <c r="AI70" i="2" s="1"/>
  <c r="EI226" i="5"/>
  <c r="AN228" i="2" s="1"/>
  <c r="EG100" i="5"/>
  <c r="AL102" i="2" s="1"/>
  <c r="EH83" i="5"/>
  <c r="AM85" i="2" s="1"/>
  <c r="EI41" i="5"/>
  <c r="AN43" i="2" s="1"/>
  <c r="EI105" i="5"/>
  <c r="AN107" i="2" s="1"/>
  <c r="A403" i="2"/>
  <c r="ED44" i="5"/>
  <c r="AI46" i="2" s="1"/>
  <c r="EI30" i="5"/>
  <c r="AN32" i="2" s="1"/>
  <c r="EJ63" i="5"/>
  <c r="AO65" i="2" s="1"/>
  <c r="EE63" i="5"/>
  <c r="AJ65" i="2" s="1"/>
  <c r="EG69" i="5"/>
  <c r="AL71" i="2" s="1"/>
  <c r="EF69" i="5"/>
  <c r="AK71" i="2" s="1"/>
  <c r="A88" i="2"/>
  <c r="EI86" i="5"/>
  <c r="AN88" i="2" s="1"/>
  <c r="EF105" i="5"/>
  <c r="AK107" i="2" s="1"/>
  <c r="EF44" i="5"/>
  <c r="AK46" i="2" s="1"/>
  <c r="A102" i="2"/>
  <c r="A107" i="2"/>
  <c r="A46" i="2"/>
  <c r="EG44" i="5"/>
  <c r="AL46" i="2" s="1"/>
  <c r="EE30" i="5"/>
  <c r="AJ32" i="2" s="1"/>
  <c r="EH63" i="5"/>
  <c r="AM65" i="2" s="1"/>
  <c r="EG63" i="5"/>
  <c r="AL65" i="2" s="1"/>
  <c r="EI69" i="5"/>
  <c r="AN71" i="2" s="1"/>
  <c r="A205" i="2"/>
  <c r="EE86" i="5"/>
  <c r="AJ88" i="2" s="1"/>
  <c r="EG86" i="5"/>
  <c r="AL88" i="2" s="1"/>
  <c r="EI126" i="5"/>
  <c r="AN128" i="2" s="1"/>
  <c r="ED274" i="5"/>
  <c r="AI276" i="2" s="1"/>
  <c r="EE11" i="5"/>
  <c r="AJ13" i="2" s="1"/>
  <c r="EJ77" i="5"/>
  <c r="AO79" i="2" s="1"/>
  <c r="EE44" i="5"/>
  <c r="AJ46" i="2" s="1"/>
  <c r="EG278" i="5"/>
  <c r="AL280" i="2" s="1"/>
  <c r="EJ97" i="5"/>
  <c r="AO99" i="2" s="1"/>
  <c r="EE98" i="5"/>
  <c r="AJ100" i="2" s="1"/>
  <c r="EG244" i="5"/>
  <c r="AL246" i="2" s="1"/>
  <c r="A325" i="2"/>
  <c r="A251" i="2"/>
  <c r="EH176" i="5"/>
  <c r="AM178" i="2" s="1"/>
  <c r="EF256" i="5"/>
  <c r="AK258" i="2" s="1"/>
  <c r="EG271" i="5"/>
  <c r="AL273" i="2" s="1"/>
  <c r="EH193" i="5"/>
  <c r="AM195" i="2" s="1"/>
  <c r="EH123" i="5"/>
  <c r="AM125" i="2" s="1"/>
  <c r="EE92" i="5"/>
  <c r="AJ94" i="2" s="1"/>
  <c r="ED206" i="5"/>
  <c r="AI208" i="2" s="1"/>
  <c r="EF133" i="5"/>
  <c r="AK135" i="2" s="1"/>
  <c r="EG62" i="5"/>
  <c r="AL64" i="2" s="1"/>
  <c r="EI35" i="5"/>
  <c r="AN37" i="2" s="1"/>
  <c r="EG280" i="5"/>
  <c r="AL282" i="2" s="1"/>
  <c r="A67" i="2"/>
  <c r="EJ65" i="5"/>
  <c r="AO67" i="2" s="1"/>
  <c r="A253" i="2"/>
  <c r="EE65" i="5"/>
  <c r="AJ67" i="2" s="1"/>
  <c r="ED29" i="5"/>
  <c r="AI31" i="2" s="1"/>
  <c r="EE97" i="5"/>
  <c r="AJ99" i="2" s="1"/>
  <c r="EF97" i="5"/>
  <c r="AK99" i="2" s="1"/>
  <c r="ED285" i="5"/>
  <c r="AI287" i="2" s="1"/>
  <c r="EG104" i="5"/>
  <c r="AL106" i="2" s="1"/>
  <c r="EI122" i="5"/>
  <c r="AN124" i="2" s="1"/>
  <c r="A104" i="2"/>
  <c r="EG45" i="5"/>
  <c r="AL47" i="2" s="1"/>
  <c r="EI97" i="5"/>
  <c r="AN99" i="2" s="1"/>
  <c r="A99" i="2"/>
  <c r="ED97" i="5"/>
  <c r="AI99" i="2" s="1"/>
  <c r="EJ45" i="5"/>
  <c r="AO47" i="2" s="1"/>
  <c r="ED290" i="5"/>
  <c r="AI292" i="2" s="1"/>
  <c r="EG97" i="5"/>
  <c r="AL99" i="2" s="1"/>
  <c r="EJ138" i="5"/>
  <c r="AO140" i="2" s="1"/>
  <c r="EJ223" i="5"/>
  <c r="AO225" i="2" s="1"/>
  <c r="EF112" i="5"/>
  <c r="AK114" i="2" s="1"/>
  <c r="ED102" i="5"/>
  <c r="AI104" i="2" s="1"/>
  <c r="EF138" i="5"/>
  <c r="AK140" i="2" s="1"/>
  <c r="EE50" i="5"/>
  <c r="AJ52" i="2" s="1"/>
  <c r="EG290" i="5"/>
  <c r="AL292" i="2" s="1"/>
  <c r="EJ263" i="5"/>
  <c r="AO265" i="2" s="1"/>
  <c r="EF36" i="5"/>
  <c r="AK38" i="2" s="1"/>
  <c r="EF259" i="5"/>
  <c r="AK261" i="2" s="1"/>
  <c r="EG259" i="5"/>
  <c r="AL261" i="2" s="1"/>
  <c r="EI136" i="5"/>
  <c r="AN138" i="2" s="1"/>
  <c r="ED136" i="5"/>
  <c r="AI138" i="2" s="1"/>
  <c r="EJ136" i="5"/>
  <c r="AO138" i="2" s="1"/>
  <c r="EE348" i="5"/>
  <c r="AJ350" i="2" s="1"/>
  <c r="A350" i="2"/>
  <c r="ED301" i="5"/>
  <c r="AI303" i="2" s="1"/>
  <c r="EH301" i="5"/>
  <c r="AM303" i="2" s="1"/>
  <c r="A303" i="2"/>
  <c r="EF301" i="5"/>
  <c r="AK303" i="2" s="1"/>
  <c r="EE301" i="5"/>
  <c r="AJ303" i="2" s="1"/>
  <c r="EI301" i="5"/>
  <c r="AN303" i="2" s="1"/>
  <c r="EI184" i="5"/>
  <c r="AN186" i="2" s="1"/>
  <c r="ED184" i="5"/>
  <c r="AI186" i="2" s="1"/>
  <c r="EJ184" i="5"/>
  <c r="AO186" i="2" s="1"/>
  <c r="EE184" i="5"/>
  <c r="AJ186" i="2" s="1"/>
  <c r="EH184" i="5"/>
  <c r="AM186" i="2" s="1"/>
  <c r="A186" i="2"/>
  <c r="EJ268" i="5"/>
  <c r="AO270" i="2" s="1"/>
  <c r="EH268" i="5"/>
  <c r="AM270" i="2" s="1"/>
  <c r="EF268" i="5"/>
  <c r="AK270" i="2" s="1"/>
  <c r="A270" i="2"/>
  <c r="EG268" i="5"/>
  <c r="AL270" i="2" s="1"/>
  <c r="EI268" i="5"/>
  <c r="AN270" i="2" s="1"/>
  <c r="EE268" i="5"/>
  <c r="AJ270" i="2" s="1"/>
  <c r="EI177" i="5"/>
  <c r="AN179" i="2" s="1"/>
  <c r="ED177" i="5"/>
  <c r="AI179" i="2" s="1"/>
  <c r="EH177" i="5"/>
  <c r="AM179" i="2" s="1"/>
  <c r="EG177" i="5"/>
  <c r="AL179" i="2" s="1"/>
  <c r="EJ177" i="5"/>
  <c r="AO179" i="2" s="1"/>
  <c r="EF177" i="5"/>
  <c r="AK179" i="2" s="1"/>
  <c r="EF209" i="5"/>
  <c r="AK211" i="2" s="1"/>
  <c r="EI209" i="5"/>
  <c r="AN211" i="2" s="1"/>
  <c r="EJ209" i="5"/>
  <c r="AO211" i="2" s="1"/>
  <c r="ED209" i="5"/>
  <c r="AI211" i="2" s="1"/>
  <c r="EG209" i="5"/>
  <c r="AL211" i="2" s="1"/>
  <c r="EE209" i="5"/>
  <c r="AJ211" i="2" s="1"/>
  <c r="EH329" i="5"/>
  <c r="AM331" i="2" s="1"/>
  <c r="ED329" i="5"/>
  <c r="AI331" i="2" s="1"/>
  <c r="EE329" i="5"/>
  <c r="AJ331" i="2" s="1"/>
  <c r="A331" i="2"/>
  <c r="EF329" i="5"/>
  <c r="AK331" i="2" s="1"/>
  <c r="EJ230" i="5"/>
  <c r="AO232" i="2" s="1"/>
  <c r="A232" i="2"/>
  <c r="EI230" i="5"/>
  <c r="AN232" i="2" s="1"/>
  <c r="EG230" i="5"/>
  <c r="AL232" i="2" s="1"/>
  <c r="EE230" i="5"/>
  <c r="AJ232" i="2" s="1"/>
  <c r="EH230" i="5"/>
  <c r="AM232" i="2" s="1"/>
  <c r="EF230" i="5"/>
  <c r="AK232" i="2" s="1"/>
  <c r="EF374" i="5"/>
  <c r="AK376" i="2" s="1"/>
  <c r="EJ374" i="5"/>
  <c r="AO376" i="2" s="1"/>
  <c r="A376" i="2"/>
  <c r="EG374" i="5"/>
  <c r="AL376" i="2" s="1"/>
  <c r="EH374" i="5"/>
  <c r="AM376" i="2" s="1"/>
  <c r="EH14" i="5"/>
  <c r="AM16" i="2" s="1"/>
  <c r="EF14" i="5"/>
  <c r="AK16" i="2" s="1"/>
  <c r="EJ14" i="5"/>
  <c r="AO16" i="2" s="1"/>
  <c r="EG14" i="5"/>
  <c r="AL16" i="2" s="1"/>
  <c r="EI14" i="5"/>
  <c r="AN16" i="2" s="1"/>
  <c r="EE14" i="5"/>
  <c r="AJ16" i="2" s="1"/>
  <c r="EI265" i="5"/>
  <c r="AN267" i="2" s="1"/>
  <c r="EH235" i="5"/>
  <c r="AM237" i="2" s="1"/>
  <c r="EH274" i="5"/>
  <c r="AM276" i="2" s="1"/>
  <c r="EJ55" i="5"/>
  <c r="AO57" i="2" s="1"/>
  <c r="EH209" i="5"/>
  <c r="AM211" i="2" s="1"/>
  <c r="A95" i="2"/>
  <c r="ED374" i="5"/>
  <c r="AI376" i="2" s="1"/>
  <c r="EJ129" i="5"/>
  <c r="AO131" i="2" s="1"/>
  <c r="EI129" i="5"/>
  <c r="AN131" i="2" s="1"/>
  <c r="EE129" i="5"/>
  <c r="AJ131" i="2" s="1"/>
  <c r="EH129" i="5"/>
  <c r="AM131" i="2" s="1"/>
  <c r="A131" i="2"/>
  <c r="EF129" i="5"/>
  <c r="AK131" i="2" s="1"/>
  <c r="EH361" i="5"/>
  <c r="AM363" i="2" s="1"/>
  <c r="EE361" i="5"/>
  <c r="AJ363" i="2" s="1"/>
  <c r="EI361" i="5"/>
  <c r="AN363" i="2" s="1"/>
  <c r="EG361" i="5"/>
  <c r="AL363" i="2" s="1"/>
  <c r="EI190" i="5"/>
  <c r="AN192" i="2" s="1"/>
  <c r="EE190" i="5"/>
  <c r="AJ192" i="2" s="1"/>
  <c r="EH190" i="5"/>
  <c r="AM192" i="2" s="1"/>
  <c r="ED190" i="5"/>
  <c r="AI192" i="2" s="1"/>
  <c r="EG190" i="5"/>
  <c r="AL192" i="2" s="1"/>
  <c r="EJ382" i="5"/>
  <c r="AO384" i="2" s="1"/>
  <c r="EG382" i="5"/>
  <c r="AL384" i="2" s="1"/>
  <c r="ED382" i="5"/>
  <c r="AI384" i="2" s="1"/>
  <c r="A384" i="2"/>
  <c r="EF382" i="5"/>
  <c r="AK384" i="2" s="1"/>
  <c r="ED148" i="5"/>
  <c r="AI150" i="2" s="1"/>
  <c r="EF148" i="5"/>
  <c r="AK150" i="2" s="1"/>
  <c r="EE148" i="5"/>
  <c r="AJ150" i="2" s="1"/>
  <c r="EH148" i="5"/>
  <c r="AM150" i="2" s="1"/>
  <c r="A150" i="2"/>
  <c r="EJ148" i="5"/>
  <c r="AO150" i="2" s="1"/>
  <c r="EI148" i="5"/>
  <c r="AN150" i="2" s="1"/>
  <c r="EI241" i="5"/>
  <c r="AN243" i="2" s="1"/>
  <c r="A243" i="2"/>
  <c r="EF241" i="5"/>
  <c r="AK243" i="2" s="1"/>
  <c r="EG241" i="5"/>
  <c r="AL243" i="2" s="1"/>
  <c r="EE241" i="5"/>
  <c r="AJ243" i="2" s="1"/>
  <c r="EH241" i="5"/>
  <c r="AM243" i="2" s="1"/>
  <c r="EG367" i="5"/>
  <c r="AL369" i="2" s="1"/>
  <c r="EE367" i="5"/>
  <c r="AJ369" i="2" s="1"/>
  <c r="A369" i="2"/>
  <c r="EF367" i="5"/>
  <c r="AK369" i="2" s="1"/>
  <c r="EI200" i="5"/>
  <c r="AN202" i="2" s="1"/>
  <c r="EE200" i="5"/>
  <c r="AJ202" i="2" s="1"/>
  <c r="EG200" i="5"/>
  <c r="AL202" i="2" s="1"/>
  <c r="A202" i="2"/>
  <c r="EF200" i="5"/>
  <c r="AK202" i="2" s="1"/>
  <c r="EJ200" i="5"/>
  <c r="AO202" i="2" s="1"/>
  <c r="EG178" i="5"/>
  <c r="AL180" i="2" s="1"/>
  <c r="EJ178" i="5"/>
  <c r="AO180" i="2" s="1"/>
  <c r="EE178" i="5"/>
  <c r="AJ180" i="2" s="1"/>
  <c r="EF178" i="5"/>
  <c r="AK180" i="2" s="1"/>
  <c r="ED178" i="5"/>
  <c r="AI180" i="2" s="1"/>
  <c r="EH171" i="5"/>
  <c r="AM173" i="2" s="1"/>
  <c r="EF171" i="5"/>
  <c r="AK173" i="2" s="1"/>
  <c r="EE171" i="5"/>
  <c r="AJ173" i="2" s="1"/>
  <c r="EG171" i="5"/>
  <c r="AL173" i="2" s="1"/>
  <c r="EJ171" i="5"/>
  <c r="AO173" i="2" s="1"/>
  <c r="A173" i="2"/>
  <c r="ED171" i="5"/>
  <c r="AI173" i="2" s="1"/>
  <c r="EI250" i="5"/>
  <c r="AN252" i="2" s="1"/>
  <c r="EJ250" i="5"/>
  <c r="AO252" i="2" s="1"/>
  <c r="EG250" i="5"/>
  <c r="AL252" i="2" s="1"/>
  <c r="EE250" i="5"/>
  <c r="AJ252" i="2" s="1"/>
  <c r="ED250" i="5"/>
  <c r="AI252" i="2" s="1"/>
  <c r="EF250" i="5"/>
  <c r="AK252" i="2" s="1"/>
  <c r="EE217" i="5"/>
  <c r="AJ219" i="2" s="1"/>
  <c r="EH217" i="5"/>
  <c r="AM219" i="2" s="1"/>
  <c r="EJ217" i="5"/>
  <c r="AO219" i="2" s="1"/>
  <c r="EF217" i="5"/>
  <c r="AK219" i="2" s="1"/>
  <c r="EG217" i="5"/>
  <c r="AL219" i="2" s="1"/>
  <c r="EI217" i="5"/>
  <c r="AN219" i="2" s="1"/>
  <c r="EF81" i="5"/>
  <c r="AK83" i="2" s="1"/>
  <c r="EH81" i="5"/>
  <c r="AM83" i="2" s="1"/>
  <c r="EJ81" i="5"/>
  <c r="AO83" i="2" s="1"/>
  <c r="ED81" i="5"/>
  <c r="AI83" i="2" s="1"/>
  <c r="EG81" i="5"/>
  <c r="AL83" i="2" s="1"/>
  <c r="A83" i="2"/>
  <c r="A39" i="2"/>
  <c r="EF37" i="5"/>
  <c r="AK39" i="2" s="1"/>
  <c r="EG37" i="5"/>
  <c r="AL39" i="2" s="1"/>
  <c r="ED37" i="5"/>
  <c r="AI39" i="2" s="1"/>
  <c r="EE37" i="5"/>
  <c r="AJ39" i="2" s="1"/>
  <c r="EI37" i="5"/>
  <c r="AN39" i="2" s="1"/>
  <c r="EH37" i="5"/>
  <c r="AM39" i="2" s="1"/>
  <c r="EF51" i="5"/>
  <c r="AK53" i="2" s="1"/>
  <c r="ED51" i="5"/>
  <c r="AI53" i="2" s="1"/>
  <c r="EE51" i="5"/>
  <c r="AJ53" i="2" s="1"/>
  <c r="EH51" i="5"/>
  <c r="AM53" i="2" s="1"/>
  <c r="EJ51" i="5"/>
  <c r="AO53" i="2" s="1"/>
  <c r="A53" i="2"/>
  <c r="EF90" i="5"/>
  <c r="AK92" i="2" s="1"/>
  <c r="EJ90" i="5"/>
  <c r="AO92" i="2" s="1"/>
  <c r="ED90" i="5"/>
  <c r="AI92" i="2" s="1"/>
  <c r="A92" i="2"/>
  <c r="EI90" i="5"/>
  <c r="AN92" i="2" s="1"/>
  <c r="EG90" i="5"/>
  <c r="AL92" i="2" s="1"/>
  <c r="EE90" i="5"/>
  <c r="AJ92" i="2" s="1"/>
  <c r="EF82" i="5"/>
  <c r="AK84" i="2" s="1"/>
  <c r="EI82" i="5"/>
  <c r="AN84" i="2" s="1"/>
  <c r="EJ82" i="5"/>
  <c r="AO84" i="2" s="1"/>
  <c r="ED82" i="5"/>
  <c r="AI84" i="2" s="1"/>
  <c r="A84" i="2"/>
  <c r="EE82" i="5"/>
  <c r="AJ84" i="2" s="1"/>
  <c r="EH82" i="5"/>
  <c r="AM84" i="2" s="1"/>
  <c r="EH60" i="5"/>
  <c r="AM62" i="2" s="1"/>
  <c r="EE60" i="5"/>
  <c r="AJ62" i="2" s="1"/>
  <c r="EF60" i="5"/>
  <c r="AK62" i="2" s="1"/>
  <c r="A62" i="2"/>
  <c r="EI60" i="5"/>
  <c r="AN62" i="2" s="1"/>
  <c r="EJ60" i="5"/>
  <c r="AO62" i="2" s="1"/>
  <c r="EG60" i="5"/>
  <c r="AL62" i="2" s="1"/>
  <c r="EG55" i="5"/>
  <c r="AL57" i="2" s="1"/>
  <c r="EH55" i="5"/>
  <c r="AM57" i="2" s="1"/>
  <c r="A57" i="2"/>
  <c r="ED55" i="5"/>
  <c r="AI57" i="2" s="1"/>
  <c r="EE55" i="5"/>
  <c r="AJ57" i="2" s="1"/>
  <c r="EI55" i="5"/>
  <c r="AN57" i="2" s="1"/>
  <c r="EF42" i="5"/>
  <c r="AK44" i="2" s="1"/>
  <c r="EG42" i="5"/>
  <c r="AL44" i="2" s="1"/>
  <c r="EE42" i="5"/>
  <c r="AJ44" i="2" s="1"/>
  <c r="ED42" i="5"/>
  <c r="AI44" i="2" s="1"/>
  <c r="EJ42" i="5"/>
  <c r="AO44" i="2" s="1"/>
  <c r="EH42" i="5"/>
  <c r="AM44" i="2" s="1"/>
  <c r="EH79" i="5"/>
  <c r="AM81" i="2" s="1"/>
  <c r="ED79" i="5"/>
  <c r="AI81" i="2" s="1"/>
  <c r="EJ79" i="5"/>
  <c r="AO81" i="2" s="1"/>
  <c r="A81" i="2"/>
  <c r="EF79" i="5"/>
  <c r="AK81" i="2" s="1"/>
  <c r="EG79" i="5"/>
  <c r="AL81" i="2" s="1"/>
  <c r="EE79" i="5"/>
  <c r="AJ81" i="2" s="1"/>
  <c r="EI51" i="5"/>
  <c r="AN53" i="2" s="1"/>
  <c r="EE145" i="5"/>
  <c r="AJ147" i="2" s="1"/>
  <c r="EE38" i="5"/>
  <c r="AJ40" i="2" s="1"/>
  <c r="ED241" i="5"/>
  <c r="AI243" i="2" s="1"/>
  <c r="EJ37" i="5"/>
  <c r="AO39" i="2" s="1"/>
  <c r="ED60" i="5"/>
  <c r="AI62" i="2" s="1"/>
  <c r="ED230" i="5"/>
  <c r="AI232" i="2" s="1"/>
  <c r="EF184" i="5"/>
  <c r="AK186" i="2" s="1"/>
  <c r="ED217" i="5"/>
  <c r="AI219" i="2" s="1"/>
  <c r="ED268" i="5"/>
  <c r="AI270" i="2" s="1"/>
  <c r="EJ301" i="5"/>
  <c r="AO303" i="2" s="1"/>
  <c r="EH90" i="5"/>
  <c r="AM92" i="2" s="1"/>
  <c r="EG274" i="5"/>
  <c r="AL276" i="2" s="1"/>
  <c r="EI274" i="5"/>
  <c r="AN276" i="2" s="1"/>
  <c r="EF274" i="5"/>
  <c r="AK276" i="2" s="1"/>
  <c r="EJ274" i="5"/>
  <c r="AO276" i="2" s="1"/>
  <c r="EH359" i="5"/>
  <c r="AM361" i="2" s="1"/>
  <c r="A361" i="2"/>
  <c r="EE359" i="5"/>
  <c r="AJ361" i="2" s="1"/>
  <c r="EI359" i="5"/>
  <c r="AN361" i="2" s="1"/>
  <c r="EG359" i="5"/>
  <c r="AL361" i="2" s="1"/>
  <c r="ED265" i="5"/>
  <c r="AI267" i="2" s="1"/>
  <c r="EJ265" i="5"/>
  <c r="AO267" i="2" s="1"/>
  <c r="EH265" i="5"/>
  <c r="AM267" i="2" s="1"/>
  <c r="A267" i="2"/>
  <c r="EF265" i="5"/>
  <c r="AK267" i="2" s="1"/>
  <c r="EG265" i="5"/>
  <c r="AL267" i="2" s="1"/>
  <c r="EJ93" i="5"/>
  <c r="AO95" i="2" s="1"/>
  <c r="ED93" i="5"/>
  <c r="AI95" i="2" s="1"/>
  <c r="EI93" i="5"/>
  <c r="AN95" i="2" s="1"/>
  <c r="EF93" i="5"/>
  <c r="AK95" i="2" s="1"/>
  <c r="EG93" i="5"/>
  <c r="AL95" i="2" s="1"/>
  <c r="EE93" i="5"/>
  <c r="AJ95" i="2" s="1"/>
  <c r="EI142" i="5"/>
  <c r="AN144" i="2" s="1"/>
  <c r="EF38" i="5"/>
  <c r="AK40" i="2" s="1"/>
  <c r="A394" i="2"/>
  <c r="A179" i="2"/>
  <c r="A16" i="2"/>
  <c r="EE264" i="5"/>
  <c r="AJ266" i="2" s="1"/>
  <c r="EG264" i="5"/>
  <c r="AL266" i="2" s="1"/>
  <c r="EH264" i="5"/>
  <c r="AM266" i="2" s="1"/>
  <c r="ED264" i="5"/>
  <c r="AI266" i="2" s="1"/>
  <c r="A266" i="2"/>
  <c r="EJ264" i="5"/>
  <c r="AO266" i="2" s="1"/>
  <c r="ED145" i="5"/>
  <c r="AI147" i="2" s="1"/>
  <c r="EF145" i="5"/>
  <c r="AK147" i="2" s="1"/>
  <c r="EH145" i="5"/>
  <c r="AM147" i="2" s="1"/>
  <c r="EG145" i="5"/>
  <c r="AL147" i="2" s="1"/>
  <c r="A147" i="2"/>
  <c r="EF207" i="5"/>
  <c r="AK209" i="2" s="1"/>
  <c r="EJ207" i="5"/>
  <c r="AO209" i="2" s="1"/>
  <c r="ED207" i="5"/>
  <c r="AI209" i="2" s="1"/>
  <c r="EG207" i="5"/>
  <c r="AL209" i="2" s="1"/>
  <c r="EI207" i="5"/>
  <c r="AN209" i="2" s="1"/>
  <c r="EE207" i="5"/>
  <c r="AJ209" i="2" s="1"/>
  <c r="EI314" i="5"/>
  <c r="AN316" i="2" s="1"/>
  <c r="EJ314" i="5"/>
  <c r="AO316" i="2" s="1"/>
  <c r="EH314" i="5"/>
  <c r="AM316" i="2" s="1"/>
  <c r="A316" i="2"/>
  <c r="EF314" i="5"/>
  <c r="AK316" i="2" s="1"/>
  <c r="EE314" i="5"/>
  <c r="AJ316" i="2" s="1"/>
  <c r="ED314" i="5"/>
  <c r="AI316" i="2" s="1"/>
  <c r="EH392" i="5"/>
  <c r="AM394" i="2" s="1"/>
  <c r="EF392" i="5"/>
  <c r="AK394" i="2" s="1"/>
  <c r="EJ392" i="5"/>
  <c r="AO394" i="2" s="1"/>
  <c r="EI392" i="5"/>
  <c r="AN394" i="2" s="1"/>
  <c r="EE366" i="5"/>
  <c r="AJ368" i="2" s="1"/>
  <c r="A368" i="2"/>
  <c r="ED366" i="5"/>
  <c r="AI368" i="2" s="1"/>
  <c r="EH386" i="5"/>
  <c r="AM388" i="2" s="1"/>
  <c r="EJ386" i="5"/>
  <c r="AO388" i="2" s="1"/>
  <c r="EG386" i="5"/>
  <c r="AL388" i="2" s="1"/>
  <c r="A388" i="2"/>
  <c r="ED386" i="5"/>
  <c r="AI388" i="2" s="1"/>
  <c r="EI386" i="5"/>
  <c r="AN388" i="2" s="1"/>
  <c r="EG242" i="5"/>
  <c r="AL244" i="2" s="1"/>
  <c r="EF242" i="5"/>
  <c r="AK244" i="2" s="1"/>
  <c r="ED242" i="5"/>
  <c r="AI244" i="2" s="1"/>
  <c r="EH242" i="5"/>
  <c r="AM244" i="2" s="1"/>
  <c r="EE242" i="5"/>
  <c r="AJ244" i="2" s="1"/>
  <c r="EJ242" i="5"/>
  <c r="AO244" i="2" s="1"/>
  <c r="EJ34" i="5"/>
  <c r="AO36" i="2" s="1"/>
  <c r="ED34" i="5"/>
  <c r="AI36" i="2" s="1"/>
  <c r="EG34" i="5"/>
  <c r="AL36" i="2" s="1"/>
  <c r="EI34" i="5"/>
  <c r="AN36" i="2" s="1"/>
  <c r="A36" i="2"/>
  <c r="EF34" i="5"/>
  <c r="AK36" i="2" s="1"/>
  <c r="EE34" i="5"/>
  <c r="AJ36" i="2" s="1"/>
  <c r="A180" i="2"/>
  <c r="EI145" i="5"/>
  <c r="AN147" i="2" s="1"/>
  <c r="EI178" i="5"/>
  <c r="AN180" i="2" s="1"/>
  <c r="A417" i="2"/>
  <c r="A276" i="2"/>
  <c r="A211" i="2"/>
  <c r="A244" i="2"/>
  <c r="A44" i="2"/>
  <c r="EE177" i="5"/>
  <c r="AJ179" i="2" s="1"/>
  <c r="EE81" i="5"/>
  <c r="AJ83" i="2" s="1"/>
  <c r="ED14" i="5"/>
  <c r="AI16" i="2" s="1"/>
  <c r="EJ359" i="5"/>
  <c r="AO361" i="2" s="1"/>
  <c r="ED235" i="5"/>
  <c r="AI237" i="2" s="1"/>
  <c r="EI235" i="5"/>
  <c r="AN237" i="2" s="1"/>
  <c r="A237" i="2"/>
  <c r="EE235" i="5"/>
  <c r="AJ237" i="2" s="1"/>
  <c r="EJ235" i="5"/>
  <c r="AO237" i="2" s="1"/>
  <c r="EF235" i="5"/>
  <c r="AK237" i="2" s="1"/>
  <c r="EH159" i="5"/>
  <c r="AM161" i="2" s="1"/>
  <c r="EJ159" i="5"/>
  <c r="AO161" i="2" s="1"/>
  <c r="EF159" i="5"/>
  <c r="AK161" i="2" s="1"/>
  <c r="EI159" i="5"/>
  <c r="AN161" i="2" s="1"/>
  <c r="EG159" i="5"/>
  <c r="AL161" i="2" s="1"/>
  <c r="EE159" i="5"/>
  <c r="AJ161" i="2" s="1"/>
  <c r="EE356" i="5"/>
  <c r="AJ358" i="2" s="1"/>
  <c r="A358" i="2"/>
  <c r="EF126" i="5"/>
  <c r="AK128" i="2" s="1"/>
  <c r="EE126" i="5"/>
  <c r="AJ128" i="2" s="1"/>
  <c r="EH126" i="5"/>
  <c r="AM128" i="2" s="1"/>
  <c r="A128" i="2"/>
  <c r="ED126" i="5"/>
  <c r="AI128" i="2" s="1"/>
  <c r="EJ126" i="5"/>
  <c r="AO128" i="2" s="1"/>
  <c r="EE270" i="5"/>
  <c r="AJ272" i="2" s="1"/>
  <c r="EI270" i="5"/>
  <c r="AN272" i="2" s="1"/>
  <c r="EG270" i="5"/>
  <c r="AL272" i="2" s="1"/>
  <c r="EJ270" i="5"/>
  <c r="AO272" i="2" s="1"/>
  <c r="EH270" i="5"/>
  <c r="AM272" i="2" s="1"/>
  <c r="EG311" i="5"/>
  <c r="AL313" i="2" s="1"/>
  <c r="EJ311" i="5"/>
  <c r="AO313" i="2" s="1"/>
  <c r="ED311" i="5"/>
  <c r="AI313" i="2" s="1"/>
  <c r="EH311" i="5"/>
  <c r="AM313" i="2" s="1"/>
  <c r="EI311" i="5"/>
  <c r="AN313" i="2" s="1"/>
  <c r="A313" i="2"/>
  <c r="EE311" i="5"/>
  <c r="AJ313" i="2" s="1"/>
  <c r="EF344" i="5"/>
  <c r="AK346" i="2" s="1"/>
  <c r="EI344" i="5"/>
  <c r="AN346" i="2" s="1"/>
  <c r="A346" i="2"/>
  <c r="EJ344" i="5"/>
  <c r="AO346" i="2" s="1"/>
  <c r="EH344" i="5"/>
  <c r="AM346" i="2" s="1"/>
  <c r="ED344" i="5"/>
  <c r="AI346" i="2" s="1"/>
  <c r="EI284" i="5"/>
  <c r="AN286" i="2" s="1"/>
  <c r="EE284" i="5"/>
  <c r="AJ286" i="2" s="1"/>
  <c r="ED284" i="5"/>
  <c r="AI286" i="2" s="1"/>
  <c r="A286" i="2"/>
  <c r="EJ284" i="5"/>
  <c r="AO286" i="2" s="1"/>
  <c r="EG284" i="5"/>
  <c r="AL286" i="2" s="1"/>
  <c r="EH284" i="5"/>
  <c r="AM286" i="2" s="1"/>
  <c r="EE142" i="5"/>
  <c r="AJ144" i="2" s="1"/>
  <c r="EH142" i="5"/>
  <c r="AM144" i="2" s="1"/>
  <c r="EF142" i="5"/>
  <c r="AK144" i="2" s="1"/>
  <c r="EG142" i="5"/>
  <c r="AL144" i="2" s="1"/>
  <c r="ED142" i="5"/>
  <c r="AI144" i="2" s="1"/>
  <c r="A144" i="2"/>
  <c r="EE219" i="5"/>
  <c r="AJ221" i="2" s="1"/>
  <c r="EJ219" i="5"/>
  <c r="AO221" i="2" s="1"/>
  <c r="EF219" i="5"/>
  <c r="AK221" i="2" s="1"/>
  <c r="ED219" i="5"/>
  <c r="AI221" i="2" s="1"/>
  <c r="EH219" i="5"/>
  <c r="AM221" i="2" s="1"/>
  <c r="EG219" i="5"/>
  <c r="AL221" i="2" s="1"/>
  <c r="EJ38" i="5"/>
  <c r="AO40" i="2" s="1"/>
  <c r="EH38" i="5"/>
  <c r="AM40" i="2" s="1"/>
  <c r="EI38" i="5"/>
  <c r="AN40" i="2" s="1"/>
  <c r="A40" i="2"/>
  <c r="EG38" i="5"/>
  <c r="AL40" i="2" s="1"/>
  <c r="EI242" i="5"/>
  <c r="AN244" i="2" s="1"/>
  <c r="A161" i="2"/>
  <c r="EI219" i="5"/>
  <c r="AN221" i="2" s="1"/>
  <c r="A252" i="2"/>
  <c r="EJ361" i="5"/>
  <c r="AO363" i="2" s="1"/>
  <c r="EH10" i="5"/>
  <c r="AM12" i="2" s="1"/>
  <c r="EE259" i="5"/>
  <c r="AJ261" i="2" s="1"/>
  <c r="EH348" i="5"/>
  <c r="AM350" i="2" s="1"/>
  <c r="EH259" i="5"/>
  <c r="AM261" i="2" s="1"/>
  <c r="EH136" i="5"/>
  <c r="AM138" i="2" s="1"/>
  <c r="EH210" i="5"/>
  <c r="AM212" i="2" s="1"/>
  <c r="A352" i="2"/>
  <c r="ED159" i="5"/>
  <c r="AI161" i="2" s="1"/>
  <c r="A355" i="2"/>
  <c r="EI264" i="5"/>
  <c r="AN266" i="2" s="1"/>
  <c r="EH207" i="5"/>
  <c r="AM209" i="2" s="1"/>
  <c r="EG301" i="5"/>
  <c r="AL303" i="2" s="1"/>
  <c r="EI10" i="5"/>
  <c r="AN12" i="2" s="1"/>
  <c r="A272" i="2"/>
  <c r="EF270" i="5"/>
  <c r="AK272" i="2" s="1"/>
  <c r="EF190" i="5"/>
  <c r="AK192" i="2" s="1"/>
  <c r="EE136" i="5"/>
  <c r="AJ138" i="2" s="1"/>
  <c r="EH200" i="5"/>
  <c r="AM202" i="2" s="1"/>
  <c r="EG129" i="5"/>
  <c r="AL131" i="2" s="1"/>
  <c r="EI259" i="5"/>
  <c r="AN261" i="2" s="1"/>
  <c r="EF348" i="5"/>
  <c r="AK350" i="2" s="1"/>
  <c r="ED392" i="5"/>
  <c r="AI394" i="2" s="1"/>
  <c r="EE344" i="5"/>
  <c r="AJ346" i="2" s="1"/>
  <c r="ED359" i="5"/>
  <c r="AI361" i="2" s="1"/>
  <c r="EF361" i="5"/>
  <c r="AK363" i="2" s="1"/>
  <c r="EF386" i="5"/>
  <c r="AK388" i="2" s="1"/>
  <c r="EH382" i="5"/>
  <c r="AM384" i="2" s="1"/>
  <c r="EH367" i="5"/>
  <c r="AM369" i="2" s="1"/>
  <c r="EG329" i="5"/>
  <c r="AL331" i="2" s="1"/>
  <c r="ED10" i="5"/>
  <c r="AI12" i="2" s="1"/>
  <c r="EF136" i="5"/>
  <c r="AK138" i="2" s="1"/>
  <c r="EG353" i="5"/>
  <c r="AL355" i="2" s="1"/>
  <c r="EJ137" i="5"/>
  <c r="AO139" i="2" s="1"/>
  <c r="EF264" i="5"/>
  <c r="AK266" i="2" s="1"/>
  <c r="A12" i="2"/>
  <c r="EJ10" i="5"/>
  <c r="AO12" i="2" s="1"/>
  <c r="A363" i="2"/>
  <c r="A192" i="2"/>
  <c r="EG136" i="5"/>
  <c r="AL138" i="2" s="1"/>
  <c r="ED129" i="5"/>
  <c r="AI131" i="2" s="1"/>
  <c r="EG392" i="5"/>
  <c r="AL394" i="2" s="1"/>
  <c r="EG344" i="5"/>
  <c r="AL346" i="2" s="1"/>
  <c r="EF359" i="5"/>
  <c r="AK361" i="2" s="1"/>
  <c r="ED361" i="5"/>
  <c r="AI363" i="2" s="1"/>
  <c r="EE386" i="5"/>
  <c r="AJ388" i="2" s="1"/>
  <c r="EI374" i="5"/>
  <c r="AN376" i="2" s="1"/>
  <c r="EE382" i="5"/>
  <c r="AJ384" i="2" s="1"/>
  <c r="EI329" i="5"/>
  <c r="AN331" i="2" s="1"/>
  <c r="EE401" i="5"/>
  <c r="AJ403" i="2" s="1"/>
  <c r="EH65" i="5"/>
  <c r="AM67" i="2" s="1"/>
  <c r="A110" i="2"/>
  <c r="EG65" i="5"/>
  <c r="AL67" i="2" s="1"/>
  <c r="ED65" i="5"/>
  <c r="AI67" i="2" s="1"/>
  <c r="EE15" i="5"/>
  <c r="AJ17" i="2" s="1"/>
  <c r="EG107" i="5"/>
  <c r="AL109" i="2" s="1"/>
  <c r="A73" i="2"/>
  <c r="EI65" i="5"/>
  <c r="AN67" i="2" s="1"/>
  <c r="EF107" i="5"/>
  <c r="AK109" i="2" s="1"/>
  <c r="A109" i="2"/>
  <c r="EH125" i="5"/>
  <c r="AM127" i="2" s="1"/>
  <c r="ED283" i="5"/>
  <c r="AI285" i="2" s="1"/>
  <c r="EJ47" i="5"/>
  <c r="AO49" i="2" s="1"/>
  <c r="EI160" i="5"/>
  <c r="AN162" i="2" s="1"/>
  <c r="EJ26" i="5"/>
  <c r="AO28" i="2" s="1"/>
  <c r="ED59" i="5"/>
  <c r="AI61" i="2" s="1"/>
  <c r="ED306" i="5"/>
  <c r="AI308" i="2" s="1"/>
  <c r="EJ222" i="5"/>
  <c r="AO224" i="2" s="1"/>
  <c r="EH260" i="5"/>
  <c r="AM262" i="2" s="1"/>
  <c r="EH308" i="5"/>
  <c r="AM310" i="2" s="1"/>
  <c r="ED222" i="5"/>
  <c r="AI224" i="2" s="1"/>
  <c r="EF222" i="5"/>
  <c r="AK224" i="2" s="1"/>
  <c r="EH283" i="5"/>
  <c r="AM285" i="2" s="1"/>
  <c r="EI47" i="5"/>
  <c r="AN49" i="2" s="1"/>
  <c r="A133" i="2"/>
  <c r="ED160" i="5"/>
  <c r="AI162" i="2" s="1"/>
  <c r="ED107" i="5"/>
  <c r="AI109" i="2" s="1"/>
  <c r="EF26" i="5"/>
  <c r="AK28" i="2" s="1"/>
  <c r="EF244" i="5"/>
  <c r="AK246" i="2" s="1"/>
  <c r="ED28" i="5"/>
  <c r="AI30" i="2" s="1"/>
  <c r="EI59" i="5"/>
  <c r="AN61" i="2" s="1"/>
  <c r="EF253" i="5"/>
  <c r="AK255" i="2" s="1"/>
  <c r="ED78" i="5"/>
  <c r="AI80" i="2" s="1"/>
  <c r="A90" i="2"/>
  <c r="EI46" i="5"/>
  <c r="AN48" i="2" s="1"/>
  <c r="EI244" i="5"/>
  <c r="AN246" i="2" s="1"/>
  <c r="EF52" i="5"/>
  <c r="AK54" i="2" s="1"/>
  <c r="EF75" i="5"/>
  <c r="AK77" i="2" s="1"/>
  <c r="EI91" i="5"/>
  <c r="AN93" i="2" s="1"/>
  <c r="EJ135" i="5"/>
  <c r="AO137" i="2" s="1"/>
  <c r="EE47" i="5"/>
  <c r="AJ49" i="2" s="1"/>
  <c r="EE260" i="5"/>
  <c r="AJ262" i="2" s="1"/>
  <c r="EJ308" i="5"/>
  <c r="AO310" i="2" s="1"/>
  <c r="EI107" i="5"/>
  <c r="AN109" i="2" s="1"/>
  <c r="EH107" i="5"/>
  <c r="AM109" i="2" s="1"/>
  <c r="EF155" i="5"/>
  <c r="AK157" i="2" s="1"/>
  <c r="EE273" i="5"/>
  <c r="AJ275" i="2" s="1"/>
  <c r="EJ53" i="5"/>
  <c r="AO55" i="2" s="1"/>
  <c r="EG239" i="5"/>
  <c r="AL241" i="2" s="1"/>
  <c r="EG108" i="5"/>
  <c r="AL110" i="2" s="1"/>
  <c r="EF194" i="5"/>
  <c r="AK196" i="2" s="1"/>
  <c r="ED15" i="5"/>
  <c r="AI17" i="2" s="1"/>
  <c r="A142" i="2"/>
  <c r="EJ238" i="5"/>
  <c r="AO240" i="2" s="1"/>
  <c r="EH75" i="5"/>
  <c r="AM77" i="2" s="1"/>
  <c r="EI169" i="5"/>
  <c r="AN171" i="2" s="1"/>
  <c r="ED131" i="5"/>
  <c r="AI133" i="2" s="1"/>
  <c r="EE195" i="5"/>
  <c r="AJ197" i="2" s="1"/>
  <c r="ED135" i="5"/>
  <c r="AI137" i="2" s="1"/>
  <c r="EE107" i="5"/>
  <c r="AJ109" i="2" s="1"/>
  <c r="EG155" i="5"/>
  <c r="AL157" i="2" s="1"/>
  <c r="EH273" i="5"/>
  <c r="AM275" i="2" s="1"/>
  <c r="EE170" i="5"/>
  <c r="AJ172" i="2" s="1"/>
  <c r="EI108" i="5"/>
  <c r="AN110" i="2" s="1"/>
  <c r="ED194" i="5"/>
  <c r="AI196" i="2" s="1"/>
  <c r="EJ78" i="5"/>
  <c r="AO80" i="2" s="1"/>
  <c r="EJ140" i="5"/>
  <c r="AO142" i="2" s="1"/>
  <c r="EF238" i="5"/>
  <c r="AK240" i="2" s="1"/>
  <c r="EI180" i="5"/>
  <c r="AN182" i="2" s="1"/>
  <c r="EH53" i="5"/>
  <c r="AM55" i="2" s="1"/>
  <c r="EG135" i="5"/>
  <c r="AL137" i="2" s="1"/>
  <c r="A49" i="2"/>
  <c r="A162" i="2"/>
  <c r="EE155" i="5"/>
  <c r="AJ157" i="2" s="1"/>
  <c r="EI78" i="5"/>
  <c r="AN80" i="2" s="1"/>
  <c r="EG140" i="5"/>
  <c r="AL142" i="2" s="1"/>
  <c r="EF180" i="5"/>
  <c r="AK182" i="2" s="1"/>
  <c r="EF162" i="5"/>
  <c r="AK164" i="2" s="1"/>
  <c r="A38" i="2"/>
  <c r="EI29" i="5"/>
  <c r="AN31" i="2" s="1"/>
  <c r="EF164" i="5"/>
  <c r="AK166" i="2" s="1"/>
  <c r="A45" i="2"/>
  <c r="EI19" i="5"/>
  <c r="AN21" i="2" s="1"/>
  <c r="EJ175" i="5"/>
  <c r="AO177" i="2" s="1"/>
  <c r="EJ130" i="5"/>
  <c r="AO132" i="2" s="1"/>
  <c r="EH98" i="5"/>
  <c r="AM100" i="2" s="1"/>
  <c r="EI98" i="5"/>
  <c r="AN100" i="2" s="1"/>
  <c r="ED92" i="5"/>
  <c r="AI94" i="2" s="1"/>
  <c r="EG223" i="5"/>
  <c r="AL225" i="2" s="1"/>
  <c r="EI175" i="5"/>
  <c r="AN177" i="2" s="1"/>
  <c r="EH263" i="5"/>
  <c r="AM265" i="2" s="1"/>
  <c r="EH252" i="5"/>
  <c r="AM254" i="2" s="1"/>
  <c r="EJ287" i="5"/>
  <c r="AO289" i="2" s="1"/>
  <c r="EE112" i="5"/>
  <c r="AJ114" i="2" s="1"/>
  <c r="EH246" i="5"/>
  <c r="AM248" i="2" s="1"/>
  <c r="EJ29" i="5"/>
  <c r="AO31" i="2" s="1"/>
  <c r="EF233" i="5"/>
  <c r="AK235" i="2" s="1"/>
  <c r="EF285" i="5"/>
  <c r="AK287" i="2" s="1"/>
  <c r="EG98" i="5"/>
  <c r="AL100" i="2" s="1"/>
  <c r="EE285" i="5"/>
  <c r="AJ287" i="2" s="1"/>
  <c r="A100" i="2"/>
  <c r="EF98" i="5"/>
  <c r="AK100" i="2" s="1"/>
  <c r="EI104" i="5"/>
  <c r="AN106" i="2" s="1"/>
  <c r="EG92" i="5"/>
  <c r="AL94" i="2" s="1"/>
  <c r="EE102" i="5"/>
  <c r="AJ104" i="2" s="1"/>
  <c r="A135" i="2"/>
  <c r="EE133" i="5"/>
  <c r="AJ135" i="2" s="1"/>
  <c r="EE62" i="5"/>
  <c r="AJ64" i="2" s="1"/>
  <c r="A140" i="2"/>
  <c r="ED138" i="5"/>
  <c r="AI140" i="2" s="1"/>
  <c r="EE122" i="5"/>
  <c r="AJ124" i="2" s="1"/>
  <c r="EF223" i="5"/>
  <c r="AK225" i="2" s="1"/>
  <c r="A47" i="2"/>
  <c r="EI45" i="5"/>
  <c r="AN47" i="2" s="1"/>
  <c r="EF50" i="5"/>
  <c r="AK52" i="2" s="1"/>
  <c r="ED50" i="5"/>
  <c r="AI52" i="2" s="1"/>
  <c r="A292" i="2"/>
  <c r="EE290" i="5"/>
  <c r="AJ292" i="2" s="1"/>
  <c r="EF175" i="5"/>
  <c r="AK177" i="2" s="1"/>
  <c r="EE263" i="5"/>
  <c r="AJ265" i="2" s="1"/>
  <c r="EE206" i="5"/>
  <c r="AJ208" i="2" s="1"/>
  <c r="EI252" i="5"/>
  <c r="AN254" i="2" s="1"/>
  <c r="A132" i="2"/>
  <c r="A114" i="2"/>
  <c r="EE29" i="5"/>
  <c r="AJ31" i="2" s="1"/>
  <c r="EI162" i="5"/>
  <c r="AN164" i="2" s="1"/>
  <c r="A21" i="2"/>
  <c r="A373" i="2"/>
  <c r="EH36" i="5"/>
  <c r="AM38" i="2" s="1"/>
  <c r="EH138" i="5"/>
  <c r="AM140" i="2" s="1"/>
  <c r="A124" i="2"/>
  <c r="ED122" i="5"/>
  <c r="AI124" i="2" s="1"/>
  <c r="A225" i="2"/>
  <c r="EI223" i="5"/>
  <c r="AN225" i="2" s="1"/>
  <c r="EH45" i="5"/>
  <c r="AM47" i="2" s="1"/>
  <c r="EH50" i="5"/>
  <c r="AM52" i="2" s="1"/>
  <c r="EF290" i="5"/>
  <c r="AK292" i="2" s="1"/>
  <c r="A177" i="2"/>
  <c r="EE175" i="5"/>
  <c r="AJ177" i="2" s="1"/>
  <c r="EF263" i="5"/>
  <c r="AK265" i="2" s="1"/>
  <c r="A208" i="2"/>
  <c r="EH130" i="5"/>
  <c r="AM132" i="2" s="1"/>
  <c r="EG112" i="5"/>
  <c r="AL114" i="2" s="1"/>
  <c r="EG29" i="5"/>
  <c r="AL31" i="2" s="1"/>
  <c r="EF29" i="5"/>
  <c r="AK31" i="2" s="1"/>
  <c r="ED164" i="5"/>
  <c r="AI166" i="2" s="1"/>
  <c r="EE162" i="5"/>
  <c r="AJ164" i="2" s="1"/>
  <c r="EJ181" i="5"/>
  <c r="AO183" i="2" s="1"/>
  <c r="EJ19" i="5"/>
  <c r="AO21" i="2" s="1"/>
  <c r="EJ43" i="5"/>
  <c r="AO45" i="2" s="1"/>
  <c r="EG36" i="5"/>
  <c r="AL38" i="2" s="1"/>
  <c r="EH104" i="5"/>
  <c r="AM106" i="2" s="1"/>
  <c r="EJ92" i="5"/>
  <c r="AO94" i="2" s="1"/>
  <c r="EJ102" i="5"/>
  <c r="AO104" i="2" s="1"/>
  <c r="EF102" i="5"/>
  <c r="AK104" i="2" s="1"/>
  <c r="EH133" i="5"/>
  <c r="AM135" i="2" s="1"/>
  <c r="A64" i="2"/>
  <c r="EH62" i="5"/>
  <c r="AM64" i="2" s="1"/>
  <c r="A287" i="2"/>
  <c r="EH285" i="5"/>
  <c r="AM287" i="2" s="1"/>
  <c r="EJ98" i="5"/>
  <c r="AO100" i="2" s="1"/>
  <c r="A106" i="2"/>
  <c r="EJ104" i="5"/>
  <c r="AO106" i="2" s="1"/>
  <c r="A94" i="2"/>
  <c r="EH92" i="5"/>
  <c r="AM94" i="2" s="1"/>
  <c r="A333" i="2"/>
  <c r="EI102" i="5"/>
  <c r="AN104" i="2" s="1"/>
  <c r="EG133" i="5"/>
  <c r="AL135" i="2" s="1"/>
  <c r="EI62" i="5"/>
  <c r="AN64" i="2" s="1"/>
  <c r="EJ62" i="5"/>
  <c r="AO64" i="2" s="1"/>
  <c r="EG138" i="5"/>
  <c r="AL140" i="2" s="1"/>
  <c r="EJ122" i="5"/>
  <c r="AO124" i="2" s="1"/>
  <c r="EF122" i="5"/>
  <c r="AK124" i="2" s="1"/>
  <c r="EE223" i="5"/>
  <c r="AJ225" i="2" s="1"/>
  <c r="ED223" i="5"/>
  <c r="AI225" i="2" s="1"/>
  <c r="ED45" i="5"/>
  <c r="AI47" i="2" s="1"/>
  <c r="EJ50" i="5"/>
  <c r="AO52" i="2" s="1"/>
  <c r="EH290" i="5"/>
  <c r="AM292" i="2" s="1"/>
  <c r="ED175" i="5"/>
  <c r="AI177" i="2" s="1"/>
  <c r="A328" i="2"/>
  <c r="ED263" i="5"/>
  <c r="AI265" i="2" s="1"/>
  <c r="EI206" i="5"/>
  <c r="AN208" i="2" s="1"/>
  <c r="EJ252" i="5"/>
  <c r="AO254" i="2" s="1"/>
  <c r="ED130" i="5"/>
  <c r="AI132" i="2" s="1"/>
  <c r="EE300" i="5"/>
  <c r="AJ302" i="2" s="1"/>
  <c r="EJ112" i="5"/>
  <c r="AO114" i="2" s="1"/>
  <c r="A248" i="2"/>
  <c r="EH29" i="5"/>
  <c r="AM31" i="2" s="1"/>
  <c r="EH293" i="5"/>
  <c r="AM295" i="2" s="1"/>
  <c r="EI36" i="5"/>
  <c r="AN38" i="2" s="1"/>
  <c r="EI285" i="5"/>
  <c r="AN287" i="2" s="1"/>
  <c r="EJ285" i="5"/>
  <c r="AO287" i="2" s="1"/>
  <c r="EE104" i="5"/>
  <c r="AJ106" i="2" s="1"/>
  <c r="EH122" i="5"/>
  <c r="AM124" i="2" s="1"/>
  <c r="EG50" i="5"/>
  <c r="AL52" i="2" s="1"/>
  <c r="EH206" i="5"/>
  <c r="AM208" i="2" s="1"/>
  <c r="EH300" i="5"/>
  <c r="AM302" i="2" s="1"/>
  <c r="ED36" i="5"/>
  <c r="AI38" i="2" s="1"/>
  <c r="EF104" i="5"/>
  <c r="AK106" i="2" s="1"/>
  <c r="EF92" i="5"/>
  <c r="AK94" i="2" s="1"/>
  <c r="EH102" i="5"/>
  <c r="AM104" i="2" s="1"/>
  <c r="ED133" i="5"/>
  <c r="AI135" i="2" s="1"/>
  <c r="ED62" i="5"/>
  <c r="AI64" i="2" s="1"/>
  <c r="EE138" i="5"/>
  <c r="AJ140" i="2" s="1"/>
  <c r="EE45" i="5"/>
  <c r="AJ47" i="2" s="1"/>
  <c r="EI290" i="5"/>
  <c r="AN292" i="2" s="1"/>
  <c r="A335" i="2"/>
  <c r="EI133" i="5"/>
  <c r="AN135" i="2" s="1"/>
  <c r="A52" i="2"/>
  <c r="EH175" i="5"/>
  <c r="AM177" i="2" s="1"/>
  <c r="EF206" i="5"/>
  <c r="AK208" i="2" s="1"/>
  <c r="EG206" i="5"/>
  <c r="AL208" i="2" s="1"/>
  <c r="EG252" i="5"/>
  <c r="AL254" i="2" s="1"/>
  <c r="EI300" i="5"/>
  <c r="AN302" i="2" s="1"/>
  <c r="EF287" i="5"/>
  <c r="AK289" i="2" s="1"/>
  <c r="EI246" i="5"/>
  <c r="AN248" i="2" s="1"/>
  <c r="EE36" i="5"/>
  <c r="AJ38" i="2" s="1"/>
  <c r="EH312" i="5"/>
  <c r="AM314" i="2" s="1"/>
  <c r="EI101" i="5"/>
  <c r="AN103" i="2" s="1"/>
  <c r="A412" i="2"/>
  <c r="EF71" i="5"/>
  <c r="AK73" i="2" s="1"/>
  <c r="EF35" i="5"/>
  <c r="AK37" i="2" s="1"/>
  <c r="EH101" i="5"/>
  <c r="AM103" i="2" s="1"/>
  <c r="EJ22" i="5"/>
  <c r="AO24" i="2" s="1"/>
  <c r="A282" i="2"/>
  <c r="A189" i="2"/>
  <c r="A314" i="2"/>
  <c r="EI128" i="5"/>
  <c r="AN130" i="2" s="1"/>
  <c r="EH95" i="5"/>
  <c r="AM97" i="2" s="1"/>
  <c r="EI187" i="5"/>
  <c r="AN189" i="2" s="1"/>
  <c r="EG71" i="5"/>
  <c r="AL73" i="2" s="1"/>
  <c r="EJ312" i="5"/>
  <c r="AO314" i="2" s="1"/>
  <c r="A37" i="2"/>
  <c r="EH128" i="5"/>
  <c r="AM130" i="2" s="1"/>
  <c r="A24" i="2"/>
  <c r="EI318" i="5"/>
  <c r="AN320" i="2" s="1"/>
  <c r="EG24" i="5"/>
  <c r="AL26" i="2" s="1"/>
  <c r="EG27" i="5"/>
  <c r="AL29" i="2" s="1"/>
  <c r="EI24" i="5"/>
  <c r="AN26" i="2" s="1"/>
  <c r="EG255" i="5"/>
  <c r="AL257" i="2" s="1"/>
  <c r="EI283" i="5"/>
  <c r="AN285" i="2" s="1"/>
  <c r="EI135" i="5"/>
  <c r="AN137" i="2" s="1"/>
  <c r="ED260" i="5"/>
  <c r="AI262" i="2" s="1"/>
  <c r="EH160" i="5"/>
  <c r="AM162" i="2" s="1"/>
  <c r="EE26" i="5"/>
  <c r="AJ28" i="2" s="1"/>
  <c r="A246" i="2"/>
  <c r="EJ273" i="5"/>
  <c r="AO275" i="2" s="1"/>
  <c r="EJ170" i="5"/>
  <c r="AO172" i="2" s="1"/>
  <c r="EE59" i="5"/>
  <c r="AJ61" i="2" s="1"/>
  <c r="EH239" i="5"/>
  <c r="AM241" i="2" s="1"/>
  <c r="EH253" i="5"/>
  <c r="AM255" i="2" s="1"/>
  <c r="EF195" i="5"/>
  <c r="AK197" i="2" s="1"/>
  <c r="EI120" i="5"/>
  <c r="AN122" i="2" s="1"/>
  <c r="EF78" i="5"/>
  <c r="AK80" i="2" s="1"/>
  <c r="EF306" i="5"/>
  <c r="AK308" i="2" s="1"/>
  <c r="EI140" i="5"/>
  <c r="AN142" i="2" s="1"/>
  <c r="EJ91" i="5"/>
  <c r="AO93" i="2" s="1"/>
  <c r="EH49" i="5"/>
  <c r="AM51" i="2" s="1"/>
  <c r="EG46" i="5"/>
  <c r="AL48" i="2" s="1"/>
  <c r="A69" i="2"/>
  <c r="EI75" i="5"/>
  <c r="AN77" i="2" s="1"/>
  <c r="EE91" i="5"/>
  <c r="AJ93" i="2" s="1"/>
  <c r="EJ49" i="5"/>
  <c r="AO51" i="2" s="1"/>
  <c r="EF67" i="5"/>
  <c r="AK69" i="2" s="1"/>
  <c r="EF170" i="5"/>
  <c r="AK172" i="2" s="1"/>
  <c r="ED53" i="5"/>
  <c r="AI55" i="2" s="1"/>
  <c r="EJ28" i="5"/>
  <c r="AO30" i="2" s="1"/>
  <c r="ED239" i="5"/>
  <c r="AI241" i="2" s="1"/>
  <c r="EE253" i="5"/>
  <c r="AJ255" i="2" s="1"/>
  <c r="EE194" i="5"/>
  <c r="AJ196" i="2" s="1"/>
  <c r="EG120" i="5"/>
  <c r="AL122" i="2" s="1"/>
  <c r="A80" i="2"/>
  <c r="EE78" i="5"/>
  <c r="AJ80" i="2" s="1"/>
  <c r="EE306" i="5"/>
  <c r="AJ308" i="2" s="1"/>
  <c r="EE140" i="5"/>
  <c r="AJ142" i="2" s="1"/>
  <c r="A240" i="2"/>
  <c r="ED75" i="5"/>
  <c r="AI77" i="2" s="1"/>
  <c r="EH127" i="5"/>
  <c r="AM129" i="2" s="1"/>
  <c r="EI49" i="5"/>
  <c r="AN51" i="2" s="1"/>
  <c r="A285" i="2"/>
  <c r="A262" i="2"/>
  <c r="EF131" i="5"/>
  <c r="AK133" i="2" s="1"/>
  <c r="ED308" i="5"/>
  <c r="AI310" i="2" s="1"/>
  <c r="EH155" i="5"/>
  <c r="AM157" i="2" s="1"/>
  <c r="ED244" i="5"/>
  <c r="AI246" i="2" s="1"/>
  <c r="EF53" i="5"/>
  <c r="AK55" i="2" s="1"/>
  <c r="EE28" i="5"/>
  <c r="AJ30" i="2" s="1"/>
  <c r="EJ239" i="5"/>
  <c r="AO241" i="2" s="1"/>
  <c r="A197" i="2"/>
  <c r="EG194" i="5"/>
  <c r="AL196" i="2" s="1"/>
  <c r="EH78" i="5"/>
  <c r="AM80" i="2" s="1"/>
  <c r="EH306" i="5"/>
  <c r="AM308" i="2" s="1"/>
  <c r="EH238" i="5"/>
  <c r="AM240" i="2" s="1"/>
  <c r="EJ52" i="5"/>
  <c r="AO54" i="2" s="1"/>
  <c r="A77" i="2"/>
  <c r="ED180" i="5"/>
  <c r="AI182" i="2" s="1"/>
  <c r="EJ303" i="5"/>
  <c r="AO305" i="2" s="1"/>
  <c r="EG49" i="5"/>
  <c r="AL51" i="2" s="1"/>
  <c r="A48" i="2"/>
  <c r="EG288" i="5"/>
  <c r="AL290" i="2" s="1"/>
  <c r="EF280" i="5"/>
  <c r="AK282" i="2" s="1"/>
  <c r="EF24" i="5"/>
  <c r="AK26" i="2" s="1"/>
  <c r="EJ288" i="5"/>
  <c r="AO290" i="2" s="1"/>
  <c r="EJ101" i="5"/>
  <c r="AO103" i="2" s="1"/>
  <c r="EF22" i="5"/>
  <c r="AK24" i="2" s="1"/>
  <c r="EE23" i="5"/>
  <c r="AJ25" i="2" s="1"/>
  <c r="EF27" i="5"/>
  <c r="AK29" i="2" s="1"/>
  <c r="EH54" i="5"/>
  <c r="AM56" i="2" s="1"/>
  <c r="EE95" i="5"/>
  <c r="AJ97" i="2" s="1"/>
  <c r="EH415" i="5"/>
  <c r="AM417" i="2" s="1"/>
  <c r="EI95" i="5"/>
  <c r="AN97" i="2" s="1"/>
  <c r="ED345" i="5"/>
  <c r="AI347" i="2" s="1"/>
  <c r="A149" i="2"/>
  <c r="ED125" i="5"/>
  <c r="AI127" i="2" s="1"/>
  <c r="EJ121" i="5"/>
  <c r="AO123" i="2" s="1"/>
  <c r="EE187" i="5"/>
  <c r="AJ189" i="2" s="1"/>
  <c r="EI147" i="5"/>
  <c r="AN149" i="2" s="1"/>
  <c r="EI125" i="5"/>
  <c r="AN127" i="2" s="1"/>
  <c r="EG128" i="5"/>
  <c r="AL130" i="2" s="1"/>
  <c r="EJ232" i="5"/>
  <c r="AO234" i="2" s="1"/>
  <c r="EH22" i="5"/>
  <c r="AM24" i="2" s="1"/>
  <c r="ED240" i="5"/>
  <c r="AI242" i="2" s="1"/>
  <c r="EJ220" i="5"/>
  <c r="AO222" i="2" s="1"/>
  <c r="A298" i="2"/>
  <c r="EG146" i="5"/>
  <c r="AL148" i="2" s="1"/>
  <c r="ED95" i="5"/>
  <c r="AI97" i="2" s="1"/>
  <c r="EG240" i="5"/>
  <c r="AL242" i="2" s="1"/>
  <c r="EI220" i="5"/>
  <c r="AN222" i="2" s="1"/>
  <c r="EE262" i="5"/>
  <c r="AJ264" i="2" s="1"/>
  <c r="ED267" i="5"/>
  <c r="AI269" i="2" s="1"/>
  <c r="ED54" i="5"/>
  <c r="AI56" i="2" s="1"/>
  <c r="EG58" i="5"/>
  <c r="AL60" i="2" s="1"/>
  <c r="EF240" i="5"/>
  <c r="AK242" i="2" s="1"/>
  <c r="EJ61" i="5"/>
  <c r="AO63" i="2" s="1"/>
  <c r="EG23" i="5"/>
  <c r="AL25" i="2" s="1"/>
  <c r="EI54" i="5"/>
  <c r="AN56" i="2" s="1"/>
  <c r="EF95" i="5"/>
  <c r="AK97" i="2" s="1"/>
  <c r="A17" i="2"/>
  <c r="EI15" i="5"/>
  <c r="AN17" i="2" s="1"/>
  <c r="ED88" i="5"/>
  <c r="AI90" i="2" s="1"/>
  <c r="ED108" i="5"/>
  <c r="AI110" i="2" s="1"/>
  <c r="EF236" i="5"/>
  <c r="AK238" i="2" s="1"/>
  <c r="EJ88" i="5"/>
  <c r="AO90" i="2" s="1"/>
  <c r="EF303" i="5"/>
  <c r="AK305" i="2" s="1"/>
  <c r="EH67" i="5"/>
  <c r="AM69" i="2" s="1"/>
  <c r="A224" i="2"/>
  <c r="EJ280" i="5"/>
  <c r="AO282" i="2" s="1"/>
  <c r="EJ187" i="5"/>
  <c r="AO189" i="2" s="1"/>
  <c r="EF283" i="5"/>
  <c r="AK285" i="2" s="1"/>
  <c r="EI71" i="5"/>
  <c r="AN73" i="2" s="1"/>
  <c r="EH71" i="5"/>
  <c r="AM73" i="2" s="1"/>
  <c r="EH135" i="5"/>
  <c r="AM137" i="2" s="1"/>
  <c r="EF312" i="5"/>
  <c r="AK314" i="2" s="1"/>
  <c r="EG47" i="5"/>
  <c r="AL49" i="2" s="1"/>
  <c r="EJ260" i="5"/>
  <c r="AO262" i="2" s="1"/>
  <c r="EI260" i="5"/>
  <c r="AN262" i="2" s="1"/>
  <c r="EE131" i="5"/>
  <c r="AJ133" i="2" s="1"/>
  <c r="ED35" i="5"/>
  <c r="AI37" i="2" s="1"/>
  <c r="EH147" i="5"/>
  <c r="AM149" i="2" s="1"/>
  <c r="EG160" i="5"/>
  <c r="AL162" i="2" s="1"/>
  <c r="EE308" i="5"/>
  <c r="AJ310" i="2" s="1"/>
  <c r="EJ24" i="5"/>
  <c r="AO26" i="2" s="1"/>
  <c r="EF288" i="5"/>
  <c r="AK290" i="2" s="1"/>
  <c r="EJ128" i="5"/>
  <c r="AO130" i="2" s="1"/>
  <c r="EE101" i="5"/>
  <c r="AJ103" i="2" s="1"/>
  <c r="A393" i="2"/>
  <c r="EG232" i="5"/>
  <c r="AL234" i="2" s="1"/>
  <c r="EH26" i="5"/>
  <c r="AM28" i="2" s="1"/>
  <c r="EG26" i="5"/>
  <c r="AL28" i="2" s="1"/>
  <c r="ED155" i="5"/>
  <c r="AI157" i="2" s="1"/>
  <c r="EE244" i="5"/>
  <c r="AJ246" i="2" s="1"/>
  <c r="A275" i="2"/>
  <c r="EI273" i="5"/>
  <c r="AN275" i="2" s="1"/>
  <c r="EI22" i="5"/>
  <c r="AN24" i="2" s="1"/>
  <c r="A172" i="2"/>
  <c r="EI170" i="5"/>
  <c r="AN172" i="2" s="1"/>
  <c r="A55" i="2"/>
  <c r="EF28" i="5"/>
  <c r="AK30" i="2" s="1"/>
  <c r="EH59" i="5"/>
  <c r="AM61" i="2" s="1"/>
  <c r="EI239" i="5"/>
  <c r="AN241" i="2" s="1"/>
  <c r="A255" i="2"/>
  <c r="EI253" i="5"/>
  <c r="AN255" i="2" s="1"/>
  <c r="EJ108" i="5"/>
  <c r="AO110" i="2" s="1"/>
  <c r="EG195" i="5"/>
  <c r="AL197" i="2" s="1"/>
  <c r="EH195" i="5"/>
  <c r="AM197" i="2" s="1"/>
  <c r="EH194" i="5"/>
  <c r="AM196" i="2" s="1"/>
  <c r="EH61" i="5"/>
  <c r="AM63" i="2" s="1"/>
  <c r="EF262" i="5"/>
  <c r="AK264" i="2" s="1"/>
  <c r="EF146" i="5"/>
  <c r="AK148" i="2" s="1"/>
  <c r="ED120" i="5"/>
  <c r="AI122" i="2" s="1"/>
  <c r="EF15" i="5"/>
  <c r="AK17" i="2" s="1"/>
  <c r="EG306" i="5"/>
  <c r="AL308" i="2" s="1"/>
  <c r="EH140" i="5"/>
  <c r="AM142" i="2" s="1"/>
  <c r="EE238" i="5"/>
  <c r="AJ240" i="2" s="1"/>
  <c r="EG238" i="5"/>
  <c r="AL240" i="2" s="1"/>
  <c r="EE88" i="5"/>
  <c r="AJ90" i="2" s="1"/>
  <c r="A54" i="2"/>
  <c r="EG52" i="5"/>
  <c r="AL54" i="2" s="1"/>
  <c r="EJ75" i="5"/>
  <c r="AO77" i="2" s="1"/>
  <c r="A387" i="2"/>
  <c r="EF91" i="5"/>
  <c r="AK93" i="2" s="1"/>
  <c r="EG91" i="5"/>
  <c r="AL93" i="2" s="1"/>
  <c r="EF54" i="5"/>
  <c r="AK56" i="2" s="1"/>
  <c r="EF49" i="5"/>
  <c r="AK51" i="2" s="1"/>
  <c r="ED46" i="5"/>
  <c r="AI48" i="2" s="1"/>
  <c r="EG95" i="5"/>
  <c r="AL97" i="2" s="1"/>
  <c r="EH58" i="5"/>
  <c r="AM60" i="2" s="1"/>
  <c r="ED67" i="5"/>
  <c r="AI69" i="2" s="1"/>
  <c r="EE108" i="5"/>
  <c r="AJ110" i="2" s="1"/>
  <c r="EJ15" i="5"/>
  <c r="AO17" i="2" s="1"/>
  <c r="EH313" i="5"/>
  <c r="AM315" i="2" s="1"/>
  <c r="EI222" i="5"/>
  <c r="AN224" i="2" s="1"/>
  <c r="EG222" i="5"/>
  <c r="AL224" i="2" s="1"/>
  <c r="A366" i="2"/>
  <c r="EH280" i="5"/>
  <c r="AM282" i="2" s="1"/>
  <c r="EF187" i="5"/>
  <c r="AK189" i="2" s="1"/>
  <c r="EE283" i="5"/>
  <c r="AJ285" i="2" s="1"/>
  <c r="ED71" i="5"/>
  <c r="AI73" i="2" s="1"/>
  <c r="EF135" i="5"/>
  <c r="AK137" i="2" s="1"/>
  <c r="EG312" i="5"/>
  <c r="AL314" i="2" s="1"/>
  <c r="ED47" i="5"/>
  <c r="AI49" i="2" s="1"/>
  <c r="EF260" i="5"/>
  <c r="AK262" i="2" s="1"/>
  <c r="EH131" i="5"/>
  <c r="AM133" i="2" s="1"/>
  <c r="EJ35" i="5"/>
  <c r="AO37" i="2" s="1"/>
  <c r="EJ147" i="5"/>
  <c r="AO149" i="2" s="1"/>
  <c r="EF160" i="5"/>
  <c r="AK162" i="2" s="1"/>
  <c r="A310" i="2"/>
  <c r="EG308" i="5"/>
  <c r="AL310" i="2" s="1"/>
  <c r="EE24" i="5"/>
  <c r="AJ26" i="2" s="1"/>
  <c r="EI288" i="5"/>
  <c r="AN290" i="2" s="1"/>
  <c r="EE128" i="5"/>
  <c r="AJ130" i="2" s="1"/>
  <c r="EF232" i="5"/>
  <c r="AK234" i="2" s="1"/>
  <c r="EI26" i="5"/>
  <c r="AN28" i="2" s="1"/>
  <c r="EI155" i="5"/>
  <c r="AN157" i="2" s="1"/>
  <c r="EJ244" i="5"/>
  <c r="AO246" i="2" s="1"/>
  <c r="ED273" i="5"/>
  <c r="AI275" i="2" s="1"/>
  <c r="EF273" i="5"/>
  <c r="AK275" i="2" s="1"/>
  <c r="EG22" i="5"/>
  <c r="AL24" i="2" s="1"/>
  <c r="EH170" i="5"/>
  <c r="AM172" i="2" s="1"/>
  <c r="ED170" i="5"/>
  <c r="AI172" i="2" s="1"/>
  <c r="EE53" i="5"/>
  <c r="AJ55" i="2" s="1"/>
  <c r="A419" i="2"/>
  <c r="EG28" i="5"/>
  <c r="AL30" i="2" s="1"/>
  <c r="EJ59" i="5"/>
  <c r="AO61" i="2" s="1"/>
  <c r="EF239" i="5"/>
  <c r="AK241" i="2" s="1"/>
  <c r="EJ253" i="5"/>
  <c r="AO255" i="2" s="1"/>
  <c r="EG253" i="5"/>
  <c r="AL255" i="2" s="1"/>
  <c r="EF108" i="5"/>
  <c r="AK110" i="2" s="1"/>
  <c r="EI195" i="5"/>
  <c r="AN197" i="2" s="1"/>
  <c r="A196" i="2"/>
  <c r="EI61" i="5"/>
  <c r="AN63" i="2" s="1"/>
  <c r="A122" i="2"/>
  <c r="EF120" i="5"/>
  <c r="AK122" i="2" s="1"/>
  <c r="EH15" i="5"/>
  <c r="AM17" i="2" s="1"/>
  <c r="EJ306" i="5"/>
  <c r="AO308" i="2" s="1"/>
  <c r="EF140" i="5"/>
  <c r="AK142" i="2" s="1"/>
  <c r="ED238" i="5"/>
  <c r="AI240" i="2" s="1"/>
  <c r="A334" i="2"/>
  <c r="EG88" i="5"/>
  <c r="AL90" i="2" s="1"/>
  <c r="EF88" i="5"/>
  <c r="AK90" i="2" s="1"/>
  <c r="EH52" i="5"/>
  <c r="AM54" i="2" s="1"/>
  <c r="EI52" i="5"/>
  <c r="AN54" i="2" s="1"/>
  <c r="EE75" i="5"/>
  <c r="AJ77" i="2" s="1"/>
  <c r="A25" i="2"/>
  <c r="EH91" i="5"/>
  <c r="AM93" i="2" s="1"/>
  <c r="ED127" i="5"/>
  <c r="AI129" i="2" s="1"/>
  <c r="A56" i="2"/>
  <c r="EE54" i="5"/>
  <c r="AJ56" i="2" s="1"/>
  <c r="ED49" i="5"/>
  <c r="AI51" i="2" s="1"/>
  <c r="EF46" i="5"/>
  <c r="AK48" i="2" s="1"/>
  <c r="A97" i="2"/>
  <c r="EI58" i="5"/>
  <c r="AN60" i="2" s="1"/>
  <c r="EG67" i="5"/>
  <c r="AL69" i="2" s="1"/>
  <c r="EE222" i="5"/>
  <c r="AJ224" i="2" s="1"/>
  <c r="EI280" i="5"/>
  <c r="AN282" i="2" s="1"/>
  <c r="EE71" i="5"/>
  <c r="AJ73" i="2" s="1"/>
  <c r="A137" i="2"/>
  <c r="EE312" i="5"/>
  <c r="AJ314" i="2" s="1"/>
  <c r="EJ131" i="5"/>
  <c r="AO133" i="2" s="1"/>
  <c r="EE35" i="5"/>
  <c r="AJ37" i="2" s="1"/>
  <c r="EE147" i="5"/>
  <c r="AJ149" i="2" s="1"/>
  <c r="EI308" i="5"/>
  <c r="AN310" i="2" s="1"/>
  <c r="ED24" i="5"/>
  <c r="AI26" i="2" s="1"/>
  <c r="A130" i="2"/>
  <c r="ED101" i="5"/>
  <c r="AI103" i="2" s="1"/>
  <c r="EH64" i="5"/>
  <c r="AM66" i="2" s="1"/>
  <c r="A157" i="2"/>
  <c r="A348" i="2"/>
  <c r="EH28" i="5"/>
  <c r="AM30" i="2" s="1"/>
  <c r="A61" i="2"/>
  <c r="A241" i="2"/>
  <c r="EJ194" i="5"/>
  <c r="AO196" i="2" s="1"/>
  <c r="ED61" i="5"/>
  <c r="AI63" i="2" s="1"/>
  <c r="EH121" i="5"/>
  <c r="AM123" i="2" s="1"/>
  <c r="EJ120" i="5"/>
  <c r="AO122" i="2" s="1"/>
  <c r="EG229" i="5"/>
  <c r="AL231" i="2" s="1"/>
  <c r="A308" i="2"/>
  <c r="EI88" i="5"/>
  <c r="AN90" i="2" s="1"/>
  <c r="EH23" i="5"/>
  <c r="AM25" i="2" s="1"/>
  <c r="ED73" i="5"/>
  <c r="AI75" i="2" s="1"/>
  <c r="EF127" i="5"/>
  <c r="AK129" i="2" s="1"/>
  <c r="EE27" i="5"/>
  <c r="AJ29" i="2" s="1"/>
  <c r="EJ54" i="5"/>
  <c r="AO56" i="2" s="1"/>
  <c r="A51" i="2"/>
  <c r="EE46" i="5"/>
  <c r="AJ48" i="2" s="1"/>
  <c r="EF58" i="5"/>
  <c r="AK60" i="2" s="1"/>
  <c r="EF269" i="5"/>
  <c r="AK271" i="2" s="1"/>
  <c r="EJ269" i="5"/>
  <c r="AO271" i="2" s="1"/>
  <c r="EF275" i="5"/>
  <c r="AK277" i="2" s="1"/>
  <c r="EE275" i="5"/>
  <c r="AJ277" i="2" s="1"/>
  <c r="ED275" i="5"/>
  <c r="AI277" i="2" s="1"/>
  <c r="EI183" i="5"/>
  <c r="AN185" i="2" s="1"/>
  <c r="EE183" i="5"/>
  <c r="AJ185" i="2" s="1"/>
  <c r="ED183" i="5"/>
  <c r="AI185" i="2" s="1"/>
  <c r="ED297" i="5"/>
  <c r="AI299" i="2" s="1"/>
  <c r="EE297" i="5"/>
  <c r="AJ299" i="2" s="1"/>
  <c r="EG20" i="5"/>
  <c r="AL22" i="2" s="1"/>
  <c r="EI20" i="5"/>
  <c r="AN22" i="2" s="1"/>
  <c r="EE20" i="5"/>
  <c r="AJ22" i="2" s="1"/>
  <c r="A22" i="2"/>
  <c r="EH20" i="5"/>
  <c r="AM22" i="2" s="1"/>
  <c r="EE94" i="5"/>
  <c r="AJ96" i="2" s="1"/>
  <c r="EF20" i="5"/>
  <c r="AK22" i="2" s="1"/>
  <c r="A75" i="2"/>
  <c r="EF150" i="5"/>
  <c r="AK152" i="2" s="1"/>
  <c r="EE150" i="5"/>
  <c r="AJ152" i="2" s="1"/>
  <c r="EG231" i="5"/>
  <c r="AL233" i="2" s="1"/>
  <c r="EJ231" i="5"/>
  <c r="AO233" i="2" s="1"/>
  <c r="EF379" i="5"/>
  <c r="AK381" i="2" s="1"/>
  <c r="EI379" i="5"/>
  <c r="AN381" i="2" s="1"/>
  <c r="EG309" i="5"/>
  <c r="AL311" i="2" s="1"/>
  <c r="EI309" i="5"/>
  <c r="AN311" i="2" s="1"/>
  <c r="EE32" i="5"/>
  <c r="AJ34" i="2" s="1"/>
  <c r="EG32" i="5"/>
  <c r="AL34" i="2" s="1"/>
  <c r="EF32" i="5"/>
  <c r="AK34" i="2" s="1"/>
  <c r="A78" i="2"/>
  <c r="EJ76" i="5"/>
  <c r="AO78" i="2" s="1"/>
  <c r="EE76" i="5"/>
  <c r="AJ78" i="2" s="1"/>
  <c r="EH76" i="5"/>
  <c r="AM78" i="2" s="1"/>
  <c r="EF76" i="5"/>
  <c r="AK78" i="2" s="1"/>
  <c r="EG76" i="5"/>
  <c r="AL78" i="2" s="1"/>
  <c r="EG272" i="5"/>
  <c r="AL274" i="2" s="1"/>
  <c r="EE189" i="5"/>
  <c r="AJ191" i="2" s="1"/>
  <c r="EH189" i="5"/>
  <c r="AM191" i="2" s="1"/>
  <c r="A191" i="2"/>
  <c r="EG394" i="5"/>
  <c r="AL396" i="2" s="1"/>
  <c r="A396" i="2"/>
  <c r="ED394" i="5"/>
  <c r="AI396" i="2" s="1"/>
  <c r="EE73" i="5"/>
  <c r="AJ75" i="2" s="1"/>
  <c r="EF73" i="5"/>
  <c r="AK75" i="2" s="1"/>
  <c r="EJ73" i="5"/>
  <c r="AO75" i="2" s="1"/>
  <c r="EH73" i="5"/>
  <c r="AM75" i="2" s="1"/>
  <c r="EE269" i="5"/>
  <c r="AJ271" i="2" s="1"/>
  <c r="EG179" i="5"/>
  <c r="AL181" i="2" s="1"/>
  <c r="ED254" i="5"/>
  <c r="AI256" i="2" s="1"/>
  <c r="EI73" i="5"/>
  <c r="AN75" i="2" s="1"/>
  <c r="ED247" i="5"/>
  <c r="AI249" i="2" s="1"/>
  <c r="EH247" i="5"/>
  <c r="AM249" i="2" s="1"/>
  <c r="EE165" i="5"/>
  <c r="AJ167" i="2" s="1"/>
  <c r="EJ165" i="5"/>
  <c r="AO167" i="2" s="1"/>
  <c r="EJ168" i="5"/>
  <c r="AO170" i="2" s="1"/>
  <c r="EH168" i="5"/>
  <c r="AM170" i="2" s="1"/>
  <c r="EI174" i="5"/>
  <c r="AN176" i="2" s="1"/>
  <c r="EE174" i="5"/>
  <c r="AJ176" i="2" s="1"/>
  <c r="A176" i="2"/>
  <c r="A218" i="2"/>
  <c r="EH216" i="5"/>
  <c r="AM218" i="2" s="1"/>
  <c r="ED87" i="5"/>
  <c r="AI89" i="2" s="1"/>
  <c r="EG87" i="5"/>
  <c r="AL89" i="2" s="1"/>
  <c r="EJ64" i="5"/>
  <c r="AO66" i="2" s="1"/>
  <c r="EE64" i="5"/>
  <c r="AJ66" i="2" s="1"/>
  <c r="EF64" i="5"/>
  <c r="AK66" i="2" s="1"/>
  <c r="A66" i="2"/>
  <c r="EI64" i="5"/>
  <c r="AN66" i="2" s="1"/>
  <c r="EH74" i="5"/>
  <c r="AM76" i="2" s="1"/>
  <c r="EI74" i="5"/>
  <c r="AN76" i="2" s="1"/>
  <c r="EG74" i="5"/>
  <c r="AL76" i="2" s="1"/>
  <c r="EE74" i="5"/>
  <c r="AJ76" i="2" s="1"/>
  <c r="EF74" i="5"/>
  <c r="AK76" i="2" s="1"/>
  <c r="ED189" i="5"/>
  <c r="AI191" i="2" s="1"/>
  <c r="EH269" i="5"/>
  <c r="AM271" i="2" s="1"/>
  <c r="EG163" i="5"/>
  <c r="AL165" i="2" s="1"/>
  <c r="EH132" i="5"/>
  <c r="AM134" i="2" s="1"/>
  <c r="EI167" i="5"/>
  <c r="AN169" i="2" s="1"/>
  <c r="EG167" i="5"/>
  <c r="AL169" i="2" s="1"/>
  <c r="EH282" i="5"/>
  <c r="AM284" i="2" s="1"/>
  <c r="A284" i="2"/>
  <c r="EF166" i="5"/>
  <c r="AK168" i="2" s="1"/>
  <c r="A168" i="2"/>
  <c r="EJ310" i="5"/>
  <c r="AO312" i="2" s="1"/>
  <c r="EF310" i="5"/>
  <c r="AK312" i="2" s="1"/>
  <c r="EF257" i="5"/>
  <c r="AK259" i="2" s="1"/>
  <c r="EI257" i="5"/>
  <c r="AN259" i="2" s="1"/>
  <c r="EH299" i="5"/>
  <c r="AM301" i="2" s="1"/>
  <c r="ED299" i="5"/>
  <c r="AI301" i="2" s="1"/>
  <c r="EJ158" i="5"/>
  <c r="AO160" i="2" s="1"/>
  <c r="EG158" i="5"/>
  <c r="AL160" i="2" s="1"/>
  <c r="EG134" i="5"/>
  <c r="AL136" i="2" s="1"/>
  <c r="EF134" i="5"/>
  <c r="AK136" i="2" s="1"/>
  <c r="EF94" i="5"/>
  <c r="AK96" i="2" s="1"/>
  <c r="EH94" i="5"/>
  <c r="AM96" i="2" s="1"/>
  <c r="ED94" i="5"/>
  <c r="AI96" i="2" s="1"/>
  <c r="A96" i="2"/>
  <c r="EI94" i="5"/>
  <c r="AN96" i="2" s="1"/>
  <c r="A271" i="2"/>
  <c r="A76" i="2"/>
  <c r="EJ74" i="5"/>
  <c r="AO76" i="2" s="1"/>
  <c r="EF189" i="5"/>
  <c r="AK191" i="2" s="1"/>
  <c r="EJ94" i="5"/>
  <c r="AO96" i="2" s="1"/>
  <c r="EI295" i="5"/>
  <c r="AN297" i="2" s="1"/>
  <c r="ED20" i="5"/>
  <c r="AI22" i="2" s="1"/>
  <c r="EG64" i="5"/>
  <c r="AL66" i="2" s="1"/>
  <c r="EI76" i="5"/>
  <c r="AN78" i="2" s="1"/>
  <c r="EG125" i="5"/>
  <c r="AL127" i="2" s="1"/>
  <c r="ED280" i="5"/>
  <c r="AI282" i="2" s="1"/>
  <c r="EG187" i="5"/>
  <c r="AL189" i="2" s="1"/>
  <c r="EH187" i="5"/>
  <c r="AM189" i="2" s="1"/>
  <c r="A26" i="2"/>
  <c r="EF101" i="5"/>
  <c r="AK103" i="2" s="1"/>
  <c r="A103" i="2"/>
  <c r="EI232" i="5"/>
  <c r="AN234" i="2" s="1"/>
  <c r="ED312" i="5"/>
  <c r="AI314" i="2" s="1"/>
  <c r="EG35" i="5"/>
  <c r="AL37" i="2" s="1"/>
  <c r="ED147" i="5"/>
  <c r="AI149" i="2" s="1"/>
  <c r="EF125" i="5"/>
  <c r="AK127" i="2" s="1"/>
  <c r="EJ125" i="5"/>
  <c r="AO127" i="2" s="1"/>
  <c r="A290" i="2"/>
  <c r="EH288" i="5"/>
  <c r="AM290" i="2" s="1"/>
  <c r="ED128" i="5"/>
  <c r="AI130" i="2" s="1"/>
  <c r="EE232" i="5"/>
  <c r="AJ234" i="2" s="1"/>
  <c r="EI263" i="5"/>
  <c r="AN265" i="2" s="1"/>
  <c r="EJ240" i="5"/>
  <c r="AO242" i="2" s="1"/>
  <c r="EE252" i="5"/>
  <c r="AJ254" i="2" s="1"/>
  <c r="EG300" i="5"/>
  <c r="AL302" i="2" s="1"/>
  <c r="EH220" i="5"/>
  <c r="AM222" i="2" s="1"/>
  <c r="EG61" i="5"/>
  <c r="AL63" i="2" s="1"/>
  <c r="EI121" i="5"/>
  <c r="AN123" i="2" s="1"/>
  <c r="EJ262" i="5"/>
  <c r="AO264" i="2" s="1"/>
  <c r="EH287" i="5"/>
  <c r="AM289" i="2" s="1"/>
  <c r="EI229" i="5"/>
  <c r="AN231" i="2" s="1"/>
  <c r="ED208" i="5"/>
  <c r="AI210" i="2" s="1"/>
  <c r="EG164" i="5"/>
  <c r="AL166" i="2" s="1"/>
  <c r="A164" i="2"/>
  <c r="ED293" i="5"/>
  <c r="AI295" i="2" s="1"/>
  <c r="EE233" i="5"/>
  <c r="AJ235" i="2" s="1"/>
  <c r="EG181" i="5"/>
  <c r="AL183" i="2" s="1"/>
  <c r="EF23" i="5"/>
  <c r="AK25" i="2" s="1"/>
  <c r="EJ23" i="5"/>
  <c r="AO25" i="2" s="1"/>
  <c r="EI43" i="5"/>
  <c r="AN45" i="2" s="1"/>
  <c r="A60" i="2"/>
  <c r="EE58" i="5"/>
  <c r="AJ60" i="2" s="1"/>
  <c r="EJ84" i="5"/>
  <c r="AO86" i="2" s="1"/>
  <c r="EI348" i="5"/>
  <c r="AN350" i="2" s="1"/>
  <c r="EG147" i="5"/>
  <c r="AL149" i="2" s="1"/>
  <c r="ED288" i="5"/>
  <c r="AI290" i="2" s="1"/>
  <c r="A234" i="2"/>
  <c r="ED232" i="5"/>
  <c r="AI234" i="2" s="1"/>
  <c r="EI240" i="5"/>
  <c r="AN242" i="2" s="1"/>
  <c r="EF61" i="5"/>
  <c r="AK63" i="2" s="1"/>
  <c r="EE61" i="5"/>
  <c r="AJ63" i="2" s="1"/>
  <c r="ED296" i="5"/>
  <c r="AI298" i="2" s="1"/>
  <c r="EG246" i="5"/>
  <c r="AL248" i="2" s="1"/>
  <c r="EE208" i="5"/>
  <c r="AJ210" i="2" s="1"/>
  <c r="EG162" i="5"/>
  <c r="AL164" i="2" s="1"/>
  <c r="A296" i="2"/>
  <c r="A235" i="2"/>
  <c r="A183" i="2"/>
  <c r="A414" i="2"/>
  <c r="ED23" i="5"/>
  <c r="AI25" i="2" s="1"/>
  <c r="EG19" i="5"/>
  <c r="AL21" i="2" s="1"/>
  <c r="EH43" i="5"/>
  <c r="AM45" i="2" s="1"/>
  <c r="EI281" i="5"/>
  <c r="AN283" i="2" s="1"/>
  <c r="EI291" i="5"/>
  <c r="AN293" i="2" s="1"/>
  <c r="EI234" i="5"/>
  <c r="AN236" i="2" s="1"/>
  <c r="EG21" i="5"/>
  <c r="AL23" i="2" s="1"/>
  <c r="ED58" i="5"/>
  <c r="AI60" i="2" s="1"/>
  <c r="A86" i="2"/>
  <c r="EG371" i="5"/>
  <c r="AL373" i="2" s="1"/>
  <c r="EG326" i="5"/>
  <c r="AL328" i="2" s="1"/>
  <c r="A127" i="2"/>
  <c r="A242" i="2"/>
  <c r="A222" i="2"/>
  <c r="EF296" i="5"/>
  <c r="AK298" i="2" s="1"/>
  <c r="EJ229" i="5"/>
  <c r="AO231" i="2" s="1"/>
  <c r="EJ208" i="5"/>
  <c r="AO210" i="2" s="1"/>
  <c r="EG293" i="5"/>
  <c r="AL295" i="2" s="1"/>
  <c r="EH294" i="5"/>
  <c r="AM296" i="2" s="1"/>
  <c r="EE181" i="5"/>
  <c r="AJ183" i="2" s="1"/>
  <c r="EH153" i="5"/>
  <c r="AM155" i="2" s="1"/>
  <c r="EG84" i="5"/>
  <c r="AL86" i="2" s="1"/>
  <c r="EI182" i="5"/>
  <c r="AN184" i="2" s="1"/>
  <c r="EF346" i="5"/>
  <c r="AK348" i="2" s="1"/>
  <c r="EH332" i="5"/>
  <c r="AM334" i="2" s="1"/>
  <c r="EG396" i="5"/>
  <c r="AL398" i="2" s="1"/>
  <c r="A230" i="2"/>
  <c r="EH151" i="5"/>
  <c r="AM153" i="2" s="1"/>
  <c r="EH305" i="5"/>
  <c r="AM307" i="2" s="1"/>
  <c r="EE67" i="5"/>
  <c r="AJ69" i="2" s="1"/>
  <c r="A190" i="2"/>
  <c r="EJ67" i="5"/>
  <c r="AO69" i="2" s="1"/>
  <c r="EH400" i="5"/>
  <c r="AM402" i="2" s="1"/>
  <c r="EI350" i="5"/>
  <c r="AN352" i="2" s="1"/>
  <c r="ED172" i="5"/>
  <c r="AI174" i="2" s="1"/>
  <c r="EE404" i="5"/>
  <c r="AJ406" i="2" s="1"/>
  <c r="EJ259" i="5"/>
  <c r="AO261" i="2" s="1"/>
  <c r="EG348" i="5"/>
  <c r="AL350" i="2" s="1"/>
  <c r="EH350" i="5"/>
  <c r="AM352" i="2" s="1"/>
  <c r="ED356" i="5"/>
  <c r="AI358" i="2" s="1"/>
  <c r="EJ353" i="5"/>
  <c r="AO355" i="2" s="1"/>
  <c r="ED292" i="5"/>
  <c r="AI294" i="2" s="1"/>
  <c r="A138" i="2"/>
  <c r="ED259" i="5"/>
  <c r="AI261" i="2" s="1"/>
  <c r="EJ348" i="5"/>
  <c r="AO350" i="2" s="1"/>
  <c r="ED350" i="5"/>
  <c r="AI352" i="2" s="1"/>
  <c r="EE374" i="5"/>
  <c r="AJ376" i="2" s="1"/>
  <c r="EI382" i="5"/>
  <c r="AN384" i="2" s="1"/>
  <c r="EI367" i="5"/>
  <c r="AN369" i="2" s="1"/>
  <c r="ED367" i="5"/>
  <c r="AI369" i="2" s="1"/>
  <c r="EJ329" i="5"/>
  <c r="AO331" i="2" s="1"/>
  <c r="EG356" i="5"/>
  <c r="AL358" i="2" s="1"/>
  <c r="EG401" i="5"/>
  <c r="AL403" i="2" s="1"/>
  <c r="ED401" i="5"/>
  <c r="AI403" i="2" s="1"/>
  <c r="A261" i="2"/>
  <c r="ED348" i="5"/>
  <c r="AI350" i="2" s="1"/>
  <c r="EF350" i="5"/>
  <c r="AK352" i="2" s="1"/>
  <c r="EJ415" i="5"/>
  <c r="AO417" i="2" s="1"/>
  <c r="EJ251" i="5"/>
  <c r="AO253" i="2" s="1"/>
  <c r="EF123" i="5"/>
  <c r="AK125" i="2" s="1"/>
  <c r="EF226" i="5"/>
  <c r="AK228" i="2" s="1"/>
  <c r="EF302" i="5"/>
  <c r="AK304" i="2" s="1"/>
  <c r="EH302" i="5"/>
  <c r="AM304" i="2" s="1"/>
  <c r="EG210" i="5"/>
  <c r="AL212" i="2" s="1"/>
  <c r="ED251" i="5"/>
  <c r="AI253" i="2" s="1"/>
  <c r="EE137" i="5"/>
  <c r="AJ139" i="2" s="1"/>
  <c r="A125" i="2"/>
  <c r="EI96" i="5"/>
  <c r="AN98" i="2" s="1"/>
  <c r="EJ226" i="5"/>
  <c r="AO228" i="2" s="1"/>
  <c r="EJ176" i="5"/>
  <c r="AO178" i="2" s="1"/>
  <c r="EG193" i="5"/>
  <c r="AL195" i="2" s="1"/>
  <c r="EH186" i="5"/>
  <c r="AM188" i="2" s="1"/>
  <c r="EG256" i="5"/>
  <c r="AL258" i="2" s="1"/>
  <c r="EI139" i="5"/>
  <c r="AN141" i="2" s="1"/>
  <c r="A82" i="2"/>
  <c r="EF80" i="5"/>
  <c r="AK82" i="2" s="1"/>
  <c r="EF276" i="5"/>
  <c r="AK278" i="2" s="1"/>
  <c r="EE376" i="5"/>
  <c r="AJ378" i="2" s="1"/>
  <c r="ED302" i="5"/>
  <c r="AI304" i="2" s="1"/>
  <c r="EI210" i="5"/>
  <c r="AN212" i="2" s="1"/>
  <c r="EE251" i="5"/>
  <c r="AJ253" i="2" s="1"/>
  <c r="EH137" i="5"/>
  <c r="AM139" i="2" s="1"/>
  <c r="EJ123" i="5"/>
  <c r="AO125" i="2" s="1"/>
  <c r="EE96" i="5"/>
  <c r="AJ98" i="2" s="1"/>
  <c r="EH96" i="5"/>
  <c r="AM98" i="2" s="1"/>
  <c r="ED226" i="5"/>
  <c r="AI228" i="2" s="1"/>
  <c r="EI176" i="5"/>
  <c r="AN178" i="2" s="1"/>
  <c r="A13" i="2"/>
  <c r="EE77" i="5"/>
  <c r="AJ79" i="2" s="1"/>
  <c r="EF193" i="5"/>
  <c r="AK195" i="2" s="1"/>
  <c r="A188" i="2"/>
  <c r="EE256" i="5"/>
  <c r="AJ258" i="2" s="1"/>
  <c r="EJ18" i="5"/>
  <c r="AO20" i="2" s="1"/>
  <c r="EI249" i="5"/>
  <c r="AN251" i="2" s="1"/>
  <c r="EG80" i="5"/>
  <c r="AL82" i="2" s="1"/>
  <c r="EI271" i="5"/>
  <c r="AN273" i="2" s="1"/>
  <c r="EG228" i="5"/>
  <c r="AL230" i="2" s="1"/>
  <c r="EF203" i="5"/>
  <c r="AK205" i="2" s="1"/>
  <c r="A194" i="2"/>
  <c r="EH289" i="5"/>
  <c r="AM291" i="2" s="1"/>
  <c r="EI221" i="5"/>
  <c r="AN223" i="2" s="1"/>
  <c r="EH201" i="5"/>
  <c r="AM203" i="2" s="1"/>
  <c r="A141" i="2"/>
  <c r="EF70" i="5"/>
  <c r="AK72" i="2" s="1"/>
  <c r="EI277" i="5"/>
  <c r="AN279" i="2" s="1"/>
  <c r="EI354" i="5"/>
  <c r="AN356" i="2" s="1"/>
  <c r="A79" i="2"/>
  <c r="EI186" i="5"/>
  <c r="AN188" i="2" s="1"/>
  <c r="EE249" i="5"/>
  <c r="AJ251" i="2" s="1"/>
  <c r="EE80" i="5"/>
  <c r="AJ82" i="2" s="1"/>
  <c r="EJ192" i="5"/>
  <c r="AO194" i="2" s="1"/>
  <c r="EH286" i="5"/>
  <c r="AM288" i="2" s="1"/>
  <c r="ED210" i="5"/>
  <c r="AI212" i="2" s="1"/>
  <c r="EG251" i="5"/>
  <c r="AL253" i="2" s="1"/>
  <c r="A139" i="2"/>
  <c r="EI123" i="5"/>
  <c r="AN125" i="2" s="1"/>
  <c r="ED96" i="5"/>
  <c r="AI98" i="2" s="1"/>
  <c r="ED176" i="5"/>
  <c r="AI178" i="2" s="1"/>
  <c r="EH11" i="5"/>
  <c r="AM13" i="2" s="1"/>
  <c r="EH77" i="5"/>
  <c r="AM79" i="2" s="1"/>
  <c r="EJ186" i="5"/>
  <c r="AO188" i="2" s="1"/>
  <c r="EF18" i="5"/>
  <c r="AK20" i="2" s="1"/>
  <c r="ED249" i="5"/>
  <c r="AI251" i="2" s="1"/>
  <c r="EJ139" i="5"/>
  <c r="AO141" i="2" s="1"/>
  <c r="EJ80" i="5"/>
  <c r="AO82" i="2" s="1"/>
  <c r="EI70" i="5"/>
  <c r="AN72" i="2" s="1"/>
  <c r="A380" i="2"/>
  <c r="EI228" i="5"/>
  <c r="AN230" i="2" s="1"/>
  <c r="A50" i="2"/>
  <c r="EF152" i="5"/>
  <c r="AK154" i="2" s="1"/>
  <c r="EG286" i="5"/>
  <c r="AL288" i="2" s="1"/>
  <c r="ED119" i="5"/>
  <c r="AI121" i="2" s="1"/>
  <c r="A145" i="2"/>
  <c r="EJ378" i="5"/>
  <c r="AO380" i="2" s="1"/>
  <c r="EI327" i="5"/>
  <c r="AN329" i="2" s="1"/>
  <c r="EF11" i="5"/>
  <c r="AK13" i="2" s="1"/>
  <c r="EE18" i="5"/>
  <c r="AJ20" i="2" s="1"/>
  <c r="ED228" i="5"/>
  <c r="AI230" i="2" s="1"/>
  <c r="EJ196" i="5"/>
  <c r="AO198" i="2" s="1"/>
  <c r="EG302" i="5"/>
  <c r="AL304" i="2" s="1"/>
  <c r="A304" i="2"/>
  <c r="EF210" i="5"/>
  <c r="AK212" i="2" s="1"/>
  <c r="EI251" i="5"/>
  <c r="AN253" i="2" s="1"/>
  <c r="EG137" i="5"/>
  <c r="AL139" i="2" s="1"/>
  <c r="ED123" i="5"/>
  <c r="AI125" i="2" s="1"/>
  <c r="A228" i="2"/>
  <c r="EE176" i="5"/>
  <c r="AJ178" i="2" s="1"/>
  <c r="ED11" i="5"/>
  <c r="AI13" i="2" s="1"/>
  <c r="EI77" i="5"/>
  <c r="AN79" i="2" s="1"/>
  <c r="EJ193" i="5"/>
  <c r="AO195" i="2" s="1"/>
  <c r="EF186" i="5"/>
  <c r="AK188" i="2" s="1"/>
  <c r="A258" i="2"/>
  <c r="A356" i="2"/>
  <c r="A349" i="2"/>
  <c r="EH139" i="5"/>
  <c r="AM141" i="2" s="1"/>
  <c r="A72" i="2"/>
  <c r="EJ48" i="5"/>
  <c r="AO50" i="2" s="1"/>
  <c r="EE224" i="5"/>
  <c r="AJ226" i="2" s="1"/>
  <c r="EI243" i="5"/>
  <c r="AN245" i="2" s="1"/>
  <c r="EE143" i="5"/>
  <c r="AJ145" i="2" s="1"/>
  <c r="A278" i="2"/>
  <c r="EH240" i="5"/>
  <c r="AM242" i="2" s="1"/>
  <c r="A254" i="2"/>
  <c r="ED252" i="5"/>
  <c r="AI254" i="2" s="1"/>
  <c r="EG130" i="5"/>
  <c r="AL132" i="2" s="1"/>
  <c r="A302" i="2"/>
  <c r="ED300" i="5"/>
  <c r="AI302" i="2" s="1"/>
  <c r="ED220" i="5"/>
  <c r="AI222" i="2" s="1"/>
  <c r="EG121" i="5"/>
  <c r="AL123" i="2" s="1"/>
  <c r="EE296" i="5"/>
  <c r="AJ298" i="2" s="1"/>
  <c r="EI262" i="5"/>
  <c r="AN264" i="2" s="1"/>
  <c r="EE287" i="5"/>
  <c r="AJ289" i="2" s="1"/>
  <c r="ED287" i="5"/>
  <c r="AI289" i="2" s="1"/>
  <c r="ED112" i="5"/>
  <c r="AI114" i="2" s="1"/>
  <c r="EE146" i="5"/>
  <c r="AJ148" i="2" s="1"/>
  <c r="EJ246" i="5"/>
  <c r="AO248" i="2" s="1"/>
  <c r="EF246" i="5"/>
  <c r="AK248" i="2" s="1"/>
  <c r="A231" i="2"/>
  <c r="EH164" i="5"/>
  <c r="AM166" i="2" s="1"/>
  <c r="EE164" i="5"/>
  <c r="AJ166" i="2" s="1"/>
  <c r="EJ162" i="5"/>
  <c r="AO164" i="2" s="1"/>
  <c r="EF293" i="5"/>
  <c r="AK295" i="2" s="1"/>
  <c r="ED294" i="5"/>
  <c r="AI296" i="2" s="1"/>
  <c r="ED233" i="5"/>
  <c r="AI235" i="2" s="1"/>
  <c r="EH181" i="5"/>
  <c r="AM183" i="2" s="1"/>
  <c r="EF153" i="5"/>
  <c r="AK155" i="2" s="1"/>
  <c r="EF19" i="5"/>
  <c r="AK21" i="2" s="1"/>
  <c r="EE43" i="5"/>
  <c r="AJ45" i="2" s="1"/>
  <c r="EI245" i="5"/>
  <c r="AN247" i="2" s="1"/>
  <c r="EJ27" i="5"/>
  <c r="AO29" i="2" s="1"/>
  <c r="ED27" i="5"/>
  <c r="AI29" i="2" s="1"/>
  <c r="ED234" i="5"/>
  <c r="AI236" i="2" s="1"/>
  <c r="ED149" i="5"/>
  <c r="AI151" i="2" s="1"/>
  <c r="EI84" i="5"/>
  <c r="AN86" i="2" s="1"/>
  <c r="EG333" i="5"/>
  <c r="AL335" i="2" s="1"/>
  <c r="EH388" i="5"/>
  <c r="AM390" i="2" s="1"/>
  <c r="EJ373" i="5"/>
  <c r="AO375" i="2" s="1"/>
  <c r="A265" i="2"/>
  <c r="EI130" i="5"/>
  <c r="AN132" i="2" s="1"/>
  <c r="EJ300" i="5"/>
  <c r="AO302" i="2" s="1"/>
  <c r="EG220" i="5"/>
  <c r="AL222" i="2" s="1"/>
  <c r="A123" i="2"/>
  <c r="EE121" i="5"/>
  <c r="AJ123" i="2" s="1"/>
  <c r="EI296" i="5"/>
  <c r="AN298" i="2" s="1"/>
  <c r="EG287" i="5"/>
  <c r="AL289" i="2" s="1"/>
  <c r="EH112" i="5"/>
  <c r="AM114" i="2" s="1"/>
  <c r="EI146" i="5"/>
  <c r="AN148" i="2" s="1"/>
  <c r="ED246" i="5"/>
  <c r="AI248" i="2" s="1"/>
  <c r="EI164" i="5"/>
  <c r="AN166" i="2" s="1"/>
  <c r="EH162" i="5"/>
  <c r="AM164" i="2" s="1"/>
  <c r="A295" i="2"/>
  <c r="EJ293" i="5"/>
  <c r="AO295" i="2" s="1"/>
  <c r="EF294" i="5"/>
  <c r="AK296" i="2" s="1"/>
  <c r="A383" i="2"/>
  <c r="EH233" i="5"/>
  <c r="AM235" i="2" s="1"/>
  <c r="EI181" i="5"/>
  <c r="AN183" i="2" s="1"/>
  <c r="A398" i="2"/>
  <c r="ED19" i="5"/>
  <c r="AI21" i="2" s="1"/>
  <c r="EG43" i="5"/>
  <c r="AL45" i="2" s="1"/>
  <c r="A257" i="2"/>
  <c r="EH27" i="5"/>
  <c r="AM29" i="2" s="1"/>
  <c r="EE152" i="5"/>
  <c r="AJ154" i="2" s="1"/>
  <c r="EH307" i="5"/>
  <c r="AM309" i="2" s="1"/>
  <c r="EH84" i="5"/>
  <c r="AM86" i="2" s="1"/>
  <c r="EE84" i="5"/>
  <c r="AJ86" i="2" s="1"/>
  <c r="ED157" i="5"/>
  <c r="AI159" i="2" s="1"/>
  <c r="EJ279" i="5"/>
  <c r="AO281" i="2" s="1"/>
  <c r="ED307" i="5"/>
  <c r="AI309" i="2" s="1"/>
  <c r="EF84" i="5"/>
  <c r="AK86" i="2" s="1"/>
  <c r="EI412" i="5"/>
  <c r="AN414" i="2" s="1"/>
  <c r="EE130" i="5"/>
  <c r="AJ132" i="2" s="1"/>
  <c r="EF220" i="5"/>
  <c r="AK222" i="2" s="1"/>
  <c r="EF121" i="5"/>
  <c r="AK123" i="2" s="1"/>
  <c r="EG296" i="5"/>
  <c r="AL298" i="2" s="1"/>
  <c r="ED262" i="5"/>
  <c r="AI264" i="2" s="1"/>
  <c r="A289" i="2"/>
  <c r="EJ146" i="5"/>
  <c r="AO148" i="2" s="1"/>
  <c r="A166" i="2"/>
  <c r="EI293" i="5"/>
  <c r="AN295" i="2" s="1"/>
  <c r="EF181" i="5"/>
  <c r="AK183" i="2" s="1"/>
  <c r="EH19" i="5"/>
  <c r="AM21" i="2" s="1"/>
  <c r="EF43" i="5"/>
  <c r="AK45" i="2" s="1"/>
  <c r="EG245" i="5"/>
  <c r="AL247" i="2" s="1"/>
  <c r="A29" i="2"/>
  <c r="EH173" i="5"/>
  <c r="AM175" i="2" s="1"/>
  <c r="EE234" i="5"/>
  <c r="AJ236" i="2" s="1"/>
  <c r="EG338" i="5"/>
  <c r="AL340" i="2" s="1"/>
  <c r="EI414" i="5"/>
  <c r="AN416" i="2" s="1"/>
  <c r="A212" i="2"/>
  <c r="EE210" i="5"/>
  <c r="AJ212" i="2" s="1"/>
  <c r="EH251" i="5"/>
  <c r="AM253" i="2" s="1"/>
  <c r="EI137" i="5"/>
  <c r="AN139" i="2" s="1"/>
  <c r="EE123" i="5"/>
  <c r="AJ125" i="2" s="1"/>
  <c r="EE226" i="5"/>
  <c r="AJ228" i="2" s="1"/>
  <c r="A178" i="2"/>
  <c r="EG176" i="5"/>
  <c r="AL178" i="2" s="1"/>
  <c r="EJ11" i="5"/>
  <c r="AO13" i="2" s="1"/>
  <c r="EI11" i="5"/>
  <c r="AN13" i="2" s="1"/>
  <c r="ED77" i="5"/>
  <c r="AI79" i="2" s="1"/>
  <c r="EG77" i="5"/>
  <c r="AL79" i="2" s="1"/>
  <c r="A195" i="2"/>
  <c r="ED193" i="5"/>
  <c r="AI195" i="2" s="1"/>
  <c r="EG186" i="5"/>
  <c r="AL188" i="2" s="1"/>
  <c r="EI256" i="5"/>
  <c r="AN258" i="2" s="1"/>
  <c r="EJ256" i="5"/>
  <c r="AO258" i="2" s="1"/>
  <c r="A20" i="2"/>
  <c r="EF249" i="5"/>
  <c r="AK251" i="2" s="1"/>
  <c r="A340" i="2"/>
  <c r="EE139" i="5"/>
  <c r="AJ141" i="2" s="1"/>
  <c r="ED70" i="5"/>
  <c r="AI72" i="2" s="1"/>
  <c r="EJ70" i="5"/>
  <c r="AO72" i="2" s="1"/>
  <c r="A415" i="2"/>
  <c r="ED271" i="5"/>
  <c r="AI273" i="2" s="1"/>
  <c r="EE228" i="5"/>
  <c r="AJ230" i="2" s="1"/>
  <c r="A372" i="2"/>
  <c r="EE203" i="5"/>
  <c r="AJ205" i="2" s="1"/>
  <c r="ED203" i="5"/>
  <c r="AI205" i="2" s="1"/>
  <c r="EJ278" i="5"/>
  <c r="AO280" i="2" s="1"/>
  <c r="EH192" i="5"/>
  <c r="AM194" i="2" s="1"/>
  <c r="ED289" i="5"/>
  <c r="AI291" i="2" s="1"/>
  <c r="EH48" i="5"/>
  <c r="AM50" i="2" s="1"/>
  <c r="ED196" i="5"/>
  <c r="AI198" i="2" s="1"/>
  <c r="ED224" i="5"/>
  <c r="AI226" i="2" s="1"/>
  <c r="EJ173" i="5"/>
  <c r="AO175" i="2" s="1"/>
  <c r="A154" i="2"/>
  <c r="EJ152" i="5"/>
  <c r="AO154" i="2" s="1"/>
  <c r="A288" i="2"/>
  <c r="EF286" i="5"/>
  <c r="AK288" i="2" s="1"/>
  <c r="EJ243" i="5"/>
  <c r="AO245" i="2" s="1"/>
  <c r="ED221" i="5"/>
  <c r="AI223" i="2" s="1"/>
  <c r="EG277" i="5"/>
  <c r="AL279" i="2" s="1"/>
  <c r="EG119" i="5"/>
  <c r="AL121" i="2" s="1"/>
  <c r="EJ143" i="5"/>
  <c r="AO145" i="2" s="1"/>
  <c r="EF172" i="5"/>
  <c r="AK174" i="2" s="1"/>
  <c r="EF370" i="5"/>
  <c r="AK372" i="2" s="1"/>
  <c r="EI378" i="5"/>
  <c r="AN380" i="2" s="1"/>
  <c r="EF388" i="5"/>
  <c r="AK390" i="2" s="1"/>
  <c r="EI400" i="5"/>
  <c r="AN402" i="2" s="1"/>
  <c r="EI338" i="5"/>
  <c r="AN340" i="2" s="1"/>
  <c r="EI376" i="5"/>
  <c r="AN378" i="2" s="1"/>
  <c r="EJ404" i="5"/>
  <c r="AO406" i="2" s="1"/>
  <c r="EF354" i="5"/>
  <c r="AK356" i="2" s="1"/>
  <c r="EE324" i="5"/>
  <c r="AJ326" i="2" s="1"/>
  <c r="EE278" i="5"/>
  <c r="AJ280" i="2" s="1"/>
  <c r="EG192" i="5"/>
  <c r="AL194" i="2" s="1"/>
  <c r="EE192" i="5"/>
  <c r="AJ194" i="2" s="1"/>
  <c r="A291" i="2"/>
  <c r="EI289" i="5"/>
  <c r="AN291" i="2" s="1"/>
  <c r="EF48" i="5"/>
  <c r="AK50" i="2" s="1"/>
  <c r="EE48" i="5"/>
  <c r="AJ50" i="2" s="1"/>
  <c r="EH196" i="5"/>
  <c r="AM198" i="2" s="1"/>
  <c r="EE196" i="5"/>
  <c r="AJ198" i="2" s="1"/>
  <c r="EG224" i="5"/>
  <c r="AL226" i="2" s="1"/>
  <c r="A175" i="2"/>
  <c r="EI173" i="5"/>
  <c r="AN175" i="2" s="1"/>
  <c r="ED152" i="5"/>
  <c r="AI154" i="2" s="1"/>
  <c r="EE286" i="5"/>
  <c r="AJ288" i="2" s="1"/>
  <c r="A245" i="2"/>
  <c r="A279" i="2"/>
  <c r="EE277" i="5"/>
  <c r="AJ279" i="2" s="1"/>
  <c r="EJ201" i="5"/>
  <c r="AO203" i="2" s="1"/>
  <c r="EH143" i="5"/>
  <c r="AM145" i="2" s="1"/>
  <c r="EG143" i="5"/>
  <c r="AL145" i="2" s="1"/>
  <c r="EG172" i="5"/>
  <c r="AL174" i="2" s="1"/>
  <c r="EE378" i="5"/>
  <c r="AJ380" i="2" s="1"/>
  <c r="EF378" i="5"/>
  <c r="AK380" i="2" s="1"/>
  <c r="ED400" i="5"/>
  <c r="AI402" i="2" s="1"/>
  <c r="EJ377" i="5"/>
  <c r="AO379" i="2" s="1"/>
  <c r="ED404" i="5"/>
  <c r="AI406" i="2" s="1"/>
  <c r="EH324" i="5"/>
  <c r="AM326" i="2" s="1"/>
  <c r="ED327" i="5"/>
  <c r="AI329" i="2" s="1"/>
  <c r="EI193" i="5"/>
  <c r="AN195" i="2" s="1"/>
  <c r="EE186" i="5"/>
  <c r="AJ188" i="2" s="1"/>
  <c r="A379" i="2"/>
  <c r="EH256" i="5"/>
  <c r="AM258" i="2" s="1"/>
  <c r="EG18" i="5"/>
  <c r="AL20" i="2" s="1"/>
  <c r="EH249" i="5"/>
  <c r="AM251" i="2" s="1"/>
  <c r="A329" i="2"/>
  <c r="EF139" i="5"/>
  <c r="AK141" i="2" s="1"/>
  <c r="EG70" i="5"/>
  <c r="AL72" i="2" s="1"/>
  <c r="EH271" i="5"/>
  <c r="AM273" i="2" s="1"/>
  <c r="A364" i="2"/>
  <c r="EF228" i="5"/>
  <c r="AK230" i="2" s="1"/>
  <c r="A378" i="2"/>
  <c r="EH203" i="5"/>
  <c r="AM205" i="2" s="1"/>
  <c r="A280" i="2"/>
  <c r="EI278" i="5"/>
  <c r="AN280" i="2" s="1"/>
  <c r="EF192" i="5"/>
  <c r="AK194" i="2" s="1"/>
  <c r="EG289" i="5"/>
  <c r="AL291" i="2" s="1"/>
  <c r="EF289" i="5"/>
  <c r="AK291" i="2" s="1"/>
  <c r="ED48" i="5"/>
  <c r="AI50" i="2" s="1"/>
  <c r="EF196" i="5"/>
  <c r="AK198" i="2" s="1"/>
  <c r="A198" i="2"/>
  <c r="EF224" i="5"/>
  <c r="AK226" i="2" s="1"/>
  <c r="EF173" i="5"/>
  <c r="AK175" i="2" s="1"/>
  <c r="EG173" i="5"/>
  <c r="AL175" i="2" s="1"/>
  <c r="EI152" i="5"/>
  <c r="AN154" i="2" s="1"/>
  <c r="ED286" i="5"/>
  <c r="AI288" i="2" s="1"/>
  <c r="EF243" i="5"/>
  <c r="AK245" i="2" s="1"/>
  <c r="ED277" i="5"/>
  <c r="AI279" i="2" s="1"/>
  <c r="EF277" i="5"/>
  <c r="AK279" i="2" s="1"/>
  <c r="EF201" i="5"/>
  <c r="AK203" i="2" s="1"/>
  <c r="EF143" i="5"/>
  <c r="AK145" i="2" s="1"/>
  <c r="EI172" i="5"/>
  <c r="AN174" i="2" s="1"/>
  <c r="EF347" i="5"/>
  <c r="AK349" i="2" s="1"/>
  <c r="EH370" i="5"/>
  <c r="AM372" i="2" s="1"/>
  <c r="EH378" i="5"/>
  <c r="AM380" i="2" s="1"/>
  <c r="EG413" i="5"/>
  <c r="AL415" i="2" s="1"/>
  <c r="EG416" i="5"/>
  <c r="AL418" i="2" s="1"/>
  <c r="EE377" i="5"/>
  <c r="AJ379" i="2" s="1"/>
  <c r="ED324" i="5"/>
  <c r="AI326" i="2" s="1"/>
  <c r="A273" i="2"/>
  <c r="EJ271" i="5"/>
  <c r="AO273" i="2" s="1"/>
  <c r="EH228" i="5"/>
  <c r="AM230" i="2" s="1"/>
  <c r="EG203" i="5"/>
  <c r="AL205" i="2" s="1"/>
  <c r="EF278" i="5"/>
  <c r="AK280" i="2" s="1"/>
  <c r="ED278" i="5"/>
  <c r="AI280" i="2" s="1"/>
  <c r="ED192" i="5"/>
  <c r="AI194" i="2" s="1"/>
  <c r="EE289" i="5"/>
  <c r="AJ291" i="2" s="1"/>
  <c r="EG48" i="5"/>
  <c r="AL50" i="2" s="1"/>
  <c r="EG196" i="5"/>
  <c r="AL198" i="2" s="1"/>
  <c r="A226" i="2"/>
  <c r="EH224" i="5"/>
  <c r="AM226" i="2" s="1"/>
  <c r="ED173" i="5"/>
  <c r="AI175" i="2" s="1"/>
  <c r="EG152" i="5"/>
  <c r="AL154" i="2" s="1"/>
  <c r="EI286" i="5"/>
  <c r="AN288" i="2" s="1"/>
  <c r="EG243" i="5"/>
  <c r="AL245" i="2" s="1"/>
  <c r="EJ277" i="5"/>
  <c r="AO279" i="2" s="1"/>
  <c r="EF119" i="5"/>
  <c r="AK121" i="2" s="1"/>
  <c r="EG201" i="5"/>
  <c r="AL203" i="2" s="1"/>
  <c r="ED143" i="5"/>
  <c r="AI145" i="2" s="1"/>
  <c r="EH347" i="5"/>
  <c r="AM349" i="2" s="1"/>
  <c r="EI370" i="5"/>
  <c r="AN372" i="2" s="1"/>
  <c r="ED378" i="5"/>
  <c r="AI380" i="2" s="1"/>
  <c r="EH362" i="5"/>
  <c r="AM364" i="2" s="1"/>
  <c r="EF413" i="5"/>
  <c r="AK415" i="2" s="1"/>
  <c r="EH416" i="5"/>
  <c r="AM418" i="2" s="1"/>
  <c r="EJ372" i="5"/>
  <c r="AO374" i="2" s="1"/>
  <c r="EE323" i="5"/>
  <c r="AJ325" i="2" s="1"/>
  <c r="EG324" i="5"/>
  <c r="AL326" i="2" s="1"/>
  <c r="A418" i="2"/>
  <c r="ED137" i="5"/>
  <c r="AI139" i="2" s="1"/>
  <c r="EG226" i="5"/>
  <c r="AL228" i="2" s="1"/>
  <c r="ED18" i="5"/>
  <c r="AI20" i="2" s="1"/>
  <c r="EG249" i="5"/>
  <c r="AL251" i="2" s="1"/>
  <c r="EG139" i="5"/>
  <c r="AL141" i="2" s="1"/>
  <c r="EE70" i="5"/>
  <c r="AJ72" i="2" s="1"/>
  <c r="EF271" i="5"/>
  <c r="AK273" i="2" s="1"/>
  <c r="A402" i="2"/>
  <c r="A406" i="2"/>
  <c r="EJ203" i="5"/>
  <c r="AO205" i="2" s="1"/>
  <c r="EJ224" i="5"/>
  <c r="AO226" i="2" s="1"/>
  <c r="EE243" i="5"/>
  <c r="AJ245" i="2" s="1"/>
  <c r="EJ221" i="5"/>
  <c r="AO223" i="2" s="1"/>
  <c r="A326" i="2"/>
  <c r="EG400" i="5"/>
  <c r="AL402" i="2" s="1"/>
  <c r="EF372" i="5"/>
  <c r="AK374" i="2" s="1"/>
  <c r="EF324" i="5"/>
  <c r="AK326" i="2" s="1"/>
  <c r="EJ87" i="5"/>
  <c r="AO89" i="2" s="1"/>
  <c r="ED295" i="5"/>
  <c r="AI297" i="2" s="1"/>
  <c r="A185" i="2"/>
  <c r="EJ183" i="5"/>
  <c r="AO185" i="2" s="1"/>
  <c r="A277" i="2"/>
  <c r="EG275" i="5"/>
  <c r="AL277" i="2" s="1"/>
  <c r="EF297" i="5"/>
  <c r="AK299" i="2" s="1"/>
  <c r="A34" i="2"/>
  <c r="ED32" i="5"/>
  <c r="AI34" i="2" s="1"/>
  <c r="A381" i="2"/>
  <c r="EJ174" i="5"/>
  <c r="AO176" i="2" s="1"/>
  <c r="EI166" i="5"/>
  <c r="AN168" i="2" s="1"/>
  <c r="EF299" i="5"/>
  <c r="AK301" i="2" s="1"/>
  <c r="EJ247" i="5"/>
  <c r="AO249" i="2" s="1"/>
  <c r="EI163" i="5"/>
  <c r="AN165" i="2" s="1"/>
  <c r="EE310" i="5"/>
  <c r="AJ312" i="2" s="1"/>
  <c r="EH309" i="5"/>
  <c r="AM311" i="2" s="1"/>
  <c r="A181" i="2"/>
  <c r="A152" i="2"/>
  <c r="ED168" i="5"/>
  <c r="AI170" i="2" s="1"/>
  <c r="A375" i="2"/>
  <c r="A134" i="2"/>
  <c r="ED257" i="5"/>
  <c r="AI259" i="2" s="1"/>
  <c r="EH40" i="5"/>
  <c r="AM42" i="2" s="1"/>
  <c r="EI40" i="5"/>
  <c r="AN42" i="2" s="1"/>
  <c r="EF40" i="5"/>
  <c r="AK42" i="2" s="1"/>
  <c r="EG40" i="5"/>
  <c r="AL42" i="2" s="1"/>
  <c r="A42" i="2"/>
  <c r="EE395" i="5"/>
  <c r="AJ397" i="2" s="1"/>
  <c r="EG395" i="5"/>
  <c r="AL397" i="2" s="1"/>
  <c r="EI395" i="5"/>
  <c r="AN397" i="2" s="1"/>
  <c r="EH395" i="5"/>
  <c r="AM397" i="2" s="1"/>
  <c r="EJ395" i="5"/>
  <c r="AO397" i="2" s="1"/>
  <c r="A397" i="2"/>
  <c r="ED395" i="5"/>
  <c r="AI397" i="2" s="1"/>
  <c r="EH272" i="5"/>
  <c r="AM274" i="2" s="1"/>
  <c r="EJ272" i="5"/>
  <c r="AO274" i="2" s="1"/>
  <c r="ED272" i="5"/>
  <c r="AI274" i="2" s="1"/>
  <c r="EE272" i="5"/>
  <c r="AJ274" i="2" s="1"/>
  <c r="A274" i="2"/>
  <c r="ED165" i="5"/>
  <c r="AI167" i="2" s="1"/>
  <c r="EF165" i="5"/>
  <c r="AK167" i="2" s="1"/>
  <c r="EH165" i="5"/>
  <c r="AM167" i="2" s="1"/>
  <c r="A167" i="2"/>
  <c r="EE167" i="5"/>
  <c r="AJ169" i="2" s="1"/>
  <c r="EJ167" i="5"/>
  <c r="AO169" i="2" s="1"/>
  <c r="EF167" i="5"/>
  <c r="AK169" i="2" s="1"/>
  <c r="EJ236" i="5"/>
  <c r="AO238" i="2" s="1"/>
  <c r="EI236" i="5"/>
  <c r="AN238" i="2" s="1"/>
  <c r="EF185" i="5"/>
  <c r="AK187" i="2" s="1"/>
  <c r="EE185" i="5"/>
  <c r="AJ187" i="2" s="1"/>
  <c r="ED185" i="5"/>
  <c r="AI187" i="2" s="1"/>
  <c r="EI406" i="5"/>
  <c r="AN408" i="2" s="1"/>
  <c r="EG406" i="5"/>
  <c r="AL408" i="2" s="1"/>
  <c r="EF406" i="5"/>
  <c r="AK408" i="2" s="1"/>
  <c r="EE406" i="5"/>
  <c r="AJ408" i="2" s="1"/>
  <c r="A408" i="2"/>
  <c r="EH406" i="5"/>
  <c r="AM408" i="2" s="1"/>
  <c r="EJ154" i="5"/>
  <c r="AO156" i="2" s="1"/>
  <c r="A156" i="2"/>
  <c r="EE154" i="5"/>
  <c r="AJ156" i="2" s="1"/>
  <c r="EH154" i="5"/>
  <c r="AM156" i="2" s="1"/>
  <c r="EF154" i="5"/>
  <c r="AK156" i="2" s="1"/>
  <c r="EG254" i="5"/>
  <c r="AL256" i="2" s="1"/>
  <c r="EJ254" i="5"/>
  <c r="AO256" i="2" s="1"/>
  <c r="EI254" i="5"/>
  <c r="AN256" i="2" s="1"/>
  <c r="EE322" i="5"/>
  <c r="AJ324" i="2" s="1"/>
  <c r="EI322" i="5"/>
  <c r="AN324" i="2" s="1"/>
  <c r="A324" i="2"/>
  <c r="ED322" i="5"/>
  <c r="AI324" i="2" s="1"/>
  <c r="EJ322" i="5"/>
  <c r="AO324" i="2" s="1"/>
  <c r="EF322" i="5"/>
  <c r="AK324" i="2" s="1"/>
  <c r="EI216" i="5"/>
  <c r="AN218" i="2" s="1"/>
  <c r="EG216" i="5"/>
  <c r="AL218" i="2" s="1"/>
  <c r="EJ216" i="5"/>
  <c r="AO218" i="2" s="1"/>
  <c r="ED216" i="5"/>
  <c r="AI218" i="2" s="1"/>
  <c r="EE216" i="5"/>
  <c r="AJ218" i="2" s="1"/>
  <c r="EF216" i="5"/>
  <c r="AK218" i="2" s="1"/>
  <c r="ED158" i="5"/>
  <c r="AI160" i="2" s="1"/>
  <c r="EH134" i="5"/>
  <c r="AM136" i="2" s="1"/>
  <c r="EI275" i="5"/>
  <c r="AN277" i="2" s="1"/>
  <c r="A299" i="2"/>
  <c r="EI32" i="5"/>
  <c r="AN34" i="2" s="1"/>
  <c r="ED166" i="5"/>
  <c r="AI168" i="2" s="1"/>
  <c r="EJ299" i="5"/>
  <c r="AO301" i="2" s="1"/>
  <c r="EG247" i="5"/>
  <c r="AL249" i="2" s="1"/>
  <c r="A312" i="2"/>
  <c r="EF309" i="5"/>
  <c r="AK311" i="2" s="1"/>
  <c r="A238" i="2"/>
  <c r="EI179" i="5"/>
  <c r="AN181" i="2" s="1"/>
  <c r="EE254" i="5"/>
  <c r="AJ256" i="2" s="1"/>
  <c r="A187" i="2"/>
  <c r="EI292" i="5"/>
  <c r="AN294" i="2" s="1"/>
  <c r="EG132" i="5"/>
  <c r="AL134" i="2" s="1"/>
  <c r="EI272" i="5"/>
  <c r="AN274" i="2" s="1"/>
  <c r="EH322" i="5"/>
  <c r="AM324" i="2" s="1"/>
  <c r="EH369" i="5"/>
  <c r="AM371" i="2" s="1"/>
  <c r="EJ406" i="5"/>
  <c r="AO408" i="2" s="1"/>
  <c r="EJ387" i="5"/>
  <c r="AO389" i="2" s="1"/>
  <c r="A389" i="2"/>
  <c r="EE387" i="5"/>
  <c r="AJ389" i="2" s="1"/>
  <c r="ED387" i="5"/>
  <c r="AI389" i="2" s="1"/>
  <c r="EG387" i="5"/>
  <c r="AL389" i="2" s="1"/>
  <c r="EH373" i="5"/>
  <c r="AM375" i="2" s="1"/>
  <c r="EF373" i="5"/>
  <c r="AK375" i="2" s="1"/>
  <c r="EE373" i="5"/>
  <c r="AJ375" i="2" s="1"/>
  <c r="EG373" i="5"/>
  <c r="AL375" i="2" s="1"/>
  <c r="EI373" i="5"/>
  <c r="AN375" i="2" s="1"/>
  <c r="EJ307" i="5"/>
  <c r="AO309" i="2" s="1"/>
  <c r="EF307" i="5"/>
  <c r="AK309" i="2" s="1"/>
  <c r="EE307" i="5"/>
  <c r="AJ309" i="2" s="1"/>
  <c r="EG307" i="5"/>
  <c r="AL309" i="2" s="1"/>
  <c r="A309" i="2"/>
  <c r="EE229" i="5"/>
  <c r="AJ231" i="2" s="1"/>
  <c r="EH229" i="5"/>
  <c r="AM231" i="2" s="1"/>
  <c r="EH412" i="5"/>
  <c r="AM414" i="2" s="1"/>
  <c r="EE412" i="5"/>
  <c r="AJ414" i="2" s="1"/>
  <c r="EF412" i="5"/>
  <c r="AK414" i="2" s="1"/>
  <c r="EJ412" i="5"/>
  <c r="AO414" i="2" s="1"/>
  <c r="EG408" i="5"/>
  <c r="AL410" i="2" s="1"/>
  <c r="EF408" i="5"/>
  <c r="AK410" i="2" s="1"/>
  <c r="EJ408" i="5"/>
  <c r="AO410" i="2" s="1"/>
  <c r="EE408" i="5"/>
  <c r="AJ410" i="2" s="1"/>
  <c r="EH408" i="5"/>
  <c r="AM410" i="2" s="1"/>
  <c r="EI408" i="5"/>
  <c r="AN410" i="2" s="1"/>
  <c r="ED408" i="5"/>
  <c r="AI410" i="2" s="1"/>
  <c r="EG342" i="5"/>
  <c r="AL344" i="2" s="1"/>
  <c r="EJ342" i="5"/>
  <c r="AO344" i="2" s="1"/>
  <c r="ED342" i="5"/>
  <c r="AI344" i="2" s="1"/>
  <c r="EI342" i="5"/>
  <c r="AN344" i="2" s="1"/>
  <c r="EH342" i="5"/>
  <c r="AM344" i="2" s="1"/>
  <c r="EE342" i="5"/>
  <c r="AJ344" i="2" s="1"/>
  <c r="EG267" i="5"/>
  <c r="AL269" i="2" s="1"/>
  <c r="EH267" i="5"/>
  <c r="AM269" i="2" s="1"/>
  <c r="EI267" i="5"/>
  <c r="AN269" i="2" s="1"/>
  <c r="A269" i="2"/>
  <c r="EH234" i="5"/>
  <c r="AM236" i="2" s="1"/>
  <c r="EJ234" i="5"/>
  <c r="AO236" i="2" s="1"/>
  <c r="EF234" i="5"/>
  <c r="AK236" i="2" s="1"/>
  <c r="EG144" i="5"/>
  <c r="AL146" i="2" s="1"/>
  <c r="ED144" i="5"/>
  <c r="AI146" i="2" s="1"/>
  <c r="EF144" i="5"/>
  <c r="AK146" i="2" s="1"/>
  <c r="A146" i="2"/>
  <c r="EH144" i="5"/>
  <c r="AM146" i="2" s="1"/>
  <c r="EI410" i="5"/>
  <c r="AN412" i="2" s="1"/>
  <c r="ED410" i="5"/>
  <c r="AI412" i="2" s="1"/>
  <c r="EE410" i="5"/>
  <c r="AJ412" i="2" s="1"/>
  <c r="EG410" i="5"/>
  <c r="AL412" i="2" s="1"/>
  <c r="EH410" i="5"/>
  <c r="AM412" i="2" s="1"/>
  <c r="EJ410" i="5"/>
  <c r="AO412" i="2" s="1"/>
  <c r="ED380" i="5"/>
  <c r="AI382" i="2" s="1"/>
  <c r="EJ380" i="5"/>
  <c r="AO382" i="2" s="1"/>
  <c r="EH380" i="5"/>
  <c r="AM382" i="2" s="1"/>
  <c r="EI380" i="5"/>
  <c r="AN382" i="2" s="1"/>
  <c r="EG380" i="5"/>
  <c r="AL382" i="2" s="1"/>
  <c r="A382" i="2"/>
  <c r="EG375" i="5"/>
  <c r="AL377" i="2" s="1"/>
  <c r="EI375" i="5"/>
  <c r="AN377" i="2" s="1"/>
  <c r="EF375" i="5"/>
  <c r="AK377" i="2" s="1"/>
  <c r="EJ375" i="5"/>
  <c r="AO377" i="2" s="1"/>
  <c r="ED375" i="5"/>
  <c r="AI377" i="2" s="1"/>
  <c r="EH375" i="5"/>
  <c r="AM377" i="2" s="1"/>
  <c r="A377" i="2"/>
  <c r="EF341" i="5"/>
  <c r="AK343" i="2" s="1"/>
  <c r="EE341" i="5"/>
  <c r="AJ343" i="2" s="1"/>
  <c r="EJ341" i="5"/>
  <c r="AO343" i="2" s="1"/>
  <c r="EH341" i="5"/>
  <c r="AM343" i="2" s="1"/>
  <c r="EE294" i="5"/>
  <c r="AJ296" i="2" s="1"/>
  <c r="EJ294" i="5"/>
  <c r="AO296" i="2" s="1"/>
  <c r="EE332" i="5"/>
  <c r="AJ334" i="2" s="1"/>
  <c r="ED332" i="5"/>
  <c r="AI334" i="2" s="1"/>
  <c r="EI332" i="5"/>
  <c r="AN334" i="2" s="1"/>
  <c r="EG332" i="5"/>
  <c r="AL334" i="2" s="1"/>
  <c r="EF332" i="5"/>
  <c r="AK334" i="2" s="1"/>
  <c r="EH351" i="5"/>
  <c r="AM353" i="2" s="1"/>
  <c r="EE351" i="5"/>
  <c r="AJ353" i="2" s="1"/>
  <c r="EJ351" i="5"/>
  <c r="AO353" i="2" s="1"/>
  <c r="EG351" i="5"/>
  <c r="AL353" i="2" s="1"/>
  <c r="EF351" i="5"/>
  <c r="AK353" i="2" s="1"/>
  <c r="EG336" i="5"/>
  <c r="AL338" i="2" s="1"/>
  <c r="ED336" i="5"/>
  <c r="AI338" i="2" s="1"/>
  <c r="EF336" i="5"/>
  <c r="AK338" i="2" s="1"/>
  <c r="EH336" i="5"/>
  <c r="AM338" i="2" s="1"/>
  <c r="EG153" i="5"/>
  <c r="AL155" i="2" s="1"/>
  <c r="EJ153" i="5"/>
  <c r="AO155" i="2" s="1"/>
  <c r="EE153" i="5"/>
  <c r="AJ155" i="2" s="1"/>
  <c r="EI153" i="5"/>
  <c r="AN155" i="2" s="1"/>
  <c r="EF407" i="5"/>
  <c r="AK409" i="2" s="1"/>
  <c r="EE407" i="5"/>
  <c r="AJ409" i="2" s="1"/>
  <c r="ED407" i="5"/>
  <c r="AI409" i="2" s="1"/>
  <c r="A409" i="2"/>
  <c r="EH407" i="5"/>
  <c r="AM409" i="2" s="1"/>
  <c r="EI407" i="5"/>
  <c r="AN409" i="2" s="1"/>
  <c r="EG407" i="5"/>
  <c r="AL409" i="2" s="1"/>
  <c r="ED358" i="5"/>
  <c r="AI360" i="2" s="1"/>
  <c r="EH358" i="5"/>
  <c r="AM360" i="2" s="1"/>
  <c r="EF358" i="5"/>
  <c r="AK360" i="2" s="1"/>
  <c r="EI358" i="5"/>
  <c r="AN360" i="2" s="1"/>
  <c r="EJ358" i="5"/>
  <c r="AO360" i="2" s="1"/>
  <c r="EE358" i="5"/>
  <c r="AJ360" i="2" s="1"/>
  <c r="A360" i="2"/>
  <c r="EI396" i="5"/>
  <c r="AN398" i="2" s="1"/>
  <c r="EF396" i="5"/>
  <c r="AK398" i="2" s="1"/>
  <c r="EH396" i="5"/>
  <c r="AM398" i="2" s="1"/>
  <c r="ED396" i="5"/>
  <c r="AI398" i="2" s="1"/>
  <c r="EE396" i="5"/>
  <c r="AJ398" i="2" s="1"/>
  <c r="EE346" i="5"/>
  <c r="AJ348" i="2" s="1"/>
  <c r="EI346" i="5"/>
  <c r="AN348" i="2" s="1"/>
  <c r="ED346" i="5"/>
  <c r="AI348" i="2" s="1"/>
  <c r="EG346" i="5"/>
  <c r="AL348" i="2" s="1"/>
  <c r="EH346" i="5"/>
  <c r="AM348" i="2" s="1"/>
  <c r="EH330" i="5"/>
  <c r="AM332" i="2" s="1"/>
  <c r="EE330" i="5"/>
  <c r="AJ332" i="2" s="1"/>
  <c r="EG330" i="5"/>
  <c r="AL332" i="2" s="1"/>
  <c r="EF330" i="5"/>
  <c r="AK332" i="2" s="1"/>
  <c r="EJ330" i="5"/>
  <c r="AO332" i="2" s="1"/>
  <c r="EI330" i="5"/>
  <c r="AN332" i="2" s="1"/>
  <c r="A332" i="2"/>
  <c r="EJ255" i="5"/>
  <c r="AO257" i="2" s="1"/>
  <c r="EH255" i="5"/>
  <c r="AM257" i="2" s="1"/>
  <c r="EF255" i="5"/>
  <c r="AK257" i="2" s="1"/>
  <c r="EH245" i="5"/>
  <c r="AM247" i="2" s="1"/>
  <c r="A247" i="2"/>
  <c r="ED245" i="5"/>
  <c r="AI247" i="2" s="1"/>
  <c r="EJ245" i="5"/>
  <c r="AO247" i="2" s="1"/>
  <c r="EE245" i="5"/>
  <c r="AJ247" i="2" s="1"/>
  <c r="EF208" i="5"/>
  <c r="AK210" i="2" s="1"/>
  <c r="EI208" i="5"/>
  <c r="AN210" i="2" s="1"/>
  <c r="EG208" i="5"/>
  <c r="AL210" i="2" s="1"/>
  <c r="EH149" i="5"/>
  <c r="AM151" i="2" s="1"/>
  <c r="EJ149" i="5"/>
  <c r="AO151" i="2" s="1"/>
  <c r="EI149" i="5"/>
  <c r="AN151" i="2" s="1"/>
  <c r="A151" i="2"/>
  <c r="EE149" i="5"/>
  <c r="AJ151" i="2" s="1"/>
  <c r="ED141" i="5"/>
  <c r="AI143" i="2" s="1"/>
  <c r="A143" i="2"/>
  <c r="EG141" i="5"/>
  <c r="AL143" i="2" s="1"/>
  <c r="EE141" i="5"/>
  <c r="AJ143" i="2" s="1"/>
  <c r="EJ141" i="5"/>
  <c r="AO143" i="2" s="1"/>
  <c r="EF345" i="5"/>
  <c r="AK347" i="2" s="1"/>
  <c r="EI345" i="5"/>
  <c r="AN347" i="2" s="1"/>
  <c r="EJ345" i="5"/>
  <c r="AO347" i="2" s="1"/>
  <c r="EH345" i="5"/>
  <c r="AM347" i="2" s="1"/>
  <c r="EG345" i="5"/>
  <c r="AL347" i="2" s="1"/>
  <c r="EI157" i="5"/>
  <c r="AN159" i="2" s="1"/>
  <c r="A159" i="2"/>
  <c r="EH157" i="5"/>
  <c r="AM159" i="2" s="1"/>
  <c r="EF157" i="5"/>
  <c r="AK159" i="2" s="1"/>
  <c r="EG157" i="5"/>
  <c r="AL159" i="2" s="1"/>
  <c r="EE157" i="5"/>
  <c r="AJ159" i="2" s="1"/>
  <c r="ED21" i="5"/>
  <c r="AI23" i="2" s="1"/>
  <c r="A23" i="2"/>
  <c r="EF21" i="5"/>
  <c r="AK23" i="2" s="1"/>
  <c r="EI21" i="5"/>
  <c r="AN23" i="2" s="1"/>
  <c r="EE21" i="5"/>
  <c r="AJ23" i="2" s="1"/>
  <c r="EJ318" i="5"/>
  <c r="AO320" i="2" s="1"/>
  <c r="ED318" i="5"/>
  <c r="AI320" i="2" s="1"/>
  <c r="EE318" i="5"/>
  <c r="AJ320" i="2" s="1"/>
  <c r="EF318" i="5"/>
  <c r="AK320" i="2" s="1"/>
  <c r="A320" i="2"/>
  <c r="EH318" i="5"/>
  <c r="AM320" i="2" s="1"/>
  <c r="ED414" i="5"/>
  <c r="AI416" i="2" s="1"/>
  <c r="EH414" i="5"/>
  <c r="AM416" i="2" s="1"/>
  <c r="EG414" i="5"/>
  <c r="AL416" i="2" s="1"/>
  <c r="EF414" i="5"/>
  <c r="AK416" i="2" s="1"/>
  <c r="EJ414" i="5"/>
  <c r="AO416" i="2" s="1"/>
  <c r="EH150" i="5"/>
  <c r="AM152" i="2" s="1"/>
  <c r="EG150" i="5"/>
  <c r="AL152" i="2" s="1"/>
  <c r="EI352" i="5"/>
  <c r="AN354" i="2" s="1"/>
  <c r="EF352" i="5"/>
  <c r="AK354" i="2" s="1"/>
  <c r="ED352" i="5"/>
  <c r="AI354" i="2" s="1"/>
  <c r="EG352" i="5"/>
  <c r="AL354" i="2" s="1"/>
  <c r="EH352" i="5"/>
  <c r="AM354" i="2" s="1"/>
  <c r="A354" i="2"/>
  <c r="EJ352" i="5"/>
  <c r="AO354" i="2" s="1"/>
  <c r="EG357" i="5"/>
  <c r="AL359" i="2" s="1"/>
  <c r="ED357" i="5"/>
  <c r="AI359" i="2" s="1"/>
  <c r="EF357" i="5"/>
  <c r="AK359" i="2" s="1"/>
  <c r="EI357" i="5"/>
  <c r="AN359" i="2" s="1"/>
  <c r="EE357" i="5"/>
  <c r="AJ359" i="2" s="1"/>
  <c r="EF156" i="5"/>
  <c r="AK158" i="2" s="1"/>
  <c r="EE156" i="5"/>
  <c r="AJ158" i="2" s="1"/>
  <c r="ED156" i="5"/>
  <c r="AI158" i="2" s="1"/>
  <c r="EG156" i="5"/>
  <c r="AL158" i="2" s="1"/>
  <c r="EI156" i="5"/>
  <c r="AN158" i="2" s="1"/>
  <c r="A158" i="2"/>
  <c r="EH156" i="5"/>
  <c r="AM158" i="2" s="1"/>
  <c r="EF282" i="5"/>
  <c r="AK284" i="2" s="1"/>
  <c r="EG282" i="5"/>
  <c r="AL284" i="2" s="1"/>
  <c r="ED282" i="5"/>
  <c r="AI284" i="2" s="1"/>
  <c r="EE282" i="5"/>
  <c r="AJ284" i="2" s="1"/>
  <c r="EE304" i="5"/>
  <c r="AJ306" i="2" s="1"/>
  <c r="EF304" i="5"/>
  <c r="AK306" i="2" s="1"/>
  <c r="EJ304" i="5"/>
  <c r="AO306" i="2" s="1"/>
  <c r="A306" i="2"/>
  <c r="EI304" i="5"/>
  <c r="AN306" i="2" s="1"/>
  <c r="EE360" i="5"/>
  <c r="AJ362" i="2" s="1"/>
  <c r="ED360" i="5"/>
  <c r="AI362" i="2" s="1"/>
  <c r="EI360" i="5"/>
  <c r="AN362" i="2" s="1"/>
  <c r="EG360" i="5"/>
  <c r="AL362" i="2" s="1"/>
  <c r="EH360" i="5"/>
  <c r="AM362" i="2" s="1"/>
  <c r="EJ360" i="5"/>
  <c r="AO362" i="2" s="1"/>
  <c r="EJ365" i="5"/>
  <c r="AO367" i="2" s="1"/>
  <c r="EG365" i="5"/>
  <c r="AL367" i="2" s="1"/>
  <c r="EE365" i="5"/>
  <c r="AJ367" i="2" s="1"/>
  <c r="EF365" i="5"/>
  <c r="AK367" i="2" s="1"/>
  <c r="ED365" i="5"/>
  <c r="AI367" i="2" s="1"/>
  <c r="A367" i="2"/>
  <c r="EF231" i="5"/>
  <c r="AK233" i="2" s="1"/>
  <c r="EH231" i="5"/>
  <c r="AM233" i="2" s="1"/>
  <c r="EI231" i="5"/>
  <c r="AN233" i="2" s="1"/>
  <c r="A233" i="2"/>
  <c r="EG379" i="5"/>
  <c r="AL381" i="2" s="1"/>
  <c r="EJ379" i="5"/>
  <c r="AO381" i="2" s="1"/>
  <c r="ED379" i="5"/>
  <c r="AI381" i="2" s="1"/>
  <c r="EE379" i="5"/>
  <c r="AJ381" i="2" s="1"/>
  <c r="EH394" i="5"/>
  <c r="AM396" i="2" s="1"/>
  <c r="EF394" i="5"/>
  <c r="AK396" i="2" s="1"/>
  <c r="EI394" i="5"/>
  <c r="AN396" i="2" s="1"/>
  <c r="EE394" i="5"/>
  <c r="AJ396" i="2" s="1"/>
  <c r="EH257" i="5"/>
  <c r="AM259" i="2" s="1"/>
  <c r="EE257" i="5"/>
  <c r="AJ259" i="2" s="1"/>
  <c r="EG257" i="5"/>
  <c r="AL259" i="2" s="1"/>
  <c r="EJ257" i="5"/>
  <c r="AO259" i="2" s="1"/>
  <c r="EI258" i="5"/>
  <c r="AN260" i="2" s="1"/>
  <c r="A260" i="2"/>
  <c r="EG258" i="5"/>
  <c r="AL260" i="2" s="1"/>
  <c r="EH258" i="5"/>
  <c r="AM260" i="2" s="1"/>
  <c r="ED258" i="5"/>
  <c r="AI260" i="2" s="1"/>
  <c r="EJ189" i="5"/>
  <c r="AO191" i="2" s="1"/>
  <c r="ED269" i="5"/>
  <c r="AI271" i="2" s="1"/>
  <c r="A136" i="2"/>
  <c r="EF87" i="5"/>
  <c r="AK89" i="2" s="1"/>
  <c r="EE295" i="5"/>
  <c r="AJ297" i="2" s="1"/>
  <c r="EG183" i="5"/>
  <c r="AL185" i="2" s="1"/>
  <c r="EH297" i="5"/>
  <c r="AM299" i="2" s="1"/>
  <c r="EH174" i="5"/>
  <c r="AM176" i="2" s="1"/>
  <c r="EG174" i="5"/>
  <c r="AL176" i="2" s="1"/>
  <c r="EH166" i="5"/>
  <c r="AM168" i="2" s="1"/>
  <c r="A301" i="2"/>
  <c r="ED163" i="5"/>
  <c r="AI165" i="2" s="1"/>
  <c r="EG310" i="5"/>
  <c r="AL312" i="2" s="1"/>
  <c r="EI189" i="5"/>
  <c r="AN191" i="2" s="1"/>
  <c r="EG269" i="5"/>
  <c r="AL271" i="2" s="1"/>
  <c r="A160" i="2"/>
  <c r="EF158" i="5"/>
  <c r="AK160" i="2" s="1"/>
  <c r="ED134" i="5"/>
  <c r="AI136" i="2" s="1"/>
  <c r="EJ134" i="5"/>
  <c r="AO136" i="2" s="1"/>
  <c r="EH87" i="5"/>
  <c r="AM89" i="2" s="1"/>
  <c r="EJ295" i="5"/>
  <c r="AO297" i="2" s="1"/>
  <c r="EH183" i="5"/>
  <c r="AM185" i="2" s="1"/>
  <c r="EJ275" i="5"/>
  <c r="AO277" i="2" s="1"/>
  <c r="EI297" i="5"/>
  <c r="AN299" i="2" s="1"/>
  <c r="EG297" i="5"/>
  <c r="AL299" i="2" s="1"/>
  <c r="EH32" i="5"/>
  <c r="AM34" i="2" s="1"/>
  <c r="EF174" i="5"/>
  <c r="AK176" i="2" s="1"/>
  <c r="EG166" i="5"/>
  <c r="AL168" i="2" s="1"/>
  <c r="EI299" i="5"/>
  <c r="AN301" i="2" s="1"/>
  <c r="EE299" i="5"/>
  <c r="AJ301" i="2" s="1"/>
  <c r="EF247" i="5"/>
  <c r="AK249" i="2" s="1"/>
  <c r="EJ296" i="5"/>
  <c r="AO298" i="2" s="1"/>
  <c r="A264" i="2"/>
  <c r="EG262" i="5"/>
  <c r="AL264" i="2" s="1"/>
  <c r="EI310" i="5"/>
  <c r="AN312" i="2" s="1"/>
  <c r="A148" i="2"/>
  <c r="EH146" i="5"/>
  <c r="AM148" i="2" s="1"/>
  <c r="EF229" i="5"/>
  <c r="AK231" i="2" s="1"/>
  <c r="A210" i="2"/>
  <c r="ED236" i="5"/>
  <c r="AI238" i="2" s="1"/>
  <c r="A362" i="2"/>
  <c r="EJ150" i="5"/>
  <c r="AO152" i="2" s="1"/>
  <c r="EI294" i="5"/>
  <c r="AN296" i="2" s="1"/>
  <c r="A169" i="2"/>
  <c r="EH254" i="5"/>
  <c r="AM256" i="2" s="1"/>
  <c r="EG185" i="5"/>
  <c r="AL187" i="2" s="1"/>
  <c r="EE267" i="5"/>
  <c r="AJ269" i="2" s="1"/>
  <c r="A155" i="2"/>
  <c r="EI154" i="5"/>
  <c r="AN156" i="2" s="1"/>
  <c r="EE231" i="5"/>
  <c r="AJ233" i="2" s="1"/>
  <c r="EI282" i="5"/>
  <c r="AN284" i="2" s="1"/>
  <c r="EE255" i="5"/>
  <c r="AJ257" i="2" s="1"/>
  <c r="EH304" i="5"/>
  <c r="AM306" i="2" s="1"/>
  <c r="EJ40" i="5"/>
  <c r="AO42" i="2" s="1"/>
  <c r="EH21" i="5"/>
  <c r="AM23" i="2" s="1"/>
  <c r="EI141" i="5"/>
  <c r="AN143" i="2" s="1"/>
  <c r="EF149" i="5"/>
  <c r="AK151" i="2" s="1"/>
  <c r="EF395" i="5"/>
  <c r="AK397" i="2" s="1"/>
  <c r="EI341" i="5"/>
  <c r="AN343" i="2" s="1"/>
  <c r="EI387" i="5"/>
  <c r="AN389" i="2" s="1"/>
  <c r="EE380" i="5"/>
  <c r="AJ382" i="2" s="1"/>
  <c r="EG322" i="5"/>
  <c r="AL324" i="2" s="1"/>
  <c r="EI351" i="5"/>
  <c r="AN353" i="2" s="1"/>
  <c r="EJ336" i="5"/>
  <c r="AO338" i="2" s="1"/>
  <c r="EH379" i="5"/>
  <c r="AM381" i="2" s="1"/>
  <c r="EJ407" i="5"/>
  <c r="AO409" i="2" s="1"/>
  <c r="ED412" i="5"/>
  <c r="AI414" i="2" s="1"/>
  <c r="EJ394" i="5"/>
  <c r="AO396" i="2" s="1"/>
  <c r="EF389" i="5"/>
  <c r="AK391" i="2" s="1"/>
  <c r="EI389" i="5"/>
  <c r="AN391" i="2" s="1"/>
  <c r="ED389" i="5"/>
  <c r="AI391" i="2" s="1"/>
  <c r="EG389" i="5"/>
  <c r="AL391" i="2" s="1"/>
  <c r="EJ389" i="5"/>
  <c r="AO391" i="2" s="1"/>
  <c r="EH389" i="5"/>
  <c r="AM391" i="2" s="1"/>
  <c r="EE389" i="5"/>
  <c r="AJ391" i="2" s="1"/>
  <c r="A391" i="2"/>
  <c r="EF163" i="5"/>
  <c r="AK165" i="2" s="1"/>
  <c r="A165" i="2"/>
  <c r="EI411" i="5"/>
  <c r="AN413" i="2" s="1"/>
  <c r="EG411" i="5"/>
  <c r="AL413" i="2" s="1"/>
  <c r="EF411" i="5"/>
  <c r="AK413" i="2" s="1"/>
  <c r="EH411" i="5"/>
  <c r="AM413" i="2" s="1"/>
  <c r="A413" i="2"/>
  <c r="ED411" i="5"/>
  <c r="AI413" i="2" s="1"/>
  <c r="EE411" i="5"/>
  <c r="AJ413" i="2" s="1"/>
  <c r="EJ411" i="5"/>
  <c r="AO413" i="2" s="1"/>
  <c r="EF292" i="5"/>
  <c r="AK294" i="2" s="1"/>
  <c r="EJ292" i="5"/>
  <c r="AO294" i="2" s="1"/>
  <c r="EG292" i="5"/>
  <c r="AL294" i="2" s="1"/>
  <c r="A294" i="2"/>
  <c r="EH292" i="5"/>
  <c r="AM294" i="2" s="1"/>
  <c r="EF168" i="5"/>
  <c r="AK170" i="2" s="1"/>
  <c r="EE168" i="5"/>
  <c r="AJ170" i="2" s="1"/>
  <c r="EG168" i="5"/>
  <c r="AL170" i="2" s="1"/>
  <c r="EI168" i="5"/>
  <c r="AN170" i="2" s="1"/>
  <c r="ED179" i="5"/>
  <c r="AI181" i="2" s="1"/>
  <c r="EE179" i="5"/>
  <c r="AJ181" i="2" s="1"/>
  <c r="EG369" i="5"/>
  <c r="AL371" i="2" s="1"/>
  <c r="EE369" i="5"/>
  <c r="AJ371" i="2" s="1"/>
  <c r="ED369" i="5"/>
  <c r="AI371" i="2" s="1"/>
  <c r="EJ369" i="5"/>
  <c r="AO371" i="2" s="1"/>
  <c r="EI369" i="5"/>
  <c r="AN371" i="2" s="1"/>
  <c r="A371" i="2"/>
  <c r="EF132" i="5"/>
  <c r="AK134" i="2" s="1"/>
  <c r="ED132" i="5"/>
  <c r="AI134" i="2" s="1"/>
  <c r="EJ132" i="5"/>
  <c r="AO134" i="2" s="1"/>
  <c r="EE132" i="5"/>
  <c r="AJ134" i="2" s="1"/>
  <c r="EE309" i="5"/>
  <c r="AJ311" i="2" s="1"/>
  <c r="A311" i="2"/>
  <c r="EG189" i="5"/>
  <c r="AL191" i="2" s="1"/>
  <c r="EI269" i="5"/>
  <c r="AN271" i="2" s="1"/>
  <c r="EE158" i="5"/>
  <c r="AJ160" i="2" s="1"/>
  <c r="EH158" i="5"/>
  <c r="AM160" i="2" s="1"/>
  <c r="EI134" i="5"/>
  <c r="AN136" i="2" s="1"/>
  <c r="A89" i="2"/>
  <c r="EI87" i="5"/>
  <c r="AN89" i="2" s="1"/>
  <c r="A297" i="2"/>
  <c r="EG295" i="5"/>
  <c r="AL297" i="2" s="1"/>
  <c r="EF183" i="5"/>
  <c r="AK185" i="2" s="1"/>
  <c r="EH275" i="5"/>
  <c r="AM277" i="2" s="1"/>
  <c r="EJ297" i="5"/>
  <c r="AO299" i="2" s="1"/>
  <c r="EJ32" i="5"/>
  <c r="AO34" i="2" s="1"/>
  <c r="ED174" i="5"/>
  <c r="AI176" i="2" s="1"/>
  <c r="EE166" i="5"/>
  <c r="AJ168" i="2" s="1"/>
  <c r="EG299" i="5"/>
  <c r="AL301" i="2" s="1"/>
  <c r="A249" i="2"/>
  <c r="EI247" i="5"/>
  <c r="AN249" i="2" s="1"/>
  <c r="A416" i="2"/>
  <c r="EE163" i="5"/>
  <c r="AJ165" i="2" s="1"/>
  <c r="EH310" i="5"/>
  <c r="AM312" i="2" s="1"/>
  <c r="ED309" i="5"/>
  <c r="AI311" i="2" s="1"/>
  <c r="EE236" i="5"/>
  <c r="AJ238" i="2" s="1"/>
  <c r="EF179" i="5"/>
  <c r="AK181" i="2" s="1"/>
  <c r="EI150" i="5"/>
  <c r="AN152" i="2" s="1"/>
  <c r="EH167" i="5"/>
  <c r="AM169" i="2" s="1"/>
  <c r="EI185" i="5"/>
  <c r="AN187" i="2" s="1"/>
  <c r="EJ267" i="5"/>
  <c r="AO269" i="2" s="1"/>
  <c r="EI165" i="5"/>
  <c r="AN167" i="2" s="1"/>
  <c r="ED154" i="5"/>
  <c r="AI156" i="2" s="1"/>
  <c r="EE258" i="5"/>
  <c r="AJ260" i="2" s="1"/>
  <c r="ED231" i="5"/>
  <c r="AI233" i="2" s="1"/>
  <c r="EJ282" i="5"/>
  <c r="AO284" i="2" s="1"/>
  <c r="EI255" i="5"/>
  <c r="AN257" i="2" s="1"/>
  <c r="A236" i="2"/>
  <c r="EG304" i="5"/>
  <c r="AL306" i="2" s="1"/>
  <c r="EE40" i="5"/>
  <c r="AJ42" i="2" s="1"/>
  <c r="EF141" i="5"/>
  <c r="AK143" i="2" s="1"/>
  <c r="EJ144" i="5"/>
  <c r="AO146" i="2" s="1"/>
  <c r="EE345" i="5"/>
  <c r="AJ347" i="2" s="1"/>
  <c r="ED341" i="5"/>
  <c r="AI343" i="2" s="1"/>
  <c r="EH387" i="5"/>
  <c r="AM389" i="2" s="1"/>
  <c r="EF342" i="5"/>
  <c r="AK344" i="2" s="1"/>
  <c r="ED351" i="5"/>
  <c r="AI353" i="2" s="1"/>
  <c r="EI336" i="5"/>
  <c r="AN338" i="2" s="1"/>
  <c r="EE352" i="5"/>
  <c r="AJ354" i="2" s="1"/>
  <c r="EF360" i="5"/>
  <c r="AK362" i="2" s="1"/>
  <c r="EE87" i="5"/>
  <c r="AJ89" i="2" s="1"/>
  <c r="EF295" i="5"/>
  <c r="AK297" i="2" s="1"/>
  <c r="EE247" i="5"/>
  <c r="AJ249" i="2" s="1"/>
  <c r="EH163" i="5"/>
  <c r="AM165" i="2" s="1"/>
  <c r="ED310" i="5"/>
  <c r="AI312" i="2" s="1"/>
  <c r="EJ309" i="5"/>
  <c r="AO311" i="2" s="1"/>
  <c r="EH236" i="5"/>
  <c r="AM238" i="2" s="1"/>
  <c r="EH179" i="5"/>
  <c r="AM181" i="2" s="1"/>
  <c r="A359" i="2"/>
  <c r="ED150" i="5"/>
  <c r="AI152" i="2" s="1"/>
  <c r="ED167" i="5"/>
  <c r="AI169" i="2" s="1"/>
  <c r="A256" i="2"/>
  <c r="EH185" i="5"/>
  <c r="AM187" i="2" s="1"/>
  <c r="EG165" i="5"/>
  <c r="AL167" i="2" s="1"/>
  <c r="A170" i="2"/>
  <c r="EG154" i="5"/>
  <c r="AL156" i="2" s="1"/>
  <c r="EJ258" i="5"/>
  <c r="AO260" i="2" s="1"/>
  <c r="ED304" i="5"/>
  <c r="AI306" i="2" s="1"/>
  <c r="A259" i="2"/>
  <c r="ED40" i="5"/>
  <c r="AI42" i="2" s="1"/>
  <c r="EI144" i="5"/>
  <c r="AN146" i="2" s="1"/>
  <c r="EG341" i="5"/>
  <c r="AL343" i="2" s="1"/>
  <c r="EF387" i="5"/>
  <c r="AK389" i="2" s="1"/>
  <c r="EH357" i="5"/>
  <c r="AM359" i="2" s="1"/>
  <c r="EE336" i="5"/>
  <c r="AJ338" i="2" s="1"/>
  <c r="EI365" i="5"/>
  <c r="AN367" i="2" s="1"/>
  <c r="EH243" i="5"/>
  <c r="AM245" i="2" s="1"/>
  <c r="ED362" i="5"/>
  <c r="AI364" i="2" s="1"/>
  <c r="EE338" i="5"/>
  <c r="AJ340" i="2" s="1"/>
  <c r="ED416" i="5"/>
  <c r="AI418" i="2" s="1"/>
  <c r="EF377" i="5"/>
  <c r="AK379" i="2" s="1"/>
  <c r="EH323" i="5"/>
  <c r="AM325" i="2" s="1"/>
  <c r="EH327" i="5"/>
  <c r="AM329" i="2" s="1"/>
  <c r="EJ362" i="5"/>
  <c r="AO364" i="2" s="1"/>
  <c r="EG362" i="5"/>
  <c r="AL364" i="2" s="1"/>
  <c r="EF362" i="5"/>
  <c r="AK364" i="2" s="1"/>
  <c r="EE362" i="5"/>
  <c r="AJ364" i="2" s="1"/>
  <c r="ED338" i="5"/>
  <c r="AI340" i="2" s="1"/>
  <c r="EH338" i="5"/>
  <c r="AM340" i="2" s="1"/>
  <c r="EF338" i="5"/>
  <c r="AK340" i="2" s="1"/>
  <c r="EI404" i="5"/>
  <c r="AN406" i="2" s="1"/>
  <c r="EG404" i="5"/>
  <c r="AL406" i="2" s="1"/>
  <c r="EH404" i="5"/>
  <c r="AM406" i="2" s="1"/>
  <c r="EH172" i="5"/>
  <c r="AM174" i="2" s="1"/>
  <c r="EE172" i="5"/>
  <c r="AJ174" i="2" s="1"/>
  <c r="EJ172" i="5"/>
  <c r="AO174" i="2" s="1"/>
  <c r="EE372" i="5"/>
  <c r="AJ374" i="2" s="1"/>
  <c r="A374" i="2"/>
  <c r="EI372" i="5"/>
  <c r="AN374" i="2" s="1"/>
  <c r="ED372" i="5"/>
  <c r="AI374" i="2" s="1"/>
  <c r="EG372" i="5"/>
  <c r="AL374" i="2" s="1"/>
  <c r="EE413" i="5"/>
  <c r="AJ415" i="2" s="1"/>
  <c r="ED413" i="5"/>
  <c r="AI415" i="2" s="1"/>
  <c r="EI413" i="5"/>
  <c r="AN415" i="2" s="1"/>
  <c r="EJ413" i="5"/>
  <c r="AO415" i="2" s="1"/>
  <c r="EJ388" i="5"/>
  <c r="AO390" i="2" s="1"/>
  <c r="ED388" i="5"/>
  <c r="AI390" i="2" s="1"/>
  <c r="EG388" i="5"/>
  <c r="AL390" i="2" s="1"/>
  <c r="EI388" i="5"/>
  <c r="AN390" i="2" s="1"/>
  <c r="A390" i="2"/>
  <c r="EF416" i="5"/>
  <c r="AK418" i="2" s="1"/>
  <c r="EJ416" i="5"/>
  <c r="AO418" i="2" s="1"/>
  <c r="EE416" i="5"/>
  <c r="AJ418" i="2" s="1"/>
  <c r="EI377" i="5"/>
  <c r="AN379" i="2" s="1"/>
  <c r="ED377" i="5"/>
  <c r="AI379" i="2" s="1"/>
  <c r="EH377" i="5"/>
  <c r="AM379" i="2" s="1"/>
  <c r="EE347" i="5"/>
  <c r="AJ349" i="2" s="1"/>
  <c r="EI347" i="5"/>
  <c r="AN349" i="2" s="1"/>
  <c r="ED347" i="5"/>
  <c r="AI349" i="2" s="1"/>
  <c r="EG347" i="5"/>
  <c r="AL349" i="2" s="1"/>
  <c r="ED376" i="5"/>
  <c r="AI378" i="2" s="1"/>
  <c r="EG376" i="5"/>
  <c r="AL378" i="2" s="1"/>
  <c r="EH376" i="5"/>
  <c r="AM378" i="2" s="1"/>
  <c r="EF376" i="5"/>
  <c r="AK378" i="2" s="1"/>
  <c r="EE221" i="5"/>
  <c r="AJ223" i="2" s="1"/>
  <c r="A223" i="2"/>
  <c r="EF221" i="5"/>
  <c r="AK223" i="2" s="1"/>
  <c r="EH221" i="5"/>
  <c r="AM223" i="2" s="1"/>
  <c r="EI119" i="5"/>
  <c r="AN121" i="2" s="1"/>
  <c r="A121" i="2"/>
  <c r="EE119" i="5"/>
  <c r="AJ121" i="2" s="1"/>
  <c r="EH119" i="5"/>
  <c r="AM121" i="2" s="1"/>
  <c r="EJ370" i="5"/>
  <c r="AO372" i="2" s="1"/>
  <c r="EE370" i="5"/>
  <c r="AJ372" i="2" s="1"/>
  <c r="ED370" i="5"/>
  <c r="AI372" i="2" s="1"/>
  <c r="EF327" i="5"/>
  <c r="AK329" i="2" s="1"/>
  <c r="EJ327" i="5"/>
  <c r="AO329" i="2" s="1"/>
  <c r="EE327" i="5"/>
  <c r="AJ329" i="2" s="1"/>
  <c r="EJ323" i="5"/>
  <c r="AO325" i="2" s="1"/>
  <c r="ED323" i="5"/>
  <c r="AI325" i="2" s="1"/>
  <c r="EG323" i="5"/>
  <c r="AL325" i="2" s="1"/>
  <c r="EI323" i="5"/>
  <c r="AN325" i="2" s="1"/>
  <c r="ED201" i="5"/>
  <c r="AI203" i="2" s="1"/>
  <c r="EI201" i="5"/>
  <c r="AN203" i="2" s="1"/>
  <c r="EE201" i="5"/>
  <c r="AJ203" i="2" s="1"/>
  <c r="EH354" i="5"/>
  <c r="AM356" i="2" s="1"/>
  <c r="EE354" i="5"/>
  <c r="AJ356" i="2" s="1"/>
  <c r="EG354" i="5"/>
  <c r="AL356" i="2" s="1"/>
  <c r="EJ354" i="5"/>
  <c r="AO356" i="2" s="1"/>
  <c r="EE400" i="5"/>
  <c r="AJ402" i="2" s="1"/>
  <c r="EI324" i="5"/>
  <c r="AN326" i="2" s="1"/>
  <c r="EJ400" i="5"/>
  <c r="AO402" i="2" s="1"/>
  <c r="EE350" i="5"/>
  <c r="AJ352" i="2" s="1"/>
  <c r="EG393" i="5"/>
  <c r="AL395" i="2" s="1"/>
  <c r="ED415" i="5"/>
  <c r="AI417" i="2" s="1"/>
  <c r="EJ356" i="5"/>
  <c r="AO358" i="2" s="1"/>
  <c r="EE353" i="5"/>
  <c r="AJ355" i="2" s="1"/>
  <c r="EF353" i="5"/>
  <c r="AK355" i="2" s="1"/>
  <c r="EJ401" i="5"/>
  <c r="AO403" i="2" s="1"/>
  <c r="EJ366" i="5"/>
  <c r="AO368" i="2" s="1"/>
  <c r="EG366" i="5"/>
  <c r="AL368" i="2" s="1"/>
  <c r="EF415" i="5"/>
  <c r="AK417" i="2" s="1"/>
  <c r="EF356" i="5"/>
  <c r="AK358" i="2" s="1"/>
  <c r="EI353" i="5"/>
  <c r="AN355" i="2" s="1"/>
  <c r="EF401" i="5"/>
  <c r="AK403" i="2" s="1"/>
  <c r="EF366" i="5"/>
  <c r="AK368" i="2" s="1"/>
  <c r="EI415" i="5"/>
  <c r="AN417" i="2" s="1"/>
  <c r="EG415" i="5"/>
  <c r="AL417" i="2" s="1"/>
  <c r="EI356" i="5"/>
  <c r="AN358" i="2" s="1"/>
  <c r="EH353" i="5"/>
  <c r="AM355" i="2" s="1"/>
  <c r="EH401" i="5"/>
  <c r="AM403" i="2" s="1"/>
  <c r="EI366" i="5"/>
  <c r="AN368" i="2" s="1"/>
  <c r="EJ350" i="5"/>
  <c r="AO352" i="2" s="1"/>
  <c r="EH356" i="5"/>
  <c r="AM358" i="2" s="1"/>
  <c r="EG325" i="5"/>
  <c r="AL327" i="2" s="1"/>
  <c r="ED325" i="5"/>
  <c r="AI327" i="2" s="1"/>
  <c r="EH325" i="5"/>
  <c r="AM327" i="2" s="1"/>
  <c r="A327" i="2"/>
  <c r="EI325" i="5"/>
  <c r="AN327" i="2" s="1"/>
  <c r="EJ325" i="5"/>
  <c r="AO327" i="2" s="1"/>
  <c r="EE397" i="5"/>
  <c r="AJ399" i="2" s="1"/>
  <c r="EG397" i="5"/>
  <c r="AL399" i="2" s="1"/>
  <c r="A399" i="2"/>
  <c r="EI397" i="5"/>
  <c r="AN399" i="2" s="1"/>
  <c r="ED397" i="5"/>
  <c r="AI399" i="2" s="1"/>
  <c r="EF397" i="5"/>
  <c r="AK399" i="2" s="1"/>
  <c r="EH397" i="5"/>
  <c r="AM399" i="2" s="1"/>
  <c r="EG337" i="5"/>
  <c r="AL339" i="2" s="1"/>
  <c r="A339" i="2"/>
  <c r="ED337" i="5"/>
  <c r="AI339" i="2" s="1"/>
  <c r="EH337" i="5"/>
  <c r="AM339" i="2" s="1"/>
  <c r="EI337" i="5"/>
  <c r="AN339" i="2" s="1"/>
  <c r="EJ337" i="5"/>
  <c r="AO339" i="2" s="1"/>
  <c r="ED383" i="5"/>
  <c r="AI385" i="2" s="1"/>
  <c r="EH383" i="5"/>
  <c r="AM385" i="2" s="1"/>
  <c r="EE383" i="5"/>
  <c r="AJ385" i="2" s="1"/>
  <c r="EJ383" i="5"/>
  <c r="AO385" i="2" s="1"/>
  <c r="EE334" i="5"/>
  <c r="AJ336" i="2" s="1"/>
  <c r="EI334" i="5"/>
  <c r="AN336" i="2" s="1"/>
  <c r="EF334" i="5"/>
  <c r="AK336" i="2" s="1"/>
  <c r="EG334" i="5"/>
  <c r="AL336" i="2" s="1"/>
  <c r="EJ334" i="5"/>
  <c r="AO336" i="2" s="1"/>
  <c r="EH334" i="5"/>
  <c r="AM336" i="2" s="1"/>
  <c r="EH225" i="5"/>
  <c r="AM227" i="2" s="1"/>
  <c r="EJ225" i="5"/>
  <c r="AO227" i="2" s="1"/>
  <c r="EG225" i="5"/>
  <c r="AL227" i="2" s="1"/>
  <c r="ED225" i="5"/>
  <c r="AI227" i="2" s="1"/>
  <c r="A227" i="2"/>
  <c r="EE225" i="5"/>
  <c r="AJ227" i="2" s="1"/>
  <c r="EF248" i="5"/>
  <c r="AK250" i="2" s="1"/>
  <c r="EJ248" i="5"/>
  <c r="AO250" i="2" s="1"/>
  <c r="EE248" i="5"/>
  <c r="AJ250" i="2" s="1"/>
  <c r="EH248" i="5"/>
  <c r="AM250" i="2" s="1"/>
  <c r="A250" i="2"/>
  <c r="EH237" i="5"/>
  <c r="AM239" i="2" s="1"/>
  <c r="EF237" i="5"/>
  <c r="AK239" i="2" s="1"/>
  <c r="EJ237" i="5"/>
  <c r="AO239" i="2" s="1"/>
  <c r="A239" i="2"/>
  <c r="EI237" i="5"/>
  <c r="AN239" i="2" s="1"/>
  <c r="EE237" i="5"/>
  <c r="AJ239" i="2" s="1"/>
  <c r="EG202" i="5"/>
  <c r="AL204" i="2" s="1"/>
  <c r="EH202" i="5"/>
  <c r="AM204" i="2" s="1"/>
  <c r="EE202" i="5"/>
  <c r="AJ204" i="2" s="1"/>
  <c r="EJ202" i="5"/>
  <c r="AO204" i="2" s="1"/>
  <c r="EF202" i="5"/>
  <c r="AK204" i="2" s="1"/>
  <c r="A204" i="2"/>
  <c r="EJ188" i="5"/>
  <c r="AO190" i="2" s="1"/>
  <c r="EE188" i="5"/>
  <c r="AJ190" i="2" s="1"/>
  <c r="EF188" i="5"/>
  <c r="AK190" i="2" s="1"/>
  <c r="EG188" i="5"/>
  <c r="AL190" i="2" s="1"/>
  <c r="EH188" i="5"/>
  <c r="AM190" i="2" s="1"/>
  <c r="EE405" i="5"/>
  <c r="AJ407" i="2" s="1"/>
  <c r="EG405" i="5"/>
  <c r="AL407" i="2" s="1"/>
  <c r="EI405" i="5"/>
  <c r="AN407" i="2" s="1"/>
  <c r="ED405" i="5"/>
  <c r="AI407" i="2" s="1"/>
  <c r="EF405" i="5"/>
  <c r="AK407" i="2" s="1"/>
  <c r="EH405" i="5"/>
  <c r="AM407" i="2" s="1"/>
  <c r="ED315" i="5"/>
  <c r="AI317" i="2" s="1"/>
  <c r="EE315" i="5"/>
  <c r="AJ317" i="2" s="1"/>
  <c r="EG315" i="5"/>
  <c r="AL317" i="2" s="1"/>
  <c r="EJ315" i="5"/>
  <c r="AO317" i="2" s="1"/>
  <c r="A317" i="2"/>
  <c r="EF315" i="5"/>
  <c r="AK317" i="2" s="1"/>
  <c r="ED266" i="5"/>
  <c r="AI268" i="2" s="1"/>
  <c r="EI266" i="5"/>
  <c r="AN268" i="2" s="1"/>
  <c r="EE266" i="5"/>
  <c r="AJ268" i="2" s="1"/>
  <c r="A268" i="2"/>
  <c r="EJ266" i="5"/>
  <c r="AO268" i="2" s="1"/>
  <c r="EH266" i="5"/>
  <c r="AM268" i="2" s="1"/>
  <c r="EJ151" i="5"/>
  <c r="AO153" i="2" s="1"/>
  <c r="EE151" i="5"/>
  <c r="AJ153" i="2" s="1"/>
  <c r="EG151" i="5"/>
  <c r="AL153" i="2" s="1"/>
  <c r="EF151" i="5"/>
  <c r="AK153" i="2" s="1"/>
  <c r="A153" i="2"/>
  <c r="EE340" i="5"/>
  <c r="AJ342" i="2" s="1"/>
  <c r="EH340" i="5"/>
  <c r="AM342" i="2" s="1"/>
  <c r="EI340" i="5"/>
  <c r="AN342" i="2" s="1"/>
  <c r="EF340" i="5"/>
  <c r="AK342" i="2" s="1"/>
  <c r="ED340" i="5"/>
  <c r="AI342" i="2" s="1"/>
  <c r="EE399" i="5"/>
  <c r="AJ401" i="2" s="1"/>
  <c r="EG399" i="5"/>
  <c r="AL401" i="2" s="1"/>
  <c r="EI399" i="5"/>
  <c r="AN401" i="2" s="1"/>
  <c r="EJ399" i="5"/>
  <c r="AO401" i="2" s="1"/>
  <c r="ED399" i="5"/>
  <c r="AI401" i="2" s="1"/>
  <c r="EF399" i="5"/>
  <c r="AK401" i="2" s="1"/>
  <c r="EJ339" i="5"/>
  <c r="AO341" i="2" s="1"/>
  <c r="ED339" i="5"/>
  <c r="AI341" i="2" s="1"/>
  <c r="EG339" i="5"/>
  <c r="AL341" i="2" s="1"/>
  <c r="EH339" i="5"/>
  <c r="AM341" i="2" s="1"/>
  <c r="EE339" i="5"/>
  <c r="AJ341" i="2" s="1"/>
  <c r="EF339" i="5"/>
  <c r="AK341" i="2" s="1"/>
  <c r="EJ355" i="5"/>
  <c r="AO357" i="2" s="1"/>
  <c r="ED355" i="5"/>
  <c r="AI357" i="2" s="1"/>
  <c r="EG355" i="5"/>
  <c r="AL357" i="2" s="1"/>
  <c r="EH355" i="5"/>
  <c r="AM357" i="2" s="1"/>
  <c r="EF355" i="5"/>
  <c r="AK357" i="2" s="1"/>
  <c r="ED390" i="5"/>
  <c r="AI392" i="2" s="1"/>
  <c r="EF390" i="5"/>
  <c r="AK392" i="2" s="1"/>
  <c r="EH390" i="5"/>
  <c r="AM392" i="2" s="1"/>
  <c r="EJ390" i="5"/>
  <c r="AO392" i="2" s="1"/>
  <c r="EI390" i="5"/>
  <c r="AN392" i="2" s="1"/>
  <c r="ED368" i="5"/>
  <c r="AI370" i="2" s="1"/>
  <c r="EJ368" i="5"/>
  <c r="AO370" i="2" s="1"/>
  <c r="EH368" i="5"/>
  <c r="AM370" i="2" s="1"/>
  <c r="EG368" i="5"/>
  <c r="AL370" i="2" s="1"/>
  <c r="EE368" i="5"/>
  <c r="AJ370" i="2" s="1"/>
  <c r="EF368" i="5"/>
  <c r="AK370" i="2" s="1"/>
  <c r="EE261" i="5"/>
  <c r="AJ263" i="2" s="1"/>
  <c r="EJ261" i="5"/>
  <c r="AO263" i="2" s="1"/>
  <c r="EF261" i="5"/>
  <c r="AK263" i="2" s="1"/>
  <c r="EH261" i="5"/>
  <c r="AM263" i="2" s="1"/>
  <c r="A263" i="2"/>
  <c r="EI261" i="5"/>
  <c r="AN263" i="2" s="1"/>
  <c r="EF291" i="5"/>
  <c r="AK293" i="2" s="1"/>
  <c r="A293" i="2"/>
  <c r="EE291" i="5"/>
  <c r="AJ293" i="2" s="1"/>
  <c r="EJ291" i="5"/>
  <c r="AO293" i="2" s="1"/>
  <c r="EH291" i="5"/>
  <c r="AM293" i="2" s="1"/>
  <c r="EG291" i="5"/>
  <c r="AL293" i="2" s="1"/>
  <c r="EE182" i="5"/>
  <c r="AJ184" i="2" s="1"/>
  <c r="EH182" i="5"/>
  <c r="AM184" i="2" s="1"/>
  <c r="ED182" i="5"/>
  <c r="AI184" i="2" s="1"/>
  <c r="EG182" i="5"/>
  <c r="AL184" i="2" s="1"/>
  <c r="EF182" i="5"/>
  <c r="AK184" i="2" s="1"/>
  <c r="EI161" i="5"/>
  <c r="AN163" i="2" s="1"/>
  <c r="A163" i="2"/>
  <c r="EG161" i="5"/>
  <c r="AL163" i="2" s="1"/>
  <c r="EE161" i="5"/>
  <c r="AJ163" i="2" s="1"/>
  <c r="EJ161" i="5"/>
  <c r="AO163" i="2" s="1"/>
  <c r="EH161" i="5"/>
  <c r="AM163" i="2" s="1"/>
  <c r="EF124" i="5"/>
  <c r="AK126" i="2" s="1"/>
  <c r="A126" i="2"/>
  <c r="EE124" i="5"/>
  <c r="AJ126" i="2" s="1"/>
  <c r="EI124" i="5"/>
  <c r="AN126" i="2" s="1"/>
  <c r="EH124" i="5"/>
  <c r="AM126" i="2" s="1"/>
  <c r="EG124" i="5"/>
  <c r="AL126" i="2" s="1"/>
  <c r="EF417" i="5"/>
  <c r="AK419" i="2" s="1"/>
  <c r="EJ417" i="5"/>
  <c r="AO419" i="2" s="1"/>
  <c r="EH417" i="5"/>
  <c r="AM419" i="2" s="1"/>
  <c r="ED417" i="5"/>
  <c r="AI419" i="2" s="1"/>
  <c r="EH349" i="5"/>
  <c r="AM351" i="2" s="1"/>
  <c r="EE349" i="5"/>
  <c r="AJ351" i="2" s="1"/>
  <c r="EF349" i="5"/>
  <c r="AK351" i="2" s="1"/>
  <c r="EI349" i="5"/>
  <c r="AN351" i="2" s="1"/>
  <c r="EJ349" i="5"/>
  <c r="AO351" i="2" s="1"/>
  <c r="ED349" i="5"/>
  <c r="AI351" i="2" s="1"/>
  <c r="EG391" i="5"/>
  <c r="AL393" i="2" s="1"/>
  <c r="EF391" i="5"/>
  <c r="AK393" i="2" s="1"/>
  <c r="EJ391" i="5"/>
  <c r="AO393" i="2" s="1"/>
  <c r="ED391" i="5"/>
  <c r="AI393" i="2" s="1"/>
  <c r="EI391" i="5"/>
  <c r="AN393" i="2" s="1"/>
  <c r="EG403" i="5"/>
  <c r="AL405" i="2" s="1"/>
  <c r="EJ403" i="5"/>
  <c r="AO405" i="2" s="1"/>
  <c r="EF403" i="5"/>
  <c r="AK405" i="2" s="1"/>
  <c r="A405" i="2"/>
  <c r="ED403" i="5"/>
  <c r="AI405" i="2" s="1"/>
  <c r="EH403" i="5"/>
  <c r="AM405" i="2" s="1"/>
  <c r="EI403" i="5"/>
  <c r="AN405" i="2" s="1"/>
  <c r="EF398" i="5"/>
  <c r="AK400" i="2" s="1"/>
  <c r="EE398" i="5"/>
  <c r="AJ400" i="2" s="1"/>
  <c r="EJ398" i="5"/>
  <c r="AO400" i="2" s="1"/>
  <c r="EI398" i="5"/>
  <c r="AN400" i="2" s="1"/>
  <c r="EG398" i="5"/>
  <c r="AL400" i="2" s="1"/>
  <c r="EH398" i="5"/>
  <c r="AM400" i="2" s="1"/>
  <c r="EI363" i="5"/>
  <c r="AN365" i="2" s="1"/>
  <c r="EF363" i="5"/>
  <c r="AK365" i="2" s="1"/>
  <c r="EJ363" i="5"/>
  <c r="AO365" i="2" s="1"/>
  <c r="ED363" i="5"/>
  <c r="AI365" i="2" s="1"/>
  <c r="EG363" i="5"/>
  <c r="AL365" i="2" s="1"/>
  <c r="EE363" i="5"/>
  <c r="AJ365" i="2" s="1"/>
  <c r="EJ227" i="5"/>
  <c r="AO229" i="2" s="1"/>
  <c r="A229" i="2"/>
  <c r="EH227" i="5"/>
  <c r="AM229" i="2" s="1"/>
  <c r="EG227" i="5"/>
  <c r="AL229" i="2" s="1"/>
  <c r="EE227" i="5"/>
  <c r="AJ229" i="2" s="1"/>
  <c r="EF227" i="5"/>
  <c r="AK229" i="2" s="1"/>
  <c r="EH281" i="5"/>
  <c r="AM283" i="2" s="1"/>
  <c r="EG281" i="5"/>
  <c r="AL283" i="2" s="1"/>
  <c r="EE281" i="5"/>
  <c r="AJ283" i="2" s="1"/>
  <c r="ED281" i="5"/>
  <c r="AI283" i="2" s="1"/>
  <c r="A283" i="2"/>
  <c r="EI313" i="5"/>
  <c r="AN315" i="2" s="1"/>
  <c r="EF313" i="5"/>
  <c r="AK315" i="2" s="1"/>
  <c r="ED313" i="5"/>
  <c r="AI315" i="2" s="1"/>
  <c r="EE313" i="5"/>
  <c r="AJ315" i="2" s="1"/>
  <c r="EF402" i="5"/>
  <c r="AK404" i="2" s="1"/>
  <c r="EE402" i="5"/>
  <c r="AJ404" i="2" s="1"/>
  <c r="A404" i="2"/>
  <c r="EJ402" i="5"/>
  <c r="AO404" i="2" s="1"/>
  <c r="EG402" i="5"/>
  <c r="AL404" i="2" s="1"/>
  <c r="EI402" i="5"/>
  <c r="AN404" i="2" s="1"/>
  <c r="EH402" i="5"/>
  <c r="AM404" i="2" s="1"/>
  <c r="EE385" i="5"/>
  <c r="AJ387" i="2" s="1"/>
  <c r="ED385" i="5"/>
  <c r="AI387" i="2" s="1"/>
  <c r="EI385" i="5"/>
  <c r="AN387" i="2" s="1"/>
  <c r="EH385" i="5"/>
  <c r="AM387" i="2" s="1"/>
  <c r="EG385" i="5"/>
  <c r="AL387" i="2" s="1"/>
  <c r="EG409" i="5"/>
  <c r="AL411" i="2" s="1"/>
  <c r="EE409" i="5"/>
  <c r="AJ411" i="2" s="1"/>
  <c r="EH409" i="5"/>
  <c r="AM411" i="2" s="1"/>
  <c r="A411" i="2"/>
  <c r="EI409" i="5"/>
  <c r="AN411" i="2" s="1"/>
  <c r="EF409" i="5"/>
  <c r="AK411" i="2" s="1"/>
  <c r="ED409" i="5"/>
  <c r="AI411" i="2" s="1"/>
  <c r="EH335" i="5"/>
  <c r="AM337" i="2" s="1"/>
  <c r="A337" i="2"/>
  <c r="EE335" i="5"/>
  <c r="AJ337" i="2" s="1"/>
  <c r="EI335" i="5"/>
  <c r="AN337" i="2" s="1"/>
  <c r="ED335" i="5"/>
  <c r="AI337" i="2" s="1"/>
  <c r="EG335" i="5"/>
  <c r="AL337" i="2" s="1"/>
  <c r="ED371" i="5"/>
  <c r="AI373" i="2" s="1"/>
  <c r="EH371" i="5"/>
  <c r="AM373" i="2" s="1"/>
  <c r="EE371" i="5"/>
  <c r="AJ373" i="2" s="1"/>
  <c r="EJ371" i="5"/>
  <c r="AO373" i="2" s="1"/>
  <c r="EJ276" i="5"/>
  <c r="AO278" i="2" s="1"/>
  <c r="EE276" i="5"/>
  <c r="AJ278" i="2" s="1"/>
  <c r="ED276" i="5"/>
  <c r="AI278" i="2" s="1"/>
  <c r="EH276" i="5"/>
  <c r="AM278" i="2" s="1"/>
  <c r="EJ305" i="5"/>
  <c r="AO307" i="2" s="1"/>
  <c r="EG305" i="5"/>
  <c r="AL307" i="2" s="1"/>
  <c r="EF305" i="5"/>
  <c r="AK307" i="2" s="1"/>
  <c r="EE305" i="5"/>
  <c r="AJ307" i="2" s="1"/>
  <c r="A307" i="2"/>
  <c r="ED305" i="5"/>
  <c r="AI307" i="2" s="1"/>
  <c r="EI279" i="5"/>
  <c r="AN281" i="2" s="1"/>
  <c r="ED279" i="5"/>
  <c r="AI281" i="2" s="1"/>
  <c r="EE279" i="5"/>
  <c r="AJ281" i="2" s="1"/>
  <c r="EG279" i="5"/>
  <c r="AL281" i="2" s="1"/>
  <c r="EF279" i="5"/>
  <c r="AK281" i="2" s="1"/>
  <c r="EE333" i="5"/>
  <c r="AJ335" i="2" s="1"/>
  <c r="EF333" i="5"/>
  <c r="AK335" i="2" s="1"/>
  <c r="EI333" i="5"/>
  <c r="AN335" i="2" s="1"/>
  <c r="EJ333" i="5"/>
  <c r="AO335" i="2" s="1"/>
  <c r="EH333" i="5"/>
  <c r="AM335" i="2" s="1"/>
  <c r="EJ328" i="5"/>
  <c r="AO330" i="2" s="1"/>
  <c r="EG328" i="5"/>
  <c r="AL330" i="2" s="1"/>
  <c r="EH328" i="5"/>
  <c r="AM330" i="2" s="1"/>
  <c r="EE328" i="5"/>
  <c r="AJ330" i="2" s="1"/>
  <c r="ED328" i="5"/>
  <c r="AI330" i="2" s="1"/>
  <c r="EF328" i="5"/>
  <c r="AK330" i="2" s="1"/>
  <c r="EE191" i="5"/>
  <c r="AJ193" i="2" s="1"/>
  <c r="A193" i="2"/>
  <c r="EG191" i="5"/>
  <c r="AL193" i="2" s="1"/>
  <c r="EI191" i="5"/>
  <c r="AN193" i="2" s="1"/>
  <c r="EJ191" i="5"/>
  <c r="AO193" i="2" s="1"/>
  <c r="EH191" i="5"/>
  <c r="AM193" i="2" s="1"/>
  <c r="EG384" i="5"/>
  <c r="AL386" i="2" s="1"/>
  <c r="EF384" i="5"/>
  <c r="AK386" i="2" s="1"/>
  <c r="A386" i="2"/>
  <c r="ED384" i="5"/>
  <c r="AI386" i="2" s="1"/>
  <c r="EJ384" i="5"/>
  <c r="AO386" i="2" s="1"/>
  <c r="EI384" i="5"/>
  <c r="AN386" i="2" s="1"/>
  <c r="EH326" i="5"/>
  <c r="AM328" i="2" s="1"/>
  <c r="EE326" i="5"/>
  <c r="AJ328" i="2" s="1"/>
  <c r="EI326" i="5"/>
  <c r="AN328" i="2" s="1"/>
  <c r="EF326" i="5"/>
  <c r="AK328" i="2" s="1"/>
  <c r="ED326" i="5"/>
  <c r="AI328" i="2" s="1"/>
  <c r="EI343" i="5"/>
  <c r="AN345" i="2" s="1"/>
  <c r="EF343" i="5"/>
  <c r="AK345" i="2" s="1"/>
  <c r="EJ343" i="5"/>
  <c r="AO345" i="2" s="1"/>
  <c r="A345" i="2"/>
  <c r="ED343" i="5"/>
  <c r="AI345" i="2" s="1"/>
  <c r="EG343" i="5"/>
  <c r="AL345" i="2" s="1"/>
  <c r="EE343" i="5"/>
  <c r="AJ345" i="2" s="1"/>
  <c r="ED381" i="5"/>
  <c r="AI383" i="2" s="1"/>
  <c r="EG381" i="5"/>
  <c r="AL383" i="2" s="1"/>
  <c r="EE381" i="5"/>
  <c r="AJ383" i="2" s="1"/>
  <c r="EH381" i="5"/>
  <c r="AM383" i="2" s="1"/>
  <c r="EJ381" i="5"/>
  <c r="AO383" i="2" s="1"/>
  <c r="EI364" i="5"/>
  <c r="AN366" i="2" s="1"/>
  <c r="EF364" i="5"/>
  <c r="AK366" i="2" s="1"/>
  <c r="EJ364" i="5"/>
  <c r="AO366" i="2" s="1"/>
  <c r="EE364" i="5"/>
  <c r="AJ366" i="2" s="1"/>
  <c r="ED364" i="5"/>
  <c r="AI366" i="2" s="1"/>
  <c r="EE331" i="5"/>
  <c r="AJ333" i="2" s="1"/>
  <c r="EI331" i="5"/>
  <c r="AN333" i="2" s="1"/>
  <c r="EF331" i="5"/>
  <c r="AK333" i="2" s="1"/>
  <c r="EJ331" i="5"/>
  <c r="AO333" i="2" s="1"/>
  <c r="EH331" i="5"/>
  <c r="AM333" i="2" s="1"/>
  <c r="EG233" i="5"/>
  <c r="AL235" i="2" s="1"/>
  <c r="EJ233" i="5"/>
  <c r="AO235" i="2" s="1"/>
  <c r="EJ127" i="5"/>
  <c r="AO129" i="2" s="1"/>
  <c r="EE127" i="5"/>
  <c r="AJ129" i="2" s="1"/>
  <c r="EI127" i="5"/>
  <c r="AN129" i="2" s="1"/>
  <c r="EG127" i="5"/>
  <c r="AL129" i="2" s="1"/>
  <c r="EH169" i="5"/>
  <c r="AM171" i="2" s="1"/>
  <c r="EE169" i="5"/>
  <c r="AJ171" i="2" s="1"/>
  <c r="EF169" i="5"/>
  <c r="AK171" i="2" s="1"/>
  <c r="EG169" i="5"/>
  <c r="AL171" i="2" s="1"/>
  <c r="EJ169" i="5"/>
  <c r="AO171" i="2" s="1"/>
  <c r="ED124" i="5"/>
  <c r="AI126" i="2" s="1"/>
  <c r="EG313" i="5"/>
  <c r="AL315" i="2" s="1"/>
  <c r="EJ281" i="5"/>
  <c r="AO283" i="2" s="1"/>
  <c r="A171" i="2"/>
  <c r="EI151" i="5"/>
  <c r="AN153" i="2" s="1"/>
  <c r="ED191" i="5"/>
  <c r="AI193" i="2" s="1"/>
  <c r="EG248" i="5"/>
  <c r="AL250" i="2" s="1"/>
  <c r="EF161" i="5"/>
  <c r="AK163" i="2" s="1"/>
  <c r="EF225" i="5"/>
  <c r="AK227" i="2" s="1"/>
  <c r="ED227" i="5"/>
  <c r="AI229" i="2" s="1"/>
  <c r="ED202" i="5"/>
  <c r="AI204" i="2" s="1"/>
  <c r="EG364" i="5"/>
  <c r="AL366" i="2" s="1"/>
  <c r="EG340" i="5"/>
  <c r="AL342" i="2" s="1"/>
  <c r="EE384" i="5"/>
  <c r="AJ386" i="2" s="1"/>
  <c r="EF383" i="5"/>
  <c r="AK385" i="2" s="1"/>
  <c r="ED402" i="5"/>
  <c r="AI404" i="2" s="1"/>
  <c r="ED398" i="5"/>
  <c r="AI400" i="2" s="1"/>
  <c r="EJ405" i="5"/>
  <c r="AO407" i="2" s="1"/>
  <c r="EI328" i="5"/>
  <c r="AN330" i="2" s="1"/>
  <c r="ED331" i="5"/>
  <c r="AI333" i="2" s="1"/>
  <c r="ED248" i="5"/>
  <c r="AI250" i="2" s="1"/>
  <c r="ED161" i="5"/>
  <c r="AI163" i="2" s="1"/>
  <c r="EI227" i="5"/>
  <c r="AN229" i="2" s="1"/>
  <c r="EG390" i="5"/>
  <c r="AL392" i="2" s="1"/>
  <c r="EJ340" i="5"/>
  <c r="AO342" i="2" s="1"/>
  <c r="EH384" i="5"/>
  <c r="AM386" i="2" s="1"/>
  <c r="EI383" i="5"/>
  <c r="AN385" i="2" s="1"/>
  <c r="EE403" i="5"/>
  <c r="AJ405" i="2" s="1"/>
  <c r="EH399" i="5"/>
  <c r="AM401" i="2" s="1"/>
  <c r="EG349" i="5"/>
  <c r="AL351" i="2" s="1"/>
  <c r="EH363" i="5"/>
  <c r="AM365" i="2" s="1"/>
  <c r="EG417" i="5"/>
  <c r="AL419" i="2" s="1"/>
  <c r="EI355" i="5"/>
  <c r="AN357" i="2" s="1"/>
  <c r="EG383" i="5"/>
  <c r="AL385" i="2" s="1"/>
  <c r="EE325" i="5"/>
  <c r="AJ327" i="2" s="1"/>
  <c r="EI368" i="5"/>
  <c r="AN370" i="2" s="1"/>
  <c r="EI339" i="5"/>
  <c r="AN341" i="2" s="1"/>
  <c r="EG261" i="5"/>
  <c r="AL263" i="2" s="1"/>
  <c r="EI315" i="5"/>
  <c r="AN317" i="2" s="1"/>
  <c r="A315" i="2"/>
  <c r="EI188" i="5"/>
  <c r="AN190" i="2" s="1"/>
  <c r="ED237" i="5"/>
  <c r="AI239" i="2" s="1"/>
  <c r="EF266" i="5"/>
  <c r="AK268" i="2" s="1"/>
  <c r="A392" i="2"/>
  <c r="A281" i="2"/>
  <c r="A184" i="2"/>
  <c r="A341" i="2"/>
  <c r="EI276" i="5"/>
  <c r="AN278" i="2" s="1"/>
  <c r="EJ385" i="5"/>
  <c r="AO387" i="2" s="1"/>
  <c r="EF335" i="5"/>
  <c r="AK337" i="2" s="1"/>
  <c r="EE391" i="5"/>
  <c r="AJ393" i="2" s="1"/>
  <c r="EI381" i="5"/>
  <c r="AN383" i="2" s="1"/>
  <c r="EI417" i="5"/>
  <c r="AN419" i="2" s="1"/>
  <c r="EF371" i="5"/>
  <c r="AK373" i="2" s="1"/>
  <c r="EE355" i="5"/>
  <c r="AJ357" i="2" s="1"/>
  <c r="EH343" i="5"/>
  <c r="AM345" i="2" s="1"/>
  <c r="ED334" i="5"/>
  <c r="AI336" i="2" s="1"/>
  <c r="EF325" i="5"/>
  <c r="AK327" i="2" s="1"/>
  <c r="EE337" i="5"/>
  <c r="AJ339" i="2" s="1"/>
  <c r="A182" i="2"/>
  <c r="EH180" i="5"/>
  <c r="AM182" i="2" s="1"/>
  <c r="EE303" i="5"/>
  <c r="AJ305" i="2" s="1"/>
  <c r="ED393" i="5"/>
  <c r="AI395" i="2" s="1"/>
  <c r="EE393" i="5"/>
  <c r="AJ395" i="2" s="1"/>
  <c r="EJ393" i="5"/>
  <c r="AO395" i="2" s="1"/>
  <c r="EE180" i="5"/>
  <c r="AJ182" i="2" s="1"/>
  <c r="A305" i="2"/>
  <c r="EI303" i="5"/>
  <c r="AN305" i="2" s="1"/>
  <c r="EF393" i="5"/>
  <c r="AK395" i="2" s="1"/>
  <c r="EG180" i="5"/>
  <c r="AL182" i="2" s="1"/>
  <c r="EH303" i="5"/>
  <c r="AM305" i="2" s="1"/>
  <c r="ED303" i="5"/>
  <c r="AI305" i="2" s="1"/>
  <c r="EH393" i="5"/>
  <c r="AM395" i="2" s="1"/>
  <c r="A395" i="2"/>
  <c r="AP11" i="2"/>
  <c r="Q443" i="2"/>
  <c r="AL12" i="2"/>
  <c r="AJ12" i="2"/>
  <c r="AK12" i="2"/>
  <c r="M445" i="2"/>
  <c r="AB457" i="5"/>
  <c r="V457" i="5"/>
  <c r="T458" i="5"/>
  <c r="AD457" i="5"/>
  <c r="Z458" i="5"/>
  <c r="X456" i="5"/>
  <c r="AC458" i="5"/>
  <c r="AD456" i="5"/>
  <c r="AA458" i="5"/>
  <c r="AB456" i="5"/>
  <c r="S458" i="5"/>
  <c r="G458" i="5"/>
  <c r="U458" i="5"/>
  <c r="Z456" i="5"/>
  <c r="S455" i="5"/>
  <c r="D455" i="5"/>
  <c r="X458" i="5"/>
  <c r="W456" i="5"/>
  <c r="AD455" i="5"/>
  <c r="Y456" i="5"/>
  <c r="T456" i="5"/>
  <c r="AC456" i="5"/>
  <c r="AC455" i="5"/>
  <c r="V455" i="5"/>
  <c r="AD458" i="5"/>
  <c r="W455" i="5"/>
  <c r="T455" i="5"/>
  <c r="Z455" i="5"/>
  <c r="U457" i="5"/>
  <c r="Y457" i="5"/>
  <c r="W458" i="5"/>
  <c r="X455" i="5"/>
  <c r="S457" i="5"/>
  <c r="F457" i="5"/>
  <c r="AB455" i="5"/>
  <c r="U456" i="5"/>
  <c r="AC457" i="5"/>
  <c r="AA457" i="5"/>
  <c r="V456" i="5"/>
  <c r="U455" i="5"/>
  <c r="X457" i="5"/>
  <c r="T457" i="5"/>
  <c r="Y458" i="5"/>
  <c r="W457" i="5"/>
  <c r="V458" i="5"/>
  <c r="AA456" i="5"/>
  <c r="AB458" i="5"/>
  <c r="Z457" i="5"/>
  <c r="AA455" i="5"/>
  <c r="Y455" i="5"/>
  <c r="S456" i="5"/>
  <c r="E456" i="5"/>
  <c r="AB459" i="5" a="1"/>
  <c r="Y459" i="5" a="1"/>
  <c r="Z459" i="5" a="1"/>
  <c r="AC459" i="5" a="1"/>
  <c r="X459" i="5" a="1"/>
  <c r="AD459" i="5" a="1"/>
  <c r="U459" i="5" a="1"/>
  <c r="S459" i="5" a="1"/>
  <c r="T459" i="5" a="1"/>
  <c r="V459" i="5" a="1"/>
  <c r="AA459" i="5" a="1"/>
  <c r="W459" i="5" a="1"/>
  <c r="EJ218" i="5" l="1"/>
  <c r="AO220" i="2" s="1"/>
  <c r="EH218" i="5"/>
  <c r="AM220" i="2" s="1"/>
  <c r="EF218" i="5"/>
  <c r="AK220" i="2" s="1"/>
  <c r="EE218" i="5"/>
  <c r="AJ220" i="2" s="1"/>
  <c r="EG218" i="5"/>
  <c r="AL220" i="2" s="1"/>
  <c r="EI218" i="5"/>
  <c r="AN220" i="2" s="1"/>
  <c r="ED218" i="5"/>
  <c r="AI220" i="2" s="1"/>
  <c r="A320" i="5"/>
  <c r="A321" i="5" s="1"/>
  <c r="EH319" i="5"/>
  <c r="AM321" i="2" s="1"/>
  <c r="EE319" i="5"/>
  <c r="AJ321" i="2" s="1"/>
  <c r="EJ319" i="5"/>
  <c r="AO321" i="2" s="1"/>
  <c r="A13" i="5"/>
  <c r="EI113" i="5"/>
  <c r="AN115" i="2" s="1"/>
  <c r="A321" i="2"/>
  <c r="ED319" i="5"/>
  <c r="AI321" i="2" s="1"/>
  <c r="EG319" i="5"/>
  <c r="AL321" i="2" s="1"/>
  <c r="EF319" i="5"/>
  <c r="AK321" i="2" s="1"/>
  <c r="EI319" i="5"/>
  <c r="AN321" i="2" s="1"/>
  <c r="ED113" i="5"/>
  <c r="AI115" i="2" s="1"/>
  <c r="EF113" i="5"/>
  <c r="AK115" i="2" s="1"/>
  <c r="EG113" i="5"/>
  <c r="AL115" i="2" s="1"/>
  <c r="A115" i="2"/>
  <c r="EH113" i="5"/>
  <c r="AM115" i="2" s="1"/>
  <c r="EE113" i="5"/>
  <c r="AJ115" i="2" s="1"/>
  <c r="A14" i="2"/>
  <c r="EJ12" i="5"/>
  <c r="AO14" i="2" s="1"/>
  <c r="EJ113" i="5"/>
  <c r="AO115" i="2" s="1"/>
  <c r="A114" i="5"/>
  <c r="EE12" i="5"/>
  <c r="AJ14" i="2" s="1"/>
  <c r="EG12" i="5"/>
  <c r="AL14" i="2" s="1"/>
  <c r="ED12" i="5"/>
  <c r="AI14" i="2" s="1"/>
  <c r="EI12" i="5"/>
  <c r="AN14" i="2" s="1"/>
  <c r="EF12" i="5"/>
  <c r="AK14" i="2" s="1"/>
  <c r="Q445" i="2"/>
  <c r="AM442" i="2"/>
  <c r="AK442" i="2"/>
  <c r="AI442" i="2"/>
  <c r="AN442" i="2"/>
  <c r="AL442" i="2"/>
  <c r="AJ442" i="2"/>
  <c r="AN318" i="2"/>
  <c r="AO318" i="2"/>
  <c r="AI318" i="2"/>
  <c r="AK318" i="2"/>
  <c r="AL318" i="2"/>
  <c r="AM318" i="2"/>
  <c r="AJ318" i="2"/>
  <c r="Y461" i="5"/>
  <c r="AA461" i="5"/>
  <c r="AC461" i="5"/>
  <c r="U461" i="5"/>
  <c r="W461" i="5"/>
  <c r="S461" i="5"/>
  <c r="X459" i="5"/>
  <c r="Z459" i="5"/>
  <c r="AD459" i="5"/>
  <c r="Y459" i="5"/>
  <c r="T459" i="5"/>
  <c r="AA459" i="5"/>
  <c r="AC459" i="5"/>
  <c r="V459" i="5"/>
  <c r="AB459" i="5"/>
  <c r="U459" i="5"/>
  <c r="W459" i="5"/>
  <c r="S459" i="5"/>
  <c r="S460" i="5"/>
  <c r="U41" i="4"/>
  <c r="U37" i="4"/>
  <c r="U38" i="4"/>
  <c r="U39" i="4"/>
  <c r="U40" i="4"/>
  <c r="EH320" i="5" l="1"/>
  <c r="AM322" i="2" s="1"/>
  <c r="EJ320" i="5"/>
  <c r="AO322" i="2" s="1"/>
  <c r="EF320" i="5"/>
  <c r="AK322" i="2" s="1"/>
  <c r="EG320" i="5"/>
  <c r="AL322" i="2" s="1"/>
  <c r="EE320" i="5"/>
  <c r="AJ322" i="2" s="1"/>
  <c r="A322" i="2"/>
  <c r="EF321" i="5"/>
  <c r="AK323" i="2" s="1"/>
  <c r="EJ321" i="5"/>
  <c r="AO323" i="2" s="1"/>
  <c r="EI321" i="5"/>
  <c r="AN323" i="2" s="1"/>
  <c r="EE321" i="5"/>
  <c r="AJ323" i="2" s="1"/>
  <c r="A323" i="2"/>
  <c r="EG321" i="5"/>
  <c r="AL323" i="2" s="1"/>
  <c r="EH321" i="5"/>
  <c r="AM323" i="2" s="1"/>
  <c r="ED321" i="5"/>
  <c r="AI323" i="2" s="1"/>
  <c r="ED320" i="5"/>
  <c r="AI322" i="2" s="1"/>
  <c r="EI320" i="5"/>
  <c r="AN322" i="2" s="1"/>
  <c r="ED13" i="5"/>
  <c r="AI15" i="2" s="1"/>
  <c r="AI112" i="2" s="1"/>
  <c r="EH13" i="5"/>
  <c r="AM15" i="2" s="1"/>
  <c r="AM112" i="2" s="1"/>
  <c r="EI13" i="5"/>
  <c r="AN15" i="2" s="1"/>
  <c r="AN112" i="2" s="1"/>
  <c r="EE13" i="5"/>
  <c r="AJ15" i="2" s="1"/>
  <c r="AJ112" i="2" s="1"/>
  <c r="EG13" i="5"/>
  <c r="AL15" i="2" s="1"/>
  <c r="AL112" i="2" s="1"/>
  <c r="A15" i="2"/>
  <c r="EF13" i="5"/>
  <c r="AK15" i="2" s="1"/>
  <c r="AK112" i="2" s="1"/>
  <c r="EJ13" i="5"/>
  <c r="AO15" i="2" s="1"/>
  <c r="AO112" i="2" s="1"/>
  <c r="A115" i="5"/>
  <c r="ED114" i="5"/>
  <c r="AI116" i="2" s="1"/>
  <c r="EI114" i="5"/>
  <c r="AN116" i="2" s="1"/>
  <c r="EE114" i="5"/>
  <c r="AJ116" i="2" s="1"/>
  <c r="EH114" i="5"/>
  <c r="AM116" i="2" s="1"/>
  <c r="EF114" i="5"/>
  <c r="AK116" i="2" s="1"/>
  <c r="EJ114" i="5"/>
  <c r="AO116" i="2" s="1"/>
  <c r="EG114" i="5"/>
  <c r="AL116" i="2" s="1"/>
  <c r="A116" i="2"/>
  <c r="F460" i="5"/>
  <c r="AI15" i="4" s="1"/>
  <c r="Q453" i="5"/>
  <c r="U454" i="5"/>
  <c r="N453" i="5"/>
  <c r="W454" i="5"/>
  <c r="X454" i="5"/>
  <c r="Y454" i="5"/>
  <c r="O453" i="5"/>
  <c r="K453" i="5"/>
  <c r="AA454" i="5"/>
  <c r="H24" i="6"/>
  <c r="P453" i="5"/>
  <c r="Z454" i="5"/>
  <c r="AD454" i="5"/>
  <c r="M453" i="5"/>
  <c r="AB454" i="5"/>
  <c r="AC454" i="5"/>
  <c r="L453" i="5"/>
  <c r="J453" i="5"/>
  <c r="G23" i="6"/>
  <c r="H25" i="6" s="1"/>
  <c r="T454" i="5"/>
  <c r="S454" i="5"/>
  <c r="V454" i="5"/>
  <c r="U36" i="4"/>
  <c r="AN420" i="2" l="1"/>
  <c r="AN443" i="2" s="1"/>
  <c r="AO420" i="2"/>
  <c r="AO443" i="2" s="1"/>
  <c r="AM420" i="2"/>
  <c r="AM443" i="2" s="1"/>
  <c r="AK420" i="2"/>
  <c r="AK443" i="2" s="1"/>
  <c r="AL420" i="2"/>
  <c r="AL443" i="2" s="1"/>
  <c r="AJ420" i="2"/>
  <c r="AJ443" i="2" s="1"/>
  <c r="AI420" i="2"/>
  <c r="AI443" i="2" s="1"/>
  <c r="EG115" i="5"/>
  <c r="AL117" i="2" s="1"/>
  <c r="EH115" i="5"/>
  <c r="AM117" i="2" s="1"/>
  <c r="EF115" i="5"/>
  <c r="AK117" i="2" s="1"/>
  <c r="ED115" i="5"/>
  <c r="AI117" i="2" s="1"/>
  <c r="EE115" i="5"/>
  <c r="AJ117" i="2" s="1"/>
  <c r="A117" i="2"/>
  <c r="EJ115" i="5"/>
  <c r="AO117" i="2" s="1"/>
  <c r="EI115" i="5"/>
  <c r="AN117" i="2" s="1"/>
  <c r="A116" i="5"/>
  <c r="U43" i="4" a="1"/>
  <c r="U43" i="4" s="1"/>
  <c r="L25" i="6"/>
  <c r="J25" i="6"/>
  <c r="K25" i="6"/>
  <c r="I25" i="6"/>
  <c r="L24" i="6"/>
  <c r="J24" i="6"/>
  <c r="K24" i="6"/>
  <c r="I24" i="6"/>
  <c r="EH116" i="5" l="1"/>
  <c r="AM118" i="2" s="1"/>
  <c r="EF116" i="5"/>
  <c r="AK118" i="2" s="1"/>
  <c r="EG116" i="5"/>
  <c r="AL118" i="2" s="1"/>
  <c r="EJ116" i="5"/>
  <c r="AO118" i="2" s="1"/>
  <c r="ED116" i="5"/>
  <c r="AI118" i="2" s="1"/>
  <c r="EE116" i="5"/>
  <c r="AJ118" i="2" s="1"/>
  <c r="EI116" i="5"/>
  <c r="AN118" i="2" s="1"/>
  <c r="A118" i="2"/>
  <c r="A117" i="5"/>
  <c r="A118" i="5" s="1"/>
  <c r="A6" i="4"/>
  <c r="A197" i="5" l="1"/>
  <c r="A198" i="5" s="1"/>
  <c r="EF117" i="5"/>
  <c r="AK119" i="2" s="1"/>
  <c r="EI117" i="5"/>
  <c r="AN119" i="2" s="1"/>
  <c r="EE117" i="5"/>
  <c r="AJ119" i="2" s="1"/>
  <c r="EG117" i="5"/>
  <c r="AL119" i="2" s="1"/>
  <c r="EJ117" i="5"/>
  <c r="AO119" i="2" s="1"/>
  <c r="A119" i="2"/>
  <c r="EH117" i="5"/>
  <c r="AM119" i="2" s="1"/>
  <c r="ED117" i="5"/>
  <c r="AI119" i="2" s="1"/>
  <c r="EH118" i="5"/>
  <c r="AM120" i="2" s="1"/>
  <c r="EE118" i="5"/>
  <c r="AJ120" i="2" s="1"/>
  <c r="A120" i="2"/>
  <c r="EG118" i="5"/>
  <c r="AL120" i="2" s="1"/>
  <c r="EI118" i="5"/>
  <c r="AN120" i="2" s="1"/>
  <c r="ED118" i="5"/>
  <c r="AI120" i="2" s="1"/>
  <c r="EJ118" i="5"/>
  <c r="AO120" i="2" s="1"/>
  <c r="EF118" i="5"/>
  <c r="AK120" i="2" s="1"/>
  <c r="EF197" i="5" l="1"/>
  <c r="AK199" i="2" s="1"/>
  <c r="A199" i="2"/>
  <c r="EG197" i="5"/>
  <c r="AL199" i="2" s="1"/>
  <c r="EJ197" i="5"/>
  <c r="AO199" i="2" s="1"/>
  <c r="EE197" i="5"/>
  <c r="AJ199" i="2" s="1"/>
  <c r="EH197" i="5"/>
  <c r="AM199" i="2" s="1"/>
  <c r="ED197" i="5"/>
  <c r="AI199" i="2" s="1"/>
  <c r="EI197" i="5"/>
  <c r="AN199" i="2" s="1"/>
  <c r="A200" i="2"/>
  <c r="EJ198" i="5"/>
  <c r="AO200" i="2" s="1"/>
  <c r="EF198" i="5"/>
  <c r="AK200" i="2" s="1"/>
  <c r="EE198" i="5"/>
  <c r="AJ200" i="2" s="1"/>
  <c r="EG198" i="5"/>
  <c r="AL200" i="2" s="1"/>
  <c r="ED198" i="5"/>
  <c r="AI200" i="2" s="1"/>
  <c r="EI198" i="5"/>
  <c r="AN200" i="2" s="1"/>
  <c r="EH198" i="5"/>
  <c r="AM200" i="2" s="1"/>
  <c r="A199" i="5"/>
  <c r="A204" i="5" s="1"/>
  <c r="A205" i="5" s="1"/>
  <c r="A211" i="5" s="1"/>
  <c r="EF211" i="5" l="1"/>
  <c r="AK213" i="2" s="1"/>
  <c r="EI211" i="5"/>
  <c r="AN213" i="2" s="1"/>
  <c r="ED211" i="5"/>
  <c r="AI213" i="2" s="1"/>
  <c r="EE211" i="5"/>
  <c r="AJ213" i="2" s="1"/>
  <c r="EH211" i="5"/>
  <c r="AM213" i="2" s="1"/>
  <c r="EG211" i="5"/>
  <c r="AL213" i="2" s="1"/>
  <c r="EJ211" i="5"/>
  <c r="AO213" i="2" s="1"/>
  <c r="A213" i="2"/>
  <c r="A207" i="2"/>
  <c r="EH205" i="5"/>
  <c r="AM207" i="2" s="1"/>
  <c r="ED205" i="5"/>
  <c r="AI207" i="2" s="1"/>
  <c r="EE205" i="5"/>
  <c r="AJ207" i="2" s="1"/>
  <c r="EG205" i="5"/>
  <c r="AL207" i="2" s="1"/>
  <c r="EF205" i="5"/>
  <c r="AK207" i="2" s="1"/>
  <c r="EJ205" i="5"/>
  <c r="AO207" i="2" s="1"/>
  <c r="EI205" i="5"/>
  <c r="AN207" i="2" s="1"/>
  <c r="EH204" i="5"/>
  <c r="AM206" i="2" s="1"/>
  <c r="ED204" i="5"/>
  <c r="AI206" i="2" s="1"/>
  <c r="EG204" i="5"/>
  <c r="AL206" i="2" s="1"/>
  <c r="EJ204" i="5"/>
  <c r="AO206" i="2" s="1"/>
  <c r="A206" i="2"/>
  <c r="EI204" i="5"/>
  <c r="AN206" i="2" s="1"/>
  <c r="EE204" i="5"/>
  <c r="AJ206" i="2" s="1"/>
  <c r="EF204" i="5"/>
  <c r="AK206" i="2" s="1"/>
  <c r="EI199" i="5"/>
  <c r="AN201" i="2" s="1"/>
  <c r="EE199" i="5"/>
  <c r="EG199" i="5"/>
  <c r="EJ199" i="5"/>
  <c r="A201" i="2"/>
  <c r="EF199" i="5"/>
  <c r="ED199" i="5"/>
  <c r="EH199" i="5"/>
  <c r="EK443" i="5"/>
  <c r="EI442" i="5" l="1"/>
  <c r="AI201" i="2"/>
  <c r="AI214" i="2" s="1"/>
  <c r="AI215" i="2" s="1"/>
  <c r="AI444" i="2" s="1"/>
  <c r="ED442" i="5"/>
  <c r="AK201" i="2"/>
  <c r="AK214" i="2" s="1"/>
  <c r="AK215" i="2" s="1"/>
  <c r="AK444" i="2" s="1"/>
  <c r="EF442" i="5"/>
  <c r="AN214" i="2"/>
  <c r="AN215" i="2" s="1"/>
  <c r="AN444" i="2" s="1"/>
  <c r="AO201" i="2"/>
  <c r="AO214" i="2" s="1"/>
  <c r="AO215" i="2" s="1"/>
  <c r="AO444" i="2" s="1"/>
  <c r="EJ442" i="5"/>
  <c r="AL201" i="2"/>
  <c r="AL214" i="2" s="1"/>
  <c r="AL215" i="2" s="1"/>
  <c r="AL444" i="2" s="1"/>
  <c r="EG442" i="5"/>
  <c r="AJ201" i="2"/>
  <c r="AJ214" i="2" s="1"/>
  <c r="AJ215" i="2" s="1"/>
  <c r="AJ444" i="2" s="1"/>
  <c r="EE442" i="5"/>
  <c r="AM201" i="2"/>
  <c r="AM214" i="2" s="1"/>
  <c r="AM215" i="2" s="1"/>
  <c r="AM444" i="2" s="1"/>
  <c r="EH442" i="5"/>
  <c r="AN445" i="2" l="1"/>
  <c r="AM445" i="2"/>
  <c r="AO445" i="2"/>
  <c r="AL445" i="2"/>
  <c r="AI445" i="2"/>
  <c r="AJ445" i="2"/>
  <c r="AK445" i="2"/>
  <c r="EK442" i="5"/>
  <c r="EK444" i="5" s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<sst xmlns="http://schemas.openxmlformats.org/spreadsheetml/2006/main" count="767" uniqueCount="401">
  <si>
    <t>ЗАТВЕРДЖУЮ</t>
  </si>
  <si>
    <t>Міністерство освіти і науки України</t>
  </si>
  <si>
    <t>Чорноморський національний університет імені Петра Могили</t>
  </si>
  <si>
    <t>Рівень вищої освіти:______________________</t>
  </si>
  <si>
    <t>"______"___________20___ року</t>
  </si>
  <si>
    <t>НАВЧАЛЬНИЙ ПЛАН</t>
  </si>
  <si>
    <t>На основі: ______________________________</t>
  </si>
  <si>
    <t>за спеціальністю: ________________________________________________________________________________________________</t>
  </si>
  <si>
    <t>Освітня програма: ________________________________________________________________________________________________</t>
  </si>
  <si>
    <t>Спеціалізація: ___________________________________________________________________________________________________</t>
  </si>
  <si>
    <t>Денна форма навчання</t>
  </si>
  <si>
    <t>І. ГРАФІК НАВЧАЛЬНОГО ПРОЦЕСУ</t>
  </si>
  <si>
    <t>Курс</t>
  </si>
  <si>
    <t>Вересень</t>
  </si>
  <si>
    <t>Жовтень</t>
  </si>
  <si>
    <t>Листопад</t>
  </si>
  <si>
    <t>Грудень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</si>
  <si>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</si>
  <si>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</si>
  <si>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</si>
  <si>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</si>
  <si>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</si>
  <si>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</si>
  <si>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</si>
  <si>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Серпень</t>
  </si>
  <si>
    <t>Примітка: кількість рядків визначається кількістю курсів навчання.</t>
  </si>
  <si>
    <t xml:space="preserve">ПОЗНАЧЕННЯ: </t>
  </si>
  <si>
    <t>Т - теоретичне навчання; З- заліковий тиждень; С - екзаменаційна сесія; П - практика; К - канікули; Д - написання кваліфікаційної роботи; ДП - захист кваліфікаційної роботи.</t>
  </si>
  <si>
    <t>АЕ - атестаційний екзамен; СР - самостійна робота</t>
  </si>
  <si>
    <t>ІІ. ЗВЕДЕНІ ДАНІ ПРО БЮДЖЕТ ЧАСУ, тижні</t>
  </si>
  <si>
    <t>ІІІ. ПРАКТИКА</t>
  </si>
  <si>
    <t>IV. АТЕСТАЦІЯ</t>
  </si>
  <si>
    <t>Теоретичне навчання</t>
  </si>
  <si>
    <t>Самост. роб.</t>
  </si>
  <si>
    <t>Залік. тиж.</t>
  </si>
  <si>
    <t>Екз. сесія</t>
  </si>
  <si>
    <t>Практика</t>
  </si>
  <si>
    <t>Атестаційний екзамен</t>
  </si>
  <si>
    <t>Кваліфікаційна робота</t>
  </si>
  <si>
    <t>Виконання кваліфікаційної роботи</t>
  </si>
  <si>
    <t>Канікули</t>
  </si>
  <si>
    <t>Разом</t>
  </si>
  <si>
    <t>Назва практики</t>
  </si>
  <si>
    <t>Семестр</t>
  </si>
  <si>
    <t>Тижні</t>
  </si>
  <si>
    <t>Назва атестації</t>
  </si>
  <si>
    <t>Форма атестації</t>
  </si>
  <si>
    <t>∑</t>
  </si>
  <si>
    <t>V. ПЛАН НАВЧАЛЬНОГО ПРОЦЕСУ</t>
  </si>
  <si>
    <t>№</t>
  </si>
  <si>
    <t>Назва освітньої компоненти</t>
  </si>
  <si>
    <t>код кафедри</t>
  </si>
  <si>
    <t>Розподіл за семестрами</t>
  </si>
  <si>
    <t>Контрольні роботи</t>
  </si>
  <si>
    <t>Кількість кредитів ECTS</t>
  </si>
  <si>
    <t>Залишилось кредитів ECTS</t>
  </si>
  <si>
    <t>Кількість годин</t>
  </si>
  <si>
    <t>Відсоток аудиторних занять</t>
  </si>
  <si>
    <t>Екзамени</t>
  </si>
  <si>
    <t>Заліки</t>
  </si>
  <si>
    <t>Курсові</t>
  </si>
  <si>
    <t>Загальний обсяг</t>
  </si>
  <si>
    <t>Аудиторних</t>
  </si>
  <si>
    <t>Самостійна робота</t>
  </si>
  <si>
    <t>І курс</t>
  </si>
  <si>
    <t>ІІ курс</t>
  </si>
  <si>
    <t>ІІІ курс</t>
  </si>
  <si>
    <t>ІV курс</t>
  </si>
  <si>
    <t>V курс</t>
  </si>
  <si>
    <t>VІ курс</t>
  </si>
  <si>
    <t>VІІ курс</t>
  </si>
  <si>
    <t>проєкти</t>
  </si>
  <si>
    <t>роботи</t>
  </si>
  <si>
    <t>Всього</t>
  </si>
  <si>
    <t>у тому числі:</t>
  </si>
  <si>
    <t>Номер семестру</t>
  </si>
  <si>
    <t>лекції</t>
  </si>
  <si>
    <t>групові</t>
  </si>
  <si>
    <t>Кількість теоретичних тижнів</t>
  </si>
  <si>
    <t>к-ть</t>
  </si>
  <si>
    <t>сем.</t>
  </si>
  <si>
    <t>години на тиждень</t>
  </si>
  <si>
    <t>err</t>
  </si>
  <si>
    <t>Всього за нормативною частиною</t>
  </si>
  <si>
    <t xml:space="preserve">Всього </t>
  </si>
  <si>
    <t>ПІДСУМОК</t>
  </si>
  <si>
    <t>Загальна кількість</t>
  </si>
  <si>
    <t>Кількість годин на тиждень</t>
  </si>
  <si>
    <t>Кількість екзаменів</t>
  </si>
  <si>
    <t>Кількість заліків</t>
  </si>
  <si>
    <t>Кількість курсових проєктів</t>
  </si>
  <si>
    <t>Кількість курсових робіт</t>
  </si>
  <si>
    <t>(підпис)</t>
  </si>
  <si>
    <t>(прізвище та ініціали)</t>
  </si>
  <si>
    <t>назва кафедри</t>
  </si>
  <si>
    <t>Кредити ECTS</t>
  </si>
  <si>
    <t>Аудиторних годин</t>
  </si>
  <si>
    <t>Розподіл аудиторних годин по курсах та семестрах</t>
  </si>
  <si>
    <t>Годин</t>
  </si>
  <si>
    <t>Кредити</t>
  </si>
  <si>
    <t>%</t>
  </si>
  <si>
    <t>Перевірка</t>
  </si>
  <si>
    <t>Кредити вичитано</t>
  </si>
  <si>
    <t>Перезараховано</t>
  </si>
  <si>
    <t>Вибрано</t>
  </si>
  <si>
    <t>Атестація</t>
  </si>
  <si>
    <t>Екзамен</t>
  </si>
  <si>
    <t>Формування потоків</t>
  </si>
  <si>
    <t>Залік</t>
  </si>
  <si>
    <t>КП</t>
  </si>
  <si>
    <t>КР</t>
  </si>
  <si>
    <t>Конрольні роботи</t>
  </si>
  <si>
    <t>Лекції</t>
  </si>
  <si>
    <t>Групові</t>
  </si>
  <si>
    <t>Півгрупові</t>
  </si>
  <si>
    <t>% аудиторних годин</t>
  </si>
  <si>
    <t>1 курс</t>
  </si>
  <si>
    <t>2 курс</t>
  </si>
  <si>
    <t>3 курс</t>
  </si>
  <si>
    <t>4 курс</t>
  </si>
  <si>
    <t>5 курс</t>
  </si>
  <si>
    <t>6 курс</t>
  </si>
  <si>
    <t>7 курс</t>
  </si>
  <si>
    <t>Заборонити потоки лекцій</t>
  </si>
  <si>
    <t>Заборонити потоки групових</t>
  </si>
  <si>
    <t>Заборонити потоки півгрупових</t>
  </si>
  <si>
    <t>Доп. Ключ</t>
  </si>
  <si>
    <t>кількість</t>
  </si>
  <si>
    <t>семестр</t>
  </si>
  <si>
    <t>Тижнів</t>
  </si>
  <si>
    <t>КО
Р</t>
  </si>
  <si>
    <t>Контроль</t>
  </si>
  <si>
    <t>РГЗ</t>
  </si>
  <si>
    <t>Промежуточные значения для проверки кол-ва дисциплин в год</t>
  </si>
  <si>
    <t>disc</t>
  </si>
  <si>
    <t>ctrl</t>
  </si>
  <si>
    <t>week</t>
  </si>
  <si>
    <t>Л</t>
  </si>
  <si>
    <t>Г</t>
  </si>
  <si>
    <t>П</t>
  </si>
  <si>
    <t>Σ</t>
  </si>
  <si>
    <t>1. НОРМАТИВНІ ОСВІТНІ КОМПОНЕНТИ</t>
  </si>
  <si>
    <t>1.1. Цикл загальної підготовки</t>
  </si>
  <si>
    <t>годин по циклу</t>
  </si>
  <si>
    <t>1.2. Цикл професійної підготовки</t>
  </si>
  <si>
    <t>2. ВИБІРКОВІ ОСВІТНІ КОМПОНЕНТИ</t>
  </si>
  <si>
    <t>2.1. Цикл загальної підготовки</t>
  </si>
  <si>
    <t>2.2. Цикл професійної підготовки</t>
  </si>
  <si>
    <t>вибрано</t>
  </si>
  <si>
    <t>+</t>
  </si>
  <si>
    <t>всего кредитов (+один из блоков)</t>
  </si>
  <si>
    <t>выборные составляют</t>
  </si>
  <si>
    <t>ЧНУ ім. Петра Могили</t>
  </si>
  <si>
    <t>Кафедри</t>
  </si>
  <si>
    <t>Контролі</t>
  </si>
  <si>
    <t>год/кред</t>
  </si>
  <si>
    <t>самостійна робота</t>
  </si>
  <si>
    <t>Вибір</t>
  </si>
  <si>
    <t>ОКР</t>
  </si>
  <si>
    <t>підготовки</t>
  </si>
  <si>
    <t>Форма навчання</t>
  </si>
  <si>
    <t>Спеціальності</t>
  </si>
  <si>
    <t>область знань</t>
  </si>
  <si>
    <t>Освітня програма</t>
  </si>
  <si>
    <t>Перевірка порожніх комірок</t>
  </si>
  <si>
    <t>1. Міжнародних відносин та зовнішньої політики</t>
  </si>
  <si>
    <t>не менш</t>
  </si>
  <si>
    <t>не більш</t>
  </si>
  <si>
    <t>______________________________________</t>
  </si>
  <si>
    <t>Декан факультету політичних наук</t>
  </si>
  <si>
    <t>2. Фізики та математики</t>
  </si>
  <si>
    <t>З</t>
  </si>
  <si>
    <t>Т</t>
  </si>
  <si>
    <t>Рівень вищої освіти: перший (бакалаврський)</t>
  </si>
  <si>
    <t>бакалавра</t>
  </si>
  <si>
    <t>Вечірня форма навчання</t>
  </si>
  <si>
    <t>Декан факультету комп'ютерних наук</t>
  </si>
  <si>
    <t>3. Іноземних мов</t>
  </si>
  <si>
    <t>Е</t>
  </si>
  <si>
    <t>Рівень вищої освіти: другий (магістерський)</t>
  </si>
  <si>
    <t>магістра</t>
  </si>
  <si>
    <t>Заочна форма навчання</t>
  </si>
  <si>
    <t>Декан факультету філології</t>
  </si>
  <si>
    <t>ДЗ</t>
  </si>
  <si>
    <t>С</t>
  </si>
  <si>
    <t>Рівень вищої освіти: третій (освітньо-науковий)</t>
  </si>
  <si>
    <t>аспіранта</t>
  </si>
  <si>
    <t>5. Інтелектуальних інформаційних систем</t>
  </si>
  <si>
    <t>6. Фінансів і кредиту</t>
  </si>
  <si>
    <t>ДП</t>
  </si>
  <si>
    <t>Декан факультету економічних наук</t>
  </si>
  <si>
    <t>Д</t>
  </si>
  <si>
    <t>8. Екології</t>
  </si>
  <si>
    <t>К</t>
  </si>
  <si>
    <t>Директор навчально-наукового медичного інституту</t>
  </si>
  <si>
    <t>9. Романо-германської філології та перекладу з німецької мови</t>
  </si>
  <si>
    <t>АЕ</t>
  </si>
  <si>
    <t>10. Англійської філології та перекладу</t>
  </si>
  <si>
    <t>% вибіркових від суми</t>
  </si>
  <si>
    <t>СР</t>
  </si>
  <si>
    <t>11. Історії та теорії держави та права</t>
  </si>
  <si>
    <t>Декан юридичний факультету</t>
  </si>
  <si>
    <t>12. Педіатрії та хірургічних дисциплін</t>
  </si>
  <si>
    <t>null</t>
  </si>
  <si>
    <t>seq</t>
  </si>
  <si>
    <t>Директор навчально-наукового інституту публічного управління та адміністрування</t>
  </si>
  <si>
    <t>14. Української філології та міжкультурної комунікації</t>
  </si>
  <si>
    <t>екзамен</t>
  </si>
  <si>
    <t>15. Економіки та підприємництва</t>
  </si>
  <si>
    <t>захист</t>
  </si>
  <si>
    <t>16. Дизайну</t>
  </si>
  <si>
    <t>17. Комп'ютерної інженерії</t>
  </si>
  <si>
    <t>Строк навчання</t>
  </si>
  <si>
    <t>18. Автоматизації та комп'ютерно-інтегрованих технологій</t>
  </si>
  <si>
    <t>19. ВАКАНТНА КАФЕДРА</t>
  </si>
  <si>
    <t>На основі (ОКР)</t>
  </si>
  <si>
    <t>20. Цивільного та кримінального права і процесу</t>
  </si>
  <si>
    <t>Перевірка вибіркових блоків</t>
  </si>
  <si>
    <t>Спеціалізації</t>
  </si>
  <si>
    <t>21. Медичної біології та фізики, мікробіології, гістології, фізіології та патофізіології</t>
  </si>
  <si>
    <t>макс годин</t>
  </si>
  <si>
    <t>На основі: рівня вищої освіти бакалавр</t>
  </si>
  <si>
    <t>22. Місцевого самоврядування та регіонального розвитку</t>
  </si>
  <si>
    <t>макс кредитів</t>
  </si>
  <si>
    <t>На основі: повної середньої освіти</t>
  </si>
  <si>
    <t>23. Конституційного та адміністративного права і процесу</t>
  </si>
  <si>
    <t>На основі: диплома молодшого спеціаліста</t>
  </si>
  <si>
    <t>24. ВАКАНТНА КАФЕДРА</t>
  </si>
  <si>
    <t>На основі: повної загальної середньої освіти</t>
  </si>
  <si>
    <t>25. Менеджменту</t>
  </si>
  <si>
    <t>А</t>
  </si>
  <si>
    <t>Б</t>
  </si>
  <si>
    <t>В</t>
  </si>
  <si>
    <t>26. Інженерії програмного забезпечення</t>
  </si>
  <si>
    <t>максимум контролей за рік</t>
  </si>
  <si>
    <t>мінімальна</t>
  </si>
  <si>
    <t>27. Історії</t>
  </si>
  <si>
    <t>максимум дисциплін за рік</t>
  </si>
  <si>
    <t>максимальна</t>
  </si>
  <si>
    <t>28. ВАКАНТНА КАФЕДРА</t>
  </si>
  <si>
    <t>ліміт довжини</t>
  </si>
  <si>
    <t>Декан факультету фізичного виховання і спорту</t>
  </si>
  <si>
    <t>30. Публічного управління та адміністрування</t>
  </si>
  <si>
    <t>31. ВАКАНТНА КАФЕДРА</t>
  </si>
  <si>
    <t>Кількість кредитів на неділю</t>
  </si>
  <si>
    <t>32. Медико-біологічних основ спорту та фізичної реабілітації</t>
  </si>
  <si>
    <t>практика</t>
  </si>
  <si>
    <t>33. Обліку і аудиту</t>
  </si>
  <si>
    <t>Термін навчання</t>
  </si>
  <si>
    <t>34. Психології</t>
  </si>
  <si>
    <t>35. Управління земельними ресурсами</t>
  </si>
  <si>
    <t>36. Олімпійського та професійного спорту</t>
  </si>
  <si>
    <t>38. Анатомії, клінічної анатомії, патоморфології та судової медицини</t>
  </si>
  <si>
    <t>40. Терапевтичних дисциплін</t>
  </si>
  <si>
    <t>41. Фармації, фармакології, медичної, біоорганічної та біологічної хімії</t>
  </si>
  <si>
    <t>42. Гігієни, соціальної медицини, громадського здоров'я та медичної інформатики</t>
  </si>
  <si>
    <t>вартість контракту, грн</t>
  </si>
  <si>
    <t>українці</t>
  </si>
  <si>
    <t>іноземці</t>
  </si>
  <si>
    <t>Ручное разделение графика</t>
  </si>
  <si>
    <t>недель распределено</t>
  </si>
  <si>
    <t>всего недель</t>
  </si>
  <si>
    <t>деление 1</t>
  </si>
  <si>
    <t>деление 2</t>
  </si>
  <si>
    <t>деление 3</t>
  </si>
  <si>
    <t>с</t>
  </si>
  <si>
    <t>по</t>
  </si>
  <si>
    <t>пів групові</t>
  </si>
  <si>
    <t>Семінарські, лабораторні, практичні</t>
  </si>
  <si>
    <t>Всього за вибірковою частиною</t>
  </si>
  <si>
    <t>Освітня програма: "Інтелектуальні інформаційні системи"</t>
  </si>
  <si>
    <t>Освітня програма: Автоматизація та комп'ютерно-інтегровані технології</t>
  </si>
  <si>
    <t>Освітня програма: Автоматизація, комп’ютерно-інтегровані технології та робототехніка</t>
  </si>
  <si>
    <t>Освітня програма: Геодезія та землеустрій</t>
  </si>
  <si>
    <t>Освітня програма: Германські мови та літератури (переклад включно), перша - англійська</t>
  </si>
  <si>
    <t>Освітня програма: Германські мови та літератури (переклад включно), перша - німецька</t>
  </si>
  <si>
    <t>Освітня програма: Графічний дизайн і реклама</t>
  </si>
  <si>
    <t>Освітня програма: Державна служба, місцеве самоврядування та управлінська діяльність</t>
  </si>
  <si>
    <t>Освітня програма: Екологія</t>
  </si>
  <si>
    <t>Освітня програма: Екологія та охорона навколишнього середовища</t>
  </si>
  <si>
    <t>Освітня програма: Екологія, охорона навколишнього середовища та збалансоване природокористування</t>
  </si>
  <si>
    <t>Освітня програма: Економіка</t>
  </si>
  <si>
    <t>Освітня програма: Журналістика</t>
  </si>
  <si>
    <t>Освітня програма: Землеустрій та кадастр</t>
  </si>
  <si>
    <t>Освітня програма: Інженерія програмного забезпечення</t>
  </si>
  <si>
    <t>Освітня програма: Історія та археологія</t>
  </si>
  <si>
    <t>Освітня програма: Історія та громадянська освіта. Правознавство</t>
  </si>
  <si>
    <t>Освітня програма: Комп'ютерна інженерія</t>
  </si>
  <si>
    <t>Освітня програма: Комп'ютерні науки</t>
  </si>
  <si>
    <t>Освітня програма: Логопедія та психокорекційний супровід</t>
  </si>
  <si>
    <t>Освітня програма: Медицина</t>
  </si>
  <si>
    <t>Освітня програма: Менеджмент</t>
  </si>
  <si>
    <t>Освітня програма: Міжнародні відносини</t>
  </si>
  <si>
    <t>Освітня програма: Міжнародні відносини (з вивченням двох іноземних мов)</t>
  </si>
  <si>
    <t>Освітня програма: Міжнародні відносини, переклад у міжнародних комунікаціях</t>
  </si>
  <si>
    <t>Освітня програма: Облік і аудит підприємницької діяльності</t>
  </si>
  <si>
    <t>Освітня програма: Облік і оподаткування</t>
  </si>
  <si>
    <t>Освітня програма: Політологія</t>
  </si>
  <si>
    <t>Освітня програма: Право</t>
  </si>
  <si>
    <t>Освітня програма: Психологія</t>
  </si>
  <si>
    <t>Освітня програма: Публічне управління та адміністрування</t>
  </si>
  <si>
    <t>Освітня програма: Середня освіта (Математика та інформатика)</t>
  </si>
  <si>
    <t>Освітня програма: Середня освіта (Фізика, астрономія та інформатика)</t>
  </si>
  <si>
    <t>Освітня програма: Середня освіта (Фізична культура)</t>
  </si>
  <si>
    <t>Освітня програма: Середня освіта. Англійська мова та зарубіжна література</t>
  </si>
  <si>
    <t>Освітня програма: Соціальна робота та консультування</t>
  </si>
  <si>
    <t>Освітня програма: Сучасна німецькомовна комунікація і переклад - німецька мова і література та англійська мова</t>
  </si>
  <si>
    <t>Освітня програма: Сучасні англомовні комунікації і переклад - англійська мова і література та друга іноземна мова</t>
  </si>
  <si>
    <t>Освітня програма: Українська філологія та управління перекладацькими проєктами</t>
  </si>
  <si>
    <t>Освітня програма: Українська філологія, англійська мова та переклад включно</t>
  </si>
  <si>
    <t>Освітня програма: Фармація</t>
  </si>
  <si>
    <t>Освітня програма: Фізична культура і спорт</t>
  </si>
  <si>
    <t>Освітня програма: Фізична терапія</t>
  </si>
  <si>
    <t>Освітня програма: Фізична терапія, ерготерапія</t>
  </si>
  <si>
    <t>Освітня програма: Філологія</t>
  </si>
  <si>
    <t>Освітня програма: Фінанси і кредит з поглибленим вивченням іноземної мови</t>
  </si>
  <si>
    <t>A Освіта</t>
  </si>
  <si>
    <t>B Культура, мистецтво та гуманітарні науки</t>
  </si>
  <si>
    <t>C Соціальні науки, журналістика, інформація та міжнародні відносини</t>
  </si>
  <si>
    <t>D Бізнес, адміністрування та право</t>
  </si>
  <si>
    <t>E Природничі науки, математика та статистика</t>
  </si>
  <si>
    <t>F Інформаційні технології</t>
  </si>
  <si>
    <t>G Інженерія, виробництво та будівництво</t>
  </si>
  <si>
    <t>Освітня програма: Логопедія: логопедичний супровід дітей-білінгвів</t>
  </si>
  <si>
    <t>2.3. Цикл базової загальновійськової підготовки</t>
  </si>
  <si>
    <t>Дисципліна</t>
  </si>
  <si>
    <t>за спеціальністю: A4 Середня освіта</t>
  </si>
  <si>
    <t>за спеціальністю: A6 Спеціальна освіта</t>
  </si>
  <si>
    <t>за спеціальністю: A7 Фізична культура і спорт</t>
  </si>
  <si>
    <t>за спеціальністю: B11 Філологія</t>
  </si>
  <si>
    <t>за спеціальністю: B2 Дизайн</t>
  </si>
  <si>
    <t>за спеціальністю: B9 Історія та археологія</t>
  </si>
  <si>
    <t>за спеціальністю: C1 Економіка та міжнародні економічні відносини (за спеціалізаціями)</t>
  </si>
  <si>
    <t>за спеціальністю: C2 Політологія</t>
  </si>
  <si>
    <t>за спеціальністю: C3 Міжнародні відносини</t>
  </si>
  <si>
    <t>за спеціальністю: C4 Психологія</t>
  </si>
  <si>
    <t>за спеціальністю: C7 Журналістика</t>
  </si>
  <si>
    <t>за спеціальністю: D1 Облік і оподаткування</t>
  </si>
  <si>
    <t>за спеціальністю: D2 Фінанси, банківська справа, страхування та фондовий ринок</t>
  </si>
  <si>
    <t>за спеціальністю: D3 Менеджмент</t>
  </si>
  <si>
    <t>за спеціальністю: D4 Публічне управління та адміністрування</t>
  </si>
  <si>
    <t>за спеціальністю: D8 Право</t>
  </si>
  <si>
    <t>за спеціальністю: E2 Екологія</t>
  </si>
  <si>
    <t>за спеціальністю: F2 Інженерія програмного забезпечення</t>
  </si>
  <si>
    <t>за спеціальністю: F3 Комп’ютерні науки</t>
  </si>
  <si>
    <t>за спеціальністю: F7 Комп’ютерна інженерія</t>
  </si>
  <si>
    <t>за спеціальністю: G18 Геодезія та землеустрій</t>
  </si>
  <si>
    <t>за спеціальністю: G7 Автоматизація, комп’ютерно-інтегровані технології та робототехніка</t>
  </si>
  <si>
    <t>за спеціальністю: I10 Соціальна робота та консультування</t>
  </si>
  <si>
    <t>за спеціальністю: I2 Медицина</t>
  </si>
  <si>
    <t>за спеціальністю: I7 Терапія та реабілітація</t>
  </si>
  <si>
    <t>за спеціальністю: I8 Фармація, промислова фармація</t>
  </si>
  <si>
    <t>Спеціалізація: A4.03 Історія та громадянська освіта</t>
  </si>
  <si>
    <t>Спеціалізація: A4.021 Англійська мова та зарубіжна література</t>
  </si>
  <si>
    <t>Спеціалізація: A4.04 Математика</t>
  </si>
  <si>
    <t>Спеціалізація: A4.08 Фізика та астрономія</t>
  </si>
  <si>
    <t>Спеціалізація: A4.11 Фізична культура</t>
  </si>
  <si>
    <t>Спеціалізація: A6.01 Логопедія</t>
  </si>
  <si>
    <t>Спеціалізація: B11.01 Українська мова та література</t>
  </si>
  <si>
    <t>Спеціалізація: B11.041 Германські мови та літератури (переклад включно), перша - англійська</t>
  </si>
  <si>
    <t>Спеціалізація: B11.043 Германські мови та літератури (переклад включно), перша - німецька</t>
  </si>
  <si>
    <t>Спеціалізація: I7.01 Фізична терапія</t>
  </si>
  <si>
    <t>Спеціалізація: I8.01 Фармація</t>
  </si>
  <si>
    <t>I Охорона здоров'я та соціальне забезпечення</t>
  </si>
  <si>
    <t>Спеціалізація: C1.01 Економіка</t>
  </si>
  <si>
    <t>Освітня програма: Фізкультурно-оздоровча рухова активність</t>
  </si>
  <si>
    <t>misplace</t>
  </si>
  <si>
    <t>БЗВП</t>
  </si>
  <si>
    <t>Ректор __________ Леонід КЛИМЕНКО</t>
  </si>
  <si>
    <t>В.о. ректора __________ Леонід КЛИМЕНКО</t>
  </si>
  <si>
    <t>Дп</t>
  </si>
  <si>
    <t>Асистентська практика</t>
  </si>
  <si>
    <t>Передкваліфікаційна практика</t>
  </si>
  <si>
    <t>Ділова іноземна мова (англійська)</t>
  </si>
  <si>
    <t>Цивільний захист</t>
  </si>
  <si>
    <t>Юрій КОТЛЯР</t>
  </si>
  <si>
    <t>Виробнича практика</t>
  </si>
  <si>
    <t>Педагогіка та психологія вищої школи</t>
  </si>
  <si>
    <t>Освітня кваліфікація: магістр психології</t>
  </si>
  <si>
    <t>Методика викладання психологічних дисциплін</t>
  </si>
  <si>
    <t>Дисципліна 1 ЗП (загально-університетський каталог)</t>
  </si>
  <si>
    <t>Дисципліна 2 ПП (з каталогу)</t>
  </si>
  <si>
    <t>Дисципліна 3 ПП (з каталону)</t>
  </si>
  <si>
    <t>Дисципліна 4 ПП (з каталогу)</t>
  </si>
  <si>
    <t>Дисципліна 5 ПП (з каталогу)</t>
  </si>
  <si>
    <t>Завідувач кафедри психології ЧНУ ім. Петра Могили</t>
  </si>
  <si>
    <t>Володимир ШЕВЧЕНКО</t>
  </si>
  <si>
    <t>Олена КУЗНЕЦОВА</t>
  </si>
  <si>
    <t>Організація наукових досліджень та академічна доброчесність</t>
  </si>
  <si>
    <t>Психологія емоцій та саморегуляція</t>
  </si>
  <si>
    <t>Сімейна психологія та допомога дітям</t>
  </si>
  <si>
    <t>Психологія професійного розвитку та конкурентноздатності</t>
  </si>
  <si>
    <t>Кризова психологія та основи суїцидології</t>
  </si>
  <si>
    <t>Сучасні напрямки практичної психології та супервізія</t>
  </si>
  <si>
    <t>39. Логопедії</t>
  </si>
  <si>
    <t>4. ВАКАНТНА КАФЕДРА</t>
  </si>
  <si>
    <t>7. Журналістики та політології</t>
  </si>
  <si>
    <t>13. Соціальної роботи, педагогіки і логопедії</t>
  </si>
  <si>
    <t>29. Базової загальновійськової та фізичної підготовки</t>
  </si>
  <si>
    <t>37. ВАКАНТНА КАФЕДРА</t>
  </si>
  <si>
    <t>Євгенія ПОСТИКІНА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</si>
</sst>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;#;#;@"/>
  </numFmts>
  <fonts count="23" x14ac:knownFonts="1">
    <font>
      <sz val="10"/>
      <name val="Arial Cyr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name val="Arial Cyr"/>
      <charset val="204"/>
    </font>
    <font>
      <b/>
      <sz val="10"/>
      <name val="Arial Cyr"/>
      <charset val="204"/>
    </font>
    <font>
      <sz val="11"/>
      <name val="Arial Cyr"/>
      <charset val="204"/>
    </font>
    <font>
      <sz val="11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  <charset val="204"/>
    </font>
    <font>
      <b/>
      <sz val="9"/>
      <name val="Times New Roman"/>
      <family val="1"/>
      <charset val="204"/>
    </font>
    <font>
      <sz val="12"/>
      <name val="Arial Cyr"/>
      <charset val="204"/>
    </font>
    <font>
      <sz val="10"/>
      <name val="Calibri"/>
      <family val="2"/>
      <charset val="204"/>
    </font>
    <font>
      <b/>
      <sz val="10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theme="1"/>
      <name val="Arial Cyr"/>
    </font>
    <font>
      <b/>
      <sz val="10"/>
      <name val="Arial Cyr"/>
    </font>
    <font>
      <b/>
      <sz val="10"/>
      <color rgb="FFC00000"/>
      <name val="Times New Roman"/>
      <family val="1"/>
      <charset val="204"/>
    </font>
    <font>
      <sz val="1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</fills>
  <borders count="8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1" fillId="0" borderId="0"/>
    <xf numFmtId="0" fontId="11" fillId="0" borderId="0"/>
  </cellStyleXfs>
  <cellXfs count="1135">
    <xf numFmtId="0" fontId="0" fillId="0" borderId="0" xfId="0"/>
    <xf numFmtId="0" fontId="2" fillId="0" borderId="13" xfId="0" applyFont="1" applyBorder="1" applyAlignment="1" applyProtection="1">
      <alignment horizontal="center" vertical="center"/>
      <protection locked="0"/>
    </xf>
    <xf numFmtId="0" fontId="2" fillId="0" borderId="24" xfId="0" applyFont="1" applyBorder="1" applyAlignment="1" applyProtection="1">
      <alignment horizontal="center" vertical="center"/>
      <protection locked="0"/>
    </xf>
    <xf numFmtId="0" fontId="0" fillId="0" borderId="0" xfId="0" applyProtection="1">
      <protection hidden="1"/>
    </xf>
    <xf numFmtId="0" fontId="10" fillId="2" borderId="0" xfId="0" applyFont="1" applyFill="1" applyAlignment="1" applyProtection="1">
      <alignment horizontal="center" vertical="center" wrapText="1"/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left" vertical="center"/>
      <protection hidden="1"/>
    </xf>
    <xf numFmtId="0" fontId="5" fillId="2" borderId="0" xfId="0" applyFont="1" applyFill="1" applyAlignment="1" applyProtection="1">
      <alignment horizontal="center" vertical="center"/>
      <protection hidden="1"/>
    </xf>
    <xf numFmtId="0" fontId="10" fillId="2" borderId="0" xfId="0" applyFont="1" applyFill="1" applyAlignment="1" applyProtection="1">
      <alignment vertical="center"/>
      <protection hidden="1"/>
    </xf>
    <xf numFmtId="0" fontId="10" fillId="2" borderId="0" xfId="0" applyFont="1" applyFill="1" applyAlignment="1" applyProtection="1">
      <alignment vertical="center" wrapText="1"/>
      <protection hidden="1"/>
    </xf>
    <xf numFmtId="0" fontId="10" fillId="2" borderId="0" xfId="0" applyFont="1" applyFill="1" applyAlignment="1" applyProtection="1">
      <alignment horizontal="left" vertic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0" fontId="10" fillId="0" borderId="68" xfId="0" applyFont="1" applyBorder="1" applyAlignment="1" applyProtection="1">
      <alignment horizontal="center" vertical="center" wrapText="1"/>
      <protection hidden="1"/>
    </xf>
    <xf numFmtId="0" fontId="10" fillId="0" borderId="61" xfId="0" applyFont="1" applyBorder="1" applyAlignment="1" applyProtection="1">
      <alignment horizontal="center" vertical="center" wrapText="1"/>
      <protection hidden="1"/>
    </xf>
    <xf numFmtId="0" fontId="10" fillId="0" borderId="59" xfId="0" applyFont="1" applyBorder="1" applyAlignment="1" applyProtection="1">
      <alignment horizontal="center" vertical="center" wrapText="1"/>
      <protection hidden="1"/>
    </xf>
    <xf numFmtId="0" fontId="10" fillId="0" borderId="58" xfId="0" applyFont="1" applyBorder="1" applyAlignment="1" applyProtection="1">
      <alignment horizontal="center" vertical="center" wrapText="1"/>
      <protection hidden="1"/>
    </xf>
    <xf numFmtId="0" fontId="0" fillId="2" borderId="48" xfId="0" applyFill="1" applyBorder="1" applyAlignment="1" applyProtection="1">
      <alignment vertical="center"/>
      <protection hidden="1"/>
    </xf>
    <xf numFmtId="0" fontId="0" fillId="2" borderId="0" xfId="0" applyFill="1" applyAlignment="1" applyProtection="1">
      <alignment vertical="center"/>
      <protection hidden="1"/>
    </xf>
    <xf numFmtId="0" fontId="10" fillId="0" borderId="26" xfId="0" applyFont="1" applyBorder="1" applyAlignment="1" applyProtection="1">
      <alignment horizontal="center" vertical="center" wrapText="1"/>
      <protection hidden="1"/>
    </xf>
    <xf numFmtId="0" fontId="10" fillId="0" borderId="28" xfId="0" applyFont="1" applyBorder="1" applyAlignment="1" applyProtection="1">
      <alignment horizontal="center" vertical="center" wrapText="1"/>
      <protection hidden="1"/>
    </xf>
    <xf numFmtId="0" fontId="10" fillId="0" borderId="29" xfId="0" applyFont="1" applyBorder="1" applyAlignment="1" applyProtection="1">
      <alignment horizontal="center" vertical="center" wrapText="1"/>
      <protection hidden="1"/>
    </xf>
    <xf numFmtId="0" fontId="4" fillId="0" borderId="78" xfId="0" applyFont="1" applyBorder="1" applyAlignment="1" applyProtection="1">
      <alignment horizontal="center" vertical="center" wrapText="1"/>
      <protection hidden="1"/>
    </xf>
    <xf numFmtId="0" fontId="19" fillId="2" borderId="26" xfId="0" applyFont="1" applyFill="1" applyBorder="1" applyAlignment="1" applyProtection="1">
      <alignment horizontal="center" vertical="center"/>
      <protection hidden="1"/>
    </xf>
    <xf numFmtId="0" fontId="19" fillId="2" borderId="27" xfId="0" applyFont="1" applyFill="1" applyBorder="1" applyAlignment="1" applyProtection="1">
      <alignment horizontal="center" vertical="center"/>
      <protection hidden="1"/>
    </xf>
    <xf numFmtId="0" fontId="19" fillId="2" borderId="28" xfId="0" applyFont="1" applyFill="1" applyBorder="1" applyAlignment="1" applyProtection="1">
      <alignment horizontal="center" vertical="center"/>
      <protection hidden="1"/>
    </xf>
    <xf numFmtId="0" fontId="2" fillId="0" borderId="30" xfId="0" applyFont="1" applyBorder="1" applyAlignment="1" applyProtection="1">
      <alignment horizontal="center" vertical="center" wrapText="1"/>
      <protection hidden="1"/>
    </xf>
    <xf numFmtId="0" fontId="2" fillId="0" borderId="29" xfId="0" applyFont="1" applyBorder="1" applyAlignment="1" applyProtection="1">
      <alignment horizontal="center" vertical="center" wrapText="1"/>
      <protection hidden="1"/>
    </xf>
    <xf numFmtId="0" fontId="2" fillId="2" borderId="15" xfId="0" applyFont="1" applyFill="1" applyBorder="1" applyAlignment="1" applyProtection="1">
      <alignment horizontal="center" vertical="center"/>
      <protection hidden="1"/>
    </xf>
    <xf numFmtId="0" fontId="2" fillId="2" borderId="16" xfId="0" applyFont="1" applyFill="1" applyBorder="1" applyAlignment="1" applyProtection="1">
      <alignment horizontal="center" vertical="center"/>
      <protection hidden="1"/>
    </xf>
    <xf numFmtId="0" fontId="2" fillId="2" borderId="17" xfId="0" applyFont="1" applyFill="1" applyBorder="1" applyAlignment="1" applyProtection="1">
      <alignment horizontal="center" vertical="center"/>
      <protection hidden="1"/>
    </xf>
    <xf numFmtId="0" fontId="2" fillId="2" borderId="4" xfId="0" applyFont="1" applyFill="1" applyBorder="1" applyAlignment="1" applyProtection="1">
      <alignment horizontal="center" vertical="center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2" borderId="21" xfId="0" applyFont="1" applyFill="1" applyBorder="1" applyAlignment="1" applyProtection="1">
      <alignment horizontal="center" vertical="center"/>
      <protection hidden="1"/>
    </xf>
    <xf numFmtId="0" fontId="9" fillId="2" borderId="0" xfId="0" applyFont="1" applyFill="1" applyAlignment="1" applyProtection="1">
      <alignment horizontal="center" vertical="center"/>
      <protection hidden="1"/>
    </xf>
    <xf numFmtId="0" fontId="2" fillId="2" borderId="37" xfId="0" applyFont="1" applyFill="1" applyBorder="1" applyAlignment="1" applyProtection="1">
      <alignment horizontal="center" vertical="center"/>
      <protection hidden="1"/>
    </xf>
    <xf numFmtId="0" fontId="2" fillId="2" borderId="14" xfId="0" applyFont="1" applyFill="1" applyBorder="1" applyAlignment="1" applyProtection="1">
      <alignment horizontal="center" vertical="center"/>
      <protection hidden="1"/>
    </xf>
    <xf numFmtId="0" fontId="2" fillId="2" borderId="13" xfId="0" applyFont="1" applyFill="1" applyBorder="1" applyAlignment="1" applyProtection="1">
      <alignment horizontal="center" vertical="center"/>
      <protection hidden="1"/>
    </xf>
    <xf numFmtId="0" fontId="4" fillId="3" borderId="27" xfId="0" applyFont="1" applyFill="1" applyBorder="1" applyAlignment="1" applyProtection="1">
      <alignment horizontal="center" vertical="center" wrapText="1"/>
      <protection hidden="1"/>
    </xf>
    <xf numFmtId="0" fontId="4" fillId="3" borderId="28" xfId="0" applyFont="1" applyFill="1" applyBorder="1" applyAlignment="1" applyProtection="1">
      <alignment horizontal="center" vertical="center" wrapText="1"/>
      <protection hidden="1"/>
    </xf>
    <xf numFmtId="0" fontId="4" fillId="3" borderId="29" xfId="0" applyFont="1" applyFill="1" applyBorder="1" applyAlignment="1" applyProtection="1">
      <alignment horizontal="center" vertical="center" wrapText="1"/>
      <protection hidden="1"/>
    </xf>
    <xf numFmtId="0" fontId="2" fillId="3" borderId="26" xfId="0" applyFont="1" applyFill="1" applyBorder="1" applyAlignment="1" applyProtection="1">
      <alignment horizontal="center" vertical="center"/>
      <protection hidden="1"/>
    </xf>
    <xf numFmtId="0" fontId="2" fillId="3" borderId="27" xfId="0" applyFont="1" applyFill="1" applyBorder="1" applyAlignment="1" applyProtection="1">
      <alignment horizontal="center" vertical="center"/>
      <protection hidden="1"/>
    </xf>
    <xf numFmtId="0" fontId="2" fillId="3" borderId="28" xfId="0" applyFont="1" applyFill="1" applyBorder="1" applyAlignment="1" applyProtection="1">
      <alignment horizontal="center" vertical="center"/>
      <protection hidden="1"/>
    </xf>
    <xf numFmtId="0" fontId="4" fillId="3" borderId="43" xfId="0" applyFont="1" applyFill="1" applyBorder="1" applyAlignment="1" applyProtection="1">
      <alignment horizontal="center" vertical="center" wrapText="1"/>
      <protection hidden="1"/>
    </xf>
    <xf numFmtId="0" fontId="4" fillId="3" borderId="57" xfId="0" applyFont="1" applyFill="1" applyBorder="1" applyAlignment="1" applyProtection="1">
      <alignment horizontal="center" vertical="center" wrapText="1"/>
      <protection hidden="1"/>
    </xf>
    <xf numFmtId="0" fontId="4" fillId="3" borderId="67" xfId="0" applyFont="1" applyFill="1" applyBorder="1" applyAlignment="1" applyProtection="1">
      <alignment horizontal="center" vertical="center" wrapText="1"/>
      <protection hidden="1"/>
    </xf>
    <xf numFmtId="0" fontId="4" fillId="3" borderId="46" xfId="0" applyFont="1" applyFill="1" applyBorder="1" applyAlignment="1" applyProtection="1">
      <alignment horizontal="center" vertical="center" wrapText="1"/>
      <protection hidden="1"/>
    </xf>
    <xf numFmtId="0" fontId="4" fillId="3" borderId="56" xfId="0" applyFont="1" applyFill="1" applyBorder="1" applyAlignment="1" applyProtection="1">
      <alignment horizontal="center" vertical="center" wrapText="1"/>
      <protection hidden="1"/>
    </xf>
    <xf numFmtId="0" fontId="2" fillId="3" borderId="71" xfId="0" applyFont="1" applyFill="1" applyBorder="1" applyAlignment="1" applyProtection="1">
      <alignment horizontal="center" vertical="center"/>
      <protection hidden="1"/>
    </xf>
    <xf numFmtId="0" fontId="2" fillId="3" borderId="40" xfId="0" applyFont="1" applyFill="1" applyBorder="1" applyAlignment="1" applyProtection="1">
      <alignment horizontal="center" vertical="center"/>
      <protection hidden="1"/>
    </xf>
    <xf numFmtId="0" fontId="2" fillId="3" borderId="62" xfId="0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0" fillId="2" borderId="0" xfId="0" applyFill="1" applyAlignment="1" applyProtection="1">
      <alignment horizontal="left" vertical="center"/>
      <protection hidden="1"/>
    </xf>
    <xf numFmtId="0" fontId="2" fillId="0" borderId="0" xfId="0" applyFont="1" applyProtection="1">
      <protection hidden="1"/>
    </xf>
    <xf numFmtId="0" fontId="2" fillId="0" borderId="7" xfId="0" applyFont="1" applyBorder="1" applyAlignment="1" applyProtection="1">
      <alignment horizontal="center" vertical="center"/>
      <protection hidden="1"/>
    </xf>
    <xf numFmtId="0" fontId="2" fillId="0" borderId="52" xfId="0" applyFont="1" applyBorder="1" applyProtection="1">
      <protection hidden="1"/>
    </xf>
    <xf numFmtId="0" fontId="2" fillId="0" borderId="33" xfId="0" applyFont="1" applyBorder="1" applyAlignment="1" applyProtection="1">
      <alignment horizontal="center" vertical="center" wrapText="1"/>
      <protection hidden="1"/>
    </xf>
    <xf numFmtId="0" fontId="4" fillId="0" borderId="65" xfId="0" applyFont="1" applyBorder="1" applyAlignment="1" applyProtection="1">
      <alignment horizontal="center" vertical="center" wrapText="1"/>
      <protection hidden="1"/>
    </xf>
    <xf numFmtId="0" fontId="2" fillId="0" borderId="55" xfId="0" applyFont="1" applyBorder="1" applyAlignment="1" applyProtection="1">
      <alignment horizontal="center" vertical="center" wrapText="1"/>
      <protection hidden="1"/>
    </xf>
    <xf numFmtId="0" fontId="4" fillId="0" borderId="20" xfId="0" applyFont="1" applyBorder="1" applyAlignment="1" applyProtection="1">
      <alignment horizontal="center" vertical="center" wrapText="1"/>
      <protection hidden="1"/>
    </xf>
    <xf numFmtId="0" fontId="2" fillId="0" borderId="7" xfId="0" applyFont="1" applyBorder="1" applyProtection="1">
      <protection hidden="1"/>
    </xf>
    <xf numFmtId="0" fontId="2" fillId="0" borderId="8" xfId="0" applyFont="1" applyBorder="1" applyProtection="1">
      <protection hidden="1"/>
    </xf>
    <xf numFmtId="0" fontId="2" fillId="0" borderId="9" xfId="0" applyFont="1" applyBorder="1" applyProtection="1">
      <protection hidden="1"/>
    </xf>
    <xf numFmtId="0" fontId="2" fillId="0" borderId="67" xfId="0" applyFont="1" applyBorder="1" applyAlignment="1" applyProtection="1">
      <alignment horizontal="center" wrapText="1"/>
      <protection hidden="1"/>
    </xf>
    <xf numFmtId="0" fontId="2" fillId="0" borderId="43" xfId="0" applyFont="1" applyBorder="1" applyAlignment="1" applyProtection="1">
      <alignment horizontal="center" wrapText="1"/>
      <protection hidden="1"/>
    </xf>
    <xf numFmtId="0" fontId="2" fillId="0" borderId="46" xfId="0" applyFont="1" applyBorder="1" applyAlignment="1" applyProtection="1">
      <alignment horizontal="center" wrapText="1"/>
      <protection hidden="1"/>
    </xf>
    <xf numFmtId="0" fontId="2" fillId="0" borderId="56" xfId="0" applyFont="1" applyBorder="1" applyAlignment="1" applyProtection="1">
      <alignment horizontal="center" wrapText="1"/>
      <protection hidden="1"/>
    </xf>
    <xf numFmtId="0" fontId="2" fillId="0" borderId="57" xfId="0" applyFont="1" applyBorder="1" applyAlignment="1" applyProtection="1">
      <alignment horizontal="center" wrapText="1"/>
      <protection hidden="1"/>
    </xf>
    <xf numFmtId="0" fontId="2" fillId="0" borderId="26" xfId="0" applyFont="1" applyBorder="1" applyAlignment="1" applyProtection="1">
      <alignment horizontal="center" wrapText="1"/>
      <protection hidden="1"/>
    </xf>
    <xf numFmtId="0" fontId="2" fillId="0" borderId="27" xfId="0" applyFont="1" applyBorder="1" applyAlignment="1" applyProtection="1">
      <alignment horizontal="center" wrapText="1"/>
      <protection hidden="1"/>
    </xf>
    <xf numFmtId="0" fontId="2" fillId="0" borderId="28" xfId="0" applyFont="1" applyBorder="1" applyAlignment="1" applyProtection="1">
      <alignment horizontal="center" wrapText="1"/>
      <protection hidden="1"/>
    </xf>
    <xf numFmtId="0" fontId="2" fillId="0" borderId="29" xfId="0" applyFont="1" applyBorder="1" applyAlignment="1" applyProtection="1">
      <alignment horizontal="center" wrapText="1"/>
      <protection hidden="1"/>
    </xf>
    <xf numFmtId="0" fontId="2" fillId="0" borderId="30" xfId="0" applyFont="1" applyBorder="1" applyAlignment="1" applyProtection="1">
      <alignment horizontal="center" wrapText="1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165" fontId="2" fillId="0" borderId="26" xfId="0" applyNumberFormat="1" applyFont="1" applyBorder="1" applyAlignment="1" applyProtection="1">
      <alignment horizontal="center" wrapText="1"/>
      <protection hidden="1"/>
    </xf>
    <xf numFmtId="165" fontId="2" fillId="0" borderId="27" xfId="0" applyNumberFormat="1" applyFont="1" applyBorder="1" applyAlignment="1" applyProtection="1">
      <alignment horizontal="center" wrapText="1"/>
      <protection hidden="1"/>
    </xf>
    <xf numFmtId="165" fontId="2" fillId="0" borderId="28" xfId="0" applyNumberFormat="1" applyFont="1" applyBorder="1" applyAlignment="1" applyProtection="1">
      <alignment horizontal="center" wrapText="1"/>
      <protection hidden="1"/>
    </xf>
    <xf numFmtId="165" fontId="2" fillId="0" borderId="29" xfId="0" applyNumberFormat="1" applyFont="1" applyBorder="1" applyAlignment="1" applyProtection="1">
      <alignment horizontal="center" wrapText="1"/>
      <protection hidden="1"/>
    </xf>
    <xf numFmtId="165" fontId="2" fillId="0" borderId="30" xfId="0" applyNumberFormat="1" applyFont="1" applyBorder="1" applyAlignment="1" applyProtection="1">
      <alignment horizontal="center" wrapText="1"/>
      <protection hidden="1"/>
    </xf>
    <xf numFmtId="0" fontId="4" fillId="0" borderId="23" xfId="0" applyFont="1" applyBorder="1" applyAlignment="1" applyProtection="1">
      <alignment horizontal="center" vertical="center"/>
      <protection hidden="1"/>
    </xf>
    <xf numFmtId="0" fontId="17" fillId="0" borderId="65" xfId="0" applyFont="1" applyBorder="1" applyAlignment="1" applyProtection="1">
      <alignment horizontal="center" vertical="center"/>
      <protection hidden="1"/>
    </xf>
    <xf numFmtId="0" fontId="17" fillId="0" borderId="70" xfId="0" applyFont="1" applyBorder="1" applyAlignment="1" applyProtection="1">
      <alignment horizontal="center" vertical="center"/>
      <protection hidden="1"/>
    </xf>
    <xf numFmtId="0" fontId="17" fillId="0" borderId="54" xfId="0" applyFont="1" applyBorder="1" applyAlignment="1" applyProtection="1">
      <alignment horizontal="center" vertical="center"/>
      <protection hidden="1"/>
    </xf>
    <xf numFmtId="2" fontId="0" fillId="2" borderId="0" xfId="0" applyNumberFormat="1" applyFill="1" applyAlignment="1" applyProtection="1">
      <alignment vertical="center"/>
      <protection hidden="1"/>
    </xf>
    <xf numFmtId="0" fontId="2" fillId="0" borderId="11" xfId="0" applyFont="1" applyBorder="1" applyAlignment="1" applyProtection="1">
      <alignment horizontal="center" vertical="center" wrapText="1"/>
      <protection hidden="1"/>
    </xf>
    <xf numFmtId="0" fontId="2" fillId="0" borderId="12" xfId="0" applyFont="1" applyBorder="1" applyAlignment="1" applyProtection="1">
      <alignment horizontal="center" vertical="center" wrapText="1"/>
      <protection hidden="1"/>
    </xf>
    <xf numFmtId="0" fontId="2" fillId="0" borderId="65" xfId="0" applyFont="1" applyBorder="1" applyAlignment="1" applyProtection="1">
      <alignment horizontal="center" vertical="center"/>
      <protection hidden="1"/>
    </xf>
    <xf numFmtId="0" fontId="2" fillId="4" borderId="60" xfId="0" applyFont="1" applyFill="1" applyBorder="1" applyAlignment="1" applyProtection="1">
      <alignment horizontal="center" vertical="center"/>
      <protection hidden="1"/>
    </xf>
    <xf numFmtId="0" fontId="4" fillId="4" borderId="60" xfId="0" applyFont="1" applyFill="1" applyBorder="1" applyAlignment="1" applyProtection="1">
      <alignment horizontal="center" vertical="center" wrapText="1"/>
      <protection hidden="1"/>
    </xf>
    <xf numFmtId="164" fontId="2" fillId="0" borderId="3" xfId="0" applyNumberFormat="1" applyFont="1" applyBorder="1" applyAlignment="1" applyProtection="1">
      <alignment horizontal="center" vertical="center"/>
      <protection hidden="1"/>
    </xf>
    <xf numFmtId="0" fontId="2" fillId="0" borderId="20" xfId="0" applyFont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4" fillId="4" borderId="44" xfId="0" applyFont="1" applyFill="1" applyBorder="1" applyAlignment="1" applyProtection="1">
      <alignment horizontal="center" vertical="center" wrapText="1"/>
      <protection hidden="1"/>
    </xf>
    <xf numFmtId="164" fontId="4" fillId="4" borderId="44" xfId="0" applyNumberFormat="1" applyFont="1" applyFill="1" applyBorder="1" applyAlignment="1" applyProtection="1">
      <alignment horizontal="center" vertical="center"/>
      <protection hidden="1"/>
    </xf>
    <xf numFmtId="0" fontId="4" fillId="4" borderId="26" xfId="0" applyFont="1" applyFill="1" applyBorder="1" applyAlignment="1" applyProtection="1">
      <alignment horizontal="center" vertical="center"/>
      <protection hidden="1"/>
    </xf>
    <xf numFmtId="0" fontId="4" fillId="4" borderId="27" xfId="0" applyFont="1" applyFill="1" applyBorder="1" applyAlignment="1" applyProtection="1">
      <alignment horizontal="center" vertical="center"/>
      <protection hidden="1"/>
    </xf>
    <xf numFmtId="0" fontId="4" fillId="4" borderId="30" xfId="0" applyFont="1" applyFill="1" applyBorder="1" applyAlignment="1" applyProtection="1">
      <alignment horizontal="center" vertical="center"/>
      <protection hidden="1"/>
    </xf>
    <xf numFmtId="164" fontId="4" fillId="4" borderId="27" xfId="0" applyNumberFormat="1" applyFont="1" applyFill="1" applyBorder="1" applyAlignment="1" applyProtection="1">
      <alignment horizontal="center" vertical="center"/>
      <protection hidden="1"/>
    </xf>
    <xf numFmtId="0" fontId="2" fillId="4" borderId="30" xfId="0" applyFont="1" applyFill="1" applyBorder="1" applyAlignment="1" applyProtection="1">
      <alignment horizontal="center" vertical="center"/>
      <protection hidden="1"/>
    </xf>
    <xf numFmtId="164" fontId="4" fillId="4" borderId="26" xfId="0" applyNumberFormat="1" applyFont="1" applyFill="1" applyBorder="1" applyAlignment="1" applyProtection="1">
      <alignment horizontal="center" vertical="center"/>
      <protection hidden="1"/>
    </xf>
    <xf numFmtId="0" fontId="4" fillId="4" borderId="29" xfId="0" applyFont="1" applyFill="1" applyBorder="1" applyAlignment="1" applyProtection="1">
      <alignment horizontal="center" vertical="center"/>
      <protection hidden="1"/>
    </xf>
    <xf numFmtId="9" fontId="4" fillId="4" borderId="30" xfId="0" applyNumberFormat="1" applyFont="1" applyFill="1" applyBorder="1" applyAlignment="1" applyProtection="1">
      <alignment horizontal="center" vertical="center"/>
      <protection hidden="1"/>
    </xf>
    <xf numFmtId="0" fontId="16" fillId="4" borderId="28" xfId="0" applyFont="1" applyFill="1" applyBorder="1" applyAlignment="1" applyProtection="1">
      <alignment horizontal="center" vertical="center"/>
      <protection hidden="1"/>
    </xf>
    <xf numFmtId="0" fontId="2" fillId="4" borderId="26" xfId="0" applyFont="1" applyFill="1" applyBorder="1" applyAlignment="1" applyProtection="1">
      <alignment horizontal="center" vertical="center"/>
      <protection hidden="1"/>
    </xf>
    <xf numFmtId="0" fontId="4" fillId="4" borderId="54" xfId="0" applyFont="1" applyFill="1" applyBorder="1" applyAlignment="1" applyProtection="1">
      <alignment horizontal="center" vertical="center" wrapText="1"/>
      <protection hidden="1"/>
    </xf>
    <xf numFmtId="164" fontId="4" fillId="4" borderId="40" xfId="0" applyNumberFormat="1" applyFont="1" applyFill="1" applyBorder="1" applyAlignment="1" applyProtection="1">
      <alignment horizontal="center" vertical="center"/>
      <protection hidden="1"/>
    </xf>
    <xf numFmtId="164" fontId="4" fillId="4" borderId="71" xfId="0" applyNumberFormat="1" applyFont="1" applyFill="1" applyBorder="1" applyAlignment="1" applyProtection="1">
      <alignment horizontal="center" vertical="center"/>
      <protection hidden="1"/>
    </xf>
    <xf numFmtId="164" fontId="2" fillId="0" borderId="1" xfId="0" applyNumberFormat="1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 wrapText="1"/>
      <protection hidden="1"/>
    </xf>
    <xf numFmtId="164" fontId="2" fillId="0" borderId="0" xfId="0" applyNumberFormat="1" applyFont="1" applyAlignment="1" applyProtection="1">
      <alignment horizontal="center" vertical="center"/>
      <protection hidden="1"/>
    </xf>
    <xf numFmtId="0" fontId="17" fillId="0" borderId="35" xfId="0" applyFont="1" applyBorder="1" applyAlignment="1" applyProtection="1">
      <alignment horizontal="center" vertical="center"/>
      <protection hidden="1"/>
    </xf>
    <xf numFmtId="9" fontId="2" fillId="0" borderId="0" xfId="0" applyNumberFormat="1" applyFont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 vertical="center"/>
      <protection hidden="1"/>
    </xf>
    <xf numFmtId="0" fontId="4" fillId="4" borderId="28" xfId="0" applyFont="1" applyFill="1" applyBorder="1" applyAlignment="1" applyProtection="1">
      <alignment horizontal="center" vertical="center"/>
      <protection hidden="1"/>
    </xf>
    <xf numFmtId="0" fontId="2" fillId="0" borderId="23" xfId="0" applyFont="1" applyBorder="1" applyAlignment="1" applyProtection="1">
      <alignment horizontal="center" vertical="center"/>
      <protection hidden="1"/>
    </xf>
    <xf numFmtId="0" fontId="2" fillId="4" borderId="27" xfId="0" applyFont="1" applyFill="1" applyBorder="1" applyAlignment="1" applyProtection="1">
      <alignment horizontal="center" vertical="center"/>
      <protection hidden="1"/>
    </xf>
    <xf numFmtId="0" fontId="2" fillId="4" borderId="28" xfId="0" applyFont="1" applyFill="1" applyBorder="1" applyAlignment="1" applyProtection="1">
      <alignment horizontal="center" vertical="center"/>
      <protection hidden="1"/>
    </xf>
    <xf numFmtId="0" fontId="3" fillId="0" borderId="0" xfId="0" applyFont="1" applyProtection="1">
      <protection hidden="1"/>
    </xf>
    <xf numFmtId="0" fontId="1" fillId="0" borderId="0" xfId="0" applyFont="1" applyProtection="1">
      <protection hidden="1"/>
    </xf>
    <xf numFmtId="0" fontId="4" fillId="0" borderId="60" xfId="0" applyFont="1" applyBorder="1" applyAlignment="1" applyProtection="1">
      <alignment horizontal="center"/>
      <protection hidden="1"/>
    </xf>
    <xf numFmtId="0" fontId="4" fillId="0" borderId="49" xfId="0" applyFont="1" applyBorder="1" applyAlignment="1" applyProtection="1">
      <alignment horizontal="center"/>
      <protection hidden="1"/>
    </xf>
    <xf numFmtId="0" fontId="0" fillId="0" borderId="31" xfId="0" applyBorder="1" applyProtection="1">
      <protection hidden="1"/>
    </xf>
    <xf numFmtId="1" fontId="0" fillId="0" borderId="0" xfId="0" applyNumberFormat="1" applyProtection="1">
      <protection hidden="1"/>
    </xf>
    <xf numFmtId="0" fontId="4" fillId="0" borderId="31" xfId="0" applyFont="1" applyBorder="1" applyProtection="1">
      <protection hidden="1"/>
    </xf>
    <xf numFmtId="0" fontId="0" fillId="0" borderId="31" xfId="0" applyBorder="1" applyAlignment="1" applyProtection="1">
      <alignment horizontal="center"/>
      <protection hidden="1"/>
    </xf>
    <xf numFmtId="0" fontId="4" fillId="0" borderId="2" xfId="0" applyFont="1" applyBorder="1" applyAlignment="1" applyProtection="1">
      <alignment horizontal="center" vertical="center" wrapText="1"/>
      <protection hidden="1"/>
    </xf>
    <xf numFmtId="0" fontId="4" fillId="0" borderId="3" xfId="0" applyFont="1" applyBorder="1" applyAlignment="1" applyProtection="1">
      <alignment horizontal="center" vertical="center" wrapText="1"/>
      <protection hidden="1"/>
    </xf>
    <xf numFmtId="0" fontId="4" fillId="0" borderId="10" xfId="0" applyFont="1" applyBorder="1" applyAlignment="1" applyProtection="1">
      <alignment horizontal="center" vertical="center" wrapText="1"/>
      <protection hidden="1"/>
    </xf>
    <xf numFmtId="0" fontId="4" fillId="0" borderId="76" xfId="0" applyFont="1" applyBorder="1" applyAlignment="1" applyProtection="1">
      <alignment horizontal="center" vertical="center" wrapText="1"/>
      <protection hidden="1"/>
    </xf>
    <xf numFmtId="0" fontId="4" fillId="0" borderId="37" xfId="0" applyFont="1" applyBorder="1" applyAlignment="1" applyProtection="1">
      <alignment horizontal="center" vertical="center" wrapText="1"/>
      <protection hidden="1"/>
    </xf>
    <xf numFmtId="0" fontId="4" fillId="0" borderId="1" xfId="0" applyFont="1" applyBorder="1" applyAlignment="1" applyProtection="1">
      <alignment horizontal="center" vertical="center" wrapText="1"/>
      <protection hidden="1"/>
    </xf>
    <xf numFmtId="0" fontId="4" fillId="0" borderId="16" xfId="0" applyFont="1" applyBorder="1" applyAlignment="1" applyProtection="1">
      <alignment horizontal="center" vertical="center" wrapText="1"/>
      <protection hidden="1"/>
    </xf>
    <xf numFmtId="0" fontId="2" fillId="0" borderId="72" xfId="0" applyFont="1" applyBorder="1" applyAlignment="1" applyProtection="1">
      <alignment horizontal="center" vertical="center" wrapText="1"/>
      <protection hidden="1"/>
    </xf>
    <xf numFmtId="0" fontId="4" fillId="3" borderId="60" xfId="0" applyFont="1" applyFill="1" applyBorder="1" applyAlignment="1" applyProtection="1">
      <alignment horizontal="center" vertical="center" wrapText="1"/>
      <protection hidden="1"/>
    </xf>
    <xf numFmtId="0" fontId="4" fillId="0" borderId="64" xfId="0" applyFont="1" applyBorder="1" applyAlignment="1" applyProtection="1">
      <alignment horizontal="center" vertical="center" wrapText="1"/>
      <protection hidden="1"/>
    </xf>
    <xf numFmtId="0" fontId="2" fillId="0" borderId="22" xfId="0" applyFont="1" applyBorder="1" applyAlignment="1" applyProtection="1">
      <alignment horizontal="center" vertical="center" wrapText="1"/>
      <protection hidden="1"/>
    </xf>
    <xf numFmtId="0" fontId="4" fillId="0" borderId="63" xfId="0" applyFont="1" applyBorder="1" applyAlignment="1" applyProtection="1">
      <alignment horizontal="center" vertical="center" wrapText="1"/>
      <protection hidden="1"/>
    </xf>
    <xf numFmtId="0" fontId="4" fillId="0" borderId="4" xfId="0" applyFont="1" applyBorder="1" applyAlignment="1" applyProtection="1">
      <alignment horizontal="center" vertical="center" wrapText="1"/>
      <protection hidden="1"/>
    </xf>
    <xf numFmtId="0" fontId="4" fillId="0" borderId="19" xfId="0" applyFont="1" applyBorder="1" applyAlignment="1" applyProtection="1">
      <alignment horizontal="center" vertical="center" wrapText="1"/>
      <protection hidden="1"/>
    </xf>
    <xf numFmtId="0" fontId="4" fillId="0" borderId="6" xfId="0" applyFont="1" applyBorder="1" applyAlignment="1" applyProtection="1">
      <alignment horizontal="center" vertical="center" wrapText="1"/>
      <protection hidden="1"/>
    </xf>
    <xf numFmtId="0" fontId="4" fillId="0" borderId="5" xfId="0" applyFont="1" applyBorder="1" applyAlignment="1" applyProtection="1">
      <alignment horizontal="center" vertical="center" wrapText="1"/>
      <protection hidden="1"/>
    </xf>
    <xf numFmtId="0" fontId="4" fillId="0" borderId="25" xfId="0" applyFont="1" applyBorder="1" applyAlignment="1" applyProtection="1">
      <alignment horizontal="center" vertical="center" wrapText="1"/>
      <protection hidden="1"/>
    </xf>
    <xf numFmtId="0" fontId="2" fillId="0" borderId="47" xfId="0" applyFont="1" applyBorder="1" applyAlignment="1" applyProtection="1">
      <alignment horizontal="center" vertical="center" wrapText="1"/>
      <protection hidden="1"/>
    </xf>
    <xf numFmtId="0" fontId="2" fillId="0" borderId="25" xfId="0" applyFont="1" applyBorder="1" applyAlignment="1" applyProtection="1">
      <alignment horizontal="center" vertical="center" wrapText="1"/>
      <protection hidden="1"/>
    </xf>
    <xf numFmtId="0" fontId="2" fillId="0" borderId="8" xfId="0" applyFont="1" applyBorder="1" applyAlignment="1" applyProtection="1">
      <alignment horizontal="center" vertical="center"/>
      <protection hidden="1"/>
    </xf>
    <xf numFmtId="0" fontId="17" fillId="0" borderId="8" xfId="0" applyFont="1" applyBorder="1" applyAlignment="1" applyProtection="1">
      <alignment horizontal="center" vertical="center"/>
      <protection hidden="1"/>
    </xf>
    <xf numFmtId="164" fontId="2" fillId="0" borderId="60" xfId="0" applyNumberFormat="1" applyFont="1" applyBorder="1" applyAlignment="1" applyProtection="1">
      <alignment horizontal="center" vertical="center"/>
      <protection hidden="1"/>
    </xf>
    <xf numFmtId="0" fontId="2" fillId="2" borderId="48" xfId="0" applyFont="1" applyFill="1" applyBorder="1" applyAlignment="1" applyProtection="1">
      <alignment vertical="center"/>
      <protection hidden="1"/>
    </xf>
    <xf numFmtId="0" fontId="2" fillId="2" borderId="48" xfId="0" applyFont="1" applyFill="1" applyBorder="1" applyAlignment="1" applyProtection="1">
      <alignment horizontal="center" vertical="center"/>
      <protection hidden="1"/>
    </xf>
    <xf numFmtId="0" fontId="4" fillId="3" borderId="9" xfId="0" applyFont="1" applyFill="1" applyBorder="1" applyAlignment="1" applyProtection="1">
      <alignment horizontal="center" vertical="center" wrapText="1"/>
      <protection hidden="1"/>
    </xf>
    <xf numFmtId="0" fontId="9" fillId="2" borderId="48" xfId="0" applyFont="1" applyFill="1" applyBorder="1" applyAlignment="1" applyProtection="1">
      <alignment vertical="center"/>
      <protection hidden="1"/>
    </xf>
    <xf numFmtId="0" fontId="9" fillId="2" borderId="0" xfId="0" applyFont="1" applyFill="1" applyAlignment="1" applyProtection="1">
      <alignment vertical="center"/>
      <protection hidden="1"/>
    </xf>
    <xf numFmtId="0" fontId="0" fillId="2" borderId="48" xfId="0" applyFill="1" applyBorder="1" applyAlignment="1" applyProtection="1">
      <alignment horizontal="center" vertical="center"/>
      <protection hidden="1"/>
    </xf>
    <xf numFmtId="0" fontId="9" fillId="2" borderId="48" xfId="0" applyFont="1" applyFill="1" applyBorder="1" applyAlignment="1" applyProtection="1">
      <alignment horizontal="center" vertical="center"/>
      <protection hidden="1"/>
    </xf>
    <xf numFmtId="0" fontId="8" fillId="2" borderId="48" xfId="0" applyFont="1" applyFill="1" applyBorder="1" applyAlignment="1" applyProtection="1">
      <alignment horizontal="center" vertical="center"/>
      <protection hidden="1"/>
    </xf>
    <xf numFmtId="0" fontId="4" fillId="2" borderId="48" xfId="0" applyFont="1" applyFill="1" applyBorder="1" applyAlignment="1" applyProtection="1">
      <alignment vertical="center"/>
      <protection hidden="1"/>
    </xf>
    <xf numFmtId="0" fontId="4" fillId="2" borderId="0" xfId="0" applyFont="1" applyFill="1" applyAlignment="1" applyProtection="1">
      <alignment vertical="center"/>
      <protection hidden="1"/>
    </xf>
    <xf numFmtId="0" fontId="2" fillId="2" borderId="8" xfId="0" applyFont="1" applyFill="1" applyBorder="1" applyAlignment="1" applyProtection="1">
      <alignment horizontal="left" vertical="center"/>
      <protection hidden="1"/>
    </xf>
    <xf numFmtId="0" fontId="2" fillId="2" borderId="8" xfId="0" applyFont="1" applyFill="1" applyBorder="1" applyAlignment="1" applyProtection="1">
      <alignment vertical="center"/>
      <protection hidden="1"/>
    </xf>
    <xf numFmtId="49" fontId="2" fillId="2" borderId="8" xfId="0" applyNumberFormat="1" applyFont="1" applyFill="1" applyBorder="1" applyAlignment="1" applyProtection="1">
      <alignment vertical="center"/>
      <protection hidden="1"/>
    </xf>
    <xf numFmtId="1" fontId="2" fillId="2" borderId="8" xfId="0" applyNumberFormat="1" applyFont="1" applyFill="1" applyBorder="1" applyAlignment="1" applyProtection="1">
      <alignment vertical="center"/>
      <protection hidden="1"/>
    </xf>
    <xf numFmtId="49" fontId="2" fillId="2" borderId="0" xfId="0" applyNumberFormat="1" applyFont="1" applyFill="1" applyAlignment="1" applyProtection="1">
      <alignment vertical="center"/>
      <protection hidden="1"/>
    </xf>
    <xf numFmtId="1" fontId="10" fillId="2" borderId="0" xfId="0" applyNumberFormat="1" applyFont="1" applyFill="1" applyAlignment="1" applyProtection="1">
      <alignment vertical="center"/>
      <protection hidden="1"/>
    </xf>
    <xf numFmtId="49" fontId="10" fillId="2" borderId="0" xfId="0" applyNumberFormat="1" applyFont="1" applyFill="1" applyAlignment="1" applyProtection="1">
      <alignment vertical="center"/>
      <protection hidden="1"/>
    </xf>
    <xf numFmtId="49" fontId="0" fillId="2" borderId="0" xfId="0" applyNumberFormat="1" applyFill="1" applyAlignment="1" applyProtection="1">
      <alignment vertical="center"/>
      <protection hidden="1"/>
    </xf>
    <xf numFmtId="1" fontId="0" fillId="2" borderId="0" xfId="0" applyNumberFormat="1" applyFill="1" applyAlignment="1" applyProtection="1">
      <alignment vertical="center"/>
      <protection hidden="1"/>
    </xf>
    <xf numFmtId="164" fontId="2" fillId="0" borderId="14" xfId="0" applyNumberFormat="1" applyFont="1" applyBorder="1" applyAlignment="1" applyProtection="1">
      <alignment horizontal="center" vertical="center"/>
      <protection hidden="1"/>
    </xf>
    <xf numFmtId="164" fontId="2" fillId="0" borderId="33" xfId="0" applyNumberFormat="1" applyFont="1" applyBorder="1" applyAlignment="1" applyProtection="1">
      <alignment horizontal="center" vertical="center"/>
      <protection locked="0"/>
    </xf>
    <xf numFmtId="164" fontId="2" fillId="0" borderId="1" xfId="0" applyNumberFormat="1" applyFont="1" applyBorder="1" applyAlignment="1" applyProtection="1">
      <alignment horizontal="center" vertical="center"/>
      <protection locked="0"/>
    </xf>
    <xf numFmtId="164" fontId="2" fillId="0" borderId="14" xfId="0" applyNumberFormat="1" applyFont="1" applyBorder="1" applyAlignment="1" applyProtection="1">
      <alignment horizontal="center" vertical="center"/>
      <protection locked="0"/>
    </xf>
    <xf numFmtId="0" fontId="2" fillId="0" borderId="3" xfId="0" applyFont="1" applyBorder="1" applyAlignment="1" applyProtection="1">
      <alignment horizontal="center" vertical="center"/>
      <protection locked="0"/>
    </xf>
    <xf numFmtId="164" fontId="2" fillId="0" borderId="4" xfId="0" applyNumberFormat="1" applyFont="1" applyBorder="1" applyAlignment="1" applyProtection="1">
      <alignment horizontal="center" vertical="center"/>
      <protection locked="0"/>
    </xf>
    <xf numFmtId="164" fontId="2" fillId="0" borderId="37" xfId="0" applyNumberFormat="1" applyFont="1" applyBorder="1" applyAlignment="1" applyProtection="1">
      <alignment horizontal="center" vertical="center"/>
      <protection locked="0"/>
    </xf>
    <xf numFmtId="0" fontId="2" fillId="0" borderId="34" xfId="0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2" fillId="0" borderId="21" xfId="0" applyFont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hidden="1"/>
    </xf>
    <xf numFmtId="0" fontId="2" fillId="0" borderId="9" xfId="0" applyFont="1" applyBorder="1" applyAlignment="1" applyProtection="1">
      <alignment vertical="center"/>
      <protection hidden="1"/>
    </xf>
    <xf numFmtId="0" fontId="2" fillId="0" borderId="48" xfId="0" applyFont="1" applyBorder="1" applyAlignment="1" applyProtection="1">
      <alignment horizontal="center" vertical="center"/>
      <protection hidden="1"/>
    </xf>
    <xf numFmtId="0" fontId="2" fillId="5" borderId="33" xfId="0" applyFont="1" applyFill="1" applyBorder="1" applyAlignment="1" applyProtection="1">
      <alignment horizontal="center" vertical="center" wrapText="1"/>
      <protection locked="0"/>
    </xf>
    <xf numFmtId="0" fontId="2" fillId="5" borderId="3" xfId="0" applyFont="1" applyFill="1" applyBorder="1" applyAlignment="1" applyProtection="1">
      <alignment horizontal="center" vertical="center"/>
      <protection hidden="1"/>
    </xf>
    <xf numFmtId="164" fontId="2" fillId="5" borderId="3" xfId="0" applyNumberFormat="1" applyFont="1" applyFill="1" applyBorder="1" applyAlignment="1" applyProtection="1">
      <alignment horizontal="center" vertical="center"/>
      <protection hidden="1"/>
    </xf>
    <xf numFmtId="164" fontId="2" fillId="5" borderId="1" xfId="0" applyNumberFormat="1" applyFont="1" applyFill="1" applyBorder="1" applyAlignment="1" applyProtection="1">
      <alignment horizontal="center" vertical="center"/>
      <protection hidden="1"/>
    </xf>
    <xf numFmtId="164" fontId="2" fillId="5" borderId="4" xfId="0" applyNumberFormat="1" applyFont="1" applyFill="1" applyBorder="1" applyAlignment="1" applyProtection="1">
      <alignment horizontal="center" vertical="center"/>
      <protection hidden="1"/>
    </xf>
    <xf numFmtId="0" fontId="2" fillId="5" borderId="20" xfId="0" applyFont="1" applyFill="1" applyBorder="1" applyAlignment="1" applyProtection="1">
      <alignment horizontal="center" vertical="center"/>
      <protection hidden="1"/>
    </xf>
    <xf numFmtId="0" fontId="2" fillId="7" borderId="20" xfId="0" applyFont="1" applyFill="1" applyBorder="1" applyAlignment="1" applyProtection="1">
      <alignment horizontal="center" vertical="center"/>
      <protection hidden="1"/>
    </xf>
    <xf numFmtId="0" fontId="2" fillId="6" borderId="33" xfId="0" applyFont="1" applyFill="1" applyBorder="1" applyAlignment="1" applyProtection="1">
      <alignment horizontal="center" vertical="center" wrapText="1"/>
      <protection locked="0"/>
    </xf>
    <xf numFmtId="0" fontId="2" fillId="6" borderId="3" xfId="0" applyFont="1" applyFill="1" applyBorder="1" applyAlignment="1" applyProtection="1">
      <alignment horizontal="center" vertical="center"/>
      <protection hidden="1"/>
    </xf>
    <xf numFmtId="164" fontId="2" fillId="6" borderId="1" xfId="0" applyNumberFormat="1" applyFont="1" applyFill="1" applyBorder="1" applyAlignment="1" applyProtection="1">
      <alignment horizontal="center" vertical="center"/>
      <protection hidden="1"/>
    </xf>
    <xf numFmtId="164" fontId="2" fillId="6" borderId="3" xfId="0" applyNumberFormat="1" applyFont="1" applyFill="1" applyBorder="1" applyAlignment="1" applyProtection="1">
      <alignment horizontal="center" vertical="center"/>
      <protection hidden="1"/>
    </xf>
    <xf numFmtId="164" fontId="2" fillId="6" borderId="4" xfId="0" applyNumberFormat="1" applyFont="1" applyFill="1" applyBorder="1" applyAlignment="1" applyProtection="1">
      <alignment horizontal="center" vertical="center"/>
      <protection hidden="1"/>
    </xf>
    <xf numFmtId="0" fontId="2" fillId="6" borderId="1" xfId="0" applyFont="1" applyFill="1" applyBorder="1" applyAlignment="1" applyProtection="1">
      <alignment horizontal="center" vertical="center"/>
      <protection hidden="1"/>
    </xf>
    <xf numFmtId="0" fontId="2" fillId="6" borderId="20" xfId="0" applyFont="1" applyFill="1" applyBorder="1" applyAlignment="1" applyProtection="1">
      <alignment horizontal="center" vertical="center"/>
      <protection hidden="1"/>
    </xf>
    <xf numFmtId="0" fontId="2" fillId="5" borderId="1" xfId="0" applyFont="1" applyFill="1" applyBorder="1" applyAlignment="1" applyProtection="1">
      <alignment horizontal="center" vertical="center"/>
      <protection hidden="1"/>
    </xf>
    <xf numFmtId="0" fontId="2" fillId="2" borderId="2" xfId="0" applyFont="1" applyFill="1" applyBorder="1" applyAlignment="1" applyProtection="1">
      <alignment horizontal="center" vertical="center"/>
      <protection hidden="1"/>
    </xf>
    <xf numFmtId="0" fontId="2" fillId="2" borderId="3" xfId="0" applyFont="1" applyFill="1" applyBorder="1" applyAlignment="1" applyProtection="1">
      <alignment horizontal="center" vertical="center"/>
      <protection hidden="1"/>
    </xf>
    <xf numFmtId="0" fontId="2" fillId="2" borderId="34" xfId="0" applyFont="1" applyFill="1" applyBorder="1" applyAlignment="1" applyProtection="1">
      <alignment horizontal="center" vertical="center"/>
      <protection hidden="1"/>
    </xf>
    <xf numFmtId="0" fontId="2" fillId="2" borderId="6" xfId="0" applyFont="1" applyFill="1" applyBorder="1" applyAlignment="1" applyProtection="1">
      <alignment horizontal="center" vertical="center"/>
      <protection hidden="1"/>
    </xf>
    <xf numFmtId="0" fontId="2" fillId="2" borderId="5" xfId="0" applyFont="1" applyFill="1" applyBorder="1" applyAlignment="1" applyProtection="1">
      <alignment horizontal="center" vertical="center"/>
      <protection hidden="1"/>
    </xf>
    <xf numFmtId="0" fontId="2" fillId="2" borderId="24" xfId="0" applyFont="1" applyFill="1" applyBorder="1" applyAlignment="1" applyProtection="1">
      <alignment horizontal="center" vertical="center"/>
      <protection hidden="1"/>
    </xf>
    <xf numFmtId="10" fontId="2" fillId="0" borderId="54" xfId="0" applyNumberFormat="1" applyFont="1" applyBorder="1" applyAlignment="1" applyProtection="1">
      <alignment horizontal="center" vertical="center"/>
      <protection hidden="1"/>
    </xf>
    <xf numFmtId="0" fontId="2" fillId="5" borderId="21" xfId="0" applyFont="1" applyFill="1" applyBorder="1" applyAlignment="1" applyProtection="1">
      <alignment horizontal="center" vertical="center"/>
      <protection hidden="1"/>
    </xf>
    <xf numFmtId="0" fontId="2" fillId="6" borderId="21" xfId="0" applyFont="1" applyFill="1" applyBorder="1" applyAlignment="1" applyProtection="1">
      <alignment horizontal="center" vertical="center"/>
      <protection hidden="1"/>
    </xf>
    <xf numFmtId="164" fontId="2" fillId="6" borderId="33" xfId="0" applyNumberFormat="1" applyFont="1" applyFill="1" applyBorder="1" applyAlignment="1" applyProtection="1">
      <alignment horizontal="center" vertical="center"/>
      <protection hidden="1"/>
    </xf>
    <xf numFmtId="0" fontId="2" fillId="0" borderId="32" xfId="0" applyFont="1" applyBorder="1" applyAlignment="1" applyProtection="1">
      <alignment horizontal="center" vertical="center"/>
      <protection hidden="1"/>
    </xf>
    <xf numFmtId="0" fontId="2" fillId="0" borderId="41" xfId="0" applyFont="1" applyBorder="1" applyAlignment="1" applyProtection="1">
      <alignment horizontal="center" vertical="center"/>
      <protection hidden="1"/>
    </xf>
    <xf numFmtId="0" fontId="2" fillId="0" borderId="70" xfId="0" applyFont="1" applyBorder="1" applyAlignment="1" applyProtection="1">
      <alignment horizontal="center" vertical="center"/>
      <protection hidden="1"/>
    </xf>
    <xf numFmtId="0" fontId="2" fillId="0" borderId="80" xfId="0" applyFont="1" applyBorder="1" applyAlignment="1" applyProtection="1">
      <alignment horizontal="center" vertical="center"/>
      <protection hidden="1"/>
    </xf>
    <xf numFmtId="0" fontId="2" fillId="5" borderId="65" xfId="0" applyFont="1" applyFill="1" applyBorder="1" applyAlignment="1" applyProtection="1">
      <alignment horizontal="center" vertical="center"/>
      <protection hidden="1"/>
    </xf>
    <xf numFmtId="0" fontId="2" fillId="6" borderId="23" xfId="0" applyFont="1" applyFill="1" applyBorder="1" applyAlignment="1" applyProtection="1">
      <alignment horizontal="center" vertical="center"/>
      <protection hidden="1"/>
    </xf>
    <xf numFmtId="0" fontId="2" fillId="5" borderId="80" xfId="0" applyFont="1" applyFill="1" applyBorder="1" applyAlignment="1" applyProtection="1">
      <alignment horizontal="center" vertical="center"/>
      <protection hidden="1"/>
    </xf>
    <xf numFmtId="0" fontId="2" fillId="6" borderId="70" xfId="0" applyFont="1" applyFill="1" applyBorder="1" applyAlignment="1" applyProtection="1">
      <alignment horizontal="center" vertical="center"/>
      <protection hidden="1"/>
    </xf>
    <xf numFmtId="0" fontId="2" fillId="7" borderId="65" xfId="0" applyFont="1" applyFill="1" applyBorder="1" applyAlignment="1" applyProtection="1">
      <alignment horizontal="center" vertical="center"/>
      <protection hidden="1"/>
    </xf>
    <xf numFmtId="0" fontId="2" fillId="7" borderId="23" xfId="0" applyFont="1" applyFill="1" applyBorder="1" applyAlignment="1" applyProtection="1">
      <alignment horizontal="center" vertical="center"/>
      <protection hidden="1"/>
    </xf>
    <xf numFmtId="0" fontId="2" fillId="7" borderId="70" xfId="0" applyFont="1" applyFill="1" applyBorder="1" applyAlignment="1" applyProtection="1">
      <alignment horizontal="center" vertical="center"/>
      <protection hidden="1"/>
    </xf>
    <xf numFmtId="0" fontId="2" fillId="5" borderId="23" xfId="0" applyFont="1" applyFill="1" applyBorder="1" applyAlignment="1" applyProtection="1">
      <alignment horizontal="center" vertical="center"/>
      <protection hidden="1"/>
    </xf>
    <xf numFmtId="0" fontId="2" fillId="7" borderId="80" xfId="0" applyFont="1" applyFill="1" applyBorder="1" applyAlignment="1" applyProtection="1">
      <alignment horizontal="center" vertical="center"/>
      <protection hidden="1"/>
    </xf>
    <xf numFmtId="0" fontId="2" fillId="6" borderId="65" xfId="0" applyFont="1" applyFill="1" applyBorder="1" applyAlignment="1" applyProtection="1">
      <alignment horizontal="center" vertical="center"/>
      <protection hidden="1"/>
    </xf>
    <xf numFmtId="0" fontId="2" fillId="0" borderId="53" xfId="0" applyFont="1" applyBorder="1" applyAlignment="1" applyProtection="1">
      <alignment horizontal="center" vertical="center"/>
      <protection hidden="1"/>
    </xf>
    <xf numFmtId="0" fontId="2" fillId="0" borderId="31" xfId="0" applyFont="1" applyBorder="1" applyAlignment="1" applyProtection="1">
      <alignment horizontal="center" vertical="center"/>
      <protection hidden="1"/>
    </xf>
    <xf numFmtId="0" fontId="2" fillId="0" borderId="16" xfId="0" applyFont="1" applyBorder="1" applyAlignment="1" applyProtection="1">
      <alignment horizontal="center" vertical="center"/>
      <protection hidden="1"/>
    </xf>
    <xf numFmtId="0" fontId="2" fillId="0" borderId="17" xfId="0" applyFont="1" applyBorder="1" applyAlignment="1" applyProtection="1">
      <alignment horizontal="center" vertical="center"/>
      <protection hidden="1"/>
    </xf>
    <xf numFmtId="0" fontId="2" fillId="0" borderId="76" xfId="0" applyFont="1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2" fillId="0" borderId="42" xfId="0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164" fontId="2" fillId="5" borderId="33" xfId="0" applyNumberFormat="1" applyFont="1" applyFill="1" applyBorder="1" applyAlignment="1" applyProtection="1">
      <alignment horizontal="center" vertical="center"/>
      <protection hidden="1"/>
    </xf>
    <xf numFmtId="0" fontId="2" fillId="0" borderId="62" xfId="0" applyFont="1" applyBorder="1" applyAlignment="1" applyProtection="1">
      <alignment horizontal="center" vertical="center"/>
      <protection hidden="1"/>
    </xf>
    <xf numFmtId="0" fontId="4" fillId="0" borderId="20" xfId="0" applyFont="1" applyBorder="1" applyAlignment="1" applyProtection="1">
      <alignment horizontal="center" vertical="center"/>
      <protection hidden="1"/>
    </xf>
    <xf numFmtId="1" fontId="2" fillId="0" borderId="15" xfId="0" applyNumberFormat="1" applyFont="1" applyBorder="1" applyAlignment="1" applyProtection="1">
      <alignment horizontal="center" vertical="center"/>
      <protection hidden="1"/>
    </xf>
    <xf numFmtId="1" fontId="2" fillId="0" borderId="17" xfId="0" applyNumberFormat="1" applyFont="1" applyBorder="1" applyAlignment="1" applyProtection="1">
      <alignment horizontal="center" vertical="center"/>
      <protection hidden="1"/>
    </xf>
    <xf numFmtId="1" fontId="2" fillId="0" borderId="70" xfId="0" applyNumberFormat="1" applyFont="1" applyBorder="1" applyAlignment="1" applyProtection="1">
      <alignment horizontal="center" vertical="center"/>
      <protection hidden="1"/>
    </xf>
    <xf numFmtId="1" fontId="2" fillId="0" borderId="20" xfId="0" applyNumberFormat="1" applyFont="1" applyBorder="1" applyAlignment="1" applyProtection="1">
      <alignment horizontal="center" vertical="center"/>
      <protection hidden="1"/>
    </xf>
    <xf numFmtId="0" fontId="2" fillId="0" borderId="71" xfId="0" applyFont="1" applyBorder="1" applyAlignment="1" applyProtection="1">
      <alignment horizontal="center" vertical="center"/>
      <protection hidden="1"/>
    </xf>
    <xf numFmtId="1" fontId="2" fillId="0" borderId="23" xfId="0" applyNumberFormat="1" applyFont="1" applyBorder="1" applyAlignment="1" applyProtection="1">
      <alignment horizontal="center" vertical="center"/>
      <protection hidden="1"/>
    </xf>
    <xf numFmtId="0" fontId="2" fillId="0" borderId="60" xfId="0" applyFont="1" applyBorder="1" applyAlignment="1" applyProtection="1">
      <alignment horizontal="center"/>
      <protection hidden="1"/>
    </xf>
    <xf numFmtId="9" fontId="2" fillId="0" borderId="34" xfId="0" applyNumberFormat="1" applyFont="1" applyBorder="1" applyAlignment="1" applyProtection="1">
      <alignment horizontal="center" vertical="center"/>
      <protection hidden="1"/>
    </xf>
    <xf numFmtId="9" fontId="2" fillId="0" borderId="24" xfId="0" applyNumberFormat="1" applyFont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left" vertical="center"/>
      <protection hidden="1"/>
    </xf>
    <xf numFmtId="0" fontId="2" fillId="0" borderId="4" xfId="0" applyFont="1" applyBorder="1" applyProtection="1">
      <protection hidden="1"/>
    </xf>
    <xf numFmtId="0" fontId="2" fillId="0" borderId="21" xfId="0" applyFont="1" applyBorder="1" applyProtection="1">
      <protection hidden="1"/>
    </xf>
    <xf numFmtId="0" fontId="2" fillId="0" borderId="6" xfId="0" applyFont="1" applyBorder="1" applyProtection="1">
      <protection hidden="1"/>
    </xf>
    <xf numFmtId="0" fontId="2" fillId="0" borderId="24" xfId="0" applyFont="1" applyBorder="1" applyProtection="1">
      <protection hidden="1"/>
    </xf>
    <xf numFmtId="0" fontId="2" fillId="0" borderId="20" xfId="0" applyFont="1" applyBorder="1" applyProtection="1">
      <protection hidden="1"/>
    </xf>
    <xf numFmtId="0" fontId="2" fillId="0" borderId="23" xfId="0" applyFont="1" applyBorder="1" applyProtection="1">
      <protection hidden="1"/>
    </xf>
    <xf numFmtId="0" fontId="2" fillId="4" borderId="26" xfId="0" applyFont="1" applyFill="1" applyBorder="1" applyAlignment="1" applyProtection="1">
      <alignment horizontal="left" vertical="center"/>
      <protection hidden="1"/>
    </xf>
    <xf numFmtId="0" fontId="2" fillId="4" borderId="28" xfId="0" applyFont="1" applyFill="1" applyBorder="1" applyAlignment="1" applyProtection="1">
      <alignment horizontal="left" vertical="center"/>
      <protection hidden="1"/>
    </xf>
    <xf numFmtId="0" fontId="2" fillId="0" borderId="48" xfId="0" applyFont="1" applyBorder="1" applyAlignment="1" applyProtection="1">
      <alignment vertical="center"/>
      <protection hidden="1"/>
    </xf>
    <xf numFmtId="0" fontId="2" fillId="4" borderId="60" xfId="0" applyFont="1" applyFill="1" applyBorder="1" applyAlignment="1" applyProtection="1">
      <alignment horizontal="center" vertical="center" wrapText="1"/>
      <protection hidden="1"/>
    </xf>
    <xf numFmtId="0" fontId="2" fillId="0" borderId="15" xfId="0" applyFont="1" applyBorder="1" applyAlignment="1" applyProtection="1">
      <alignment horizontal="center" vertical="center" wrapText="1"/>
      <protection hidden="1"/>
    </xf>
    <xf numFmtId="0" fontId="2" fillId="0" borderId="19" xfId="0" applyFont="1" applyBorder="1" applyAlignment="1" applyProtection="1">
      <alignment horizontal="center" vertical="center" wrapText="1"/>
      <protection hidden="1"/>
    </xf>
    <xf numFmtId="0" fontId="2" fillId="0" borderId="6" xfId="0" applyFont="1" applyBorder="1" applyAlignment="1" applyProtection="1">
      <alignment horizontal="left" vertical="center"/>
      <protection hidden="1"/>
    </xf>
    <xf numFmtId="0" fontId="0" fillId="0" borderId="26" xfId="0" applyBorder="1" applyAlignment="1" applyProtection="1">
      <alignment horizontal="center" vertical="center" wrapText="1"/>
      <protection hidden="1"/>
    </xf>
    <xf numFmtId="0" fontId="0" fillId="0" borderId="27" xfId="0" applyBorder="1" applyAlignment="1" applyProtection="1">
      <alignment horizontal="center" vertical="center" wrapText="1"/>
      <protection hidden="1"/>
    </xf>
    <xf numFmtId="0" fontId="0" fillId="0" borderId="28" xfId="0" applyBorder="1" applyAlignment="1" applyProtection="1">
      <alignment horizontal="center" vertical="center" wrapText="1"/>
      <protection hidden="1"/>
    </xf>
    <xf numFmtId="1" fontId="4" fillId="3" borderId="60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8" xfId="0" applyFont="1" applyBorder="1" applyAlignment="1" applyProtection="1">
      <alignment horizontal="center" vertical="center" wrapText="1"/>
      <protection hidden="1"/>
    </xf>
    <xf numFmtId="3" fontId="2" fillId="0" borderId="26" xfId="0" applyNumberFormat="1" applyFont="1" applyBorder="1" applyAlignment="1" applyProtection="1">
      <alignment horizontal="center" vertical="center" wrapText="1"/>
      <protection hidden="1"/>
    </xf>
    <xf numFmtId="0" fontId="2" fillId="0" borderId="2" xfId="0" applyFont="1" applyBorder="1" applyAlignment="1" applyProtection="1">
      <alignment horizontal="left" vertical="center"/>
      <protection hidden="1"/>
    </xf>
    <xf numFmtId="0" fontId="2" fillId="0" borderId="60" xfId="0" applyFont="1" applyBorder="1" applyAlignment="1" applyProtection="1">
      <alignment horizontal="left"/>
      <protection hidden="1"/>
    </xf>
    <xf numFmtId="0" fontId="2" fillId="0" borderId="60" xfId="0" applyFont="1" applyBorder="1" applyAlignment="1" applyProtection="1">
      <alignment vertical="center"/>
      <protection hidden="1"/>
    </xf>
    <xf numFmtId="1" fontId="18" fillId="2" borderId="71" xfId="0" applyNumberFormat="1" applyFont="1" applyFill="1" applyBorder="1" applyAlignment="1" applyProtection="1">
      <alignment horizontal="center" vertical="center"/>
      <protection hidden="1"/>
    </xf>
    <xf numFmtId="1" fontId="18" fillId="2" borderId="40" xfId="0" applyNumberFormat="1" applyFont="1" applyFill="1" applyBorder="1" applyAlignment="1" applyProtection="1">
      <alignment horizontal="center" vertical="center"/>
      <protection hidden="1"/>
    </xf>
    <xf numFmtId="0" fontId="2" fillId="0" borderId="35" xfId="0" applyFont="1" applyBorder="1" applyAlignment="1" applyProtection="1">
      <alignment horizontal="left" vertical="center"/>
      <protection hidden="1"/>
    </xf>
    <xf numFmtId="0" fontId="2" fillId="0" borderId="35" xfId="0" applyFont="1" applyBorder="1" applyAlignment="1" applyProtection="1">
      <alignment vertical="center"/>
      <protection hidden="1"/>
    </xf>
    <xf numFmtId="0" fontId="2" fillId="0" borderId="48" xfId="0" applyFont="1" applyBorder="1" applyAlignment="1" applyProtection="1">
      <alignment horizontal="left" vertical="center"/>
      <protection hidden="1"/>
    </xf>
    <xf numFmtId="0" fontId="2" fillId="0" borderId="48" xfId="0" applyFont="1" applyBorder="1" applyProtection="1">
      <protection hidden="1"/>
    </xf>
    <xf numFmtId="0" fontId="2" fillId="0" borderId="35" xfId="0" applyFont="1" applyBorder="1" applyProtection="1">
      <protection hidden="1"/>
    </xf>
    <xf numFmtId="0" fontId="2" fillId="0" borderId="49" xfId="0" applyFont="1" applyBorder="1" applyProtection="1">
      <protection hidden="1"/>
    </xf>
    <xf numFmtId="0" fontId="2" fillId="0" borderId="41" xfId="0" applyFont="1" applyBorder="1" applyProtection="1">
      <protection hidden="1"/>
    </xf>
    <xf numFmtId="0" fontId="2" fillId="0" borderId="70" xfId="0" applyFont="1" applyBorder="1" applyProtection="1">
      <protection hidden="1"/>
    </xf>
    <xf numFmtId="0" fontId="2" fillId="0" borderId="60" xfId="0" applyFont="1" applyBorder="1" applyProtection="1">
      <protection hidden="1"/>
    </xf>
    <xf numFmtId="0" fontId="2" fillId="0" borderId="15" xfId="0" applyFont="1" applyBorder="1" applyProtection="1">
      <protection hidden="1"/>
    </xf>
    <xf numFmtId="0" fontId="2" fillId="0" borderId="17" xfId="0" applyFont="1" applyBorder="1" applyProtection="1">
      <protection hidden="1"/>
    </xf>
    <xf numFmtId="0" fontId="2" fillId="0" borderId="26" xfId="0" applyFont="1" applyBorder="1" applyProtection="1">
      <protection hidden="1"/>
    </xf>
    <xf numFmtId="0" fontId="2" fillId="0" borderId="28" xfId="0" applyFont="1" applyBorder="1" applyProtection="1">
      <protection hidden="1"/>
    </xf>
    <xf numFmtId="0" fontId="4" fillId="4" borderId="52" xfId="0" applyFont="1" applyFill="1" applyBorder="1" applyAlignment="1" applyProtection="1">
      <alignment horizontal="center" vertical="center" wrapText="1"/>
      <protection hidden="1"/>
    </xf>
    <xf numFmtId="164" fontId="2" fillId="4" borderId="7" xfId="0" applyNumberFormat="1" applyFont="1" applyFill="1" applyBorder="1" applyAlignment="1" applyProtection="1">
      <alignment horizontal="center" vertical="center"/>
      <protection hidden="1"/>
    </xf>
    <xf numFmtId="0" fontId="2" fillId="4" borderId="67" xfId="0" applyFont="1" applyFill="1" applyBorder="1" applyAlignment="1" applyProtection="1">
      <alignment horizontal="center" vertical="center"/>
      <protection hidden="1"/>
    </xf>
    <xf numFmtId="0" fontId="2" fillId="4" borderId="43" xfId="0" applyFont="1" applyFill="1" applyBorder="1" applyAlignment="1" applyProtection="1">
      <alignment horizontal="center" vertical="center"/>
      <protection hidden="1"/>
    </xf>
    <xf numFmtId="0" fontId="2" fillId="4" borderId="57" xfId="0" applyFont="1" applyFill="1" applyBorder="1" applyAlignment="1" applyProtection="1">
      <alignment horizontal="center" vertical="center"/>
      <protection hidden="1"/>
    </xf>
    <xf numFmtId="0" fontId="17" fillId="4" borderId="57" xfId="0" applyFont="1" applyFill="1" applyBorder="1" applyAlignment="1" applyProtection="1">
      <alignment horizontal="center" vertical="center"/>
      <protection hidden="1"/>
    </xf>
    <xf numFmtId="0" fontId="2" fillId="4" borderId="56" xfId="0" applyFont="1" applyFill="1" applyBorder="1" applyAlignment="1" applyProtection="1">
      <alignment horizontal="center" vertical="center"/>
      <protection hidden="1"/>
    </xf>
    <xf numFmtId="9" fontId="2" fillId="4" borderId="57" xfId="0" applyNumberFormat="1" applyFont="1" applyFill="1" applyBorder="1" applyAlignment="1" applyProtection="1">
      <alignment horizontal="center" vertical="center"/>
      <protection hidden="1"/>
    </xf>
    <xf numFmtId="0" fontId="17" fillId="4" borderId="46" xfId="0" applyFont="1" applyFill="1" applyBorder="1" applyAlignment="1" applyProtection="1">
      <alignment horizontal="center" vertical="center"/>
      <protection hidden="1"/>
    </xf>
    <xf numFmtId="164" fontId="2" fillId="0" borderId="3" xfId="0" applyNumberFormat="1" applyFont="1" applyBorder="1" applyAlignment="1" applyProtection="1">
      <alignment horizontal="center" vertical="center"/>
      <protection locked="0"/>
    </xf>
    <xf numFmtId="164" fontId="2" fillId="0" borderId="2" xfId="0" applyNumberFormat="1" applyFont="1" applyBorder="1" applyAlignment="1" applyProtection="1">
      <alignment horizontal="center" vertical="center"/>
      <protection locked="0"/>
    </xf>
    <xf numFmtId="164" fontId="2" fillId="0" borderId="5" xfId="0" applyNumberFormat="1" applyFont="1" applyBorder="1" applyAlignment="1" applyProtection="1">
      <alignment horizontal="center" vertical="center"/>
      <protection locked="0"/>
    </xf>
    <xf numFmtId="164" fontId="2" fillId="0" borderId="6" xfId="0" applyNumberFormat="1" applyFont="1" applyBorder="1" applyAlignment="1" applyProtection="1">
      <alignment horizontal="center" vertical="center"/>
      <protection locked="0"/>
    </xf>
    <xf numFmtId="164" fontId="2" fillId="0" borderId="5" xfId="0" applyNumberFormat="1" applyFont="1" applyBorder="1" applyAlignment="1" applyProtection="1">
      <alignment horizontal="center" vertical="center"/>
      <protection hidden="1"/>
    </xf>
    <xf numFmtId="0" fontId="2" fillId="0" borderId="5" xfId="0" applyFont="1" applyBorder="1" applyAlignment="1" applyProtection="1">
      <alignment horizontal="center" vertical="center"/>
      <protection locked="0"/>
    </xf>
    <xf numFmtId="0" fontId="4" fillId="2" borderId="0" xfId="0" applyFont="1" applyFill="1" applyAlignment="1" applyProtection="1">
      <alignment horizontal="center" vertical="center"/>
      <protection hidden="1"/>
    </xf>
    <xf numFmtId="0" fontId="16" fillId="4" borderId="30" xfId="0" applyFont="1" applyFill="1" applyBorder="1" applyAlignment="1" applyProtection="1">
      <alignment horizontal="center" vertical="center"/>
      <protection hidden="1"/>
    </xf>
    <xf numFmtId="0" fontId="2" fillId="4" borderId="44" xfId="0" applyFont="1" applyFill="1" applyBorder="1" applyAlignment="1" applyProtection="1">
      <alignment horizontal="center" vertical="center" wrapText="1"/>
      <protection hidden="1"/>
    </xf>
    <xf numFmtId="164" fontId="2" fillId="4" borderId="44" xfId="0" applyNumberFormat="1" applyFont="1" applyFill="1" applyBorder="1" applyAlignment="1" applyProtection="1">
      <alignment horizontal="center" vertical="center"/>
      <protection hidden="1"/>
    </xf>
    <xf numFmtId="0" fontId="17" fillId="4" borderId="30" xfId="0" applyFont="1" applyFill="1" applyBorder="1" applyAlignment="1" applyProtection="1">
      <alignment horizontal="center" vertical="center"/>
      <protection hidden="1"/>
    </xf>
    <xf numFmtId="164" fontId="2" fillId="4" borderId="27" xfId="0" applyNumberFormat="1" applyFont="1" applyFill="1" applyBorder="1" applyAlignment="1" applyProtection="1">
      <alignment horizontal="center" vertical="center"/>
      <protection hidden="1"/>
    </xf>
    <xf numFmtId="164" fontId="2" fillId="4" borderId="26" xfId="0" applyNumberFormat="1" applyFont="1" applyFill="1" applyBorder="1" applyAlignment="1" applyProtection="1">
      <alignment horizontal="center" vertical="center"/>
      <protection hidden="1"/>
    </xf>
    <xf numFmtId="0" fontId="2" fillId="4" borderId="29" xfId="0" applyFont="1" applyFill="1" applyBorder="1" applyAlignment="1" applyProtection="1">
      <alignment horizontal="center" vertical="center"/>
      <protection hidden="1"/>
    </xf>
    <xf numFmtId="9" fontId="2" fillId="4" borderId="30" xfId="0" applyNumberFormat="1" applyFont="1" applyFill="1" applyBorder="1" applyAlignment="1" applyProtection="1">
      <alignment horizontal="center" vertical="center"/>
      <protection hidden="1"/>
    </xf>
    <xf numFmtId="0" fontId="17" fillId="4" borderId="28" xfId="0" applyFont="1" applyFill="1" applyBorder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horizontal="center" vertical="center"/>
      <protection hidden="1"/>
    </xf>
    <xf numFmtId="0" fontId="2" fillId="0" borderId="13" xfId="0" applyFont="1" applyBorder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horizontal="center" vertical="center"/>
      <protection locked="0"/>
    </xf>
    <xf numFmtId="164" fontId="2" fillId="5" borderId="2" xfId="0" applyNumberFormat="1" applyFont="1" applyFill="1" applyBorder="1" applyAlignment="1" applyProtection="1">
      <alignment horizontal="center" vertical="center"/>
      <protection hidden="1"/>
    </xf>
    <xf numFmtId="0" fontId="2" fillId="5" borderId="34" xfId="0" applyFont="1" applyFill="1" applyBorder="1" applyAlignment="1" applyProtection="1">
      <alignment horizontal="center" vertical="center"/>
      <protection hidden="1"/>
    </xf>
    <xf numFmtId="164" fontId="2" fillId="6" borderId="5" xfId="0" applyNumberFormat="1" applyFont="1" applyFill="1" applyBorder="1" applyAlignment="1" applyProtection="1">
      <alignment horizontal="center" vertical="center"/>
      <protection hidden="1"/>
    </xf>
    <xf numFmtId="164" fontId="2" fillId="6" borderId="6" xfId="0" applyNumberFormat="1" applyFont="1" applyFill="1" applyBorder="1" applyAlignment="1" applyProtection="1">
      <alignment horizontal="center" vertical="center"/>
      <protection hidden="1"/>
    </xf>
    <xf numFmtId="0" fontId="2" fillId="6" borderId="5" xfId="0" applyFont="1" applyFill="1" applyBorder="1" applyAlignment="1" applyProtection="1">
      <alignment horizontal="center" vertical="center"/>
      <protection hidden="1"/>
    </xf>
    <xf numFmtId="0" fontId="2" fillId="6" borderId="24" xfId="0" applyFont="1" applyFill="1" applyBorder="1" applyAlignment="1" applyProtection="1">
      <alignment horizontal="center" vertical="center"/>
      <protection hidden="1"/>
    </xf>
    <xf numFmtId="0" fontId="2" fillId="0" borderId="65" xfId="0" applyFont="1" applyBorder="1" applyAlignment="1" applyProtection="1">
      <alignment horizontal="center" vertical="center" wrapText="1"/>
      <protection locked="0"/>
    </xf>
    <xf numFmtId="0" fontId="2" fillId="0" borderId="20" xfId="0" applyFont="1" applyBorder="1" applyAlignment="1" applyProtection="1">
      <alignment horizontal="center" vertical="center" wrapText="1"/>
      <protection locked="0"/>
    </xf>
    <xf numFmtId="164" fontId="2" fillId="0" borderId="55" xfId="0" applyNumberFormat="1" applyFont="1" applyBorder="1" applyAlignment="1" applyProtection="1">
      <alignment horizontal="center" vertical="center"/>
      <protection locked="0"/>
    </xf>
    <xf numFmtId="0" fontId="2" fillId="0" borderId="23" xfId="0" applyFont="1" applyBorder="1" applyAlignment="1" applyProtection="1">
      <alignment horizontal="center" vertical="center" wrapText="1"/>
      <protection locked="0"/>
    </xf>
    <xf numFmtId="164" fontId="2" fillId="0" borderId="50" xfId="0" applyNumberFormat="1" applyFont="1" applyBorder="1" applyAlignment="1" applyProtection="1">
      <alignment horizontal="center" vertical="center"/>
      <protection locked="0"/>
    </xf>
    <xf numFmtId="0" fontId="2" fillId="5" borderId="20" xfId="0" applyFont="1" applyFill="1" applyBorder="1" applyAlignment="1" applyProtection="1">
      <alignment horizontal="center" vertical="center" wrapText="1"/>
      <protection hidden="1"/>
    </xf>
    <xf numFmtId="0" fontId="2" fillId="5" borderId="55" xfId="0" applyFont="1" applyFill="1" applyBorder="1" applyAlignment="1" applyProtection="1">
      <alignment horizontal="center" vertical="center" wrapText="1"/>
      <protection locked="0"/>
    </xf>
    <xf numFmtId="164" fontId="2" fillId="5" borderId="55" xfId="0" applyNumberFormat="1" applyFont="1" applyFill="1" applyBorder="1" applyAlignment="1" applyProtection="1">
      <alignment horizontal="center" vertical="center"/>
      <protection hidden="1"/>
    </xf>
    <xf numFmtId="0" fontId="2" fillId="6" borderId="20" xfId="0" applyFont="1" applyFill="1" applyBorder="1" applyAlignment="1" applyProtection="1">
      <alignment horizontal="center" vertical="center" wrapText="1"/>
      <protection hidden="1"/>
    </xf>
    <xf numFmtId="0" fontId="2" fillId="6" borderId="55" xfId="0" applyFont="1" applyFill="1" applyBorder="1" applyAlignment="1" applyProtection="1">
      <alignment horizontal="center" vertical="center" wrapText="1"/>
      <protection locked="0"/>
    </xf>
    <xf numFmtId="164" fontId="2" fillId="6" borderId="55" xfId="0" applyNumberFormat="1" applyFont="1" applyFill="1" applyBorder="1" applyAlignment="1" applyProtection="1">
      <alignment horizontal="center" vertical="center"/>
      <protection hidden="1"/>
    </xf>
    <xf numFmtId="0" fontId="2" fillId="6" borderId="23" xfId="0" applyFont="1" applyFill="1" applyBorder="1" applyAlignment="1" applyProtection="1">
      <alignment horizontal="center" vertical="center" wrapText="1"/>
      <protection hidden="1"/>
    </xf>
    <xf numFmtId="0" fontId="2" fillId="6" borderId="50" xfId="0" applyFont="1" applyFill="1" applyBorder="1" applyAlignment="1" applyProtection="1">
      <alignment horizontal="center" vertical="center" wrapText="1"/>
      <protection locked="0"/>
    </xf>
    <xf numFmtId="164" fontId="2" fillId="6" borderId="50" xfId="0" applyNumberFormat="1" applyFont="1" applyFill="1" applyBorder="1" applyAlignment="1" applyProtection="1">
      <alignment horizontal="center" vertical="center"/>
      <protection hidden="1"/>
    </xf>
    <xf numFmtId="0" fontId="2" fillId="6" borderId="65" xfId="0" applyFont="1" applyFill="1" applyBorder="1" applyAlignment="1" applyProtection="1">
      <alignment horizontal="center" vertical="center" wrapText="1"/>
      <protection hidden="1"/>
    </xf>
    <xf numFmtId="164" fontId="2" fillId="6" borderId="2" xfId="0" applyNumberFormat="1" applyFont="1" applyFill="1" applyBorder="1" applyAlignment="1" applyProtection="1">
      <alignment horizontal="center" vertical="center"/>
      <protection hidden="1"/>
    </xf>
    <xf numFmtId="0" fontId="2" fillId="6" borderId="34" xfId="0" applyFont="1" applyFill="1" applyBorder="1" applyAlignment="1" applyProtection="1">
      <alignment horizontal="center" vertical="center"/>
      <protection hidden="1"/>
    </xf>
    <xf numFmtId="0" fontId="2" fillId="0" borderId="80" xfId="0" applyFont="1" applyBorder="1" applyAlignment="1" applyProtection="1">
      <alignment horizontal="center" vertical="center" wrapText="1"/>
      <protection locked="0"/>
    </xf>
    <xf numFmtId="164" fontId="2" fillId="0" borderId="69" xfId="0" applyNumberFormat="1" applyFont="1" applyBorder="1" applyAlignment="1" applyProtection="1">
      <alignment horizontal="center" vertical="center"/>
      <protection locked="0"/>
    </xf>
    <xf numFmtId="0" fontId="2" fillId="5" borderId="65" xfId="0" applyFont="1" applyFill="1" applyBorder="1" applyAlignment="1" applyProtection="1">
      <alignment horizontal="center" vertical="center" wrapText="1"/>
      <protection hidden="1"/>
    </xf>
    <xf numFmtId="0" fontId="2" fillId="5" borderId="23" xfId="0" applyFont="1" applyFill="1" applyBorder="1" applyAlignment="1" applyProtection="1">
      <alignment horizontal="center" vertical="center" wrapText="1"/>
      <protection hidden="1"/>
    </xf>
    <xf numFmtId="0" fontId="2" fillId="5" borderId="50" xfId="0" applyFont="1" applyFill="1" applyBorder="1" applyAlignment="1" applyProtection="1">
      <alignment horizontal="center" vertical="center" wrapText="1"/>
      <protection locked="0"/>
    </xf>
    <xf numFmtId="164" fontId="2" fillId="5" borderId="50" xfId="0" applyNumberFormat="1" applyFont="1" applyFill="1" applyBorder="1" applyAlignment="1" applyProtection="1">
      <alignment horizontal="center" vertical="center"/>
      <protection hidden="1"/>
    </xf>
    <xf numFmtId="0" fontId="2" fillId="5" borderId="5" xfId="0" applyFont="1" applyFill="1" applyBorder="1" applyAlignment="1" applyProtection="1">
      <alignment horizontal="center" vertical="center"/>
      <protection hidden="1"/>
    </xf>
    <xf numFmtId="164" fontId="2" fillId="5" borderId="5" xfId="0" applyNumberFormat="1" applyFont="1" applyFill="1" applyBorder="1" applyAlignment="1" applyProtection="1">
      <alignment horizontal="center" vertical="center"/>
      <protection hidden="1"/>
    </xf>
    <xf numFmtId="164" fontId="2" fillId="5" borderId="6" xfId="0" applyNumberFormat="1" applyFont="1" applyFill="1" applyBorder="1" applyAlignment="1" applyProtection="1">
      <alignment horizontal="center" vertical="center"/>
      <protection hidden="1"/>
    </xf>
    <xf numFmtId="0" fontId="2" fillId="5" borderId="24" xfId="0" applyFont="1" applyFill="1" applyBorder="1" applyAlignment="1" applyProtection="1">
      <alignment horizontal="center" vertical="center"/>
      <protection hidden="1"/>
    </xf>
    <xf numFmtId="0" fontId="4" fillId="4" borderId="49" xfId="0" applyFont="1" applyFill="1" applyBorder="1" applyAlignment="1" applyProtection="1">
      <alignment horizontal="center" vertical="center" wrapText="1"/>
      <protection hidden="1"/>
    </xf>
    <xf numFmtId="164" fontId="4" fillId="4" borderId="49" xfId="0" applyNumberFormat="1" applyFont="1" applyFill="1" applyBorder="1" applyAlignment="1" applyProtection="1">
      <alignment horizontal="center" vertical="center"/>
      <protection hidden="1"/>
    </xf>
    <xf numFmtId="0" fontId="4" fillId="4" borderId="71" xfId="0" applyFont="1" applyFill="1" applyBorder="1" applyAlignment="1" applyProtection="1">
      <alignment horizontal="center" vertical="center"/>
      <protection hidden="1"/>
    </xf>
    <xf numFmtId="0" fontId="4" fillId="4" borderId="40" xfId="0" applyFont="1" applyFill="1" applyBorder="1" applyAlignment="1" applyProtection="1">
      <alignment horizontal="center" vertical="center"/>
      <protection hidden="1"/>
    </xf>
    <xf numFmtId="0" fontId="4" fillId="4" borderId="78" xfId="0" applyFont="1" applyFill="1" applyBorder="1" applyAlignment="1" applyProtection="1">
      <alignment horizontal="center" vertical="center"/>
      <protection hidden="1"/>
    </xf>
    <xf numFmtId="0" fontId="2" fillId="4" borderId="78" xfId="0" applyFont="1" applyFill="1" applyBorder="1" applyAlignment="1" applyProtection="1">
      <alignment horizontal="center" vertical="center"/>
      <protection hidden="1"/>
    </xf>
    <xf numFmtId="0" fontId="4" fillId="4" borderId="77" xfId="0" applyFont="1" applyFill="1" applyBorder="1" applyAlignment="1" applyProtection="1">
      <alignment horizontal="center" vertical="center"/>
      <protection hidden="1"/>
    </xf>
    <xf numFmtId="9" fontId="4" fillId="4" borderId="78" xfId="0" applyNumberFormat="1" applyFont="1" applyFill="1" applyBorder="1" applyAlignment="1" applyProtection="1">
      <alignment horizontal="center" vertical="center"/>
      <protection hidden="1"/>
    </xf>
    <xf numFmtId="0" fontId="16" fillId="4" borderId="62" xfId="0" applyFont="1" applyFill="1" applyBorder="1" applyAlignment="1" applyProtection="1">
      <alignment horizontal="center" vertical="center"/>
      <protection hidden="1"/>
    </xf>
    <xf numFmtId="0" fontId="2" fillId="4" borderId="71" xfId="0" applyFont="1" applyFill="1" applyBorder="1" applyAlignment="1" applyProtection="1">
      <alignment horizontal="center" vertical="center"/>
      <protection hidden="1"/>
    </xf>
    <xf numFmtId="0" fontId="2" fillId="4" borderId="40" xfId="0" applyFont="1" applyFill="1" applyBorder="1" applyAlignment="1" applyProtection="1">
      <alignment horizontal="center" vertical="center"/>
      <protection hidden="1"/>
    </xf>
    <xf numFmtId="0" fontId="2" fillId="4" borderId="62" xfId="0" applyFont="1" applyFill="1" applyBorder="1" applyAlignment="1" applyProtection="1">
      <alignment horizontal="center" vertical="center"/>
      <protection hidden="1"/>
    </xf>
    <xf numFmtId="0" fontId="2" fillId="4" borderId="46" xfId="0" applyFont="1" applyFill="1" applyBorder="1" applyAlignment="1" applyProtection="1">
      <alignment horizontal="center" vertical="center"/>
      <protection hidden="1"/>
    </xf>
    <xf numFmtId="0" fontId="4" fillId="4" borderId="62" xfId="0" applyFont="1" applyFill="1" applyBorder="1" applyAlignment="1" applyProtection="1">
      <alignment horizontal="center" vertical="center"/>
      <protection hidden="1"/>
    </xf>
    <xf numFmtId="164" fontId="4" fillId="4" borderId="29" xfId="0" applyNumberFormat="1" applyFont="1" applyFill="1" applyBorder="1" applyAlignment="1" applyProtection="1">
      <alignment horizontal="center" vertical="center"/>
      <protection hidden="1"/>
    </xf>
    <xf numFmtId="164" fontId="2" fillId="4" borderId="29" xfId="0" applyNumberFormat="1" applyFont="1" applyFill="1" applyBorder="1" applyAlignment="1" applyProtection="1">
      <alignment horizontal="center" vertical="center"/>
      <protection hidden="1"/>
    </xf>
    <xf numFmtId="164" fontId="2" fillId="5" borderId="36" xfId="0" applyNumberFormat="1" applyFont="1" applyFill="1" applyBorder="1" applyAlignment="1" applyProtection="1">
      <alignment horizontal="center" vertical="center"/>
      <protection hidden="1"/>
    </xf>
    <xf numFmtId="164" fontId="2" fillId="5" borderId="22" xfId="0" applyNumberFormat="1" applyFont="1" applyFill="1" applyBorder="1" applyAlignment="1" applyProtection="1">
      <alignment horizontal="center" vertical="center"/>
      <protection hidden="1"/>
    </xf>
    <xf numFmtId="164" fontId="2" fillId="5" borderId="25" xfId="0" applyNumberFormat="1" applyFont="1" applyFill="1" applyBorder="1" applyAlignment="1" applyProtection="1">
      <alignment horizontal="center" vertical="center"/>
      <protection hidden="1"/>
    </xf>
    <xf numFmtId="164" fontId="2" fillId="6" borderId="36" xfId="0" applyNumberFormat="1" applyFont="1" applyFill="1" applyBorder="1" applyAlignment="1" applyProtection="1">
      <alignment horizontal="center" vertical="center"/>
      <protection hidden="1"/>
    </xf>
    <xf numFmtId="164" fontId="2" fillId="6" borderId="22" xfId="0" applyNumberFormat="1" applyFont="1" applyFill="1" applyBorder="1" applyAlignment="1" applyProtection="1">
      <alignment horizontal="center" vertical="center"/>
      <protection hidden="1"/>
    </xf>
    <xf numFmtId="164" fontId="2" fillId="6" borderId="25" xfId="0" applyNumberFormat="1" applyFont="1" applyFill="1" applyBorder="1" applyAlignment="1" applyProtection="1">
      <alignment horizontal="center" vertical="center"/>
      <protection hidden="1"/>
    </xf>
    <xf numFmtId="164" fontId="2" fillId="0" borderId="36" xfId="0" applyNumberFormat="1" applyFont="1" applyBorder="1" applyAlignment="1" applyProtection="1">
      <alignment horizontal="center" vertical="center"/>
      <protection hidden="1"/>
    </xf>
    <xf numFmtId="164" fontId="2" fillId="0" borderId="22" xfId="0" applyNumberFormat="1" applyFont="1" applyBorder="1" applyAlignment="1" applyProtection="1">
      <alignment horizontal="center" vertical="center"/>
      <protection hidden="1"/>
    </xf>
    <xf numFmtId="164" fontId="2" fillId="0" borderId="25" xfId="0" applyNumberFormat="1" applyFont="1" applyBorder="1" applyAlignment="1" applyProtection="1">
      <alignment horizontal="center" vertical="center"/>
      <protection hidden="1"/>
    </xf>
    <xf numFmtId="164" fontId="4" fillId="4" borderId="77" xfId="0" applyNumberFormat="1" applyFont="1" applyFill="1" applyBorder="1" applyAlignment="1" applyProtection="1">
      <alignment horizontal="center" vertical="center"/>
      <protection hidden="1"/>
    </xf>
    <xf numFmtId="164" fontId="2" fillId="0" borderId="64" xfId="0" applyNumberFormat="1" applyFont="1" applyBorder="1" applyAlignment="1" applyProtection="1">
      <alignment horizontal="center" vertical="center"/>
      <protection hidden="1"/>
    </xf>
    <xf numFmtId="0" fontId="2" fillId="4" borderId="52" xfId="0" applyFont="1" applyFill="1" applyBorder="1" applyAlignment="1" applyProtection="1">
      <alignment horizontal="center" vertical="center" wrapText="1"/>
      <protection hidden="1"/>
    </xf>
    <xf numFmtId="0" fontId="2" fillId="0" borderId="80" xfId="0" applyFont="1" applyBorder="1" applyAlignment="1" applyProtection="1">
      <alignment horizontal="center" vertical="center" wrapText="1"/>
      <protection hidden="1"/>
    </xf>
    <xf numFmtId="0" fontId="4" fillId="0" borderId="23" xfId="0" applyFont="1" applyBorder="1" applyAlignment="1" applyProtection="1">
      <alignment horizontal="center" vertical="center" wrapText="1"/>
      <protection hidden="1"/>
    </xf>
    <xf numFmtId="0" fontId="2" fillId="0" borderId="36" xfId="0" applyFont="1" applyBorder="1" applyAlignment="1" applyProtection="1">
      <alignment horizontal="center" vertical="center" wrapText="1"/>
      <protection hidden="1"/>
    </xf>
    <xf numFmtId="0" fontId="2" fillId="0" borderId="10" xfId="0" applyFont="1" applyBorder="1" applyAlignment="1" applyProtection="1">
      <alignment horizontal="center" vertical="center" wrapText="1"/>
      <protection hidden="1"/>
    </xf>
    <xf numFmtId="0" fontId="2" fillId="0" borderId="32" xfId="0" applyFont="1" applyBorder="1" applyAlignment="1" applyProtection="1">
      <alignment horizontal="left" vertical="center" wrapText="1"/>
      <protection hidden="1"/>
    </xf>
    <xf numFmtId="0" fontId="2" fillId="0" borderId="75" xfId="0" applyFont="1" applyBorder="1" applyAlignment="1" applyProtection="1">
      <alignment horizontal="left" vertical="center" wrapText="1"/>
      <protection hidden="1"/>
    </xf>
    <xf numFmtId="0" fontId="2" fillId="0" borderId="42" xfId="0" applyFont="1" applyBorder="1" applyAlignment="1" applyProtection="1">
      <alignment horizontal="left" vertical="center" wrapText="1"/>
      <protection hidden="1"/>
    </xf>
    <xf numFmtId="3" fontId="2" fillId="3" borderId="26" xfId="0" applyNumberFormat="1" applyFont="1" applyFill="1" applyBorder="1" applyAlignment="1" applyProtection="1">
      <alignment horizontal="center" vertical="center" wrapText="1"/>
      <protection hidden="1"/>
    </xf>
    <xf numFmtId="3" fontId="2" fillId="3" borderId="45" xfId="0" applyNumberFormat="1" applyFont="1" applyFill="1" applyBorder="1" applyAlignment="1" applyProtection="1">
      <alignment horizontal="center" vertical="center" wrapText="1"/>
      <protection hidden="1"/>
    </xf>
    <xf numFmtId="3" fontId="2" fillId="3" borderId="29" xfId="0" applyNumberFormat="1" applyFont="1" applyFill="1" applyBorder="1" applyAlignment="1" applyProtection="1">
      <alignment horizontal="center" vertical="center" wrapText="1"/>
      <protection hidden="1"/>
    </xf>
    <xf numFmtId="3" fontId="2" fillId="3" borderId="39" xfId="0" applyNumberFormat="1" applyFont="1" applyFill="1" applyBorder="1" applyAlignment="1" applyProtection="1">
      <alignment horizontal="center" vertical="center" wrapText="1"/>
      <protection hidden="1"/>
    </xf>
    <xf numFmtId="1" fontId="2" fillId="3" borderId="26" xfId="0" applyNumberFormat="1" applyFont="1" applyFill="1" applyBorder="1" applyAlignment="1" applyProtection="1">
      <alignment horizontal="center" vertical="center" wrapText="1"/>
      <protection hidden="1"/>
    </xf>
    <xf numFmtId="1" fontId="2" fillId="3" borderId="45" xfId="0" applyNumberFormat="1" applyFont="1" applyFill="1" applyBorder="1" applyAlignment="1" applyProtection="1">
      <alignment horizontal="center" vertical="center" wrapText="1"/>
      <protection hidden="1"/>
    </xf>
    <xf numFmtId="1" fontId="2" fillId="3" borderId="29" xfId="0" applyNumberFormat="1" applyFont="1" applyFill="1" applyBorder="1" applyAlignment="1" applyProtection="1">
      <alignment horizontal="center" vertical="center" wrapText="1"/>
      <protection hidden="1"/>
    </xf>
    <xf numFmtId="1" fontId="2" fillId="3" borderId="39" xfId="0" applyNumberFormat="1" applyFont="1" applyFill="1" applyBorder="1" applyAlignment="1" applyProtection="1">
      <alignment horizontal="center" vertical="center" wrapText="1"/>
      <protection hidden="1"/>
    </xf>
    <xf numFmtId="49" fontId="4" fillId="3" borderId="26" xfId="0" applyNumberFormat="1" applyFont="1" applyFill="1" applyBorder="1" applyAlignment="1" applyProtection="1">
      <alignment horizontal="center" vertical="center" wrapText="1"/>
      <protection hidden="1"/>
    </xf>
    <xf numFmtId="9" fontId="2" fillId="0" borderId="32" xfId="0" applyNumberFormat="1" applyFont="1" applyBorder="1" applyAlignment="1" applyProtection="1">
      <alignment horizontal="center" vertical="center" wrapText="1"/>
      <protection hidden="1"/>
    </xf>
    <xf numFmtId="9" fontId="2" fillId="0" borderId="75" xfId="0" applyNumberFormat="1" applyFont="1" applyBorder="1" applyAlignment="1" applyProtection="1">
      <alignment horizontal="center" vertical="center" wrapText="1"/>
      <protection hidden="1"/>
    </xf>
    <xf numFmtId="9" fontId="2" fillId="0" borderId="42" xfId="0" applyNumberFormat="1" applyFont="1" applyBorder="1" applyAlignment="1" applyProtection="1">
      <alignment horizontal="center" vertical="center" wrapText="1"/>
      <protection hidden="1"/>
    </xf>
    <xf numFmtId="0" fontId="4" fillId="3" borderId="8" xfId="0" applyFont="1" applyFill="1" applyBorder="1" applyAlignment="1" applyProtection="1">
      <alignment horizontal="center" vertical="center" wrapText="1"/>
      <protection hidden="1"/>
    </xf>
    <xf numFmtId="1" fontId="2" fillId="0" borderId="34" xfId="0" applyNumberFormat="1" applyFont="1" applyBorder="1" applyAlignment="1" applyProtection="1">
      <alignment horizontal="center" vertical="center" wrapText="1"/>
      <protection hidden="1"/>
    </xf>
    <xf numFmtId="1" fontId="2" fillId="0" borderId="21" xfId="0" applyNumberFormat="1" applyFont="1" applyBorder="1" applyAlignment="1" applyProtection="1">
      <alignment horizontal="center" vertical="center" wrapText="1"/>
      <protection hidden="1"/>
    </xf>
    <xf numFmtId="1" fontId="2" fillId="0" borderId="24" xfId="0" applyNumberFormat="1" applyFont="1" applyBorder="1" applyAlignment="1" applyProtection="1">
      <alignment horizontal="center" vertical="center" wrapText="1"/>
      <protection hidden="1"/>
    </xf>
    <xf numFmtId="1" fontId="4" fillId="3" borderId="26" xfId="0" applyNumberFormat="1" applyFont="1" applyFill="1" applyBorder="1" applyAlignment="1" applyProtection="1">
      <alignment horizontal="center" vertical="center" wrapText="1"/>
      <protection hidden="1"/>
    </xf>
    <xf numFmtId="1" fontId="4" fillId="3" borderId="28" xfId="0" applyNumberFormat="1" applyFont="1" applyFill="1" applyBorder="1" applyAlignment="1" applyProtection="1">
      <alignment horizontal="center" vertical="center" wrapText="1"/>
      <protection hidden="1"/>
    </xf>
    <xf numFmtId="0" fontId="20" fillId="2" borderId="48" xfId="0" applyFont="1" applyFill="1" applyBorder="1" applyAlignment="1" applyProtection="1">
      <alignment horizontal="center" vertical="center"/>
      <protection hidden="1"/>
    </xf>
    <xf numFmtId="0" fontId="20" fillId="2" borderId="0" xfId="0" applyFont="1" applyFill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wrapText="1"/>
      <protection hidden="1"/>
    </xf>
    <xf numFmtId="165" fontId="2" fillId="0" borderId="0" xfId="0" applyNumberFormat="1" applyFont="1" applyAlignment="1" applyProtection="1">
      <alignment horizontal="center" wrapText="1"/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2" fillId="0" borderId="3" xfId="0" applyFont="1" applyBorder="1" applyAlignment="1" applyProtection="1">
      <alignment horizontal="center" vertical="center" wrapText="1"/>
      <protection hidden="1"/>
    </xf>
    <xf numFmtId="0" fontId="2" fillId="0" borderId="34" xfId="0" applyFont="1" applyBorder="1" applyAlignment="1" applyProtection="1">
      <alignment horizontal="center" vertical="center" wrapText="1"/>
      <protection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0" fontId="2" fillId="0" borderId="21" xfId="0" applyFont="1" applyBorder="1" applyAlignment="1" applyProtection="1">
      <alignment horizontal="center" vertical="center" wrapText="1"/>
      <protection hidden="1"/>
    </xf>
    <xf numFmtId="0" fontId="2" fillId="0" borderId="6" xfId="0" applyFont="1" applyBorder="1" applyAlignment="1" applyProtection="1">
      <alignment horizontal="center" vertical="center" wrapText="1"/>
      <protection hidden="1"/>
    </xf>
    <xf numFmtId="0" fontId="2" fillId="0" borderId="5" xfId="0" applyFont="1" applyBorder="1" applyAlignment="1" applyProtection="1">
      <alignment horizontal="center" vertical="center" wrapText="1"/>
      <protection hidden="1"/>
    </xf>
    <xf numFmtId="0" fontId="2" fillId="0" borderId="24" xfId="0" applyFont="1" applyBorder="1" applyAlignment="1" applyProtection="1">
      <alignment horizontal="center" vertical="center" wrapText="1"/>
      <protection hidden="1"/>
    </xf>
    <xf numFmtId="0" fontId="2" fillId="0" borderId="33" xfId="0" applyFont="1" applyBorder="1" applyAlignment="1" applyProtection="1">
      <alignment horizontal="center" vertical="center" wrapText="1"/>
      <protection locked="0"/>
    </xf>
    <xf numFmtId="1" fontId="2" fillId="0" borderId="4" xfId="0" applyNumberFormat="1" applyFont="1" applyBorder="1" applyAlignment="1" applyProtection="1">
      <alignment horizontal="center" vertical="center"/>
      <protection hidden="1"/>
    </xf>
    <xf numFmtId="1" fontId="2" fillId="0" borderId="21" xfId="0" applyNumberFormat="1" applyFont="1" applyBorder="1" applyAlignment="1" applyProtection="1">
      <alignment horizontal="center" vertical="center"/>
      <protection hidden="1"/>
    </xf>
    <xf numFmtId="1" fontId="2" fillId="0" borderId="6" xfId="0" applyNumberFormat="1" applyFont="1" applyBorder="1" applyAlignment="1" applyProtection="1">
      <alignment horizontal="center" vertical="center"/>
      <protection hidden="1"/>
    </xf>
    <xf numFmtId="1" fontId="2" fillId="0" borderId="24" xfId="0" applyNumberFormat="1" applyFont="1" applyBorder="1" applyAlignment="1" applyProtection="1">
      <alignment horizontal="center" vertical="center"/>
      <protection hidden="1"/>
    </xf>
    <xf numFmtId="0" fontId="2" fillId="0" borderId="69" xfId="0" applyFont="1" applyBorder="1" applyAlignment="1" applyProtection="1">
      <alignment horizontal="center" vertical="center" wrapText="1"/>
      <protection locked="0"/>
    </xf>
    <xf numFmtId="0" fontId="2" fillId="0" borderId="55" xfId="0" applyFont="1" applyBorder="1" applyAlignment="1" applyProtection="1">
      <alignment horizontal="center" vertical="center" wrapText="1"/>
      <protection locked="0"/>
    </xf>
    <xf numFmtId="0" fontId="2" fillId="0" borderId="50" xfId="0" applyFont="1" applyBorder="1" applyAlignment="1" applyProtection="1">
      <alignment horizontal="center" vertical="center" wrapText="1"/>
      <protection locked="0"/>
    </xf>
    <xf numFmtId="0" fontId="10" fillId="2" borderId="0" xfId="0" applyFont="1" applyFill="1" applyAlignment="1" applyProtection="1">
      <alignment horizontal="left" vertical="center" wrapText="1"/>
      <protection hidden="1"/>
    </xf>
    <xf numFmtId="0" fontId="2" fillId="0" borderId="26" xfId="0" applyFont="1" applyBorder="1" applyAlignment="1" applyProtection="1">
      <alignment horizontal="center" vertical="center" wrapText="1"/>
      <protection hidden="1"/>
    </xf>
    <xf numFmtId="0" fontId="2" fillId="0" borderId="28" xfId="0" applyFont="1" applyBorder="1" applyAlignment="1" applyProtection="1">
      <alignment horizontal="center" vertical="center" wrapText="1"/>
      <protection hidden="1"/>
    </xf>
    <xf numFmtId="0" fontId="4" fillId="2" borderId="44" xfId="0" applyFont="1" applyFill="1" applyBorder="1" applyAlignment="1" applyProtection="1">
      <alignment horizontal="center" vertical="center" wrapText="1"/>
      <protection hidden="1"/>
    </xf>
    <xf numFmtId="0" fontId="2" fillId="0" borderId="65" xfId="0" applyFont="1" applyBorder="1" applyAlignment="1" applyProtection="1">
      <alignment horizontal="center" vertical="center" wrapText="1"/>
      <protection hidden="1"/>
    </xf>
    <xf numFmtId="0" fontId="2" fillId="0" borderId="20" xfId="0" applyFont="1" applyBorder="1" applyAlignment="1" applyProtection="1">
      <alignment horizontal="center" vertical="center" wrapText="1"/>
      <protection hidden="1"/>
    </xf>
    <xf numFmtId="0" fontId="2" fillId="0" borderId="23" xfId="0" applyFont="1" applyBorder="1" applyAlignment="1" applyProtection="1">
      <alignment horizontal="center" vertical="center" wrapText="1"/>
      <protection hidden="1"/>
    </xf>
    <xf numFmtId="0" fontId="10" fillId="2" borderId="0" xfId="0" applyFont="1" applyFill="1" applyAlignment="1" applyProtection="1">
      <alignment horizontal="center" vertical="center"/>
      <protection hidden="1"/>
    </xf>
    <xf numFmtId="0" fontId="2" fillId="2" borderId="8" xfId="0" applyFont="1" applyFill="1" applyBorder="1" applyAlignment="1" applyProtection="1">
      <alignment horizontal="center" vertical="center"/>
      <protection hidden="1"/>
    </xf>
    <xf numFmtId="0" fontId="4" fillId="3" borderId="26" xfId="0" applyFont="1" applyFill="1" applyBorder="1" applyAlignment="1" applyProtection="1">
      <alignment horizontal="center" vertical="center" wrapText="1"/>
      <protection hidden="1"/>
    </xf>
    <xf numFmtId="0" fontId="4" fillId="3" borderId="30" xfId="0" applyFont="1" applyFill="1" applyBorder="1" applyAlignment="1" applyProtection="1">
      <alignment horizontal="center" vertical="center" wrapText="1"/>
      <protection hidden="1"/>
    </xf>
    <xf numFmtId="0" fontId="2" fillId="0" borderId="44" xfId="0" applyFont="1" applyBorder="1" applyAlignment="1" applyProtection="1">
      <alignment horizontal="center" vertical="center"/>
      <protection hidden="1"/>
    </xf>
    <xf numFmtId="0" fontId="2" fillId="0" borderId="39" xfId="0" applyFont="1" applyBorder="1" applyAlignment="1" applyProtection="1">
      <alignment horizontal="center" vertical="center"/>
      <protection hidden="1"/>
    </xf>
    <xf numFmtId="0" fontId="2" fillId="0" borderId="45" xfId="0" applyFont="1" applyBorder="1" applyAlignment="1" applyProtection="1">
      <alignment horizontal="center" vertical="center"/>
      <protection hidden="1"/>
    </xf>
    <xf numFmtId="0" fontId="2" fillId="0" borderId="16" xfId="0" applyFont="1" applyBorder="1" applyAlignment="1" applyProtection="1">
      <alignment horizontal="center" vertical="center" wrapText="1"/>
      <protection hidden="1"/>
    </xf>
    <xf numFmtId="0" fontId="2" fillId="0" borderId="17" xfId="0" applyFont="1" applyBorder="1" applyAlignment="1" applyProtection="1">
      <alignment horizontal="center" vertical="center" wrapText="1"/>
      <protection hidden="1"/>
    </xf>
    <xf numFmtId="0" fontId="2" fillId="4" borderId="52" xfId="0" applyFont="1" applyFill="1" applyBorder="1" applyAlignment="1" applyProtection="1">
      <alignment horizontal="center" vertical="center"/>
      <protection hidden="1"/>
    </xf>
    <xf numFmtId="0" fontId="2" fillId="4" borderId="54" xfId="0" applyFont="1" applyFill="1" applyBorder="1" applyAlignment="1" applyProtection="1">
      <alignment horizontal="center" vertical="center"/>
      <protection hidden="1"/>
    </xf>
    <xf numFmtId="0" fontId="2" fillId="0" borderId="50" xfId="0" applyFont="1" applyBorder="1" applyAlignment="1" applyProtection="1">
      <alignment horizontal="center" vertical="center"/>
      <protection hidden="1"/>
    </xf>
    <xf numFmtId="0" fontId="2" fillId="0" borderId="47" xfId="0" applyFont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0" fontId="2" fillId="0" borderId="6" xfId="0" applyFont="1" applyBorder="1" applyAlignment="1" applyProtection="1">
      <alignment horizontal="center" vertical="center"/>
      <protection hidden="1"/>
    </xf>
    <xf numFmtId="0" fontId="2" fillId="0" borderId="5" xfId="0" applyFont="1" applyBorder="1" applyAlignment="1" applyProtection="1">
      <alignment horizontal="center" vertical="center"/>
      <protection hidden="1"/>
    </xf>
    <xf numFmtId="0" fontId="2" fillId="0" borderId="24" xfId="0" applyFont="1" applyBorder="1" applyAlignment="1" applyProtection="1">
      <alignment horizontal="center" vertical="center"/>
      <protection hidden="1"/>
    </xf>
    <xf numFmtId="0" fontId="2" fillId="0" borderId="3" xfId="0" applyFont="1" applyBorder="1" applyAlignment="1" applyProtection="1">
      <alignment horizontal="center" vertical="center"/>
      <protection hidden="1"/>
    </xf>
    <xf numFmtId="0" fontId="2" fillId="0" borderId="34" xfId="0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2" fillId="0" borderId="21" xfId="0" applyFont="1" applyBorder="1" applyAlignment="1" applyProtection="1">
      <alignment horizontal="center" vertical="center"/>
      <protection hidden="1"/>
    </xf>
    <xf numFmtId="0" fontId="2" fillId="0" borderId="60" xfId="0" applyFont="1" applyBorder="1" applyAlignment="1" applyProtection="1">
      <alignment horizontal="center" vertical="center"/>
      <protection hidden="1"/>
    </xf>
    <xf numFmtId="0" fontId="2" fillId="4" borderId="7" xfId="0" applyFont="1" applyFill="1" applyBorder="1" applyAlignment="1" applyProtection="1">
      <alignment horizontal="center" vertical="center"/>
      <protection hidden="1"/>
    </xf>
    <xf numFmtId="0" fontId="2" fillId="4" borderId="44" xfId="0" applyFont="1" applyFill="1" applyBorder="1" applyAlignment="1" applyProtection="1">
      <alignment horizontal="center" vertical="center"/>
      <protection hidden="1"/>
    </xf>
    <xf numFmtId="0" fontId="2" fillId="0" borderId="52" xfId="0" applyFont="1" applyBorder="1" applyAlignment="1" applyProtection="1">
      <alignment horizontal="center" vertical="center"/>
      <protection hidden="1"/>
    </xf>
    <xf numFmtId="0" fontId="4" fillId="4" borderId="60" xfId="0" applyFont="1" applyFill="1" applyBorder="1" applyAlignment="1" applyProtection="1">
      <alignment horizontal="center" vertical="center"/>
      <protection hidden="1"/>
    </xf>
    <xf numFmtId="0" fontId="4" fillId="0" borderId="52" xfId="0" applyFont="1" applyBorder="1" applyAlignment="1" applyProtection="1">
      <alignment horizontal="center" vertical="center"/>
      <protection hidden="1"/>
    </xf>
    <xf numFmtId="0" fontId="4" fillId="0" borderId="60" xfId="0" applyFont="1" applyBorder="1" applyAlignment="1" applyProtection="1">
      <alignment horizontal="center" vertical="center"/>
      <protection hidden="1"/>
    </xf>
    <xf numFmtId="0" fontId="4" fillId="0" borderId="45" xfId="0" applyFont="1" applyBorder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horizontal="center" vertical="center" wrapText="1"/>
      <protection hidden="1"/>
    </xf>
    <xf numFmtId="0" fontId="4" fillId="0" borderId="48" xfId="0" applyFont="1" applyBorder="1" applyAlignment="1" applyProtection="1">
      <alignment vertical="center"/>
      <protection hidden="1"/>
    </xf>
    <xf numFmtId="0" fontId="4" fillId="0" borderId="35" xfId="0" applyFont="1" applyBorder="1" applyAlignment="1" applyProtection="1">
      <alignment vertical="center"/>
      <protection hidden="1"/>
    </xf>
    <xf numFmtId="0" fontId="2" fillId="0" borderId="35" xfId="0" applyFont="1" applyBorder="1" applyAlignment="1" applyProtection="1">
      <alignment horizontal="center" vertical="center"/>
      <protection hidden="1"/>
    </xf>
    <xf numFmtId="0" fontId="2" fillId="0" borderId="66" xfId="0" applyFont="1" applyBorder="1" applyAlignment="1" applyProtection="1">
      <alignment horizontal="left" vertical="center" wrapText="1"/>
      <protection hidden="1"/>
    </xf>
    <xf numFmtId="0" fontId="2" fillId="0" borderId="37" xfId="0" applyFont="1" applyBorder="1" applyAlignment="1" applyProtection="1">
      <alignment horizontal="center" vertical="center" wrapText="1"/>
      <protection hidden="1"/>
    </xf>
    <xf numFmtId="0" fontId="2" fillId="0" borderId="13" xfId="0" applyFont="1" applyBorder="1" applyAlignment="1" applyProtection="1">
      <alignment horizontal="center" vertical="center" wrapText="1"/>
      <protection hidden="1"/>
    </xf>
    <xf numFmtId="0" fontId="2" fillId="0" borderId="64" xfId="0" applyFont="1" applyBorder="1" applyAlignment="1" applyProtection="1">
      <alignment horizontal="center" vertical="center" wrapText="1"/>
      <protection hidden="1"/>
    </xf>
    <xf numFmtId="0" fontId="2" fillId="0" borderId="79" xfId="0" applyFont="1" applyBorder="1" applyAlignment="1" applyProtection="1">
      <alignment horizontal="center" vertical="center" wrapText="1"/>
      <protection hidden="1"/>
    </xf>
    <xf numFmtId="1" fontId="2" fillId="0" borderId="13" xfId="0" applyNumberFormat="1" applyFont="1" applyBorder="1" applyAlignment="1" applyProtection="1">
      <alignment horizontal="center" vertical="center" wrapText="1"/>
      <protection hidden="1"/>
    </xf>
    <xf numFmtId="9" fontId="2" fillId="0" borderId="66" xfId="0" applyNumberFormat="1" applyFont="1" applyBorder="1" applyAlignment="1" applyProtection="1">
      <alignment horizontal="center" vertical="center" wrapText="1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4" borderId="54" xfId="0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vertical="center"/>
      <protection hidden="1"/>
    </xf>
    <xf numFmtId="0" fontId="14" fillId="0" borderId="0" xfId="0" applyFont="1" applyAlignment="1" applyProtection="1">
      <alignment vertical="center"/>
      <protection hidden="1"/>
    </xf>
    <xf numFmtId="0" fontId="10" fillId="0" borderId="0" xfId="1" applyFont="1" applyAlignment="1" applyProtection="1">
      <alignment vertical="center"/>
      <protection hidden="1"/>
    </xf>
    <xf numFmtId="0" fontId="1" fillId="0" borderId="0" xfId="2" applyFont="1" applyAlignment="1" applyProtection="1">
      <alignment vertical="center"/>
      <protection hidden="1"/>
    </xf>
    <xf numFmtId="0" fontId="1" fillId="0" borderId="0" xfId="1" applyFont="1" applyAlignment="1" applyProtection="1">
      <alignment vertical="center"/>
      <protection hidden="1"/>
    </xf>
    <xf numFmtId="0" fontId="3" fillId="0" borderId="0" xfId="1" applyFont="1" applyAlignment="1" applyProtection="1">
      <alignment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9" fillId="0" borderId="0" xfId="0" applyFont="1" applyAlignment="1" applyProtection="1">
      <alignment vertical="center"/>
      <protection hidden="1"/>
    </xf>
    <xf numFmtId="0" fontId="10" fillId="0" borderId="0" xfId="2" applyFont="1" applyAlignment="1" applyProtection="1">
      <alignment vertical="center"/>
      <protection hidden="1"/>
    </xf>
    <xf numFmtId="0" fontId="0" fillId="0" borderId="0" xfId="0" applyAlignment="1" applyProtection="1">
      <alignment vertical="center" wrapText="1"/>
      <protection hidden="1"/>
    </xf>
    <xf numFmtId="0" fontId="0" fillId="0" borderId="0" xfId="0" applyAlignment="1" applyProtection="1">
      <alignment horizontal="left" vertical="center" wrapText="1"/>
      <protection hidden="1"/>
    </xf>
    <xf numFmtId="0" fontId="12" fillId="0" borderId="0" xfId="2" applyFont="1" applyAlignment="1" applyProtection="1">
      <alignment vertical="center"/>
      <protection hidden="1"/>
    </xf>
    <xf numFmtId="0" fontId="12" fillId="0" borderId="0" xfId="2" applyFont="1" applyAlignment="1" applyProtection="1">
      <alignment horizontal="left" vertical="center"/>
      <protection hidden="1"/>
    </xf>
    <xf numFmtId="0" fontId="2" fillId="0" borderId="0" xfId="2" applyFont="1" applyAlignment="1" applyProtection="1">
      <alignment vertical="center"/>
      <protection hidden="1"/>
    </xf>
    <xf numFmtId="0" fontId="10" fillId="0" borderId="0" xfId="2" applyFont="1" applyAlignment="1" applyProtection="1">
      <alignment horizontal="center" vertical="center"/>
      <protection hidden="1"/>
    </xf>
    <xf numFmtId="0" fontId="2" fillId="0" borderId="7" xfId="0" applyFont="1" applyBorder="1" applyAlignment="1" applyProtection="1">
      <alignment vertical="center"/>
      <protection hidden="1"/>
    </xf>
    <xf numFmtId="0" fontId="2" fillId="0" borderId="8" xfId="0" applyFont="1" applyBorder="1" applyAlignment="1" applyProtection="1">
      <alignment vertical="center"/>
      <protection hidden="1"/>
    </xf>
    <xf numFmtId="0" fontId="12" fillId="0" borderId="67" xfId="0" applyFont="1" applyBorder="1" applyAlignment="1" applyProtection="1">
      <alignment horizontal="center" vertical="center" wrapText="1"/>
      <protection hidden="1"/>
    </xf>
    <xf numFmtId="0" fontId="12" fillId="0" borderId="43" xfId="0" applyFont="1" applyBorder="1" applyAlignment="1" applyProtection="1">
      <alignment horizontal="center" vertical="center" wrapText="1"/>
      <protection hidden="1"/>
    </xf>
    <xf numFmtId="0" fontId="12" fillId="0" borderId="46" xfId="0" applyFont="1" applyBorder="1" applyAlignment="1" applyProtection="1">
      <alignment horizontal="center" vertical="center" wrapText="1"/>
      <protection hidden="1"/>
    </xf>
    <xf numFmtId="0" fontId="12" fillId="0" borderId="56" xfId="0" applyFont="1" applyBorder="1" applyAlignment="1" applyProtection="1">
      <alignment horizontal="center" vertical="center" wrapText="1"/>
      <protection hidden="1"/>
    </xf>
    <xf numFmtId="0" fontId="12" fillId="0" borderId="57" xfId="0" applyFont="1" applyBorder="1" applyAlignment="1" applyProtection="1">
      <alignment horizontal="center" vertical="center" wrapText="1"/>
      <protection hidden="1"/>
    </xf>
    <xf numFmtId="0" fontId="12" fillId="0" borderId="2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 vertical="center" wrapText="1"/>
      <protection locked="0"/>
    </xf>
    <xf numFmtId="0" fontId="12" fillId="0" borderId="34" xfId="0" applyFont="1" applyBorder="1" applyAlignment="1" applyProtection="1">
      <alignment horizontal="center" vertical="center" wrapText="1"/>
      <protection locked="0"/>
    </xf>
    <xf numFmtId="0" fontId="12" fillId="0" borderId="36" xfId="0" applyFont="1" applyBorder="1" applyAlignment="1" applyProtection="1">
      <alignment horizontal="center" vertical="center" wrapText="1"/>
      <protection locked="0"/>
    </xf>
    <xf numFmtId="0" fontId="12" fillId="0" borderId="10" xfId="0" applyFont="1" applyBorder="1" applyAlignment="1" applyProtection="1">
      <alignment horizontal="center" vertical="center" wrapText="1"/>
      <protection locked="0"/>
    </xf>
    <xf numFmtId="165" fontId="2" fillId="0" borderId="0" xfId="0" applyNumberFormat="1" applyFont="1" applyAlignment="1" applyProtection="1">
      <alignment horizontal="left" vertical="center"/>
      <protection hidden="1"/>
    </xf>
    <xf numFmtId="0" fontId="12" fillId="0" borderId="4" xfId="0" applyFont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 applyProtection="1">
      <alignment horizontal="center" vertical="center" wrapText="1"/>
      <protection locked="0"/>
    </xf>
    <xf numFmtId="0" fontId="12" fillId="0" borderId="21" xfId="0" applyFont="1" applyBorder="1" applyAlignment="1" applyProtection="1">
      <alignment horizontal="center" vertical="center" wrapText="1"/>
      <protection locked="0"/>
    </xf>
    <xf numFmtId="0" fontId="12" fillId="0" borderId="22" xfId="0" applyFont="1" applyBorder="1" applyAlignment="1" applyProtection="1">
      <alignment horizontal="center" vertical="center" wrapText="1"/>
      <protection locked="0"/>
    </xf>
    <xf numFmtId="0" fontId="12" fillId="0" borderId="11" xfId="0" applyFont="1" applyBorder="1" applyAlignment="1" applyProtection="1">
      <alignment horizontal="center" vertical="center" wrapText="1"/>
      <protection locked="0"/>
    </xf>
    <xf numFmtId="0" fontId="12" fillId="0" borderId="37" xfId="0" applyFont="1" applyBorder="1" applyAlignment="1" applyProtection="1">
      <alignment horizontal="center" vertical="center" wrapText="1"/>
      <protection locked="0"/>
    </xf>
    <xf numFmtId="0" fontId="12" fillId="0" borderId="14" xfId="0" applyFont="1" applyBorder="1" applyAlignment="1" applyProtection="1">
      <alignment horizontal="center" vertical="center" wrapText="1"/>
      <protection locked="0"/>
    </xf>
    <xf numFmtId="0" fontId="12" fillId="0" borderId="13" xfId="0" applyFont="1" applyBorder="1" applyAlignment="1" applyProtection="1">
      <alignment horizontal="center" vertical="center" wrapText="1"/>
      <protection locked="0"/>
    </xf>
    <xf numFmtId="0" fontId="12" fillId="0" borderId="64" xfId="0" applyFont="1" applyBorder="1" applyAlignment="1" applyProtection="1">
      <alignment horizontal="center" vertical="center" wrapText="1"/>
      <protection locked="0"/>
    </xf>
    <xf numFmtId="0" fontId="12" fillId="0" borderId="7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12" fillId="0" borderId="8" xfId="2" applyFont="1" applyBorder="1" applyAlignment="1" applyProtection="1">
      <alignment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2" fillId="0" borderId="0" xfId="0" applyFont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5" fillId="0" borderId="0" xfId="2" applyFont="1" applyAlignment="1" applyProtection="1">
      <alignment horizontal="center" vertical="center"/>
      <protection hidden="1"/>
    </xf>
    <xf numFmtId="0" fontId="13" fillId="0" borderId="0" xfId="2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13" fillId="0" borderId="0" xfId="0" applyFont="1" applyAlignment="1" applyProtection="1">
      <alignment vertical="center"/>
      <protection hidden="1"/>
    </xf>
    <xf numFmtId="0" fontId="13" fillId="0" borderId="0" xfId="2" applyFont="1" applyAlignment="1" applyProtection="1">
      <alignment vertical="center"/>
      <protection hidden="1"/>
    </xf>
    <xf numFmtId="0" fontId="5" fillId="0" borderId="0" xfId="2" applyFont="1" applyAlignment="1" applyProtection="1">
      <alignment vertical="center"/>
      <protection hidden="1"/>
    </xf>
    <xf numFmtId="49" fontId="5" fillId="0" borderId="0" xfId="0" applyNumberFormat="1" applyFont="1" applyAlignment="1" applyProtection="1">
      <alignment horizontal="center" vertical="center"/>
      <protection hidden="1"/>
    </xf>
    <xf numFmtId="0" fontId="2" fillId="0" borderId="0" xfId="0" applyFont="1" applyAlignment="1" applyProtection="1">
      <alignment vertical="center" textRotation="90" wrapText="1"/>
      <protection hidden="1"/>
    </xf>
    <xf numFmtId="0" fontId="2" fillId="0" borderId="59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center" vertical="center"/>
      <protection locked="0"/>
    </xf>
    <xf numFmtId="0" fontId="2" fillId="0" borderId="73" xfId="0" applyFont="1" applyBorder="1" applyAlignment="1" applyProtection="1">
      <alignment horizontal="center" vertical="center" wrapText="1"/>
      <protection locked="0"/>
    </xf>
    <xf numFmtId="0" fontId="2" fillId="0" borderId="64" xfId="0" applyFont="1" applyBorder="1" applyAlignment="1" applyProtection="1">
      <alignment horizontal="center" vertical="center"/>
      <protection locked="0"/>
    </xf>
    <xf numFmtId="0" fontId="2" fillId="0" borderId="72" xfId="0" applyFont="1" applyBorder="1" applyAlignment="1" applyProtection="1">
      <alignment horizontal="center" vertical="center" wrapText="1"/>
      <protection locked="0"/>
    </xf>
    <xf numFmtId="0" fontId="2" fillId="0" borderId="72" xfId="0" applyFont="1" applyBorder="1" applyAlignment="1" applyProtection="1">
      <alignment horizontal="center" vertical="center"/>
      <protection locked="0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47" xfId="0" applyFont="1" applyBorder="1" applyAlignment="1" applyProtection="1">
      <alignment horizontal="center" vertical="center"/>
      <protection locked="0"/>
    </xf>
    <xf numFmtId="0" fontId="22" fillId="0" borderId="0" xfId="0" applyFont="1" applyAlignment="1" applyProtection="1">
      <alignment horizontal="center" vertical="center"/>
      <protection hidden="1"/>
    </xf>
    <xf numFmtId="0" fontId="22" fillId="0" borderId="48" xfId="0" applyFont="1" applyBorder="1" applyAlignment="1" applyProtection="1">
      <alignment horizontal="center" vertical="center"/>
      <protection hidden="1"/>
    </xf>
    <xf numFmtId="0" fontId="17" fillId="0" borderId="26" xfId="0" applyFont="1" applyBorder="1" applyAlignment="1" applyProtection="1">
      <alignment horizontal="center" vertical="center"/>
      <protection hidden="1"/>
    </xf>
    <xf numFmtId="0" fontId="17" fillId="0" borderId="28" xfId="0" applyFont="1" applyBorder="1" applyAlignment="1" applyProtection="1">
      <alignment horizontal="center" vertical="center"/>
      <protection hidden="1"/>
    </xf>
    <xf numFmtId="0" fontId="2" fillId="4" borderId="65" xfId="0" applyFont="1" applyFill="1" applyBorder="1" applyAlignment="1" applyProtection="1">
      <alignment horizontal="center" vertical="center"/>
      <protection hidden="1"/>
    </xf>
    <xf numFmtId="0" fontId="2" fillId="4" borderId="20" xfId="0" applyFont="1" applyFill="1" applyBorder="1" applyAlignment="1" applyProtection="1">
      <alignment horizontal="center" vertical="center"/>
      <protection hidden="1"/>
    </xf>
    <xf numFmtId="0" fontId="2" fillId="4" borderId="23" xfId="0" applyFont="1" applyFill="1" applyBorder="1" applyAlignment="1" applyProtection="1">
      <alignment horizontal="center" vertical="center"/>
      <protection hidden="1"/>
    </xf>
    <xf numFmtId="0" fontId="2" fillId="4" borderId="65" xfId="0" applyFont="1" applyFill="1" applyBorder="1" applyAlignment="1" applyProtection="1">
      <alignment horizontal="center" vertical="center" wrapText="1"/>
      <protection hidden="1"/>
    </xf>
    <xf numFmtId="0" fontId="2" fillId="4" borderId="20" xfId="0" applyFont="1" applyFill="1" applyBorder="1" applyAlignment="1" applyProtection="1">
      <alignment horizontal="center" vertical="center" wrapText="1"/>
      <protection hidden="1"/>
    </xf>
    <xf numFmtId="0" fontId="2" fillId="4" borderId="23" xfId="0" applyFont="1" applyFill="1" applyBorder="1" applyAlignment="1" applyProtection="1">
      <alignment horizontal="center" vertical="center" wrapText="1"/>
      <protection hidden="1"/>
    </xf>
    <xf numFmtId="0" fontId="2" fillId="4" borderId="2" xfId="0" applyFont="1" applyFill="1" applyBorder="1" applyAlignment="1" applyProtection="1">
      <alignment horizontal="center" vertical="center"/>
      <protection hidden="1"/>
    </xf>
    <xf numFmtId="0" fontId="2" fillId="4" borderId="3" xfId="0" applyFont="1" applyFill="1" applyBorder="1" applyAlignment="1" applyProtection="1">
      <alignment horizontal="center" vertical="center"/>
      <protection hidden="1"/>
    </xf>
    <xf numFmtId="0" fontId="2" fillId="4" borderId="10" xfId="0" applyFont="1" applyFill="1" applyBorder="1" applyAlignment="1" applyProtection="1">
      <alignment horizontal="center" vertical="center"/>
      <protection hidden="1"/>
    </xf>
    <xf numFmtId="9" fontId="2" fillId="4" borderId="10" xfId="0" applyNumberFormat="1" applyFont="1" applyFill="1" applyBorder="1" applyAlignment="1" applyProtection="1">
      <alignment horizontal="center" vertical="center"/>
      <protection hidden="1"/>
    </xf>
    <xf numFmtId="0" fontId="17" fillId="4" borderId="10" xfId="0" applyFont="1" applyFill="1" applyBorder="1" applyAlignment="1" applyProtection="1">
      <alignment horizontal="center" vertical="center"/>
      <protection hidden="1"/>
    </xf>
    <xf numFmtId="0" fontId="2" fillId="4" borderId="4" xfId="0" applyFont="1" applyFill="1" applyBorder="1" applyAlignment="1" applyProtection="1">
      <alignment horizontal="center" vertical="center"/>
      <protection hidden="1"/>
    </xf>
    <xf numFmtId="0" fontId="2" fillId="4" borderId="1" xfId="0" applyFont="1" applyFill="1" applyBorder="1" applyAlignment="1" applyProtection="1">
      <alignment horizontal="center" vertical="center"/>
      <protection hidden="1"/>
    </xf>
    <xf numFmtId="0" fontId="2" fillId="4" borderId="11" xfId="0" applyFont="1" applyFill="1" applyBorder="1" applyAlignment="1" applyProtection="1">
      <alignment horizontal="center" vertical="center"/>
      <protection hidden="1"/>
    </xf>
    <xf numFmtId="9" fontId="2" fillId="4" borderId="11" xfId="0" applyNumberFormat="1" applyFont="1" applyFill="1" applyBorder="1" applyAlignment="1" applyProtection="1">
      <alignment horizontal="center" vertical="center"/>
      <protection hidden="1"/>
    </xf>
    <xf numFmtId="0" fontId="17" fillId="4" borderId="11" xfId="0" applyFont="1" applyFill="1" applyBorder="1" applyAlignment="1" applyProtection="1">
      <alignment horizontal="center" vertical="center"/>
      <protection hidden="1"/>
    </xf>
    <xf numFmtId="0" fontId="2" fillId="4" borderId="6" xfId="0" applyFont="1" applyFill="1" applyBorder="1" applyAlignment="1" applyProtection="1">
      <alignment horizontal="center" vertical="center"/>
      <protection hidden="1"/>
    </xf>
    <xf numFmtId="0" fontId="2" fillId="4" borderId="5" xfId="0" applyFont="1" applyFill="1" applyBorder="1" applyAlignment="1" applyProtection="1">
      <alignment horizontal="center" vertical="center"/>
      <protection hidden="1"/>
    </xf>
    <xf numFmtId="0" fontId="2" fillId="4" borderId="12" xfId="0" applyFont="1" applyFill="1" applyBorder="1" applyAlignment="1" applyProtection="1">
      <alignment horizontal="center" vertical="center"/>
      <protection hidden="1"/>
    </xf>
    <xf numFmtId="9" fontId="2" fillId="4" borderId="12" xfId="0" applyNumberFormat="1" applyFont="1" applyFill="1" applyBorder="1" applyAlignment="1" applyProtection="1">
      <alignment horizontal="center" vertical="center"/>
      <protection hidden="1"/>
    </xf>
    <xf numFmtId="0" fontId="17" fillId="4" borderId="12" xfId="0" applyFont="1" applyFill="1" applyBorder="1" applyAlignment="1" applyProtection="1">
      <alignment horizontal="center" vertical="center"/>
      <protection hidden="1"/>
    </xf>
    <xf numFmtId="164" fontId="2" fillId="4" borderId="3" xfId="0" applyNumberFormat="1" applyFont="1" applyFill="1" applyBorder="1" applyAlignment="1" applyProtection="1">
      <alignment horizontal="center" vertical="center"/>
      <protection hidden="1"/>
    </xf>
    <xf numFmtId="164" fontId="2" fillId="4" borderId="1" xfId="0" applyNumberFormat="1" applyFont="1" applyFill="1" applyBorder="1" applyAlignment="1" applyProtection="1">
      <alignment horizontal="center" vertical="center"/>
      <protection hidden="1"/>
    </xf>
    <xf numFmtId="164" fontId="2" fillId="4" borderId="5" xfId="0" applyNumberFormat="1" applyFont="1" applyFill="1" applyBorder="1" applyAlignment="1" applyProtection="1">
      <alignment horizontal="center" vertical="center"/>
      <protection hidden="1"/>
    </xf>
    <xf numFmtId="0" fontId="2" fillId="4" borderId="36" xfId="0" applyFont="1" applyFill="1" applyBorder="1" applyAlignment="1" applyProtection="1">
      <alignment horizontal="center" vertical="center"/>
      <protection hidden="1"/>
    </xf>
    <xf numFmtId="0" fontId="17" fillId="4" borderId="34" xfId="0" applyFont="1" applyFill="1" applyBorder="1" applyAlignment="1" applyProtection="1">
      <alignment horizontal="center" vertical="center"/>
      <protection hidden="1"/>
    </xf>
    <xf numFmtId="0" fontId="2" fillId="4" borderId="2" xfId="0" applyFont="1" applyFill="1" applyBorder="1" applyAlignment="1" applyProtection="1">
      <alignment horizontal="center" vertical="center"/>
      <protection locked="0"/>
    </xf>
    <xf numFmtId="0" fontId="2" fillId="4" borderId="34" xfId="0" applyFont="1" applyFill="1" applyBorder="1" applyAlignment="1" applyProtection="1">
      <alignment horizontal="center" vertical="center"/>
      <protection hidden="1"/>
    </xf>
    <xf numFmtId="0" fontId="2" fillId="4" borderId="22" xfId="0" applyFont="1" applyFill="1" applyBorder="1" applyAlignment="1" applyProtection="1">
      <alignment horizontal="center" vertical="center"/>
      <protection hidden="1"/>
    </xf>
    <xf numFmtId="0" fontId="17" fillId="4" borderId="21" xfId="0" applyFont="1" applyFill="1" applyBorder="1" applyAlignment="1" applyProtection="1">
      <alignment horizontal="center" vertical="center"/>
      <protection hidden="1"/>
    </xf>
    <xf numFmtId="0" fontId="2" fillId="4" borderId="4" xfId="0" applyFont="1" applyFill="1" applyBorder="1" applyAlignment="1" applyProtection="1">
      <alignment horizontal="center" vertical="center"/>
      <protection locked="0"/>
    </xf>
    <xf numFmtId="0" fontId="2" fillId="4" borderId="21" xfId="0" applyFont="1" applyFill="1" applyBorder="1" applyAlignment="1" applyProtection="1">
      <alignment horizontal="center" vertical="center"/>
      <protection hidden="1"/>
    </xf>
    <xf numFmtId="0" fontId="2" fillId="4" borderId="25" xfId="0" applyFont="1" applyFill="1" applyBorder="1" applyAlignment="1" applyProtection="1">
      <alignment horizontal="center" vertical="center"/>
      <protection hidden="1"/>
    </xf>
    <xf numFmtId="0" fontId="17" fillId="4" borderId="24" xfId="0" applyFont="1" applyFill="1" applyBorder="1" applyAlignment="1" applyProtection="1">
      <alignment horizontal="center" vertical="center"/>
      <protection hidden="1"/>
    </xf>
    <xf numFmtId="0" fontId="2" fillId="4" borderId="6" xfId="0" applyFont="1" applyFill="1" applyBorder="1" applyAlignment="1" applyProtection="1">
      <alignment horizontal="center" vertical="center"/>
      <protection locked="0"/>
    </xf>
    <xf numFmtId="0" fontId="2" fillId="4" borderId="24" xfId="0" applyFont="1" applyFill="1" applyBorder="1" applyAlignment="1" applyProtection="1">
      <alignment horizontal="center" vertical="center"/>
      <protection hidden="1"/>
    </xf>
    <xf numFmtId="0" fontId="15" fillId="4" borderId="40" xfId="0" applyFont="1" applyFill="1" applyBorder="1" applyAlignment="1" applyProtection="1">
      <alignment horizontal="center" vertical="center"/>
      <protection hidden="1"/>
    </xf>
    <xf numFmtId="0" fontId="2" fillId="4" borderId="77" xfId="0" applyFont="1" applyFill="1" applyBorder="1" applyAlignment="1" applyProtection="1">
      <alignment horizontal="center" vertical="center"/>
      <protection hidden="1"/>
    </xf>
    <xf numFmtId="0" fontId="2" fillId="4" borderId="3" xfId="0" applyFont="1" applyFill="1" applyBorder="1" applyAlignment="1" applyProtection="1">
      <alignment horizontal="center" vertical="center"/>
      <protection locked="0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0" fontId="2" fillId="4" borderId="65" xfId="0" applyFont="1" applyFill="1" applyBorder="1" applyAlignment="1" applyProtection="1">
      <alignment horizontal="center" vertical="center"/>
      <protection locked="0"/>
    </xf>
    <xf numFmtId="0" fontId="2" fillId="4" borderId="1" xfId="0" applyFont="1" applyFill="1" applyBorder="1" applyAlignment="1" applyProtection="1">
      <alignment horizontal="center" vertical="center"/>
      <protection locked="0"/>
    </xf>
    <xf numFmtId="0" fontId="2" fillId="4" borderId="11" xfId="0" applyFont="1" applyFill="1" applyBorder="1" applyAlignment="1" applyProtection="1">
      <alignment horizontal="center" vertical="center"/>
      <protection locked="0"/>
    </xf>
    <xf numFmtId="0" fontId="2" fillId="4" borderId="20" xfId="0" applyFont="1" applyFill="1" applyBorder="1" applyAlignment="1" applyProtection="1">
      <alignment horizontal="center" vertical="center"/>
      <protection locked="0"/>
    </xf>
    <xf numFmtId="0" fontId="2" fillId="4" borderId="5" xfId="0" applyFont="1" applyFill="1" applyBorder="1" applyAlignment="1" applyProtection="1">
      <alignment horizontal="center" vertical="center"/>
      <protection locked="0"/>
    </xf>
    <xf numFmtId="0" fontId="2" fillId="4" borderId="12" xfId="0" applyFont="1" applyFill="1" applyBorder="1" applyAlignment="1" applyProtection="1">
      <alignment horizontal="center" vertical="center"/>
      <protection locked="0"/>
    </xf>
    <xf numFmtId="0" fontId="2" fillId="4" borderId="23" xfId="0" applyFont="1" applyFill="1" applyBorder="1" applyAlignment="1" applyProtection="1">
      <alignment horizontal="center" vertical="center"/>
      <protection locked="0"/>
    </xf>
    <xf numFmtId="0" fontId="2" fillId="4" borderId="80" xfId="0" applyFont="1" applyFill="1" applyBorder="1" applyAlignment="1" applyProtection="1">
      <alignment horizontal="center" vertical="center"/>
      <protection hidden="1"/>
    </xf>
    <xf numFmtId="0" fontId="2" fillId="4" borderId="80" xfId="0" applyFont="1" applyFill="1" applyBorder="1" applyAlignment="1" applyProtection="1">
      <alignment horizontal="center" vertical="center" wrapText="1"/>
      <protection hidden="1"/>
    </xf>
    <xf numFmtId="0" fontId="2" fillId="4" borderId="37" xfId="0" applyFont="1" applyFill="1" applyBorder="1" applyAlignment="1" applyProtection="1">
      <alignment horizontal="center" vertical="center"/>
      <protection hidden="1"/>
    </xf>
    <xf numFmtId="0" fontId="2" fillId="4" borderId="14" xfId="0" applyFont="1" applyFill="1" applyBorder="1" applyAlignment="1" applyProtection="1">
      <alignment horizontal="center" vertical="center"/>
      <protection hidden="1"/>
    </xf>
    <xf numFmtId="0" fontId="2" fillId="4" borderId="79" xfId="0" applyFont="1" applyFill="1" applyBorder="1" applyAlignment="1" applyProtection="1">
      <alignment horizontal="center" vertical="center"/>
      <protection hidden="1"/>
    </xf>
    <xf numFmtId="9" fontId="2" fillId="4" borderId="79" xfId="0" applyNumberFormat="1" applyFont="1" applyFill="1" applyBorder="1" applyAlignment="1" applyProtection="1">
      <alignment horizontal="center" vertical="center"/>
      <protection hidden="1"/>
    </xf>
    <xf numFmtId="0" fontId="17" fillId="4" borderId="79" xfId="0" applyFont="1" applyFill="1" applyBorder="1" applyAlignment="1" applyProtection="1">
      <alignment horizontal="center" vertical="center"/>
      <protection hidden="1"/>
    </xf>
    <xf numFmtId="164" fontId="2" fillId="4" borderId="14" xfId="0" applyNumberFormat="1" applyFont="1" applyFill="1" applyBorder="1" applyAlignment="1" applyProtection="1">
      <alignment horizontal="center" vertical="center"/>
      <protection hidden="1"/>
    </xf>
    <xf numFmtId="0" fontId="2" fillId="4" borderId="64" xfId="0" applyFont="1" applyFill="1" applyBorder="1" applyAlignment="1" applyProtection="1">
      <alignment horizontal="center" vertical="center"/>
      <protection hidden="1"/>
    </xf>
    <xf numFmtId="0" fontId="17" fillId="4" borderId="13" xfId="0" applyFont="1" applyFill="1" applyBorder="1" applyAlignment="1" applyProtection="1">
      <alignment horizontal="center" vertical="center"/>
      <protection hidden="1"/>
    </xf>
    <xf numFmtId="0" fontId="2" fillId="4" borderId="37" xfId="0" applyFont="1" applyFill="1" applyBorder="1" applyAlignment="1" applyProtection="1">
      <alignment horizontal="center" vertical="center"/>
      <protection locked="0"/>
    </xf>
    <xf numFmtId="0" fontId="2" fillId="4" borderId="13" xfId="0" applyFont="1" applyFill="1" applyBorder="1" applyAlignment="1" applyProtection="1">
      <alignment horizontal="center" vertical="center"/>
      <protection hidden="1"/>
    </xf>
    <xf numFmtId="0" fontId="2" fillId="4" borderId="14" xfId="0" applyFont="1" applyFill="1" applyBorder="1" applyAlignment="1" applyProtection="1">
      <alignment horizontal="center" vertical="center"/>
      <protection locked="0"/>
    </xf>
    <xf numFmtId="0" fontId="2" fillId="4" borderId="79" xfId="0" applyFont="1" applyFill="1" applyBorder="1" applyAlignment="1" applyProtection="1">
      <alignment horizontal="center" vertical="center"/>
      <protection locked="0"/>
    </xf>
    <xf numFmtId="0" fontId="2" fillId="4" borderId="80" xfId="0" applyFont="1" applyFill="1" applyBorder="1" applyAlignment="1" applyProtection="1">
      <alignment horizontal="center" vertical="center"/>
      <protection locked="0"/>
    </xf>
    <xf numFmtId="0" fontId="2" fillId="4" borderId="20" xfId="0" quotePrefix="1" applyFont="1" applyFill="1" applyBorder="1" applyAlignment="1" applyProtection="1">
      <alignment horizontal="center" vertical="center" wrapText="1"/>
      <protection hidden="1"/>
    </xf>
    <xf numFmtId="0" fontId="2" fillId="4" borderId="33" xfId="0" applyFont="1" applyFill="1" applyBorder="1" applyAlignment="1" applyProtection="1">
      <alignment horizontal="center" vertical="center" wrapText="1"/>
      <protection hidden="1"/>
    </xf>
    <xf numFmtId="164" fontId="2" fillId="4" borderId="33" xfId="0" applyNumberFormat="1" applyFont="1" applyFill="1" applyBorder="1" applyAlignment="1" applyProtection="1">
      <alignment horizontal="center" vertical="center"/>
      <protection hidden="1"/>
    </xf>
    <xf numFmtId="164" fontId="2" fillId="4" borderId="2" xfId="0" applyNumberFormat="1" applyFont="1" applyFill="1" applyBorder="1" applyAlignment="1" applyProtection="1">
      <alignment horizontal="center" vertical="center"/>
      <protection hidden="1"/>
    </xf>
    <xf numFmtId="164" fontId="2" fillId="4" borderId="36" xfId="0" applyNumberFormat="1" applyFont="1" applyFill="1" applyBorder="1" applyAlignment="1" applyProtection="1">
      <alignment horizontal="center" vertical="center"/>
      <protection hidden="1"/>
    </xf>
    <xf numFmtId="0" fontId="2" fillId="4" borderId="55" xfId="0" applyFont="1" applyFill="1" applyBorder="1" applyAlignment="1" applyProtection="1">
      <alignment horizontal="center" vertical="center" wrapText="1"/>
      <protection hidden="1"/>
    </xf>
    <xf numFmtId="164" fontId="2" fillId="4" borderId="55" xfId="0" applyNumberFormat="1" applyFont="1" applyFill="1" applyBorder="1" applyAlignment="1" applyProtection="1">
      <alignment horizontal="center" vertical="center"/>
      <protection hidden="1"/>
    </xf>
    <xf numFmtId="164" fontId="2" fillId="4" borderId="4" xfId="0" applyNumberFormat="1" applyFont="1" applyFill="1" applyBorder="1" applyAlignment="1" applyProtection="1">
      <alignment horizontal="center" vertical="center"/>
      <protection hidden="1"/>
    </xf>
    <xf numFmtId="164" fontId="2" fillId="4" borderId="22" xfId="0" applyNumberFormat="1" applyFont="1" applyFill="1" applyBorder="1" applyAlignment="1" applyProtection="1">
      <alignment horizontal="center" vertical="center"/>
      <protection hidden="1"/>
    </xf>
    <xf numFmtId="0" fontId="2" fillId="4" borderId="50" xfId="0" applyFont="1" applyFill="1" applyBorder="1" applyAlignment="1" applyProtection="1">
      <alignment horizontal="center" vertical="center" wrapText="1"/>
      <protection hidden="1"/>
    </xf>
    <xf numFmtId="164" fontId="2" fillId="4" borderId="50" xfId="0" applyNumberFormat="1" applyFont="1" applyFill="1" applyBorder="1" applyAlignment="1" applyProtection="1">
      <alignment horizontal="center" vertical="center"/>
      <protection hidden="1"/>
    </xf>
    <xf numFmtId="164" fontId="2" fillId="4" borderId="6" xfId="0" applyNumberFormat="1" applyFont="1" applyFill="1" applyBorder="1" applyAlignment="1" applyProtection="1">
      <alignment horizontal="center" vertical="center"/>
      <protection hidden="1"/>
    </xf>
    <xf numFmtId="164" fontId="2" fillId="4" borderId="25" xfId="0" applyNumberFormat="1" applyFont="1" applyFill="1" applyBorder="1" applyAlignment="1" applyProtection="1">
      <alignment horizontal="center" vertical="center"/>
      <protection hidden="1"/>
    </xf>
    <xf numFmtId="0" fontId="2" fillId="5" borderId="2" xfId="0" applyFont="1" applyFill="1" applyBorder="1" applyAlignment="1" applyProtection="1">
      <alignment horizontal="center" vertical="center"/>
      <protection hidden="1"/>
    </xf>
    <xf numFmtId="0" fontId="2" fillId="5" borderId="10" xfId="0" applyFont="1" applyFill="1" applyBorder="1" applyAlignment="1" applyProtection="1">
      <alignment horizontal="center" vertical="center"/>
      <protection hidden="1"/>
    </xf>
    <xf numFmtId="9" fontId="2" fillId="5" borderId="10" xfId="0" applyNumberFormat="1" applyFont="1" applyFill="1" applyBorder="1" applyAlignment="1" applyProtection="1">
      <alignment horizontal="center" vertical="center"/>
      <protection hidden="1"/>
    </xf>
    <xf numFmtId="0" fontId="17" fillId="5" borderId="10" xfId="0" applyFont="1" applyFill="1" applyBorder="1" applyAlignment="1" applyProtection="1">
      <alignment horizontal="center" vertical="center"/>
      <protection hidden="1"/>
    </xf>
    <xf numFmtId="0" fontId="2" fillId="5" borderId="36" xfId="0" applyFont="1" applyFill="1" applyBorder="1" applyAlignment="1" applyProtection="1">
      <alignment horizontal="center" vertical="center"/>
      <protection hidden="1"/>
    </xf>
    <xf numFmtId="0" fontId="17" fillId="5" borderId="34" xfId="0" applyFont="1" applyFill="1" applyBorder="1" applyAlignment="1" applyProtection="1">
      <alignment horizontal="center" vertical="center"/>
      <protection hidden="1"/>
    </xf>
    <xf numFmtId="0" fontId="2" fillId="5" borderId="4" xfId="0" applyFont="1" applyFill="1" applyBorder="1" applyAlignment="1" applyProtection="1">
      <alignment horizontal="center" vertical="center"/>
      <protection hidden="1"/>
    </xf>
    <xf numFmtId="0" fontId="2" fillId="5" borderId="11" xfId="0" applyFont="1" applyFill="1" applyBorder="1" applyAlignment="1" applyProtection="1">
      <alignment horizontal="center" vertical="center"/>
      <protection hidden="1"/>
    </xf>
    <xf numFmtId="9" fontId="2" fillId="5" borderId="11" xfId="0" applyNumberFormat="1" applyFont="1" applyFill="1" applyBorder="1" applyAlignment="1" applyProtection="1">
      <alignment horizontal="center" vertical="center"/>
      <protection hidden="1"/>
    </xf>
    <xf numFmtId="0" fontId="17" fillId="5" borderId="11" xfId="0" applyFont="1" applyFill="1" applyBorder="1" applyAlignment="1" applyProtection="1">
      <alignment horizontal="center" vertical="center"/>
      <protection hidden="1"/>
    </xf>
    <xf numFmtId="0" fontId="2" fillId="5" borderId="22" xfId="0" applyFont="1" applyFill="1" applyBorder="1" applyAlignment="1" applyProtection="1">
      <alignment horizontal="center" vertical="center"/>
      <protection hidden="1"/>
    </xf>
    <xf numFmtId="0" fontId="17" fillId="5" borderId="21" xfId="0" applyFont="1" applyFill="1" applyBorder="1" applyAlignment="1" applyProtection="1">
      <alignment horizontal="center" vertical="center"/>
      <protection hidden="1"/>
    </xf>
    <xf numFmtId="0" fontId="2" fillId="5" borderId="6" xfId="0" applyFont="1" applyFill="1" applyBorder="1" applyAlignment="1" applyProtection="1">
      <alignment horizontal="center" vertical="center"/>
      <protection hidden="1"/>
    </xf>
    <xf numFmtId="0" fontId="2" fillId="5" borderId="12" xfId="0" applyFont="1" applyFill="1" applyBorder="1" applyAlignment="1" applyProtection="1">
      <alignment horizontal="center" vertical="center"/>
      <protection hidden="1"/>
    </xf>
    <xf numFmtId="9" fontId="2" fillId="5" borderId="12" xfId="0" applyNumberFormat="1" applyFont="1" applyFill="1" applyBorder="1" applyAlignment="1" applyProtection="1">
      <alignment horizontal="center" vertical="center"/>
      <protection hidden="1"/>
    </xf>
    <xf numFmtId="0" fontId="17" fillId="5" borderId="12" xfId="0" applyFont="1" applyFill="1" applyBorder="1" applyAlignment="1" applyProtection="1">
      <alignment horizontal="center" vertical="center"/>
      <protection hidden="1"/>
    </xf>
    <xf numFmtId="0" fontId="2" fillId="5" borderId="25" xfId="0" applyFont="1" applyFill="1" applyBorder="1" applyAlignment="1" applyProtection="1">
      <alignment horizontal="center" vertical="center"/>
      <protection hidden="1"/>
    </xf>
    <xf numFmtId="0" fontId="17" fillId="5" borderId="24" xfId="0" applyFont="1" applyFill="1" applyBorder="1" applyAlignment="1" applyProtection="1">
      <alignment horizontal="center" vertical="center"/>
      <protection hidden="1"/>
    </xf>
    <xf numFmtId="0" fontId="2" fillId="8" borderId="65" xfId="0" applyFont="1" applyFill="1" applyBorder="1" applyAlignment="1" applyProtection="1">
      <alignment horizontal="center" vertical="center"/>
      <protection hidden="1"/>
    </xf>
    <xf numFmtId="0" fontId="2" fillId="8" borderId="65" xfId="0" applyFont="1" applyFill="1" applyBorder="1" applyAlignment="1" applyProtection="1">
      <alignment horizontal="center" vertical="center" wrapText="1"/>
      <protection hidden="1"/>
    </xf>
    <xf numFmtId="0" fontId="2" fillId="8" borderId="33" xfId="0" applyFont="1" applyFill="1" applyBorder="1" applyAlignment="1" applyProtection="1">
      <alignment horizontal="center" vertical="center" wrapText="1"/>
      <protection locked="0"/>
    </xf>
    <xf numFmtId="164" fontId="2" fillId="8" borderId="33" xfId="0" applyNumberFormat="1" applyFont="1" applyFill="1" applyBorder="1" applyAlignment="1" applyProtection="1">
      <alignment horizontal="center" vertical="center"/>
      <protection hidden="1"/>
    </xf>
    <xf numFmtId="0" fontId="2" fillId="8" borderId="2" xfId="0" applyFont="1" applyFill="1" applyBorder="1" applyAlignment="1" applyProtection="1">
      <alignment horizontal="center" vertical="center"/>
      <protection hidden="1"/>
    </xf>
    <xf numFmtId="0" fontId="2" fillId="8" borderId="3" xfId="0" applyFont="1" applyFill="1" applyBorder="1" applyAlignment="1" applyProtection="1">
      <alignment horizontal="center" vertical="center"/>
      <protection hidden="1"/>
    </xf>
    <xf numFmtId="0" fontId="2" fillId="8" borderId="10" xfId="0" applyFont="1" applyFill="1" applyBorder="1" applyAlignment="1" applyProtection="1">
      <alignment horizontal="center" vertical="center"/>
      <protection hidden="1"/>
    </xf>
    <xf numFmtId="9" fontId="2" fillId="8" borderId="10" xfId="0" applyNumberFormat="1" applyFont="1" applyFill="1" applyBorder="1" applyAlignment="1" applyProtection="1">
      <alignment horizontal="center" vertical="center"/>
      <protection hidden="1"/>
    </xf>
    <xf numFmtId="0" fontId="17" fillId="8" borderId="10" xfId="0" applyFont="1" applyFill="1" applyBorder="1" applyAlignment="1" applyProtection="1">
      <alignment horizontal="center" vertical="center"/>
      <protection hidden="1"/>
    </xf>
    <xf numFmtId="164" fontId="2" fillId="8" borderId="2" xfId="0" applyNumberFormat="1" applyFont="1" applyFill="1" applyBorder="1" applyAlignment="1" applyProtection="1">
      <alignment horizontal="center" vertical="center"/>
      <protection hidden="1"/>
    </xf>
    <xf numFmtId="164" fontId="2" fillId="8" borderId="3" xfId="0" applyNumberFormat="1" applyFont="1" applyFill="1" applyBorder="1" applyAlignment="1" applyProtection="1">
      <alignment horizontal="center" vertical="center"/>
      <protection hidden="1"/>
    </xf>
    <xf numFmtId="0" fontId="2" fillId="8" borderId="34" xfId="0" applyFont="1" applyFill="1" applyBorder="1" applyAlignment="1" applyProtection="1">
      <alignment horizontal="center" vertical="center"/>
      <protection hidden="1"/>
    </xf>
    <xf numFmtId="164" fontId="2" fillId="8" borderId="36" xfId="0" applyNumberFormat="1" applyFont="1" applyFill="1" applyBorder="1" applyAlignment="1" applyProtection="1">
      <alignment horizontal="center" vertical="center"/>
      <protection hidden="1"/>
    </xf>
    <xf numFmtId="0" fontId="2" fillId="8" borderId="36" xfId="0" applyFont="1" applyFill="1" applyBorder="1" applyAlignment="1" applyProtection="1">
      <alignment horizontal="center" vertical="center"/>
      <protection hidden="1"/>
    </xf>
    <xf numFmtId="0" fontId="17" fillId="8" borderId="34" xfId="0" applyFont="1" applyFill="1" applyBorder="1" applyAlignment="1" applyProtection="1">
      <alignment horizontal="center" vertical="center"/>
      <protection hidden="1"/>
    </xf>
    <xf numFmtId="0" fontId="2" fillId="8" borderId="20" xfId="0" applyFont="1" applyFill="1" applyBorder="1" applyAlignment="1" applyProtection="1">
      <alignment horizontal="center" vertical="center"/>
      <protection hidden="1"/>
    </xf>
    <xf numFmtId="0" fontId="2" fillId="8" borderId="20" xfId="0" applyFont="1" applyFill="1" applyBorder="1" applyAlignment="1" applyProtection="1">
      <alignment horizontal="center" vertical="center" wrapText="1"/>
      <protection hidden="1"/>
    </xf>
    <xf numFmtId="0" fontId="2" fillId="8" borderId="55" xfId="0" applyFont="1" applyFill="1" applyBorder="1" applyAlignment="1" applyProtection="1">
      <alignment horizontal="center" vertical="center" wrapText="1"/>
      <protection locked="0"/>
    </xf>
    <xf numFmtId="164" fontId="2" fillId="8" borderId="55" xfId="0" applyNumberFormat="1" applyFont="1" applyFill="1" applyBorder="1" applyAlignment="1" applyProtection="1">
      <alignment horizontal="center" vertical="center"/>
      <protection hidden="1"/>
    </xf>
    <xf numFmtId="0" fontId="2" fillId="8" borderId="4" xfId="0" applyFont="1" applyFill="1" applyBorder="1" applyAlignment="1" applyProtection="1">
      <alignment horizontal="center" vertical="center"/>
      <protection hidden="1"/>
    </xf>
    <xf numFmtId="0" fontId="2" fillId="8" borderId="1" xfId="0" applyFont="1" applyFill="1" applyBorder="1" applyAlignment="1" applyProtection="1">
      <alignment horizontal="center" vertical="center"/>
      <protection hidden="1"/>
    </xf>
    <xf numFmtId="0" fontId="2" fillId="8" borderId="11" xfId="0" applyFont="1" applyFill="1" applyBorder="1" applyAlignment="1" applyProtection="1">
      <alignment horizontal="center" vertical="center"/>
      <protection hidden="1"/>
    </xf>
    <xf numFmtId="9" fontId="2" fillId="8" borderId="11" xfId="0" applyNumberFormat="1" applyFont="1" applyFill="1" applyBorder="1" applyAlignment="1" applyProtection="1">
      <alignment horizontal="center" vertical="center"/>
      <protection hidden="1"/>
    </xf>
    <xf numFmtId="0" fontId="17" fillId="8" borderId="11" xfId="0" applyFont="1" applyFill="1" applyBorder="1" applyAlignment="1" applyProtection="1">
      <alignment horizontal="center" vertical="center"/>
      <protection hidden="1"/>
    </xf>
    <xf numFmtId="164" fontId="2" fillId="8" borderId="4" xfId="0" applyNumberFormat="1" applyFont="1" applyFill="1" applyBorder="1" applyAlignment="1" applyProtection="1">
      <alignment horizontal="center" vertical="center"/>
      <protection hidden="1"/>
    </xf>
    <xf numFmtId="164" fontId="2" fillId="8" borderId="1" xfId="0" applyNumberFormat="1" applyFont="1" applyFill="1" applyBorder="1" applyAlignment="1" applyProtection="1">
      <alignment horizontal="center" vertical="center"/>
      <protection hidden="1"/>
    </xf>
    <xf numFmtId="0" fontId="2" fillId="8" borderId="21" xfId="0" applyFont="1" applyFill="1" applyBorder="1" applyAlignment="1" applyProtection="1">
      <alignment horizontal="center" vertical="center"/>
      <protection hidden="1"/>
    </xf>
    <xf numFmtId="164" fontId="2" fillId="8" borderId="22" xfId="0" applyNumberFormat="1" applyFont="1" applyFill="1" applyBorder="1" applyAlignment="1" applyProtection="1">
      <alignment horizontal="center" vertical="center"/>
      <protection hidden="1"/>
    </xf>
    <xf numFmtId="0" fontId="2" fillId="8" borderId="22" xfId="0" applyFont="1" applyFill="1" applyBorder="1" applyAlignment="1" applyProtection="1">
      <alignment horizontal="center" vertical="center"/>
      <protection hidden="1"/>
    </xf>
    <xf numFmtId="0" fontId="17" fillId="8" borderId="21" xfId="0" applyFont="1" applyFill="1" applyBorder="1" applyAlignment="1" applyProtection="1">
      <alignment horizontal="center" vertical="center"/>
      <protection hidden="1"/>
    </xf>
    <xf numFmtId="0" fontId="2" fillId="8" borderId="23" xfId="0" applyFont="1" applyFill="1" applyBorder="1" applyAlignment="1" applyProtection="1">
      <alignment horizontal="center" vertical="center"/>
      <protection hidden="1"/>
    </xf>
    <xf numFmtId="0" fontId="2" fillId="8" borderId="23" xfId="0" applyFont="1" applyFill="1" applyBorder="1" applyAlignment="1" applyProtection="1">
      <alignment horizontal="center" vertical="center" wrapText="1"/>
      <protection hidden="1"/>
    </xf>
    <xf numFmtId="0" fontId="2" fillId="8" borderId="50" xfId="0" applyFont="1" applyFill="1" applyBorder="1" applyAlignment="1" applyProtection="1">
      <alignment horizontal="center" vertical="center" wrapText="1"/>
      <protection locked="0"/>
    </xf>
    <xf numFmtId="164" fontId="2" fillId="8" borderId="50" xfId="0" applyNumberFormat="1" applyFont="1" applyFill="1" applyBorder="1" applyAlignment="1" applyProtection="1">
      <alignment horizontal="center" vertical="center"/>
      <protection hidden="1"/>
    </xf>
    <xf numFmtId="0" fontId="2" fillId="8" borderId="6" xfId="0" applyFont="1" applyFill="1" applyBorder="1" applyAlignment="1" applyProtection="1">
      <alignment horizontal="center" vertical="center"/>
      <protection hidden="1"/>
    </xf>
    <xf numFmtId="0" fontId="2" fillId="8" borderId="5" xfId="0" applyFont="1" applyFill="1" applyBorder="1" applyAlignment="1" applyProtection="1">
      <alignment horizontal="center" vertical="center"/>
      <protection hidden="1"/>
    </xf>
    <xf numFmtId="0" fontId="2" fillId="8" borderId="12" xfId="0" applyFont="1" applyFill="1" applyBorder="1" applyAlignment="1" applyProtection="1">
      <alignment horizontal="center" vertical="center"/>
      <protection hidden="1"/>
    </xf>
    <xf numFmtId="9" fontId="2" fillId="8" borderId="12" xfId="0" applyNumberFormat="1" applyFont="1" applyFill="1" applyBorder="1" applyAlignment="1" applyProtection="1">
      <alignment horizontal="center" vertical="center"/>
      <protection hidden="1"/>
    </xf>
    <xf numFmtId="0" fontId="17" fillId="8" borderId="12" xfId="0" applyFont="1" applyFill="1" applyBorder="1" applyAlignment="1" applyProtection="1">
      <alignment horizontal="center" vertical="center"/>
      <protection hidden="1"/>
    </xf>
    <xf numFmtId="164" fontId="2" fillId="8" borderId="6" xfId="0" applyNumberFormat="1" applyFont="1" applyFill="1" applyBorder="1" applyAlignment="1" applyProtection="1">
      <alignment horizontal="center" vertical="center"/>
      <protection hidden="1"/>
    </xf>
    <xf numFmtId="164" fontId="2" fillId="8" borderId="5" xfId="0" applyNumberFormat="1" applyFont="1" applyFill="1" applyBorder="1" applyAlignment="1" applyProtection="1">
      <alignment horizontal="center" vertical="center"/>
      <protection hidden="1"/>
    </xf>
    <xf numFmtId="0" fontId="2" fillId="8" borderId="24" xfId="0" applyFont="1" applyFill="1" applyBorder="1" applyAlignment="1" applyProtection="1">
      <alignment horizontal="center" vertical="center"/>
      <protection hidden="1"/>
    </xf>
    <xf numFmtId="164" fontId="2" fillId="8" borderId="25" xfId="0" applyNumberFormat="1" applyFont="1" applyFill="1" applyBorder="1" applyAlignment="1" applyProtection="1">
      <alignment horizontal="center" vertical="center"/>
      <protection hidden="1"/>
    </xf>
    <xf numFmtId="0" fontId="2" fillId="8" borderId="25" xfId="0" applyFont="1" applyFill="1" applyBorder="1" applyAlignment="1" applyProtection="1">
      <alignment horizontal="center" vertical="center"/>
      <protection hidden="1"/>
    </xf>
    <xf numFmtId="0" fontId="17" fillId="8" borderId="24" xfId="0" applyFont="1" applyFill="1" applyBorder="1" applyAlignment="1" applyProtection="1">
      <alignment horizontal="center" vertical="center"/>
      <protection hidden="1"/>
    </xf>
    <xf numFmtId="0" fontId="2" fillId="6" borderId="2" xfId="0" applyFont="1" applyFill="1" applyBorder="1" applyAlignment="1" applyProtection="1">
      <alignment horizontal="center" vertical="center"/>
      <protection hidden="1"/>
    </xf>
    <xf numFmtId="0" fontId="2" fillId="6" borderId="10" xfId="0" applyFont="1" applyFill="1" applyBorder="1" applyAlignment="1" applyProtection="1">
      <alignment horizontal="center" vertical="center"/>
      <protection hidden="1"/>
    </xf>
    <xf numFmtId="9" fontId="2" fillId="6" borderId="10" xfId="0" applyNumberFormat="1" applyFont="1" applyFill="1" applyBorder="1" applyAlignment="1" applyProtection="1">
      <alignment horizontal="center" vertical="center"/>
      <protection hidden="1"/>
    </xf>
    <xf numFmtId="0" fontId="17" fillId="6" borderId="10" xfId="0" applyFont="1" applyFill="1" applyBorder="1" applyAlignment="1" applyProtection="1">
      <alignment horizontal="center" vertical="center"/>
      <protection hidden="1"/>
    </xf>
    <xf numFmtId="0" fontId="2" fillId="6" borderId="36" xfId="0" applyFont="1" applyFill="1" applyBorder="1" applyAlignment="1" applyProtection="1">
      <alignment horizontal="center" vertical="center"/>
      <protection hidden="1"/>
    </xf>
    <xf numFmtId="0" fontId="17" fillId="6" borderId="34" xfId="0" applyFont="1" applyFill="1" applyBorder="1" applyAlignment="1" applyProtection="1">
      <alignment horizontal="center" vertical="center"/>
      <protection hidden="1"/>
    </xf>
    <xf numFmtId="0" fontId="2" fillId="6" borderId="4" xfId="0" applyFont="1" applyFill="1" applyBorder="1" applyAlignment="1" applyProtection="1">
      <alignment horizontal="center" vertical="center"/>
      <protection hidden="1"/>
    </xf>
    <xf numFmtId="0" fontId="2" fillId="6" borderId="11" xfId="0" applyFont="1" applyFill="1" applyBorder="1" applyAlignment="1" applyProtection="1">
      <alignment horizontal="center" vertical="center"/>
      <protection hidden="1"/>
    </xf>
    <xf numFmtId="9" fontId="2" fillId="6" borderId="11" xfId="0" applyNumberFormat="1" applyFont="1" applyFill="1" applyBorder="1" applyAlignment="1" applyProtection="1">
      <alignment horizontal="center" vertical="center"/>
      <protection hidden="1"/>
    </xf>
    <xf numFmtId="0" fontId="17" fillId="6" borderId="11" xfId="0" applyFont="1" applyFill="1" applyBorder="1" applyAlignment="1" applyProtection="1">
      <alignment horizontal="center" vertical="center"/>
      <protection hidden="1"/>
    </xf>
    <xf numFmtId="0" fontId="2" fillId="6" borderId="22" xfId="0" applyFont="1" applyFill="1" applyBorder="1" applyAlignment="1" applyProtection="1">
      <alignment horizontal="center" vertical="center"/>
      <protection hidden="1"/>
    </xf>
    <xf numFmtId="0" fontId="17" fillId="6" borderId="21" xfId="0" applyFont="1" applyFill="1" applyBorder="1" applyAlignment="1" applyProtection="1">
      <alignment horizontal="center" vertical="center"/>
      <protection hidden="1"/>
    </xf>
    <xf numFmtId="0" fontId="2" fillId="6" borderId="6" xfId="0" applyFont="1" applyFill="1" applyBorder="1" applyAlignment="1" applyProtection="1">
      <alignment horizontal="center" vertical="center"/>
      <protection hidden="1"/>
    </xf>
    <xf numFmtId="0" fontId="2" fillId="6" borderId="12" xfId="0" applyFont="1" applyFill="1" applyBorder="1" applyAlignment="1" applyProtection="1">
      <alignment horizontal="center" vertical="center"/>
      <protection hidden="1"/>
    </xf>
    <xf numFmtId="9" fontId="2" fillId="6" borderId="12" xfId="0" applyNumberFormat="1" applyFont="1" applyFill="1" applyBorder="1" applyAlignment="1" applyProtection="1">
      <alignment horizontal="center" vertical="center"/>
      <protection hidden="1"/>
    </xf>
    <xf numFmtId="0" fontId="17" fillId="6" borderId="12" xfId="0" applyFont="1" applyFill="1" applyBorder="1" applyAlignment="1" applyProtection="1">
      <alignment horizontal="center" vertical="center"/>
      <protection hidden="1"/>
    </xf>
    <xf numFmtId="0" fontId="2" fillId="6" borderId="25" xfId="0" applyFont="1" applyFill="1" applyBorder="1" applyAlignment="1" applyProtection="1">
      <alignment horizontal="center" vertical="center"/>
      <protection hidden="1"/>
    </xf>
    <xf numFmtId="0" fontId="17" fillId="6" borderId="24" xfId="0" applyFont="1" applyFill="1" applyBorder="1" applyAlignment="1" applyProtection="1">
      <alignment horizontal="center" vertical="center"/>
      <protection hidden="1"/>
    </xf>
    <xf numFmtId="0" fontId="16" fillId="2" borderId="0" xfId="0" applyFont="1" applyFill="1" applyAlignment="1" applyProtection="1">
      <alignment horizontal="center" vertical="center"/>
      <protection hidden="1"/>
    </xf>
    <xf numFmtId="0" fontId="22" fillId="0" borderId="65" xfId="0" applyFont="1" applyBorder="1" applyAlignment="1" applyProtection="1">
      <alignment horizontal="center" vertical="center" wrapText="1"/>
      <protection hidden="1"/>
    </xf>
    <xf numFmtId="165" fontId="22" fillId="0" borderId="3" xfId="0" applyNumberFormat="1" applyFont="1" applyBorder="1" applyAlignment="1" applyProtection="1">
      <alignment horizontal="center" vertical="center" wrapText="1"/>
      <protection hidden="1"/>
    </xf>
    <xf numFmtId="165" fontId="22" fillId="0" borderId="10" xfId="0" applyNumberFormat="1" applyFont="1" applyBorder="1" applyAlignment="1" applyProtection="1">
      <alignment horizontal="center" vertical="center"/>
      <protection hidden="1"/>
    </xf>
    <xf numFmtId="0" fontId="22" fillId="0" borderId="20" xfId="0" applyFont="1" applyBorder="1" applyAlignment="1" applyProtection="1">
      <alignment horizontal="center" vertical="center" wrapText="1"/>
      <protection hidden="1"/>
    </xf>
    <xf numFmtId="165" fontId="22" fillId="0" borderId="1" xfId="0" applyNumberFormat="1" applyFont="1" applyBorder="1" applyAlignment="1" applyProtection="1">
      <alignment horizontal="center" vertical="center" wrapText="1"/>
      <protection hidden="1"/>
    </xf>
    <xf numFmtId="165" fontId="22" fillId="0" borderId="11" xfId="0" applyNumberFormat="1" applyFont="1" applyBorder="1" applyAlignment="1" applyProtection="1">
      <alignment horizontal="center" vertical="center"/>
      <protection hidden="1"/>
    </xf>
    <xf numFmtId="0" fontId="22" fillId="0" borderId="23" xfId="0" applyFont="1" applyBorder="1" applyAlignment="1" applyProtection="1">
      <alignment horizontal="center" vertical="center" wrapText="1"/>
      <protection hidden="1"/>
    </xf>
    <xf numFmtId="165" fontId="22" fillId="0" borderId="5" xfId="0" applyNumberFormat="1" applyFont="1" applyBorder="1" applyAlignment="1" applyProtection="1">
      <alignment horizontal="center" vertical="center" wrapText="1"/>
      <protection hidden="1"/>
    </xf>
    <xf numFmtId="165" fontId="22" fillId="0" borderId="12" xfId="0" applyNumberFormat="1" applyFont="1" applyBorder="1" applyAlignment="1" applyProtection="1">
      <alignment horizontal="center" vertical="center"/>
      <protection hidden="1"/>
    </xf>
    <xf numFmtId="1" fontId="22" fillId="0" borderId="27" xfId="0" applyNumberFormat="1" applyFont="1" applyBorder="1" applyAlignment="1" applyProtection="1">
      <alignment horizontal="center" vertical="center" wrapText="1"/>
      <protection hidden="1"/>
    </xf>
    <xf numFmtId="1" fontId="22" fillId="0" borderId="30" xfId="0" applyNumberFormat="1" applyFont="1" applyBorder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left" vertical="center" wrapText="1"/>
      <protection hidden="1"/>
    </xf>
    <xf numFmtId="0" fontId="12" fillId="0" borderId="60" xfId="0" applyFont="1" applyBorder="1" applyAlignment="1" applyProtection="1">
      <alignment horizontal="center" vertical="center" wrapText="1"/>
      <protection hidden="1"/>
    </xf>
    <xf numFmtId="0" fontId="10" fillId="9" borderId="44" xfId="0" applyFont="1" applyFill="1" applyBorder="1" applyAlignment="1" applyProtection="1">
      <alignment vertical="center"/>
      <protection hidden="1"/>
    </xf>
    <xf numFmtId="0" fontId="10" fillId="9" borderId="39" xfId="0" applyFont="1" applyFill="1" applyBorder="1" applyAlignment="1" applyProtection="1">
      <alignment vertical="center"/>
      <protection hidden="1"/>
    </xf>
    <xf numFmtId="0" fontId="10" fillId="9" borderId="45" xfId="0" applyFont="1" applyFill="1" applyBorder="1" applyAlignment="1" applyProtection="1">
      <alignment vertical="center"/>
      <protection hidden="1"/>
    </xf>
    <xf numFmtId="0" fontId="22" fillId="9" borderId="60" xfId="0" applyFont="1" applyFill="1" applyBorder="1" applyAlignment="1" applyProtection="1">
      <alignment horizontal="center" vertical="center" wrapText="1"/>
      <protection hidden="1"/>
    </xf>
    <xf numFmtId="165" fontId="22" fillId="9" borderId="27" xfId="0" applyNumberFormat="1" applyFont="1" applyFill="1" applyBorder="1" applyAlignment="1" applyProtection="1">
      <alignment horizontal="center" vertical="center" wrapText="1"/>
      <protection hidden="1"/>
    </xf>
    <xf numFmtId="165" fontId="22" fillId="9" borderId="30" xfId="0" applyNumberFormat="1" applyFont="1" applyFill="1" applyBorder="1" applyAlignment="1" applyProtection="1">
      <alignment horizontal="center" vertical="center"/>
      <protection hidden="1"/>
    </xf>
    <xf numFmtId="0" fontId="2" fillId="9" borderId="60" xfId="0" applyFont="1" applyFill="1" applyBorder="1" applyAlignment="1" applyProtection="1">
      <alignment horizontal="center" vertical="center"/>
      <protection hidden="1"/>
    </xf>
    <xf numFmtId="0" fontId="12" fillId="9" borderId="26" xfId="0" applyFont="1" applyFill="1" applyBorder="1" applyAlignment="1" applyProtection="1">
      <alignment horizontal="center" vertical="center" wrapText="1"/>
      <protection hidden="1"/>
    </xf>
    <xf numFmtId="0" fontId="12" fillId="9" borderId="27" xfId="0" applyFont="1" applyFill="1" applyBorder="1" applyAlignment="1" applyProtection="1">
      <alignment horizontal="center" vertical="center" wrapText="1"/>
      <protection hidden="1"/>
    </xf>
    <xf numFmtId="0" fontId="12" fillId="9" borderId="28" xfId="0" applyFont="1" applyFill="1" applyBorder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vertical="center"/>
      <protection locked="0"/>
    </xf>
    <xf numFmtId="0" fontId="10" fillId="0" borderId="0" xfId="1" applyFont="1" applyAlignment="1" applyProtection="1">
      <alignment horizontal="left" vertical="top" wrapText="1"/>
      <protection locked="0"/>
    </xf>
    <xf numFmtId="0" fontId="2" fillId="0" borderId="0" xfId="1" applyFont="1" applyAlignment="1" applyProtection="1">
      <alignment horizontal="center" vertical="center"/>
      <protection hidden="1"/>
    </xf>
    <xf numFmtId="0" fontId="10" fillId="0" borderId="0" xfId="1" applyFont="1" applyAlignment="1" applyProtection="1">
      <alignment horizontal="left" vertical="center"/>
      <protection locked="0"/>
    </xf>
    <xf numFmtId="0" fontId="3" fillId="0" borderId="0" xfId="2" applyFont="1" applyAlignment="1" applyProtection="1">
      <alignment horizontal="center" vertical="center"/>
      <protection hidden="1"/>
    </xf>
    <xf numFmtId="0" fontId="10" fillId="0" borderId="0" xfId="1" applyFont="1" applyAlignment="1" applyProtection="1">
      <alignment horizontal="left" vertical="center"/>
      <protection hidden="1"/>
    </xf>
    <xf numFmtId="0" fontId="10" fillId="0" borderId="0" xfId="1" applyFont="1" applyAlignment="1" applyProtection="1">
      <alignment horizontal="center" vertical="center"/>
      <protection hidden="1"/>
    </xf>
    <xf numFmtId="0" fontId="1" fillId="0" borderId="0" xfId="1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2" fillId="0" borderId="39" xfId="0" applyFont="1" applyBorder="1" applyAlignment="1" applyProtection="1">
      <alignment horizontal="center" vertical="center" wrapText="1"/>
      <protection hidden="1"/>
    </xf>
    <xf numFmtId="0" fontId="2" fillId="0" borderId="39" xfId="0" applyFont="1" applyBorder="1" applyAlignment="1" applyProtection="1">
      <alignment vertical="center"/>
      <protection hidden="1"/>
    </xf>
    <xf numFmtId="0" fontId="2" fillId="0" borderId="44" xfId="0" applyFont="1" applyBorder="1" applyAlignment="1" applyProtection="1">
      <alignment horizontal="center" vertical="center" wrapText="1"/>
      <protection hidden="1"/>
    </xf>
    <xf numFmtId="0" fontId="2" fillId="0" borderId="45" xfId="0" applyFont="1" applyBorder="1" applyAlignment="1" applyProtection="1">
      <alignment vertical="center"/>
      <protection hidden="1"/>
    </xf>
    <xf numFmtId="0" fontId="10" fillId="0" borderId="31" xfId="1" applyFont="1" applyBorder="1" applyAlignment="1" applyProtection="1">
      <alignment horizontal="center" vertical="center"/>
      <protection hidden="1"/>
    </xf>
    <xf numFmtId="0" fontId="2" fillId="0" borderId="76" xfId="0" applyFont="1" applyBorder="1" applyAlignment="1" applyProtection="1">
      <alignment horizontal="center" vertical="center" textRotation="90" wrapText="1"/>
      <protection hidden="1"/>
    </xf>
    <xf numFmtId="0" fontId="2" fillId="0" borderId="72" xfId="0" applyFont="1" applyBorder="1" applyAlignment="1" applyProtection="1">
      <alignment horizontal="center" vertical="center" textRotation="90" wrapText="1"/>
      <protection hidden="1"/>
    </xf>
    <xf numFmtId="0" fontId="2" fillId="0" borderId="47" xfId="0" applyFont="1" applyBorder="1" applyAlignment="1" applyProtection="1">
      <alignment horizontal="center" vertical="center" textRotation="90" wrapText="1"/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2" fillId="0" borderId="3" xfId="0" applyFont="1" applyBorder="1" applyAlignment="1" applyProtection="1">
      <alignment horizontal="center" vertical="center" wrapText="1"/>
      <protection hidden="1"/>
    </xf>
    <xf numFmtId="0" fontId="2" fillId="0" borderId="34" xfId="0" applyFont="1" applyBorder="1" applyAlignment="1" applyProtection="1">
      <alignment horizontal="center" vertical="center" wrapText="1"/>
      <protection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0" fontId="2" fillId="0" borderId="21" xfId="0" applyFont="1" applyBorder="1" applyAlignment="1" applyProtection="1">
      <alignment horizontal="center" vertical="center" wrapText="1"/>
      <protection hidden="1"/>
    </xf>
    <xf numFmtId="0" fontId="2" fillId="0" borderId="6" xfId="0" applyFont="1" applyBorder="1" applyAlignment="1" applyProtection="1">
      <alignment horizontal="center" vertical="center" wrapText="1"/>
      <protection hidden="1"/>
    </xf>
    <xf numFmtId="0" fontId="2" fillId="0" borderId="5" xfId="0" applyFont="1" applyBorder="1" applyAlignment="1" applyProtection="1">
      <alignment horizontal="center" vertical="center" wrapText="1"/>
      <protection hidden="1"/>
    </xf>
    <xf numFmtId="0" fontId="2" fillId="0" borderId="24" xfId="0" applyFont="1" applyBorder="1" applyAlignment="1" applyProtection="1">
      <alignment horizontal="center" vertical="center" wrapText="1"/>
      <protection hidden="1"/>
    </xf>
    <xf numFmtId="0" fontId="13" fillId="0" borderId="0" xfId="2" applyFont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horizontal="center" vertical="center"/>
      <protection hidden="1"/>
    </xf>
    <xf numFmtId="0" fontId="10" fillId="0" borderId="0" xfId="1" applyFont="1" applyAlignment="1" applyProtection="1">
      <alignment horizontal="center" vertical="center" wrapText="1"/>
      <protection hidden="1"/>
    </xf>
    <xf numFmtId="0" fontId="6" fillId="0" borderId="0" xfId="1" applyFont="1" applyAlignment="1" applyProtection="1">
      <alignment horizontal="center" vertical="center"/>
      <protection hidden="1"/>
    </xf>
    <xf numFmtId="0" fontId="2" fillId="0" borderId="43" xfId="0" applyFont="1" applyBorder="1" applyAlignment="1" applyProtection="1">
      <alignment horizontal="center" vertical="center" textRotation="90" wrapText="1"/>
      <protection hidden="1"/>
    </xf>
    <xf numFmtId="0" fontId="2" fillId="0" borderId="38" xfId="0" applyFont="1" applyBorder="1" applyAlignment="1" applyProtection="1">
      <alignment horizontal="center" vertical="center" textRotation="90" wrapText="1"/>
      <protection hidden="1"/>
    </xf>
    <xf numFmtId="0" fontId="2" fillId="0" borderId="40" xfId="0" applyFont="1" applyBorder="1" applyAlignment="1" applyProtection="1">
      <alignment horizontal="center" vertical="center" textRotation="90" wrapText="1"/>
      <protection hidden="1"/>
    </xf>
    <xf numFmtId="0" fontId="10" fillId="0" borderId="0" xfId="2" applyFont="1" applyAlignment="1" applyProtection="1">
      <alignment horizontal="left" vertical="center"/>
      <protection hidden="1"/>
    </xf>
    <xf numFmtId="0" fontId="2" fillId="0" borderId="57" xfId="0" applyFont="1" applyBorder="1" applyAlignment="1" applyProtection="1">
      <alignment horizontal="center" vertical="center" textRotation="90" wrapText="1"/>
      <protection hidden="1"/>
    </xf>
    <xf numFmtId="0" fontId="2" fillId="0" borderId="56" xfId="0" applyFont="1" applyBorder="1" applyAlignment="1" applyProtection="1">
      <alignment horizontal="center" vertical="center" textRotation="90" wrapText="1"/>
      <protection hidden="1"/>
    </xf>
    <xf numFmtId="0" fontId="2" fillId="0" borderId="58" xfId="0" applyFont="1" applyBorder="1" applyAlignment="1" applyProtection="1">
      <alignment horizontal="center" vertical="center" textRotation="90" wrapText="1"/>
      <protection hidden="1"/>
    </xf>
    <xf numFmtId="0" fontId="2" fillId="0" borderId="59" xfId="0" applyFont="1" applyBorder="1" applyAlignment="1" applyProtection="1">
      <alignment horizontal="center" vertical="center" textRotation="90" wrapText="1"/>
      <protection hidden="1"/>
    </xf>
    <xf numFmtId="0" fontId="2" fillId="0" borderId="78" xfId="0" applyFont="1" applyBorder="1" applyAlignment="1" applyProtection="1">
      <alignment horizontal="center" vertical="center" textRotation="90" wrapText="1"/>
      <protection hidden="1"/>
    </xf>
    <xf numFmtId="0" fontId="2" fillId="0" borderId="77" xfId="0" applyFont="1" applyBorder="1" applyAlignment="1" applyProtection="1">
      <alignment horizontal="center" vertical="center" textRotation="90" wrapText="1"/>
      <protection hidden="1"/>
    </xf>
    <xf numFmtId="0" fontId="2" fillId="0" borderId="36" xfId="0" applyFont="1" applyBorder="1" applyAlignment="1" applyProtection="1">
      <alignment horizontal="center" vertical="center" textRotation="90" wrapText="1"/>
      <protection hidden="1"/>
    </xf>
    <xf numFmtId="0" fontId="2" fillId="0" borderId="22" xfId="0" applyFont="1" applyBorder="1" applyAlignment="1" applyProtection="1">
      <alignment horizontal="center" vertical="center" textRotation="90" wrapText="1"/>
      <protection hidden="1"/>
    </xf>
    <xf numFmtId="0" fontId="2" fillId="0" borderId="25" xfId="0" applyFont="1" applyBorder="1" applyAlignment="1" applyProtection="1">
      <alignment horizontal="center" vertical="center" textRotation="90" wrapText="1"/>
      <protection hidden="1"/>
    </xf>
    <xf numFmtId="0" fontId="5" fillId="0" borderId="43" xfId="0" applyFont="1" applyBorder="1" applyAlignment="1" applyProtection="1">
      <alignment horizontal="center" vertical="center" textRotation="90" wrapText="1"/>
      <protection hidden="1"/>
    </xf>
    <xf numFmtId="0" fontId="5" fillId="0" borderId="38" xfId="0" applyFont="1" applyBorder="1" applyAlignment="1" applyProtection="1">
      <alignment horizontal="center" vertical="center" textRotation="90" wrapText="1"/>
      <protection hidden="1"/>
    </xf>
    <xf numFmtId="0" fontId="5" fillId="0" borderId="40" xfId="0" applyFont="1" applyBorder="1" applyAlignment="1" applyProtection="1">
      <alignment horizontal="center" vertical="center" textRotation="90" wrapText="1"/>
      <protection hidden="1"/>
    </xf>
    <xf numFmtId="0" fontId="2" fillId="0" borderId="52" xfId="0" applyFont="1" applyBorder="1" applyAlignment="1" applyProtection="1">
      <alignment horizontal="center" vertical="center" textRotation="90" wrapText="1"/>
      <protection hidden="1"/>
    </xf>
    <xf numFmtId="0" fontId="2" fillId="0" borderId="53" xfId="0" applyFont="1" applyBorder="1" applyAlignment="1" applyProtection="1">
      <alignment horizontal="center" vertical="center" textRotation="90" wrapText="1"/>
      <protection hidden="1"/>
    </xf>
    <xf numFmtId="165" fontId="22" fillId="0" borderId="11" xfId="0" applyNumberFormat="1" applyFont="1" applyBorder="1" applyAlignment="1" applyProtection="1">
      <alignment horizontal="center" vertical="center" wrapText="1"/>
      <protection hidden="1"/>
    </xf>
    <xf numFmtId="165" fontId="22" fillId="0" borderId="22" xfId="0" applyNumberFormat="1" applyFont="1" applyBorder="1" applyAlignment="1" applyProtection="1">
      <alignment horizontal="center" vertical="center" wrapText="1"/>
      <protection hidden="1"/>
    </xf>
    <xf numFmtId="165" fontId="22" fillId="9" borderId="29" xfId="0" applyNumberFormat="1" applyFont="1" applyFill="1" applyBorder="1" applyAlignment="1" applyProtection="1">
      <alignment horizontal="center" vertical="center" wrapText="1"/>
      <protection hidden="1"/>
    </xf>
    <xf numFmtId="165" fontId="22" fillId="9" borderId="27" xfId="0" applyNumberFormat="1" applyFont="1" applyFill="1" applyBorder="1" applyAlignment="1" applyProtection="1">
      <alignment horizontal="center" vertical="center" wrapText="1"/>
      <protection hidden="1"/>
    </xf>
    <xf numFmtId="0" fontId="22" fillId="0" borderId="48" xfId="0" applyFont="1" applyBorder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22" fillId="0" borderId="35" xfId="0" applyFont="1" applyBorder="1" applyAlignment="1" applyProtection="1">
      <alignment horizontal="center" vertical="center"/>
      <protection hidden="1"/>
    </xf>
    <xf numFmtId="0" fontId="2" fillId="0" borderId="34" xfId="0" applyFont="1" applyBorder="1" applyAlignment="1" applyProtection="1">
      <alignment horizontal="center" vertical="center" textRotation="90" wrapText="1"/>
      <protection hidden="1"/>
    </xf>
    <xf numFmtId="0" fontId="2" fillId="0" borderId="21" xfId="0" applyFont="1" applyBorder="1" applyAlignment="1" applyProtection="1">
      <alignment horizontal="center" vertical="center" textRotation="90" wrapText="1"/>
      <protection hidden="1"/>
    </xf>
    <xf numFmtId="0" fontId="2" fillId="0" borderId="24" xfId="0" applyFont="1" applyBorder="1" applyAlignment="1" applyProtection="1">
      <alignment horizontal="center" vertical="center" textRotation="90" wrapText="1"/>
      <protection hidden="1"/>
    </xf>
    <xf numFmtId="165" fontId="22" fillId="0" borderId="10" xfId="0" applyNumberFormat="1" applyFont="1" applyBorder="1" applyAlignment="1" applyProtection="1">
      <alignment horizontal="center" vertical="center" wrapText="1"/>
      <protection hidden="1"/>
    </xf>
    <xf numFmtId="165" fontId="22" fillId="0" borderId="36" xfId="0" applyNumberFormat="1" applyFont="1" applyBorder="1" applyAlignment="1" applyProtection="1">
      <alignment horizontal="center" vertical="center" wrapText="1"/>
      <protection hidden="1"/>
    </xf>
    <xf numFmtId="0" fontId="2" fillId="0" borderId="2" xfId="0" applyFont="1" applyBorder="1" applyAlignment="1" applyProtection="1">
      <alignment horizontal="center" vertical="center" textRotation="90" wrapText="1"/>
      <protection hidden="1"/>
    </xf>
    <xf numFmtId="0" fontId="2" fillId="0" borderId="4" xfId="0" applyFont="1" applyBorder="1" applyAlignment="1" applyProtection="1">
      <alignment horizontal="center" vertical="center" textRotation="90" wrapText="1"/>
      <protection hidden="1"/>
    </xf>
    <xf numFmtId="0" fontId="2" fillId="0" borderId="6" xfId="0" applyFont="1" applyBorder="1" applyAlignment="1" applyProtection="1">
      <alignment horizontal="center" vertical="center" textRotation="90" wrapText="1"/>
      <protection hidden="1"/>
    </xf>
    <xf numFmtId="0" fontId="2" fillId="0" borderId="33" xfId="0" applyFont="1" applyBorder="1" applyAlignment="1" applyProtection="1">
      <alignment horizontal="center" vertical="center" wrapText="1"/>
      <protection locked="0"/>
    </xf>
    <xf numFmtId="0" fontId="2" fillId="0" borderId="32" xfId="0" applyFont="1" applyBorder="1" applyAlignment="1" applyProtection="1">
      <alignment horizontal="center" vertical="center" wrapText="1"/>
      <protection locked="0"/>
    </xf>
    <xf numFmtId="0" fontId="2" fillId="0" borderId="76" xfId="0" applyFont="1" applyBorder="1" applyAlignment="1" applyProtection="1">
      <alignment horizontal="center" vertical="center" wrapText="1"/>
      <protection locked="0"/>
    </xf>
    <xf numFmtId="0" fontId="10" fillId="0" borderId="8" xfId="0" applyFont="1" applyBorder="1" applyAlignment="1" applyProtection="1">
      <alignment horizontal="center" vertical="center"/>
      <protection hidden="1"/>
    </xf>
    <xf numFmtId="1" fontId="22" fillId="0" borderId="26" xfId="0" applyNumberFormat="1" applyFont="1" applyBorder="1" applyAlignment="1" applyProtection="1">
      <alignment horizontal="center" vertical="center"/>
      <protection hidden="1"/>
    </xf>
    <xf numFmtId="1" fontId="22" fillId="0" borderId="28" xfId="0" applyNumberFormat="1" applyFont="1" applyBorder="1" applyAlignment="1" applyProtection="1">
      <alignment horizontal="center" vertical="center"/>
      <protection hidden="1"/>
    </xf>
    <xf numFmtId="1" fontId="22" fillId="0" borderId="4" xfId="0" applyNumberFormat="1" applyFont="1" applyBorder="1" applyAlignment="1" applyProtection="1">
      <alignment horizontal="center" vertical="center"/>
      <protection hidden="1"/>
    </xf>
    <xf numFmtId="1" fontId="22" fillId="0" borderId="21" xfId="0" applyNumberFormat="1" applyFont="1" applyBorder="1" applyAlignment="1" applyProtection="1">
      <alignment horizontal="center" vertical="center"/>
      <protection hidden="1"/>
    </xf>
    <xf numFmtId="1" fontId="22" fillId="0" borderId="6" xfId="0" applyNumberFormat="1" applyFont="1" applyBorder="1" applyAlignment="1" applyProtection="1">
      <alignment horizontal="center" vertical="center"/>
      <protection hidden="1"/>
    </xf>
    <xf numFmtId="1" fontId="22" fillId="0" borderId="24" xfId="0" applyNumberFormat="1" applyFont="1" applyBorder="1" applyAlignment="1" applyProtection="1">
      <alignment horizontal="center" vertical="center"/>
      <protection hidden="1"/>
    </xf>
    <xf numFmtId="0" fontId="2" fillId="0" borderId="69" xfId="0" applyFont="1" applyBorder="1" applyAlignment="1" applyProtection="1">
      <alignment horizontal="center" vertical="center" wrapText="1"/>
      <protection locked="0"/>
    </xf>
    <xf numFmtId="0" fontId="2" fillId="0" borderId="66" xfId="0" applyFont="1" applyBorder="1" applyAlignment="1" applyProtection="1">
      <alignment horizontal="center" vertical="center" wrapText="1"/>
      <protection locked="0"/>
    </xf>
    <xf numFmtId="0" fontId="2" fillId="0" borderId="74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center" vertical="center" wrapText="1"/>
      <protection locked="0"/>
    </xf>
    <xf numFmtId="0" fontId="2" fillId="0" borderId="14" xfId="0" applyFont="1" applyBorder="1" applyAlignment="1" applyProtection="1">
      <alignment horizontal="center" vertical="center" wrapText="1"/>
      <protection locked="0"/>
    </xf>
    <xf numFmtId="0" fontId="2" fillId="0" borderId="13" xfId="0" applyFont="1" applyBorder="1" applyAlignment="1" applyProtection="1">
      <alignment horizontal="center" vertical="center" wrapText="1"/>
      <protection locked="0"/>
    </xf>
    <xf numFmtId="0" fontId="2" fillId="0" borderId="55" xfId="0" applyFont="1" applyBorder="1" applyAlignment="1" applyProtection="1">
      <alignment horizontal="center" vertical="center" wrapText="1"/>
      <protection locked="0"/>
    </xf>
    <xf numFmtId="0" fontId="2" fillId="0" borderId="75" xfId="0" applyFont="1" applyBorder="1" applyAlignment="1" applyProtection="1">
      <alignment horizontal="center" vertical="center" wrapText="1"/>
      <protection locked="0"/>
    </xf>
    <xf numFmtId="0" fontId="2" fillId="0" borderId="72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center" vertical="center"/>
      <protection hidden="1"/>
    </xf>
    <xf numFmtId="0" fontId="2" fillId="0" borderId="48" xfId="0" applyFont="1" applyBorder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horizontal="center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165" fontId="22" fillId="0" borderId="1" xfId="0" applyNumberFormat="1" applyFont="1" applyBorder="1" applyAlignment="1" applyProtection="1">
      <alignment horizontal="center" vertical="center" wrapText="1"/>
      <protection hidden="1"/>
    </xf>
    <xf numFmtId="0" fontId="2" fillId="0" borderId="54" xfId="0" applyFont="1" applyBorder="1" applyAlignment="1" applyProtection="1">
      <alignment horizontal="center" vertical="center" textRotation="90" wrapText="1"/>
      <protection hidden="1"/>
    </xf>
    <xf numFmtId="0" fontId="2" fillId="0" borderId="8" xfId="0" applyFont="1" applyBorder="1" applyAlignment="1" applyProtection="1">
      <alignment horizontal="center" vertical="center" textRotation="90" wrapText="1"/>
      <protection hidden="1"/>
    </xf>
    <xf numFmtId="0" fontId="2" fillId="0" borderId="0" xfId="0" applyFont="1" applyAlignment="1" applyProtection="1">
      <alignment horizontal="center" vertical="center" textRotation="90" wrapText="1"/>
      <protection hidden="1"/>
    </xf>
    <xf numFmtId="0" fontId="2" fillId="0" borderId="31" xfId="0" applyFont="1" applyBorder="1" applyAlignment="1" applyProtection="1">
      <alignment horizontal="center" vertical="center" textRotation="90" wrapText="1"/>
      <protection hidden="1"/>
    </xf>
    <xf numFmtId="0" fontId="2" fillId="0" borderId="55" xfId="0" applyFont="1" applyBorder="1" applyAlignment="1" applyProtection="1">
      <alignment horizontal="center" vertical="center"/>
      <protection locked="0"/>
    </xf>
    <xf numFmtId="0" fontId="2" fillId="0" borderId="75" xfId="0" applyFont="1" applyBorder="1" applyAlignment="1" applyProtection="1">
      <alignment horizontal="center" vertical="center"/>
      <protection locked="0"/>
    </xf>
    <xf numFmtId="0" fontId="2" fillId="0" borderId="72" xfId="0" applyFont="1" applyBorder="1" applyAlignment="1" applyProtection="1">
      <alignment horizontal="center" vertical="center"/>
      <protection locked="0"/>
    </xf>
    <xf numFmtId="0" fontId="2" fillId="0" borderId="50" xfId="0" applyFont="1" applyBorder="1" applyAlignment="1" applyProtection="1">
      <alignment horizontal="center" vertical="center"/>
      <protection locked="0"/>
    </xf>
    <xf numFmtId="0" fontId="2" fillId="0" borderId="42" xfId="0" applyFont="1" applyBorder="1" applyAlignment="1" applyProtection="1">
      <alignment horizontal="center" vertical="center"/>
      <protection locked="0"/>
    </xf>
    <xf numFmtId="0" fontId="2" fillId="0" borderId="47" xfId="0" applyFont="1" applyBorder="1" applyAlignment="1" applyProtection="1">
      <alignment horizontal="center" vertical="center"/>
      <protection locked="0"/>
    </xf>
    <xf numFmtId="0" fontId="2" fillId="0" borderId="50" xfId="0" applyFont="1" applyBorder="1" applyAlignment="1" applyProtection="1">
      <alignment horizontal="center" vertical="center" wrapText="1"/>
      <protection locked="0"/>
    </xf>
    <xf numFmtId="0" fontId="2" fillId="0" borderId="42" xfId="0" applyFont="1" applyBorder="1" applyAlignment="1" applyProtection="1">
      <alignment horizontal="center" vertical="center" wrapText="1"/>
      <protection locked="0"/>
    </xf>
    <xf numFmtId="0" fontId="2" fillId="0" borderId="47" xfId="0" applyFont="1" applyBorder="1" applyAlignment="1" applyProtection="1">
      <alignment horizontal="center" vertical="center" wrapText="1"/>
      <protection locked="0"/>
    </xf>
    <xf numFmtId="0" fontId="10" fillId="9" borderId="44" xfId="0" applyFont="1" applyFill="1" applyBorder="1" applyAlignment="1" applyProtection="1">
      <alignment horizontal="center" vertical="center"/>
      <protection hidden="1"/>
    </xf>
    <xf numFmtId="0" fontId="10" fillId="9" borderId="39" xfId="0" applyFont="1" applyFill="1" applyBorder="1" applyAlignment="1" applyProtection="1">
      <alignment horizontal="center" vertical="center"/>
      <protection hidden="1"/>
    </xf>
    <xf numFmtId="0" fontId="10" fillId="9" borderId="45" xfId="0" applyFont="1" applyFill="1" applyBorder="1" applyAlignment="1" applyProtection="1">
      <alignment horizontal="center" vertical="center"/>
      <protection hidden="1"/>
    </xf>
    <xf numFmtId="165" fontId="22" fillId="0" borderId="12" xfId="0" applyNumberFormat="1" applyFont="1" applyBorder="1" applyAlignment="1" applyProtection="1">
      <alignment horizontal="center" vertical="center" wrapText="1"/>
      <protection hidden="1"/>
    </xf>
    <xf numFmtId="165" fontId="22" fillId="0" borderId="25" xfId="0" applyNumberFormat="1" applyFont="1" applyBorder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horizontal="left" vertical="center"/>
      <protection hidden="1"/>
    </xf>
    <xf numFmtId="1" fontId="22" fillId="9" borderId="26" xfId="0" applyNumberFormat="1" applyFont="1" applyFill="1" applyBorder="1" applyAlignment="1" applyProtection="1">
      <alignment horizontal="center" vertical="center"/>
      <protection hidden="1"/>
    </xf>
    <xf numFmtId="1" fontId="22" fillId="9" borderId="28" xfId="0" applyNumberFormat="1" applyFont="1" applyFill="1" applyBorder="1" applyAlignment="1" applyProtection="1">
      <alignment horizontal="center" vertical="center"/>
      <protection hidden="1"/>
    </xf>
    <xf numFmtId="165" fontId="22" fillId="0" borderId="3" xfId="0" applyNumberFormat="1" applyFont="1" applyBorder="1" applyAlignment="1" applyProtection="1">
      <alignment horizontal="center" vertical="center" wrapText="1"/>
      <protection hidden="1"/>
    </xf>
    <xf numFmtId="1" fontId="22" fillId="0" borderId="2" xfId="0" applyNumberFormat="1" applyFont="1" applyBorder="1" applyAlignment="1" applyProtection="1">
      <alignment horizontal="center" vertical="center"/>
      <protection hidden="1"/>
    </xf>
    <xf numFmtId="1" fontId="22" fillId="0" borderId="34" xfId="0" applyNumberFormat="1" applyFont="1" applyBorder="1" applyAlignment="1" applyProtection="1">
      <alignment horizontal="center" vertical="center"/>
      <protection hidden="1"/>
    </xf>
    <xf numFmtId="165" fontId="22" fillId="9" borderId="30" xfId="0" applyNumberFormat="1" applyFont="1" applyFill="1" applyBorder="1" applyAlignment="1" applyProtection="1">
      <alignment horizontal="center" vertical="center" wrapText="1"/>
      <protection hidden="1"/>
    </xf>
    <xf numFmtId="1" fontId="22" fillId="0" borderId="30" xfId="0" applyNumberFormat="1" applyFont="1" applyBorder="1" applyAlignment="1" applyProtection="1">
      <alignment horizontal="center" vertical="center" wrapText="1"/>
      <protection hidden="1"/>
    </xf>
    <xf numFmtId="1" fontId="22" fillId="0" borderId="29" xfId="0" applyNumberFormat="1" applyFont="1" applyBorder="1" applyAlignment="1" applyProtection="1">
      <alignment horizontal="center" vertical="center" wrapText="1"/>
      <protection hidden="1"/>
    </xf>
    <xf numFmtId="1" fontId="22" fillId="0" borderId="27" xfId="0" applyNumberFormat="1" applyFont="1" applyBorder="1" applyAlignment="1" applyProtection="1">
      <alignment horizontal="center" vertical="center" wrapText="1"/>
      <protection hidden="1"/>
    </xf>
    <xf numFmtId="165" fontId="22" fillId="0" borderId="5" xfId="0" applyNumberFormat="1" applyFont="1" applyBorder="1" applyAlignment="1" applyProtection="1">
      <alignment horizontal="center" vertical="center" wrapText="1"/>
      <protection hidden="1"/>
    </xf>
    <xf numFmtId="0" fontId="3" fillId="0" borderId="7" xfId="0" applyFont="1" applyBorder="1" applyAlignment="1" applyProtection="1">
      <alignment horizontal="center" vertical="center"/>
      <protection hidden="1"/>
    </xf>
    <xf numFmtId="0" fontId="3" fillId="0" borderId="8" xfId="0" applyFont="1" applyBorder="1" applyAlignment="1" applyProtection="1">
      <alignment horizontal="center" vertical="center"/>
      <protection hidden="1"/>
    </xf>
    <xf numFmtId="0" fontId="3" fillId="0" borderId="9" xfId="0" applyFont="1" applyBorder="1" applyAlignment="1" applyProtection="1">
      <alignment horizontal="center" vertical="center"/>
      <protection hidden="1"/>
    </xf>
    <xf numFmtId="0" fontId="3" fillId="0" borderId="49" xfId="0" applyFont="1" applyBorder="1" applyAlignment="1" applyProtection="1">
      <alignment horizontal="center" vertical="center"/>
      <protection hidden="1"/>
    </xf>
    <xf numFmtId="0" fontId="3" fillId="0" borderId="31" xfId="0" applyFont="1" applyBorder="1" applyAlignment="1" applyProtection="1">
      <alignment horizontal="center" vertical="center"/>
      <protection hidden="1"/>
    </xf>
    <xf numFmtId="0" fontId="3" fillId="0" borderId="41" xfId="0" applyFont="1" applyBorder="1" applyAlignment="1" applyProtection="1">
      <alignment horizontal="center" vertical="center"/>
      <protection hidden="1"/>
    </xf>
    <xf numFmtId="0" fontId="2" fillId="0" borderId="51" xfId="0" applyFont="1" applyBorder="1" applyAlignment="1" applyProtection="1">
      <alignment horizontal="center" vertical="center" wrapText="1"/>
      <protection hidden="1"/>
    </xf>
    <xf numFmtId="0" fontId="2" fillId="0" borderId="75" xfId="0" applyFont="1" applyBorder="1" applyAlignment="1" applyProtection="1">
      <alignment horizontal="center" vertical="center" wrapText="1"/>
      <protection hidden="1"/>
    </xf>
    <xf numFmtId="0" fontId="2" fillId="0" borderId="42" xfId="0" applyFont="1" applyBorder="1" applyAlignment="1" applyProtection="1">
      <alignment horizontal="center" vertical="center" wrapText="1"/>
      <protection hidden="1"/>
    </xf>
    <xf numFmtId="0" fontId="2" fillId="0" borderId="64" xfId="0" applyFont="1" applyBorder="1" applyAlignment="1" applyProtection="1">
      <alignment horizontal="center" vertical="center" textRotation="90" wrapText="1"/>
      <protection hidden="1"/>
    </xf>
    <xf numFmtId="0" fontId="2" fillId="0" borderId="1" xfId="0" applyFont="1" applyBorder="1" applyAlignment="1" applyProtection="1">
      <alignment horizontal="center" vertical="center" textRotation="90" wrapText="1"/>
      <protection hidden="1"/>
    </xf>
    <xf numFmtId="0" fontId="2" fillId="0" borderId="5" xfId="0" applyFont="1" applyBorder="1" applyAlignment="1" applyProtection="1">
      <alignment horizontal="center" vertical="center" textRotation="90" wrapText="1"/>
      <protection hidden="1"/>
    </xf>
    <xf numFmtId="1" fontId="2" fillId="0" borderId="17" xfId="0" applyNumberFormat="1" applyFont="1" applyBorder="1" applyAlignment="1" applyProtection="1">
      <alignment horizontal="center" vertical="center" textRotation="90" wrapText="1"/>
      <protection hidden="1"/>
    </xf>
    <xf numFmtId="1" fontId="2" fillId="0" borderId="21" xfId="0" applyNumberFormat="1" applyFont="1" applyBorder="1" applyAlignment="1" applyProtection="1">
      <alignment horizontal="center" vertical="center" textRotation="90" wrapText="1"/>
      <protection hidden="1"/>
    </xf>
    <xf numFmtId="1" fontId="2" fillId="0" borderId="24" xfId="0" applyNumberFormat="1" applyFont="1" applyBorder="1" applyAlignment="1" applyProtection="1">
      <alignment horizontal="center" vertical="center" textRotation="90" wrapText="1"/>
      <protection hidden="1"/>
    </xf>
    <xf numFmtId="0" fontId="10" fillId="0" borderId="48" xfId="0" applyFont="1" applyBorder="1" applyAlignment="1" applyProtection="1">
      <alignment horizontal="center" vertical="center" wrapText="1"/>
      <protection hidden="1"/>
    </xf>
    <xf numFmtId="0" fontId="10" fillId="0" borderId="35" xfId="0" applyFont="1" applyBorder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horizontal="center" vertical="center" wrapText="1"/>
      <protection hidden="1"/>
    </xf>
    <xf numFmtId="0" fontId="2" fillId="0" borderId="26" xfId="0" applyFont="1" applyBorder="1" applyAlignment="1" applyProtection="1">
      <alignment horizontal="center" vertical="center" wrapText="1"/>
      <protection hidden="1"/>
    </xf>
    <xf numFmtId="0" fontId="2" fillId="0" borderId="27" xfId="0" applyFont="1" applyBorder="1" applyAlignment="1" applyProtection="1">
      <alignment horizontal="center" vertical="center" wrapText="1"/>
      <protection hidden="1"/>
    </xf>
    <xf numFmtId="0" fontId="2" fillId="0" borderId="28" xfId="0" applyFont="1" applyBorder="1" applyAlignment="1" applyProtection="1">
      <alignment horizontal="center" vertical="center" wrapText="1"/>
      <protection hidden="1"/>
    </xf>
    <xf numFmtId="0" fontId="10" fillId="2" borderId="0" xfId="0" applyFont="1" applyFill="1" applyAlignment="1" applyProtection="1">
      <alignment horizontal="center" vertical="center"/>
      <protection hidden="1"/>
    </xf>
    <xf numFmtId="0" fontId="10" fillId="2" borderId="66" xfId="0" applyFont="1" applyFill="1" applyBorder="1" applyAlignment="1" applyProtection="1">
      <alignment horizontal="center" vertical="center" wrapText="1"/>
      <protection hidden="1"/>
    </xf>
    <xf numFmtId="0" fontId="10" fillId="2" borderId="51" xfId="0" applyFont="1" applyFill="1" applyBorder="1" applyAlignment="1" applyProtection="1">
      <alignment horizontal="center" vertical="center" wrapText="1"/>
      <protection locked="0"/>
    </xf>
    <xf numFmtId="0" fontId="4" fillId="3" borderId="44" xfId="0" applyFont="1" applyFill="1" applyBorder="1" applyAlignment="1" applyProtection="1">
      <alignment horizontal="center" vertical="center" wrapText="1"/>
      <protection hidden="1"/>
    </xf>
    <xf numFmtId="0" fontId="4" fillId="3" borderId="45" xfId="0" applyFont="1" applyFill="1" applyBorder="1" applyAlignment="1" applyProtection="1">
      <alignment horizontal="center" vertical="center" wrapText="1"/>
      <protection hidden="1"/>
    </xf>
    <xf numFmtId="0" fontId="2" fillId="2" borderId="44" xfId="0" applyFont="1" applyFill="1" applyBorder="1" applyAlignment="1" applyProtection="1">
      <alignment horizontal="center" vertical="center"/>
      <protection hidden="1"/>
    </xf>
    <xf numFmtId="0" fontId="2" fillId="2" borderId="39" xfId="0" applyFont="1" applyFill="1" applyBorder="1" applyAlignment="1" applyProtection="1">
      <alignment horizontal="center" vertical="center"/>
      <protection hidden="1"/>
    </xf>
    <xf numFmtId="0" fontId="2" fillId="2" borderId="45" xfId="0" applyFont="1" applyFill="1" applyBorder="1" applyAlignment="1" applyProtection="1">
      <alignment horizontal="center" vertical="center"/>
      <protection hidden="1"/>
    </xf>
    <xf numFmtId="0" fontId="6" fillId="0" borderId="7" xfId="0" applyFont="1" applyBorder="1" applyAlignment="1" applyProtection="1">
      <alignment horizontal="center" vertical="center" wrapText="1"/>
      <protection hidden="1"/>
    </xf>
    <xf numFmtId="0" fontId="6" fillId="0" borderId="8" xfId="0" applyFont="1" applyBorder="1" applyAlignment="1" applyProtection="1">
      <alignment horizontal="center" vertical="center" wrapText="1"/>
      <protection hidden="1"/>
    </xf>
    <xf numFmtId="0" fontId="6" fillId="0" borderId="9" xfId="0" applyFont="1" applyBorder="1" applyAlignment="1" applyProtection="1">
      <alignment horizontal="center" vertical="center" wrapText="1"/>
      <protection hidden="1"/>
    </xf>
    <xf numFmtId="0" fontId="6" fillId="0" borderId="44" xfId="0" applyFont="1" applyBorder="1" applyAlignment="1" applyProtection="1">
      <alignment horizontal="center" vertical="center" wrapText="1"/>
      <protection hidden="1"/>
    </xf>
    <xf numFmtId="0" fontId="6" fillId="0" borderId="39" xfId="0" applyFont="1" applyBorder="1" applyAlignment="1" applyProtection="1">
      <alignment horizontal="center" vertical="center" wrapText="1"/>
      <protection hidden="1"/>
    </xf>
    <xf numFmtId="0" fontId="6" fillId="0" borderId="45" xfId="0" applyFont="1" applyBorder="1" applyAlignment="1" applyProtection="1">
      <alignment horizontal="center" vertical="center" wrapText="1"/>
      <protection hidden="1"/>
    </xf>
    <xf numFmtId="0" fontId="2" fillId="0" borderId="14" xfId="0" applyFont="1" applyBorder="1" applyAlignment="1" applyProtection="1">
      <alignment horizontal="center" vertical="center" wrapText="1"/>
      <protection hidden="1"/>
    </xf>
    <xf numFmtId="0" fontId="2" fillId="0" borderId="40" xfId="0" applyFont="1" applyBorder="1" applyAlignment="1" applyProtection="1">
      <alignment horizontal="center" vertical="center" wrapText="1"/>
      <protection hidden="1"/>
    </xf>
    <xf numFmtId="0" fontId="2" fillId="0" borderId="11" xfId="0" applyFont="1" applyBorder="1" applyAlignment="1" applyProtection="1">
      <alignment horizontal="center" vertical="center" wrapText="1"/>
      <protection hidden="1"/>
    </xf>
    <xf numFmtId="0" fontId="2" fillId="0" borderId="22" xfId="0" applyFont="1" applyBorder="1" applyAlignment="1" applyProtection="1">
      <alignment horizontal="center" vertical="center" wrapText="1"/>
      <protection hidden="1"/>
    </xf>
    <xf numFmtId="0" fontId="2" fillId="2" borderId="7" xfId="0" applyFont="1" applyFill="1" applyBorder="1" applyAlignment="1" applyProtection="1">
      <alignment horizontal="center" vertical="center"/>
      <protection hidden="1"/>
    </xf>
    <xf numFmtId="0" fontId="2" fillId="2" borderId="8" xfId="0" applyFont="1" applyFill="1" applyBorder="1" applyAlignment="1" applyProtection="1">
      <alignment horizontal="center" vertical="center"/>
      <protection hidden="1"/>
    </xf>
    <xf numFmtId="0" fontId="2" fillId="2" borderId="9" xfId="0" applyFont="1" applyFill="1" applyBorder="1" applyAlignment="1" applyProtection="1">
      <alignment horizontal="center" vertical="center"/>
      <protection hidden="1"/>
    </xf>
    <xf numFmtId="0" fontId="2" fillId="2" borderId="49" xfId="0" applyFont="1" applyFill="1" applyBorder="1" applyAlignment="1" applyProtection="1">
      <alignment horizontal="center" vertical="center"/>
      <protection hidden="1"/>
    </xf>
    <xf numFmtId="0" fontId="2" fillId="2" borderId="31" xfId="0" applyFont="1" applyFill="1" applyBorder="1" applyAlignment="1" applyProtection="1">
      <alignment horizontal="center" vertical="center"/>
      <protection hidden="1"/>
    </xf>
    <xf numFmtId="0" fontId="2" fillId="2" borderId="41" xfId="0" applyFont="1" applyFill="1" applyBorder="1" applyAlignment="1" applyProtection="1">
      <alignment horizontal="center" vertical="center"/>
      <protection hidden="1"/>
    </xf>
    <xf numFmtId="0" fontId="6" fillId="0" borderId="49" xfId="0" applyFont="1" applyBorder="1" applyAlignment="1" applyProtection="1">
      <alignment horizontal="center" vertical="center" wrapText="1"/>
      <protection hidden="1"/>
    </xf>
    <xf numFmtId="0" fontId="6" fillId="0" borderId="31" xfId="0" applyFont="1" applyBorder="1" applyAlignment="1" applyProtection="1">
      <alignment horizontal="center" vertical="center" wrapText="1"/>
      <protection hidden="1"/>
    </xf>
    <xf numFmtId="0" fontId="6" fillId="0" borderId="41" xfId="0" applyFont="1" applyBorder="1" applyAlignment="1" applyProtection="1">
      <alignment horizontal="center" vertical="center" wrapText="1"/>
      <protection hidden="1"/>
    </xf>
    <xf numFmtId="49" fontId="2" fillId="0" borderId="15" xfId="0" applyNumberFormat="1" applyFont="1" applyBorder="1" applyAlignment="1" applyProtection="1">
      <alignment horizontal="center" vertical="center" textRotation="90" wrapText="1"/>
      <protection hidden="1"/>
    </xf>
    <xf numFmtId="49" fontId="2" fillId="0" borderId="4" xfId="0" applyNumberFormat="1" applyFont="1" applyBorder="1" applyAlignment="1" applyProtection="1">
      <alignment horizontal="center" vertical="center" textRotation="90" wrapText="1"/>
      <protection hidden="1"/>
    </xf>
    <xf numFmtId="49" fontId="2" fillId="0" borderId="6" xfId="0" applyNumberFormat="1" applyFont="1" applyBorder="1" applyAlignment="1" applyProtection="1">
      <alignment horizontal="center" vertical="center" textRotation="90" wrapText="1"/>
      <protection hidden="1"/>
    </xf>
    <xf numFmtId="0" fontId="2" fillId="0" borderId="16" xfId="0" applyFont="1" applyBorder="1" applyAlignment="1" applyProtection="1">
      <alignment horizontal="center" vertical="center" wrapText="1"/>
      <protection hidden="1"/>
    </xf>
    <xf numFmtId="0" fontId="10" fillId="0" borderId="44" xfId="0" applyFont="1" applyBorder="1" applyAlignment="1" applyProtection="1">
      <alignment horizontal="center" vertical="center" wrapText="1"/>
      <protection hidden="1"/>
    </xf>
    <xf numFmtId="0" fontId="10" fillId="0" borderId="39" xfId="0" applyFont="1" applyBorder="1" applyAlignment="1" applyProtection="1">
      <alignment horizontal="center" vertical="center" wrapText="1"/>
      <protection hidden="1"/>
    </xf>
    <xf numFmtId="0" fontId="10" fillId="0" borderId="45" xfId="0" applyFont="1" applyBorder="1" applyAlignment="1" applyProtection="1">
      <alignment horizontal="center" vertical="center" wrapText="1"/>
      <protection hidden="1"/>
    </xf>
    <xf numFmtId="0" fontId="10" fillId="0" borderId="7" xfId="0" applyFont="1" applyBorder="1" applyAlignment="1" applyProtection="1">
      <alignment horizontal="center" vertical="center" wrapText="1"/>
      <protection hidden="1"/>
    </xf>
    <xf numFmtId="0" fontId="10" fillId="0" borderId="8" xfId="0" applyFont="1" applyBorder="1" applyAlignment="1" applyProtection="1">
      <alignment horizontal="center" vertical="center" wrapText="1"/>
      <protection hidden="1"/>
    </xf>
    <xf numFmtId="0" fontId="2" fillId="0" borderId="9" xfId="0" applyFont="1" applyBorder="1" applyAlignment="1" applyProtection="1">
      <alignment horizontal="center" vertical="center" textRotation="90" wrapText="1"/>
      <protection hidden="1"/>
    </xf>
    <xf numFmtId="0" fontId="2" fillId="0" borderId="35" xfId="0" applyFont="1" applyBorder="1" applyAlignment="1" applyProtection="1">
      <alignment horizontal="center" vertical="center" textRotation="90" wrapText="1"/>
      <protection hidden="1"/>
    </xf>
    <xf numFmtId="0" fontId="2" fillId="0" borderId="41" xfId="0" applyFont="1" applyBorder="1" applyAlignment="1" applyProtection="1">
      <alignment horizontal="center" vertical="center" textRotation="90" wrapText="1"/>
      <protection hidden="1"/>
    </xf>
    <xf numFmtId="0" fontId="2" fillId="0" borderId="15" xfId="0" applyFont="1" applyBorder="1" applyAlignment="1" applyProtection="1">
      <alignment horizontal="center" vertical="center" textRotation="90" wrapText="1"/>
      <protection hidden="1"/>
    </xf>
    <xf numFmtId="0" fontId="2" fillId="0" borderId="16" xfId="0" applyFont="1" applyBorder="1" applyAlignment="1" applyProtection="1">
      <alignment horizontal="center" vertical="center" textRotation="90" wrapText="1"/>
      <protection hidden="1"/>
    </xf>
    <xf numFmtId="0" fontId="2" fillId="0" borderId="17" xfId="0" applyFont="1" applyBorder="1" applyAlignment="1" applyProtection="1">
      <alignment horizontal="center" vertical="center" wrapText="1"/>
      <protection hidden="1"/>
    </xf>
    <xf numFmtId="0" fontId="2" fillId="0" borderId="53" xfId="0" applyFont="1" applyBorder="1" applyAlignment="1" applyProtection="1">
      <alignment horizontal="center" vertical="center" wrapText="1"/>
      <protection hidden="1"/>
    </xf>
    <xf numFmtId="0" fontId="2" fillId="0" borderId="54" xfId="0" applyFont="1" applyBorder="1" applyAlignment="1" applyProtection="1">
      <alignment horizontal="center" vertical="center" wrapText="1"/>
      <protection hidden="1"/>
    </xf>
    <xf numFmtId="0" fontId="2" fillId="0" borderId="3" xfId="0" applyFont="1" applyBorder="1" applyAlignment="1" applyProtection="1">
      <alignment horizontal="center" vertical="center" textRotation="90" wrapText="1"/>
      <protection hidden="1"/>
    </xf>
    <xf numFmtId="0" fontId="2" fillId="0" borderId="44" xfId="0" applyFont="1" applyBorder="1" applyAlignment="1" applyProtection="1">
      <alignment horizontal="center" vertical="center"/>
      <protection hidden="1"/>
    </xf>
    <xf numFmtId="0" fontId="2" fillId="0" borderId="39" xfId="0" applyFont="1" applyBorder="1" applyAlignment="1" applyProtection="1">
      <alignment horizontal="center" vertical="center"/>
      <protection hidden="1"/>
    </xf>
    <xf numFmtId="0" fontId="2" fillId="0" borderId="45" xfId="0" applyFont="1" applyBorder="1" applyAlignment="1" applyProtection="1">
      <alignment horizontal="center" vertical="center"/>
      <protection hidden="1"/>
    </xf>
    <xf numFmtId="0" fontId="4" fillId="0" borderId="44" xfId="0" applyFont="1" applyBorder="1" applyAlignment="1" applyProtection="1">
      <alignment horizontal="center" vertical="center" wrapText="1"/>
      <protection hidden="1"/>
    </xf>
    <xf numFmtId="0" fontId="4" fillId="0" borderId="39" xfId="0" applyFont="1" applyBorder="1" applyAlignment="1" applyProtection="1">
      <alignment horizontal="center" vertical="center" wrapText="1"/>
      <protection hidden="1"/>
    </xf>
    <xf numFmtId="0" fontId="4" fillId="0" borderId="45" xfId="0" applyFont="1" applyBorder="1" applyAlignment="1" applyProtection="1">
      <alignment horizontal="center" vertical="center" wrapText="1"/>
      <protection hidden="1"/>
    </xf>
    <xf numFmtId="0" fontId="4" fillId="2" borderId="44" xfId="0" applyFont="1" applyFill="1" applyBorder="1" applyAlignment="1" applyProtection="1">
      <alignment horizontal="center" vertical="center" wrapText="1"/>
      <protection hidden="1"/>
    </xf>
    <xf numFmtId="0" fontId="4" fillId="2" borderId="39" xfId="0" applyFont="1" applyFill="1" applyBorder="1" applyAlignment="1" applyProtection="1">
      <alignment horizontal="center" vertical="center" wrapText="1"/>
      <protection hidden="1"/>
    </xf>
    <xf numFmtId="0" fontId="4" fillId="2" borderId="45" xfId="0" applyFont="1" applyFill="1" applyBorder="1" applyAlignment="1" applyProtection="1">
      <alignment horizontal="center" vertical="center" wrapText="1"/>
      <protection hidden="1"/>
    </xf>
    <xf numFmtId="0" fontId="2" fillId="0" borderId="65" xfId="0" applyFont="1" applyBorder="1" applyAlignment="1" applyProtection="1">
      <alignment horizontal="center" vertical="center" wrapText="1"/>
      <protection hidden="1"/>
    </xf>
    <xf numFmtId="0" fontId="2" fillId="0" borderId="20" xfId="0" applyFont="1" applyBorder="1" applyAlignment="1" applyProtection="1">
      <alignment horizontal="center" vertical="center" wrapText="1"/>
      <protection hidden="1"/>
    </xf>
    <xf numFmtId="0" fontId="2" fillId="0" borderId="23" xfId="0" applyFont="1" applyBorder="1" applyAlignment="1" applyProtection="1">
      <alignment horizontal="center" vertical="center" wrapText="1"/>
      <protection hidden="1"/>
    </xf>
    <xf numFmtId="0" fontId="10" fillId="0" borderId="49" xfId="0" applyFont="1" applyBorder="1" applyAlignment="1" applyProtection="1">
      <alignment horizontal="center" vertical="center" wrapText="1"/>
      <protection hidden="1"/>
    </xf>
    <xf numFmtId="0" fontId="10" fillId="0" borderId="31" xfId="0" applyFont="1" applyBorder="1" applyAlignment="1" applyProtection="1">
      <alignment horizontal="center" vertical="center" wrapText="1"/>
      <protection hidden="1"/>
    </xf>
    <xf numFmtId="0" fontId="10" fillId="0" borderId="41" xfId="0" applyFont="1" applyBorder="1" applyAlignment="1" applyProtection="1">
      <alignment horizontal="center" vertical="center" wrapText="1"/>
      <protection hidden="1"/>
    </xf>
    <xf numFmtId="0" fontId="10" fillId="2" borderId="0" xfId="0" applyFont="1" applyFill="1" applyAlignment="1" applyProtection="1">
      <alignment horizontal="left" vertical="center" wrapText="1"/>
      <protection locked="0"/>
    </xf>
    <xf numFmtId="0" fontId="4" fillId="2" borderId="39" xfId="0" applyFont="1" applyFill="1" applyBorder="1" applyAlignment="1" applyProtection="1">
      <alignment horizontal="left" vertical="center" wrapText="1"/>
      <protection hidden="1"/>
    </xf>
    <xf numFmtId="0" fontId="4" fillId="2" borderId="45" xfId="0" applyFont="1" applyFill="1" applyBorder="1" applyAlignment="1" applyProtection="1">
      <alignment horizontal="left" vertical="center" wrapText="1"/>
      <protection hidden="1"/>
    </xf>
    <xf numFmtId="0" fontId="4" fillId="2" borderId="44" xfId="0" applyFont="1" applyFill="1" applyBorder="1" applyAlignment="1" applyProtection="1">
      <alignment horizontal="left" vertical="center" wrapText="1"/>
      <protection hidden="1"/>
    </xf>
    <xf numFmtId="0" fontId="2" fillId="2" borderId="0" xfId="0" applyFont="1" applyFill="1" applyAlignment="1" applyProtection="1">
      <alignment horizontal="left" vertical="center" wrapText="1"/>
      <protection hidden="1"/>
    </xf>
    <xf numFmtId="0" fontId="10" fillId="2" borderId="0" xfId="0" applyFont="1" applyFill="1" applyAlignment="1" applyProtection="1">
      <alignment horizontal="left" vertical="center" wrapText="1"/>
      <protection hidden="1"/>
    </xf>
    <xf numFmtId="0" fontId="10" fillId="2" borderId="5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Border="1" applyAlignment="1" applyProtection="1">
      <alignment horizontal="center" vertical="center" wrapText="1"/>
      <protection hidden="1"/>
    </xf>
    <xf numFmtId="0" fontId="5" fillId="0" borderId="5" xfId="0" applyFont="1" applyBorder="1" applyAlignment="1" applyProtection="1">
      <alignment horizontal="center" vertical="center" wrapText="1"/>
      <protection hidden="1"/>
    </xf>
    <xf numFmtId="0" fontId="5" fillId="0" borderId="11" xfId="0" applyFont="1" applyBorder="1" applyAlignment="1" applyProtection="1">
      <alignment horizontal="center" vertical="center" wrapText="1"/>
      <protection hidden="1"/>
    </xf>
    <xf numFmtId="0" fontId="5" fillId="0" borderId="75" xfId="0" applyFont="1" applyBorder="1" applyAlignment="1" applyProtection="1">
      <alignment horizontal="center" vertical="center" wrapText="1"/>
      <protection hidden="1"/>
    </xf>
    <xf numFmtId="0" fontId="5" fillId="0" borderId="22" xfId="0" applyFont="1" applyBorder="1" applyAlignment="1" applyProtection="1">
      <alignment horizontal="center" vertical="center" wrapText="1"/>
      <protection hidden="1"/>
    </xf>
    <xf numFmtId="0" fontId="5" fillId="0" borderId="14" xfId="0" applyFont="1" applyBorder="1" applyAlignment="1" applyProtection="1">
      <alignment horizontal="center" vertical="center" textRotation="90" wrapText="1"/>
      <protection hidden="1"/>
    </xf>
    <xf numFmtId="0" fontId="5" fillId="0" borderId="52" xfId="0" applyFont="1" applyBorder="1" applyAlignment="1" applyProtection="1">
      <alignment horizontal="center" vertical="center" textRotation="90" wrapText="1"/>
      <protection hidden="1"/>
    </xf>
    <xf numFmtId="0" fontId="5" fillId="0" borderId="53" xfId="0" applyFont="1" applyBorder="1" applyAlignment="1" applyProtection="1">
      <alignment horizontal="center" vertical="center" textRotation="90" wrapText="1"/>
      <protection hidden="1"/>
    </xf>
    <xf numFmtId="0" fontId="5" fillId="0" borderId="54" xfId="0" applyFont="1" applyBorder="1" applyAlignment="1" applyProtection="1">
      <alignment horizontal="center" vertical="center" textRotation="90" wrapText="1"/>
      <protection hidden="1"/>
    </xf>
    <xf numFmtId="0" fontId="17" fillId="4" borderId="52" xfId="0" applyFont="1" applyFill="1" applyBorder="1" applyAlignment="1" applyProtection="1">
      <alignment horizontal="center" vertical="center" textRotation="180"/>
      <protection hidden="1"/>
    </xf>
    <xf numFmtId="0" fontId="17" fillId="4" borderId="53" xfId="0" applyFont="1" applyFill="1" applyBorder="1" applyAlignment="1" applyProtection="1">
      <alignment horizontal="center" vertical="center" textRotation="180"/>
      <protection hidden="1"/>
    </xf>
    <xf numFmtId="0" fontId="17" fillId="4" borderId="54" xfId="0" applyFont="1" applyFill="1" applyBorder="1" applyAlignment="1" applyProtection="1">
      <alignment horizontal="center" vertical="center" textRotation="180"/>
      <protection hidden="1"/>
    </xf>
    <xf numFmtId="0" fontId="2" fillId="4" borderId="9" xfId="0" applyFont="1" applyFill="1" applyBorder="1" applyAlignment="1" applyProtection="1">
      <alignment horizontal="center" vertical="center" textRotation="180"/>
      <protection hidden="1"/>
    </xf>
    <xf numFmtId="0" fontId="2" fillId="4" borderId="35" xfId="0" applyFont="1" applyFill="1" applyBorder="1" applyAlignment="1" applyProtection="1">
      <alignment horizontal="center" vertical="center" textRotation="180"/>
      <protection hidden="1"/>
    </xf>
    <xf numFmtId="0" fontId="2" fillId="4" borderId="41" xfId="0" applyFont="1" applyFill="1" applyBorder="1" applyAlignment="1" applyProtection="1">
      <alignment horizontal="center" vertical="center" textRotation="180"/>
      <protection hidden="1"/>
    </xf>
    <xf numFmtId="0" fontId="2" fillId="4" borderId="26" xfId="0" applyFont="1" applyFill="1" applyBorder="1" applyAlignment="1" applyProtection="1">
      <alignment horizontal="center" vertical="center"/>
      <protection hidden="1"/>
    </xf>
    <xf numFmtId="0" fontId="2" fillId="4" borderId="27" xfId="0" applyFont="1" applyFill="1" applyBorder="1" applyAlignment="1" applyProtection="1">
      <alignment horizontal="center" vertical="center"/>
      <protection hidden="1"/>
    </xf>
    <xf numFmtId="0" fontId="2" fillId="4" borderId="28" xfId="0" applyFont="1" applyFill="1" applyBorder="1" applyAlignment="1" applyProtection="1">
      <alignment horizontal="center" vertical="center"/>
      <protection hidden="1"/>
    </xf>
    <xf numFmtId="0" fontId="15" fillId="4" borderId="43" xfId="0" applyFont="1" applyFill="1" applyBorder="1" applyAlignment="1" applyProtection="1">
      <alignment horizontal="center" vertical="center"/>
      <protection hidden="1"/>
    </xf>
    <xf numFmtId="0" fontId="15" fillId="4" borderId="38" xfId="0" applyFont="1" applyFill="1" applyBorder="1" applyAlignment="1" applyProtection="1">
      <alignment horizontal="center" vertical="center"/>
      <protection hidden="1"/>
    </xf>
    <xf numFmtId="0" fontId="15" fillId="4" borderId="40" xfId="0" applyFont="1" applyFill="1" applyBorder="1" applyAlignment="1" applyProtection="1">
      <alignment horizontal="center" vertical="center"/>
      <protection hidden="1"/>
    </xf>
    <xf numFmtId="0" fontId="2" fillId="4" borderId="43" xfId="0" applyFont="1" applyFill="1" applyBorder="1" applyAlignment="1" applyProtection="1">
      <alignment horizontal="center" vertical="center" wrapText="1"/>
      <protection hidden="1"/>
    </xf>
    <xf numFmtId="0" fontId="2" fillId="4" borderId="38" xfId="0" applyFont="1" applyFill="1" applyBorder="1" applyAlignment="1" applyProtection="1">
      <alignment horizontal="center" vertical="center"/>
      <protection hidden="1"/>
    </xf>
    <xf numFmtId="0" fontId="2" fillId="4" borderId="40" xfId="0" applyFont="1" applyFill="1" applyBorder="1" applyAlignment="1" applyProtection="1">
      <alignment horizontal="center" vertical="center"/>
      <protection hidden="1"/>
    </xf>
    <xf numFmtId="0" fontId="2" fillId="4" borderId="29" xfId="0" applyFont="1" applyFill="1" applyBorder="1" applyAlignment="1" applyProtection="1">
      <alignment horizontal="center" vertical="center"/>
      <protection hidden="1"/>
    </xf>
    <xf numFmtId="0" fontId="2" fillId="4" borderId="43" xfId="0" applyFont="1" applyFill="1" applyBorder="1" applyAlignment="1" applyProtection="1">
      <alignment horizontal="center" vertical="center"/>
      <protection hidden="1"/>
    </xf>
    <xf numFmtId="0" fontId="15" fillId="4" borderId="43" xfId="0" applyFont="1" applyFill="1" applyBorder="1" applyAlignment="1" applyProtection="1">
      <alignment horizontal="center" vertical="center" textRotation="180"/>
      <protection hidden="1"/>
    </xf>
    <xf numFmtId="0" fontId="15" fillId="4" borderId="38" xfId="0" applyFont="1" applyFill="1" applyBorder="1" applyAlignment="1" applyProtection="1">
      <alignment horizontal="center" vertical="center" textRotation="180"/>
      <protection hidden="1"/>
    </xf>
    <xf numFmtId="0" fontId="15" fillId="4" borderId="40" xfId="0" applyFont="1" applyFill="1" applyBorder="1" applyAlignment="1" applyProtection="1">
      <alignment horizontal="center" vertical="center" textRotation="180"/>
      <protection hidden="1"/>
    </xf>
    <xf numFmtId="0" fontId="15" fillId="4" borderId="46" xfId="0" applyFont="1" applyFill="1" applyBorder="1" applyAlignment="1" applyProtection="1">
      <alignment horizontal="center" vertical="center" textRotation="180"/>
      <protection hidden="1"/>
    </xf>
    <xf numFmtId="0" fontId="15" fillId="4" borderId="61" xfId="0" applyFont="1" applyFill="1" applyBorder="1" applyAlignment="1" applyProtection="1">
      <alignment horizontal="center" vertical="center" textRotation="180"/>
      <protection hidden="1"/>
    </xf>
    <xf numFmtId="0" fontId="15" fillId="4" borderId="62" xfId="0" applyFont="1" applyFill="1" applyBorder="1" applyAlignment="1" applyProtection="1">
      <alignment horizontal="center" vertical="center" textRotation="180"/>
      <protection hidden="1"/>
    </xf>
    <xf numFmtId="0" fontId="2" fillId="4" borderId="52" xfId="0" applyFont="1" applyFill="1" applyBorder="1" applyAlignment="1" applyProtection="1">
      <alignment horizontal="center" vertical="center" textRotation="180"/>
      <protection hidden="1"/>
    </xf>
    <xf numFmtId="0" fontId="2" fillId="4" borderId="53" xfId="0" applyFont="1" applyFill="1" applyBorder="1" applyAlignment="1" applyProtection="1">
      <alignment horizontal="center" vertical="center" textRotation="180"/>
      <protection hidden="1"/>
    </xf>
    <xf numFmtId="0" fontId="2" fillId="4" borderId="54" xfId="0" applyFont="1" applyFill="1" applyBorder="1" applyAlignment="1" applyProtection="1">
      <alignment horizontal="center" vertical="center" textRotation="180"/>
      <protection hidden="1"/>
    </xf>
    <xf numFmtId="0" fontId="0" fillId="0" borderId="67" xfId="0" applyBorder="1" applyAlignment="1" applyProtection="1">
      <alignment horizontal="center" vertical="center" wrapText="1"/>
      <protection hidden="1"/>
    </xf>
    <xf numFmtId="0" fontId="0" fillId="0" borderId="71" xfId="0" applyBorder="1" applyAlignment="1" applyProtection="1">
      <alignment horizontal="center" vertical="center" wrapText="1"/>
      <protection hidden="1"/>
    </xf>
    <xf numFmtId="0" fontId="0" fillId="0" borderId="8" xfId="0" applyBorder="1" applyAlignment="1" applyProtection="1">
      <alignment horizontal="center" vertical="center" wrapText="1"/>
      <protection hidden="1"/>
    </xf>
    <xf numFmtId="0" fontId="0" fillId="0" borderId="31" xfId="0" applyBorder="1" applyAlignment="1" applyProtection="1">
      <alignment horizontal="center" vertical="center" wrapText="1"/>
      <protection hidden="1"/>
    </xf>
    <xf numFmtId="0" fontId="2" fillId="0" borderId="45" xfId="0" applyFont="1" applyBorder="1" applyAlignment="1" applyProtection="1">
      <alignment horizontal="center" vertical="center" wrapText="1"/>
      <protection hidden="1"/>
    </xf>
    <xf numFmtId="0" fontId="0" fillId="0" borderId="9" xfId="0" applyBorder="1" applyAlignment="1" applyProtection="1">
      <alignment horizontal="center" vertical="center" wrapText="1"/>
      <protection hidden="1"/>
    </xf>
    <xf numFmtId="0" fontId="0" fillId="0" borderId="41" xfId="0" applyBorder="1" applyAlignment="1" applyProtection="1">
      <alignment horizontal="center" vertical="center" wrapText="1"/>
      <protection hidden="1"/>
    </xf>
    <xf numFmtId="0" fontId="17" fillId="0" borderId="26" xfId="0" applyFont="1" applyBorder="1" applyAlignment="1" applyProtection="1">
      <alignment horizontal="center" vertical="center"/>
      <protection hidden="1"/>
    </xf>
    <xf numFmtId="0" fontId="17" fillId="0" borderId="28" xfId="0" applyFont="1" applyBorder="1" applyAlignment="1" applyProtection="1">
      <alignment horizontal="center" vertical="center"/>
      <protection hidden="1"/>
    </xf>
    <xf numFmtId="0" fontId="21" fillId="0" borderId="6" xfId="0" applyFont="1" applyBorder="1" applyAlignment="1" applyProtection="1">
      <alignment horizontal="center" vertical="center"/>
      <protection hidden="1"/>
    </xf>
    <xf numFmtId="0" fontId="21" fillId="0" borderId="5" xfId="0" applyFont="1" applyBorder="1" applyAlignment="1" applyProtection="1">
      <alignment horizontal="center" vertical="center"/>
      <protection hidden="1"/>
    </xf>
    <xf numFmtId="0" fontId="21" fillId="0" borderId="24" xfId="0" applyFont="1" applyBorder="1" applyAlignment="1" applyProtection="1">
      <alignment horizontal="center" vertical="center"/>
      <protection hidden="1"/>
    </xf>
    <xf numFmtId="0" fontId="21" fillId="0" borderId="2" xfId="0" applyFont="1" applyBorder="1" applyAlignment="1" applyProtection="1">
      <alignment horizontal="center" vertical="center"/>
      <protection hidden="1"/>
    </xf>
    <xf numFmtId="0" fontId="21" fillId="0" borderId="3" xfId="0" applyFont="1" applyBorder="1" applyAlignment="1" applyProtection="1">
      <alignment horizontal="center" vertical="center"/>
      <protection hidden="1"/>
    </xf>
    <xf numFmtId="0" fontId="21" fillId="0" borderId="34" xfId="0" applyFont="1" applyBorder="1" applyAlignment="1" applyProtection="1">
      <alignment horizontal="center" vertical="center"/>
      <protection hidden="1"/>
    </xf>
    <xf numFmtId="0" fontId="5" fillId="0" borderId="44" xfId="0" applyFont="1" applyBorder="1" applyAlignment="1" applyProtection="1">
      <alignment horizontal="center" vertical="center" wrapText="1"/>
      <protection hidden="1"/>
    </xf>
    <xf numFmtId="0" fontId="5" fillId="0" borderId="45" xfId="0" applyFont="1" applyBorder="1" applyAlignment="1" applyProtection="1">
      <alignment horizontal="center" vertical="center" wrapText="1"/>
      <protection hidden="1"/>
    </xf>
    <xf numFmtId="0" fontId="2" fillId="0" borderId="7" xfId="0" applyFont="1" applyBorder="1" applyAlignment="1" applyProtection="1">
      <alignment horizontal="center" vertical="center" wrapText="1"/>
      <protection hidden="1"/>
    </xf>
    <xf numFmtId="0" fontId="2" fillId="0" borderId="8" xfId="0" applyFont="1" applyBorder="1" applyAlignment="1" applyProtection="1">
      <alignment horizontal="center" vertical="center" wrapText="1"/>
      <protection hidden="1"/>
    </xf>
    <xf numFmtId="0" fontId="2" fillId="0" borderId="9" xfId="0" applyFont="1" applyBorder="1" applyAlignment="1" applyProtection="1">
      <alignment horizontal="center" vertical="center" wrapText="1"/>
      <protection hidden="1"/>
    </xf>
    <xf numFmtId="0" fontId="0" fillId="0" borderId="48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35" xfId="0" applyBorder="1" applyAlignment="1" applyProtection="1">
      <alignment horizontal="center" vertical="center"/>
      <protection hidden="1"/>
    </xf>
    <xf numFmtId="0" fontId="21" fillId="0" borderId="4" xfId="0" applyFont="1" applyBorder="1" applyAlignment="1" applyProtection="1">
      <alignment horizontal="center" vertical="center"/>
      <protection hidden="1"/>
    </xf>
    <xf numFmtId="0" fontId="21" fillId="0" borderId="1" xfId="0" applyFont="1" applyBorder="1" applyAlignment="1" applyProtection="1">
      <alignment horizontal="center" vertical="center"/>
      <protection hidden="1"/>
    </xf>
    <xf numFmtId="0" fontId="21" fillId="0" borderId="21" xfId="0" applyFont="1" applyBorder="1" applyAlignment="1" applyProtection="1">
      <alignment horizontal="center" vertical="center"/>
      <protection hidden="1"/>
    </xf>
    <xf numFmtId="0" fontId="2" fillId="0" borderId="71" xfId="0" applyFont="1" applyBorder="1" applyAlignment="1" applyProtection="1">
      <alignment horizontal="center" vertical="center"/>
      <protection hidden="1"/>
    </xf>
    <xf numFmtId="0" fontId="2" fillId="0" borderId="62" xfId="0" applyFont="1" applyBorder="1" applyAlignment="1" applyProtection="1">
      <alignment horizontal="center" vertical="center"/>
      <protection hidden="1"/>
    </xf>
    <xf numFmtId="0" fontId="17" fillId="0" borderId="44" xfId="0" applyFont="1" applyBorder="1" applyAlignment="1" applyProtection="1">
      <alignment horizontal="center" vertical="center"/>
      <protection hidden="1"/>
    </xf>
    <xf numFmtId="0" fontId="17" fillId="0" borderId="45" xfId="0" applyFont="1" applyBorder="1" applyAlignment="1" applyProtection="1">
      <alignment horizontal="center" vertical="center"/>
      <protection hidden="1"/>
    </xf>
    <xf numFmtId="0" fontId="2" fillId="4" borderId="7" xfId="0" applyFont="1" applyFill="1" applyBorder="1" applyAlignment="1" applyProtection="1">
      <alignment horizontal="center" vertical="center" textRotation="180"/>
      <protection hidden="1"/>
    </xf>
    <xf numFmtId="0" fontId="2" fillId="4" borderId="48" xfId="0" applyFont="1" applyFill="1" applyBorder="1" applyAlignment="1" applyProtection="1">
      <alignment horizontal="center" vertical="center" textRotation="180"/>
      <protection hidden="1"/>
    </xf>
    <xf numFmtId="0" fontId="2" fillId="4" borderId="49" xfId="0" applyFont="1" applyFill="1" applyBorder="1" applyAlignment="1" applyProtection="1">
      <alignment horizontal="center" vertical="center" textRotation="180"/>
      <protection hidden="1"/>
    </xf>
    <xf numFmtId="0" fontId="17" fillId="4" borderId="7" xfId="0" applyFont="1" applyFill="1" applyBorder="1" applyAlignment="1" applyProtection="1">
      <alignment horizontal="center" vertical="center" textRotation="180"/>
      <protection hidden="1"/>
    </xf>
    <xf numFmtId="0" fontId="17" fillId="4" borderId="48" xfId="0" applyFont="1" applyFill="1" applyBorder="1" applyAlignment="1" applyProtection="1">
      <alignment horizontal="center" vertical="center" textRotation="180"/>
      <protection hidden="1"/>
    </xf>
    <xf numFmtId="0" fontId="17" fillId="4" borderId="49" xfId="0" applyFont="1" applyFill="1" applyBorder="1" applyAlignment="1" applyProtection="1">
      <alignment horizontal="center" vertical="center" textRotation="180"/>
      <protection hidden="1"/>
    </xf>
    <xf numFmtId="0" fontId="5" fillId="0" borderId="1" xfId="0" applyFont="1" applyBorder="1" applyAlignment="1" applyProtection="1">
      <alignment horizontal="center" vertical="center" textRotation="90" wrapText="1"/>
      <protection hidden="1"/>
    </xf>
    <xf numFmtId="0" fontId="5" fillId="0" borderId="5" xfId="0" applyFont="1" applyBorder="1" applyAlignment="1" applyProtection="1">
      <alignment horizontal="center" vertical="center" textRotation="90" wrapText="1"/>
      <protection hidden="1"/>
    </xf>
    <xf numFmtId="0" fontId="5" fillId="0" borderId="2" xfId="0" applyFont="1" applyBorder="1" applyAlignment="1" applyProtection="1">
      <alignment horizontal="center" vertical="center" wrapText="1"/>
      <protection hidden="1"/>
    </xf>
    <xf numFmtId="0" fontId="5" fillId="0" borderId="3" xfId="0" applyFont="1" applyBorder="1" applyAlignment="1" applyProtection="1">
      <alignment horizontal="center" vertical="center" wrapText="1"/>
      <protection hidden="1"/>
    </xf>
    <xf numFmtId="0" fontId="5" fillId="0" borderId="34" xfId="0" applyFont="1" applyBorder="1" applyAlignment="1" applyProtection="1">
      <alignment horizontal="center" vertical="center" wrapText="1"/>
      <protection hidden="1"/>
    </xf>
    <xf numFmtId="0" fontId="5" fillId="0" borderId="4" xfId="0" applyFont="1" applyBorder="1" applyAlignment="1" applyProtection="1">
      <alignment horizontal="center" vertical="center" textRotation="90" wrapText="1"/>
      <protection hidden="1"/>
    </xf>
    <xf numFmtId="0" fontId="5" fillId="0" borderId="6" xfId="0" applyFont="1" applyBorder="1" applyAlignment="1" applyProtection="1">
      <alignment horizontal="center" vertical="center" textRotation="90" wrapText="1"/>
      <protection hidden="1"/>
    </xf>
    <xf numFmtId="1" fontId="5" fillId="0" borderId="21" xfId="0" applyNumberFormat="1" applyFont="1" applyBorder="1" applyAlignment="1" applyProtection="1">
      <alignment horizontal="center" vertical="center" textRotation="90" wrapText="1"/>
      <protection hidden="1"/>
    </xf>
    <xf numFmtId="1" fontId="5" fillId="0" borderId="24" xfId="0" applyNumberFormat="1" applyFont="1" applyBorder="1" applyAlignment="1" applyProtection="1">
      <alignment horizontal="center" vertical="center" textRotation="90" wrapText="1"/>
      <protection hidden="1"/>
    </xf>
    <xf numFmtId="0" fontId="2" fillId="4" borderId="30" xfId="0" applyFont="1" applyFill="1" applyBorder="1" applyAlignment="1" applyProtection="1">
      <alignment horizontal="center" vertical="center"/>
      <protection hidden="1"/>
    </xf>
    <xf numFmtId="0" fontId="2" fillId="4" borderId="44" xfId="0" applyFont="1" applyFill="1" applyBorder="1" applyAlignment="1" applyProtection="1">
      <alignment horizontal="center" vertical="center"/>
      <protection hidden="1"/>
    </xf>
    <xf numFmtId="0" fontId="2" fillId="4" borderId="39" xfId="0" applyFont="1" applyFill="1" applyBorder="1" applyAlignment="1" applyProtection="1">
      <alignment horizontal="center" vertical="center"/>
      <protection hidden="1"/>
    </xf>
    <xf numFmtId="0" fontId="4" fillId="0" borderId="55" xfId="0" applyFont="1" applyBorder="1" applyAlignment="1" applyProtection="1">
      <alignment vertical="top" wrapText="1"/>
      <protection hidden="1"/>
    </xf>
    <xf numFmtId="0" fontId="4" fillId="0" borderId="72" xfId="0" applyFont="1" applyBorder="1" applyAlignment="1" applyProtection="1">
      <alignment vertical="top" wrapText="1"/>
      <protection hidden="1"/>
    </xf>
    <xf numFmtId="0" fontId="2" fillId="4" borderId="60" xfId="0" applyFont="1" applyFill="1" applyBorder="1" applyAlignment="1" applyProtection="1">
      <alignment horizontal="center" vertical="center"/>
      <protection hidden="1"/>
    </xf>
    <xf numFmtId="0" fontId="2" fillId="4" borderId="60" xfId="0" applyFont="1" applyFill="1" applyBorder="1" applyAlignment="1" applyProtection="1">
      <alignment horizontal="center" vertical="center" wrapText="1"/>
      <protection hidden="1"/>
    </xf>
    <xf numFmtId="0" fontId="2" fillId="4" borderId="8" xfId="0" applyFont="1" applyFill="1" applyBorder="1" applyAlignment="1" applyProtection="1">
      <alignment horizontal="center" vertical="center" textRotation="180"/>
      <protection hidden="1"/>
    </xf>
    <xf numFmtId="0" fontId="2" fillId="4" borderId="0" xfId="0" applyFont="1" applyFill="1" applyAlignment="1" applyProtection="1">
      <alignment horizontal="center" vertical="center" textRotation="180"/>
      <protection hidden="1"/>
    </xf>
    <xf numFmtId="0" fontId="2" fillId="4" borderId="31" xfId="0" applyFont="1" applyFill="1" applyBorder="1" applyAlignment="1" applyProtection="1">
      <alignment horizontal="center" vertical="center" textRotation="180"/>
      <protection hidden="1"/>
    </xf>
    <xf numFmtId="0" fontId="2" fillId="4" borderId="45" xfId="0" applyFont="1" applyFill="1" applyBorder="1" applyAlignment="1" applyProtection="1">
      <alignment horizontal="center" vertical="center"/>
      <protection hidden="1"/>
    </xf>
    <xf numFmtId="0" fontId="2" fillId="4" borderId="7" xfId="0" applyFont="1" applyFill="1" applyBorder="1" applyAlignment="1" applyProtection="1">
      <alignment horizontal="center" vertical="center" wrapText="1"/>
      <protection hidden="1"/>
    </xf>
    <xf numFmtId="0" fontId="2" fillId="4" borderId="9" xfId="0" applyFont="1" applyFill="1" applyBorder="1" applyAlignment="1" applyProtection="1">
      <alignment horizontal="center" vertical="center" wrapText="1"/>
      <protection hidden="1"/>
    </xf>
    <xf numFmtId="0" fontId="2" fillId="4" borderId="48" xfId="0" applyFont="1" applyFill="1" applyBorder="1" applyAlignment="1" applyProtection="1">
      <alignment horizontal="center" vertical="center" wrapText="1"/>
      <protection hidden="1"/>
    </xf>
    <xf numFmtId="0" fontId="2" fillId="4" borderId="35" xfId="0" applyFont="1" applyFill="1" applyBorder="1" applyAlignment="1" applyProtection="1">
      <alignment horizontal="center" vertical="center" wrapText="1"/>
      <protection hidden="1"/>
    </xf>
    <xf numFmtId="0" fontId="2" fillId="4" borderId="49" xfId="0" applyFont="1" applyFill="1" applyBorder="1" applyAlignment="1" applyProtection="1">
      <alignment horizontal="center" vertical="center" wrapText="1"/>
      <protection hidden="1"/>
    </xf>
    <xf numFmtId="0" fontId="2" fillId="4" borderId="41" xfId="0" applyFont="1" applyFill="1" applyBorder="1" applyAlignment="1" applyProtection="1">
      <alignment horizontal="center" vertical="center" wrapText="1"/>
      <protection hidden="1"/>
    </xf>
    <xf numFmtId="0" fontId="2" fillId="4" borderId="52" xfId="0" applyFont="1" applyFill="1" applyBorder="1" applyAlignment="1" applyProtection="1">
      <alignment horizontal="center" vertical="center" wrapText="1"/>
      <protection hidden="1"/>
    </xf>
    <xf numFmtId="0" fontId="2" fillId="4" borderId="53" xfId="0" applyFont="1" applyFill="1" applyBorder="1" applyAlignment="1" applyProtection="1">
      <alignment horizontal="center" vertical="center" wrapText="1"/>
      <protection hidden="1"/>
    </xf>
    <xf numFmtId="0" fontId="2" fillId="4" borderId="54" xfId="0" applyFont="1" applyFill="1" applyBorder="1" applyAlignment="1" applyProtection="1">
      <alignment horizontal="center" vertical="center" wrapText="1"/>
      <protection hidden="1"/>
    </xf>
    <xf numFmtId="0" fontId="5" fillId="0" borderId="33" xfId="0" applyFont="1" applyBorder="1" applyAlignment="1" applyProtection="1">
      <alignment horizontal="center" vertical="center"/>
      <protection hidden="1"/>
    </xf>
    <xf numFmtId="0" fontId="5" fillId="0" borderId="32" xfId="0" applyFont="1" applyBorder="1" applyAlignment="1" applyProtection="1">
      <alignment horizontal="center" vertical="center"/>
      <protection hidden="1"/>
    </xf>
    <xf numFmtId="0" fontId="5" fillId="0" borderId="76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 textRotation="90" wrapText="1"/>
      <protection hidden="1"/>
    </xf>
    <xf numFmtId="0" fontId="5" fillId="0" borderId="9" xfId="0" applyFont="1" applyBorder="1" applyAlignment="1" applyProtection="1">
      <alignment horizontal="center" vertical="center" textRotation="90" wrapText="1"/>
      <protection hidden="1"/>
    </xf>
    <xf numFmtId="0" fontId="5" fillId="0" borderId="48" xfId="0" applyFont="1" applyBorder="1" applyAlignment="1" applyProtection="1">
      <alignment horizontal="center" vertical="center" textRotation="90" wrapText="1"/>
      <protection hidden="1"/>
    </xf>
    <xf numFmtId="0" fontId="5" fillId="0" borderId="35" xfId="0" applyFont="1" applyBorder="1" applyAlignment="1" applyProtection="1">
      <alignment horizontal="center" vertical="center" textRotation="90" wrapText="1"/>
      <protection hidden="1"/>
    </xf>
    <xf numFmtId="0" fontId="5" fillId="0" borderId="36" xfId="0" applyFont="1" applyBorder="1" applyAlignment="1" applyProtection="1">
      <alignment horizontal="center" vertical="center" textRotation="90" wrapText="1"/>
      <protection hidden="1"/>
    </xf>
    <xf numFmtId="0" fontId="5" fillId="0" borderId="22" xfId="0" applyFont="1" applyBorder="1" applyAlignment="1" applyProtection="1">
      <alignment horizontal="center" vertical="center" textRotation="90" wrapText="1"/>
      <protection hidden="1"/>
    </xf>
    <xf numFmtId="0" fontId="5" fillId="0" borderId="25" xfId="0" applyFont="1" applyBorder="1" applyAlignment="1" applyProtection="1">
      <alignment horizontal="center" vertical="center" textRotation="90" wrapText="1"/>
      <protection hidden="1"/>
    </xf>
    <xf numFmtId="0" fontId="5" fillId="0" borderId="57" xfId="0" applyFont="1" applyBorder="1" applyAlignment="1" applyProtection="1">
      <alignment horizontal="center" vertical="center" textRotation="90" wrapText="1"/>
      <protection hidden="1"/>
    </xf>
    <xf numFmtId="0" fontId="5" fillId="0" borderId="58" xfId="0" applyFont="1" applyBorder="1" applyAlignment="1" applyProtection="1">
      <alignment horizontal="center" vertical="center" textRotation="90" wrapText="1"/>
      <protection hidden="1"/>
    </xf>
    <xf numFmtId="0" fontId="5" fillId="0" borderId="78" xfId="0" applyFont="1" applyBorder="1" applyAlignment="1" applyProtection="1">
      <alignment horizontal="center" vertical="center" textRotation="90" wrapText="1"/>
      <protection hidden="1"/>
    </xf>
    <xf numFmtId="0" fontId="5" fillId="0" borderId="37" xfId="0" applyFont="1" applyBorder="1" applyAlignment="1" applyProtection="1">
      <alignment horizontal="center" vertical="center" textRotation="90" wrapText="1"/>
      <protection hidden="1"/>
    </xf>
    <xf numFmtId="0" fontId="5" fillId="0" borderId="71" xfId="0" applyFont="1" applyBorder="1" applyAlignment="1" applyProtection="1">
      <alignment horizontal="center" vertical="center" textRotation="90" wrapText="1"/>
      <protection hidden="1"/>
    </xf>
    <xf numFmtId="0" fontId="5" fillId="0" borderId="21" xfId="0" applyFont="1" applyBorder="1" applyAlignment="1" applyProtection="1">
      <alignment horizontal="center" vertical="center" textRotation="90" wrapText="1"/>
      <protection hidden="1"/>
    </xf>
    <xf numFmtId="0" fontId="5" fillId="0" borderId="24" xfId="0" applyFont="1" applyBorder="1" applyAlignment="1" applyProtection="1">
      <alignment horizontal="center" vertical="center" textRotation="90" wrapText="1"/>
      <protection hidden="1"/>
    </xf>
    <xf numFmtId="164" fontId="2" fillId="4" borderId="65" xfId="0" applyNumberFormat="1" applyFont="1" applyFill="1" applyBorder="1" applyAlignment="1" applyProtection="1">
      <alignment horizontal="center" vertical="center" textRotation="180"/>
      <protection hidden="1"/>
    </xf>
    <xf numFmtId="164" fontId="2" fillId="4" borderId="20" xfId="0" applyNumberFormat="1" applyFont="1" applyFill="1" applyBorder="1" applyAlignment="1" applyProtection="1">
      <alignment horizontal="center" vertical="center" textRotation="180"/>
      <protection hidden="1"/>
    </xf>
    <xf numFmtId="164" fontId="2" fillId="4" borderId="23" xfId="0" applyNumberFormat="1" applyFont="1" applyFill="1" applyBorder="1" applyAlignment="1" applyProtection="1">
      <alignment horizontal="center" vertical="center" textRotation="180"/>
      <protection hidden="1"/>
    </xf>
    <xf numFmtId="49" fontId="5" fillId="0" borderId="4" xfId="0" applyNumberFormat="1" applyFont="1" applyBorder="1" applyAlignment="1" applyProtection="1">
      <alignment horizontal="center" vertical="center" textRotation="90" wrapText="1"/>
      <protection hidden="1"/>
    </xf>
    <xf numFmtId="49" fontId="5" fillId="0" borderId="6" xfId="0" applyNumberFormat="1" applyFont="1" applyBorder="1" applyAlignment="1" applyProtection="1">
      <alignment horizontal="center" vertical="center" textRotation="90" wrapText="1"/>
      <protection hidden="1"/>
    </xf>
    <xf numFmtId="0" fontId="5" fillId="0" borderId="21" xfId="0" applyFont="1" applyBorder="1" applyAlignment="1" applyProtection="1">
      <alignment horizontal="center" vertical="center" wrapText="1"/>
      <protection hidden="1"/>
    </xf>
    <xf numFmtId="0" fontId="4" fillId="0" borderId="33" xfId="0" applyFont="1" applyBorder="1" applyAlignment="1" applyProtection="1">
      <alignment vertical="top" wrapText="1"/>
      <protection hidden="1"/>
    </xf>
    <xf numFmtId="0" fontId="4" fillId="0" borderId="76" xfId="0" applyFont="1" applyBorder="1" applyAlignment="1" applyProtection="1">
      <alignment vertical="top" wrapText="1"/>
      <protection hidden="1"/>
    </xf>
    <xf numFmtId="0" fontId="4" fillId="0" borderId="50" xfId="0" applyFont="1" applyBorder="1" applyAlignment="1" applyProtection="1">
      <alignment wrapText="1"/>
      <protection hidden="1"/>
    </xf>
    <xf numFmtId="0" fontId="4" fillId="0" borderId="47" xfId="0" applyFont="1" applyBorder="1" applyAlignment="1" applyProtection="1">
      <alignment wrapText="1"/>
      <protection hidden="1"/>
    </xf>
    <xf numFmtId="0" fontId="2" fillId="0" borderId="65" xfId="0" applyFont="1" applyBorder="1" applyAlignment="1" applyProtection="1">
      <alignment horizontal="center" vertical="center" textRotation="90" wrapText="1"/>
      <protection hidden="1"/>
    </xf>
    <xf numFmtId="0" fontId="2" fillId="0" borderId="20" xfId="0" applyFont="1" applyBorder="1" applyAlignment="1" applyProtection="1">
      <alignment horizontal="center" vertical="center" textRotation="90" wrapText="1"/>
      <protection hidden="1"/>
    </xf>
    <xf numFmtId="0" fontId="2" fillId="0" borderId="23" xfId="0" applyFont="1" applyBorder="1" applyAlignment="1" applyProtection="1">
      <alignment horizontal="center" vertical="center" textRotation="90" wrapText="1"/>
      <protection hidden="1"/>
    </xf>
    <xf numFmtId="0" fontId="2" fillId="0" borderId="32" xfId="0" applyFont="1" applyBorder="1" applyAlignment="1" applyProtection="1">
      <alignment horizontal="center" vertical="center" wrapText="1"/>
      <protection hidden="1"/>
    </xf>
    <xf numFmtId="0" fontId="2" fillId="0" borderId="52" xfId="0" applyFont="1" applyBorder="1" applyAlignment="1" applyProtection="1">
      <alignment horizontal="center" vertical="center" wrapText="1"/>
      <protection hidden="1"/>
    </xf>
    <xf numFmtId="0" fontId="5" fillId="0" borderId="39" xfId="0" applyFont="1" applyBorder="1" applyAlignment="1" applyProtection="1">
      <alignment horizontal="center" vertical="center" wrapText="1"/>
      <protection hidden="1"/>
    </xf>
    <xf numFmtId="0" fontId="4" fillId="4" borderId="7" xfId="0" applyFont="1" applyFill="1" applyBorder="1" applyAlignment="1" applyProtection="1">
      <alignment horizontal="center" vertical="center"/>
      <protection hidden="1"/>
    </xf>
    <xf numFmtId="0" fontId="4" fillId="4" borderId="8" xfId="0" applyFont="1" applyFill="1" applyBorder="1" applyAlignment="1" applyProtection="1">
      <alignment horizontal="center" vertical="center"/>
      <protection hidden="1"/>
    </xf>
    <xf numFmtId="0" fontId="4" fillId="4" borderId="9" xfId="0" applyFont="1" applyFill="1" applyBorder="1" applyAlignment="1" applyProtection="1">
      <alignment horizontal="center" vertical="center"/>
      <protection hidden="1"/>
    </xf>
    <xf numFmtId="0" fontId="4" fillId="4" borderId="49" xfId="0" applyFont="1" applyFill="1" applyBorder="1" applyAlignment="1" applyProtection="1">
      <alignment horizontal="center" vertical="center"/>
      <protection hidden="1"/>
    </xf>
    <xf numFmtId="0" fontId="4" fillId="4" borderId="31" xfId="0" applyFont="1" applyFill="1" applyBorder="1" applyAlignment="1" applyProtection="1">
      <alignment horizontal="center" vertical="center"/>
      <protection hidden="1"/>
    </xf>
    <xf numFmtId="0" fontId="4" fillId="4" borderId="41" xfId="0" applyFont="1" applyFill="1" applyBorder="1" applyAlignment="1" applyProtection="1">
      <alignment horizontal="center" vertical="center"/>
      <protection hidden="1"/>
    </xf>
    <xf numFmtId="0" fontId="2" fillId="4" borderId="7" xfId="0" applyFont="1" applyFill="1" applyBorder="1" applyAlignment="1" applyProtection="1">
      <alignment horizontal="center" vertical="center"/>
      <protection hidden="1"/>
    </xf>
    <xf numFmtId="0" fontId="2" fillId="4" borderId="8" xfId="0" applyFont="1" applyFill="1" applyBorder="1" applyAlignment="1" applyProtection="1">
      <alignment horizontal="center" vertical="center"/>
      <protection hidden="1"/>
    </xf>
    <xf numFmtId="0" fontId="2" fillId="4" borderId="9" xfId="0" applyFont="1" applyFill="1" applyBorder="1" applyAlignment="1" applyProtection="1">
      <alignment horizontal="center" vertical="center"/>
      <protection hidden="1"/>
    </xf>
    <xf numFmtId="0" fontId="2" fillId="4" borderId="49" xfId="0" applyFont="1" applyFill="1" applyBorder="1" applyAlignment="1" applyProtection="1">
      <alignment horizontal="center" vertical="center"/>
      <protection hidden="1"/>
    </xf>
    <xf numFmtId="0" fontId="2" fillId="4" borderId="31" xfId="0" applyFont="1" applyFill="1" applyBorder="1" applyAlignment="1" applyProtection="1">
      <alignment horizontal="center" vertical="center"/>
      <protection hidden="1"/>
    </xf>
    <xf numFmtId="0" fontId="2" fillId="4" borderId="41" xfId="0" applyFont="1" applyFill="1" applyBorder="1" applyAlignment="1" applyProtection="1">
      <alignment horizontal="center" vertical="center"/>
      <protection hidden="1"/>
    </xf>
    <xf numFmtId="0" fontId="2" fillId="4" borderId="36" xfId="0" applyFont="1" applyFill="1" applyBorder="1" applyAlignment="1" applyProtection="1">
      <alignment horizontal="center" vertical="center"/>
      <protection hidden="1"/>
    </xf>
    <xf numFmtId="0" fontId="2" fillId="4" borderId="22" xfId="0" applyFont="1" applyFill="1" applyBorder="1" applyAlignment="1" applyProtection="1">
      <alignment horizontal="center" vertical="center"/>
      <protection hidden="1"/>
    </xf>
    <xf numFmtId="0" fontId="2" fillId="4" borderId="25" xfId="0" applyFont="1" applyFill="1" applyBorder="1" applyAlignment="1" applyProtection="1">
      <alignment horizontal="center" vertical="center"/>
      <protection hidden="1"/>
    </xf>
    <xf numFmtId="0" fontId="2" fillId="4" borderId="3" xfId="0" applyFont="1" applyFill="1" applyBorder="1" applyAlignment="1" applyProtection="1">
      <alignment horizontal="center" vertical="center"/>
      <protection hidden="1"/>
    </xf>
    <xf numFmtId="0" fontId="2" fillId="4" borderId="1" xfId="0" applyFont="1" applyFill="1" applyBorder="1" applyAlignment="1" applyProtection="1">
      <alignment horizontal="center" vertical="center"/>
      <protection hidden="1"/>
    </xf>
    <xf numFmtId="0" fontId="2" fillId="4" borderId="5" xfId="0" applyFont="1" applyFill="1" applyBorder="1" applyAlignment="1" applyProtection="1">
      <alignment horizontal="center" vertical="center"/>
      <protection hidden="1"/>
    </xf>
    <xf numFmtId="9" fontId="2" fillId="4" borderId="52" xfId="0" applyNumberFormat="1" applyFont="1" applyFill="1" applyBorder="1" applyAlignment="1" applyProtection="1">
      <alignment horizontal="center" vertical="center" textRotation="180"/>
      <protection hidden="1"/>
    </xf>
    <xf numFmtId="9" fontId="2" fillId="4" borderId="53" xfId="0" applyNumberFormat="1" applyFont="1" applyFill="1" applyBorder="1" applyAlignment="1" applyProtection="1">
      <alignment horizontal="center" vertical="center" textRotation="180"/>
      <protection hidden="1"/>
    </xf>
    <xf numFmtId="9" fontId="2" fillId="4" borderId="54" xfId="0" applyNumberFormat="1" applyFont="1" applyFill="1" applyBorder="1" applyAlignment="1" applyProtection="1">
      <alignment horizontal="center" vertical="center" textRotation="180"/>
      <protection hidden="1"/>
    </xf>
    <xf numFmtId="0" fontId="2" fillId="4" borderId="10" xfId="0" applyFont="1" applyFill="1" applyBorder="1" applyAlignment="1" applyProtection="1">
      <alignment horizontal="center" vertical="center"/>
      <protection hidden="1"/>
    </xf>
    <xf numFmtId="0" fontId="2" fillId="4" borderId="11" xfId="0" applyFont="1" applyFill="1" applyBorder="1" applyAlignment="1" applyProtection="1">
      <alignment horizontal="center" vertical="center"/>
      <protection hidden="1"/>
    </xf>
    <xf numFmtId="0" fontId="2" fillId="4" borderId="12" xfId="0" applyFont="1" applyFill="1" applyBorder="1" applyAlignment="1" applyProtection="1">
      <alignment horizontal="center" vertical="center"/>
      <protection hidden="1"/>
    </xf>
    <xf numFmtId="0" fontId="2" fillId="4" borderId="68" xfId="0" applyFont="1" applyFill="1" applyBorder="1" applyAlignment="1" applyProtection="1">
      <alignment horizontal="center" vertical="center" wrapText="1"/>
      <protection hidden="1"/>
    </xf>
    <xf numFmtId="0" fontId="2" fillId="4" borderId="71" xfId="0" applyFont="1" applyFill="1" applyBorder="1" applyAlignment="1" applyProtection="1">
      <alignment horizontal="center" vertical="center" wrapText="1"/>
      <protection hidden="1"/>
    </xf>
    <xf numFmtId="0" fontId="2" fillId="4" borderId="38" xfId="0" applyFont="1" applyFill="1" applyBorder="1" applyAlignment="1" applyProtection="1">
      <alignment horizontal="center" vertical="center" wrapText="1"/>
      <protection hidden="1"/>
    </xf>
    <xf numFmtId="0" fontId="2" fillId="4" borderId="40" xfId="0" applyFont="1" applyFill="1" applyBorder="1" applyAlignment="1" applyProtection="1">
      <alignment horizontal="center" vertical="center" wrapText="1"/>
      <protection hidden="1"/>
    </xf>
    <xf numFmtId="0" fontId="2" fillId="4" borderId="19" xfId="0" applyFont="1" applyFill="1" applyBorder="1" applyAlignment="1" applyProtection="1">
      <alignment horizontal="center" vertical="center" wrapText="1"/>
      <protection hidden="1"/>
    </xf>
    <xf numFmtId="0" fontId="2" fillId="4" borderId="65" xfId="0" applyFont="1" applyFill="1" applyBorder="1" applyAlignment="1" applyProtection="1">
      <alignment horizontal="center" vertical="center" wrapText="1"/>
      <protection hidden="1"/>
    </xf>
    <xf numFmtId="0" fontId="2" fillId="4" borderId="20" xfId="0" applyFont="1" applyFill="1" applyBorder="1" applyAlignment="1" applyProtection="1">
      <alignment horizontal="center" vertical="center" wrapText="1"/>
      <protection hidden="1"/>
    </xf>
    <xf numFmtId="0" fontId="2" fillId="4" borderId="23" xfId="0" applyFont="1" applyFill="1" applyBorder="1" applyAlignment="1" applyProtection="1">
      <alignment horizontal="center" vertical="center" wrapText="1"/>
      <protection hidden="1"/>
    </xf>
    <xf numFmtId="0" fontId="2" fillId="0" borderId="26" xfId="0" applyFont="1" applyBorder="1" applyAlignment="1" applyProtection="1">
      <alignment horizontal="center" vertical="center"/>
      <protection hidden="1"/>
    </xf>
    <xf numFmtId="0" fontId="2" fillId="0" borderId="27" xfId="0" applyFont="1" applyBorder="1" applyAlignment="1" applyProtection="1">
      <alignment horizontal="center" vertical="center"/>
      <protection hidden="1"/>
    </xf>
    <xf numFmtId="0" fontId="2" fillId="0" borderId="28" xfId="0" applyFont="1" applyBorder="1" applyAlignment="1" applyProtection="1">
      <alignment horizontal="center" vertical="center"/>
      <protection hidden="1"/>
    </xf>
    <xf numFmtId="0" fontId="4" fillId="4" borderId="48" xfId="0" applyFont="1" applyFill="1" applyBorder="1" applyAlignment="1" applyProtection="1">
      <alignment horizontal="center" vertical="center"/>
      <protection hidden="1"/>
    </xf>
    <xf numFmtId="0" fontId="4" fillId="4" borderId="0" xfId="0" applyFont="1" applyFill="1" applyAlignment="1" applyProtection="1">
      <alignment horizontal="center" vertical="center"/>
      <protection hidden="1"/>
    </xf>
    <xf numFmtId="0" fontId="4" fillId="4" borderId="35" xfId="0" applyFont="1" applyFill="1" applyBorder="1" applyAlignment="1" applyProtection="1">
      <alignment horizontal="center" vertical="center"/>
      <protection hidden="1"/>
    </xf>
    <xf numFmtId="0" fontId="2" fillId="4" borderId="65" xfId="0" applyFont="1" applyFill="1" applyBorder="1" applyAlignment="1" applyProtection="1">
      <alignment horizontal="center" vertical="center"/>
      <protection hidden="1"/>
    </xf>
    <xf numFmtId="0" fontId="2" fillId="4" borderId="20" xfId="0" applyFont="1" applyFill="1" applyBorder="1" applyAlignment="1" applyProtection="1">
      <alignment horizontal="center" vertical="center"/>
      <protection hidden="1"/>
    </xf>
    <xf numFmtId="0" fontId="2" fillId="4" borderId="23" xfId="0" applyFont="1" applyFill="1" applyBorder="1" applyAlignment="1" applyProtection="1">
      <alignment horizontal="center" vertical="center"/>
      <protection hidden="1"/>
    </xf>
    <xf numFmtId="0" fontId="2" fillId="0" borderId="31" xfId="0" applyFont="1" applyBorder="1" applyAlignment="1" applyProtection="1">
      <alignment horizontal="left" vertical="center"/>
      <protection hidden="1"/>
    </xf>
    <xf numFmtId="0" fontId="2" fillId="0" borderId="67" xfId="0" applyFont="1" applyBorder="1" applyAlignment="1" applyProtection="1">
      <alignment horizontal="center" vertical="center"/>
      <protection hidden="1"/>
    </xf>
    <xf numFmtId="0" fontId="2" fillId="0" borderId="46" xfId="0" applyFont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"/>
      <protection hidden="1"/>
    </xf>
    <xf numFmtId="0" fontId="2" fillId="0" borderId="34" xfId="0" applyFont="1" applyBorder="1" applyAlignment="1" applyProtection="1">
      <alignment horizontal="center"/>
      <protection hidden="1"/>
    </xf>
    <xf numFmtId="0" fontId="2" fillId="0" borderId="6" xfId="0" applyFont="1" applyBorder="1" applyAlignment="1" applyProtection="1">
      <alignment horizontal="center"/>
      <protection hidden="1"/>
    </xf>
    <xf numFmtId="0" fontId="2" fillId="0" borderId="24" xfId="0" applyFont="1" applyBorder="1" applyAlignment="1" applyProtection="1">
      <alignment horizontal="center"/>
      <protection hidden="1"/>
    </xf>
    <xf numFmtId="0" fontId="2" fillId="0" borderId="26" xfId="0" applyFont="1" applyBorder="1" applyAlignment="1" applyProtection="1">
      <alignment horizontal="left" vertical="center" wrapText="1"/>
      <protection hidden="1"/>
    </xf>
    <xf numFmtId="0" fontId="2" fillId="0" borderId="28" xfId="0" applyFont="1" applyBorder="1" applyAlignment="1" applyProtection="1">
      <alignment horizontal="left" vertical="center" wrapText="1"/>
      <protection hidden="1"/>
    </xf>
    <xf numFmtId="0" fontId="2" fillId="0" borderId="39" xfId="0" applyFont="1" applyBorder="1" applyAlignment="1" applyProtection="1">
      <alignment horizontal="center" vertical="top" wrapText="1"/>
      <protection hidden="1"/>
    </xf>
    <xf numFmtId="0" fontId="2" fillId="0" borderId="39" xfId="0" applyFont="1" applyBorder="1" applyProtection="1">
      <protection hidden="1"/>
    </xf>
    <xf numFmtId="0" fontId="2" fillId="0" borderId="7" xfId="0" applyFont="1" applyBorder="1" applyAlignment="1" applyProtection="1">
      <alignment horizontal="center" vertical="center" textRotation="90" wrapText="1"/>
      <protection hidden="1"/>
    </xf>
    <xf numFmtId="0" fontId="2" fillId="0" borderId="48" xfId="0" applyFont="1" applyBorder="1" applyAlignment="1" applyProtection="1">
      <alignment horizontal="center" vertical="center" textRotation="90" wrapText="1"/>
      <protection hidden="1"/>
    </xf>
    <xf numFmtId="0" fontId="2" fillId="0" borderId="49" xfId="0" applyFont="1" applyBorder="1" applyAlignment="1" applyProtection="1">
      <alignment horizontal="center" vertical="center" textRotation="90" wrapText="1"/>
      <protection hidden="1"/>
    </xf>
    <xf numFmtId="0" fontId="2" fillId="0" borderId="44" xfId="0" applyFont="1" applyBorder="1" applyAlignment="1" applyProtection="1">
      <alignment horizontal="center" vertical="top" wrapText="1"/>
      <protection hidden="1"/>
    </xf>
    <xf numFmtId="0" fontId="2" fillId="0" borderId="45" xfId="0" applyFont="1" applyBorder="1" applyProtection="1">
      <protection hidden="1"/>
    </xf>
    <xf numFmtId="0" fontId="2" fillId="0" borderId="33" xfId="0" applyFont="1" applyBorder="1" applyAlignment="1" applyProtection="1">
      <alignment horizontal="center" vertical="center"/>
      <protection hidden="1"/>
    </xf>
    <xf numFmtId="0" fontId="2" fillId="0" borderId="55" xfId="0" applyFont="1" applyBorder="1" applyAlignment="1" applyProtection="1">
      <alignment horizontal="center" vertical="center"/>
      <protection hidden="1"/>
    </xf>
    <xf numFmtId="0" fontId="2" fillId="0" borderId="50" xfId="0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" fillId="0" borderId="5" xfId="0" applyFont="1" applyBorder="1" applyAlignment="1" applyProtection="1">
      <alignment horizontal="center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" fillId="0" borderId="6" xfId="0" applyFont="1" applyBorder="1" applyAlignment="1" applyProtection="1">
      <alignment horizontal="center" vertical="center"/>
      <protection hidden="1"/>
    </xf>
    <xf numFmtId="0" fontId="2" fillId="0" borderId="34" xfId="0" applyFont="1" applyBorder="1" applyAlignment="1" applyProtection="1">
      <alignment horizontal="center" vertical="center"/>
      <protection hidden="1"/>
    </xf>
    <xf numFmtId="0" fontId="2" fillId="0" borderId="76" xfId="0" applyFont="1" applyBorder="1" applyAlignment="1" applyProtection="1">
      <alignment horizontal="center" vertical="center"/>
      <protection hidden="1"/>
    </xf>
    <xf numFmtId="0" fontId="2" fillId="0" borderId="26" xfId="0" applyFont="1" applyBorder="1" applyAlignment="1" applyProtection="1">
      <alignment horizontal="center"/>
      <protection hidden="1"/>
    </xf>
    <xf numFmtId="0" fontId="2" fillId="0" borderId="27" xfId="0" applyFont="1" applyBorder="1" applyAlignment="1" applyProtection="1">
      <alignment horizontal="center"/>
      <protection hidden="1"/>
    </xf>
    <xf numFmtId="0" fontId="2" fillId="0" borderId="28" xfId="0" applyFont="1" applyBorder="1" applyAlignment="1" applyProtection="1">
      <alignment horizontal="center"/>
      <protection hidden="1"/>
    </xf>
    <xf numFmtId="0" fontId="2" fillId="0" borderId="15" xfId="0" applyFont="1" applyBorder="1" applyAlignment="1" applyProtection="1">
      <alignment horizontal="center"/>
      <protection hidden="1"/>
    </xf>
    <xf numFmtId="0" fontId="2" fillId="0" borderId="16" xfId="0" applyFont="1" applyBorder="1" applyAlignment="1" applyProtection="1">
      <alignment horizontal="center"/>
      <protection hidden="1"/>
    </xf>
    <xf numFmtId="0" fontId="2" fillId="0" borderId="17" xfId="0" applyFont="1" applyBorder="1" applyAlignment="1" applyProtection="1">
      <alignment horizontal="center"/>
      <protection hidden="1"/>
    </xf>
    <xf numFmtId="0" fontId="2" fillId="0" borderId="52" xfId="0" applyFont="1" applyBorder="1" applyAlignment="1">
      <alignment horizontal="center" vertical="center" wrapText="1"/>
    </xf>
    <xf numFmtId="0" fontId="2" fillId="0" borderId="53" xfId="0" applyFont="1" applyBorder="1" applyAlignment="1">
      <alignment horizontal="center" vertical="center" wrapText="1"/>
    </xf>
    <xf numFmtId="0" fontId="2" fillId="0" borderId="54" xfId="0" applyFont="1" applyBorder="1" applyAlignment="1">
      <alignment horizontal="center" vertical="center" wrapText="1"/>
    </xf>
    <xf numFmtId="0" fontId="2" fillId="0" borderId="52" xfId="0" applyFont="1" applyBorder="1" applyAlignment="1" applyProtection="1">
      <alignment horizontal="center" vertical="center"/>
      <protection hidden="1"/>
    </xf>
    <xf numFmtId="0" fontId="2" fillId="0" borderId="54" xfId="0" applyFont="1" applyBorder="1" applyAlignment="1" applyProtection="1">
      <alignment horizontal="center" vertical="center"/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2" fillId="0" borderId="44" xfId="0" applyFont="1" applyBorder="1" applyAlignment="1" applyProtection="1">
      <alignment horizontal="center"/>
      <protection hidden="1"/>
    </xf>
    <xf numFmtId="0" fontId="2" fillId="0" borderId="39" xfId="0" applyFont="1" applyBorder="1" applyAlignment="1" applyProtection="1">
      <alignment horizontal="center"/>
      <protection hidden="1"/>
    </xf>
    <xf numFmtId="0" fontId="2" fillId="0" borderId="45" xfId="0" applyFont="1" applyBorder="1" applyAlignment="1" applyProtection="1">
      <alignment horizontal="center"/>
      <protection hidden="1"/>
    </xf>
    <xf numFmtId="0" fontId="2" fillId="0" borderId="33" xfId="2" applyFont="1" applyBorder="1" applyAlignment="1" applyProtection="1">
      <alignment horizontal="left" vertical="center"/>
      <protection hidden="1"/>
    </xf>
    <xf numFmtId="0" fontId="2" fillId="0" borderId="32" xfId="2" applyFont="1" applyBorder="1" applyAlignment="1" applyProtection="1">
      <alignment horizontal="left" vertical="center"/>
      <protection hidden="1"/>
    </xf>
    <xf numFmtId="0" fontId="2" fillId="0" borderId="76" xfId="2" applyFont="1" applyBorder="1" applyAlignment="1" applyProtection="1">
      <alignment horizontal="left" vertical="center"/>
      <protection hidden="1"/>
    </xf>
    <xf numFmtId="0" fontId="2" fillId="0" borderId="55" xfId="0" applyFont="1" applyBorder="1" applyAlignment="1" applyProtection="1">
      <alignment horizontal="left" vertical="center"/>
      <protection hidden="1"/>
    </xf>
    <xf numFmtId="0" fontId="2" fillId="0" borderId="75" xfId="0" applyFont="1" applyBorder="1" applyAlignment="1" applyProtection="1">
      <alignment horizontal="left" vertical="center"/>
      <protection hidden="1"/>
    </xf>
    <xf numFmtId="0" fontId="2" fillId="0" borderId="72" xfId="0" applyFont="1" applyBorder="1" applyAlignment="1" applyProtection="1">
      <alignment horizontal="left" vertical="center"/>
      <protection hidden="1"/>
    </xf>
    <xf numFmtId="0" fontId="2" fillId="0" borderId="50" xfId="0" applyFont="1" applyBorder="1" applyAlignment="1" applyProtection="1">
      <alignment horizontal="left" vertical="center"/>
      <protection hidden="1"/>
    </xf>
    <xf numFmtId="0" fontId="2" fillId="0" borderId="42" xfId="0" applyFont="1" applyBorder="1" applyAlignment="1" applyProtection="1">
      <alignment horizontal="left" vertical="center"/>
      <protection hidden="1"/>
    </xf>
    <xf numFmtId="0" fontId="2" fillId="0" borderId="47" xfId="0" applyFont="1" applyBorder="1" applyAlignment="1" applyProtection="1">
      <alignment horizontal="left" vertical="center"/>
      <protection hidden="1"/>
    </xf>
  </cellXfs>
  <cellStyles count="3">
    <cellStyle name="Normal_Ecology2000(Krychevska_M_302)" xfId="1"/>
    <cellStyle name="Normal_НП Бакалавр" xfId="2"/>
    <cellStyle name="Обычный" xfId="0" builtinId="0"/>
  </cellStyles>
  <dxfs count="18"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C00000"/>
        </patternFill>
      </fill>
    </dxf>
    <dxf>
      <fill>
        <patternFill>
          <bgColor theme="6" tint="0.39994506668294322"/>
        </patternFill>
      </fill>
    </dxf>
    <dxf>
      <font>
        <b val="0"/>
        <i val="0"/>
      </font>
      <fill>
        <patternFill>
          <bgColor rgb="FFC0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color auto="1"/>
      </font>
      <fill>
        <patternFill>
          <bgColor rgb="FFC00000"/>
        </patternFill>
      </fill>
    </dxf>
    <dxf>
      <font>
        <b/>
        <i val="0"/>
        <u val="none"/>
        <color theme="0"/>
      </font>
      <fill>
        <patternFill>
          <bgColor theme="1"/>
        </patternFill>
      </fill>
    </dxf>
    <dxf>
      <font>
        <b val="0"/>
        <i val="0"/>
        <u/>
        <color theme="0"/>
      </font>
      <fill>
        <patternFill>
          <bgColor theme="1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0000"/>
    <pageSetUpPr fitToPage="1"/>
  </sheetPr>
  <dimension ref="A1:BU45"/>
  <sheetViews>
    <sheetView topLeftCell="A26" zoomScale="110" zoomScaleNormal="110" zoomScaleSheetLayoutView="100" workbookViewId="0">
      <selection activeCell="AJ51" sqref="AJ51"/>
    </sheetView>
  </sheetViews>
  <sheetFormatPr defaultColWidth="2.42578125" defaultRowHeight="12.75" x14ac:dyDescent="0.2"/>
  <cols>
    <col min="1" max="53" width="3.7109375" style="177" customWidth="1"/>
    <col min="54" max="54" width="2.42578125" style="177"/>
    <col min="55" max="55" width="2.85546875" style="226" customWidth="1"/>
    <col min="56" max="73" width="2.7109375" style="226" customWidth="1"/>
    <col min="74" max="79" width="2.7109375" style="177" customWidth="1"/>
    <col min="80" max="16384" width="2.42578125" style="177"/>
  </cols>
  <sheetData>
    <row r="1" spans="1:59" ht="15.75" x14ac:dyDescent="0.2">
      <c r="A1" s="813" t="s">
        <v>0</v>
      </c>
      <c r="B1" s="813"/>
      <c r="C1" s="813"/>
      <c r="D1" s="813"/>
      <c r="E1" s="813"/>
      <c r="F1" s="462"/>
      <c r="G1" s="463"/>
      <c r="H1" s="463"/>
      <c r="I1" s="463"/>
      <c r="J1" s="463"/>
      <c r="K1" s="463"/>
      <c r="L1" s="463"/>
      <c r="M1" s="463"/>
      <c r="N1" s="463"/>
      <c r="O1" s="463"/>
      <c r="P1" s="463"/>
      <c r="Q1" s="463"/>
      <c r="R1" s="463"/>
      <c r="S1" s="464"/>
      <c r="T1" s="464"/>
      <c r="U1" s="464"/>
      <c r="V1" s="713" t="s">
        <v>1</v>
      </c>
      <c r="W1" s="713"/>
      <c r="X1" s="713"/>
      <c r="Y1" s="713"/>
      <c r="Z1" s="713"/>
      <c r="AA1" s="713"/>
      <c r="AB1" s="713"/>
      <c r="AC1" s="713"/>
      <c r="AD1" s="713"/>
      <c r="AE1" s="713"/>
      <c r="AF1" s="713"/>
      <c r="AG1" s="465"/>
      <c r="AH1" s="466"/>
      <c r="AI1" s="466"/>
      <c r="AJ1" s="466"/>
      <c r="AK1" s="466"/>
      <c r="AL1" s="466"/>
      <c r="AM1" s="467"/>
      <c r="AN1" s="467"/>
      <c r="AO1" s="467"/>
      <c r="AP1" s="467"/>
      <c r="AQ1" s="467"/>
      <c r="AR1" s="467"/>
      <c r="AS1" s="467"/>
      <c r="AT1" s="467"/>
      <c r="AU1" s="468"/>
      <c r="AV1" s="467"/>
      <c r="AW1" s="466"/>
      <c r="AX1" s="466"/>
      <c r="AY1" s="466"/>
      <c r="AZ1" s="466"/>
      <c r="BA1" s="466"/>
    </row>
    <row r="2" spans="1:59" ht="15" customHeight="1" x14ac:dyDescent="0.2">
      <c r="A2" s="462"/>
      <c r="B2" s="469"/>
      <c r="C2" s="463"/>
      <c r="D2" s="463"/>
      <c r="E2" s="463"/>
      <c r="F2" s="463"/>
      <c r="G2" s="463"/>
      <c r="H2" s="463"/>
      <c r="I2" s="463"/>
      <c r="J2" s="463"/>
      <c r="K2" s="463"/>
      <c r="L2" s="463"/>
      <c r="M2" s="463"/>
      <c r="N2" s="463"/>
      <c r="O2" s="463"/>
      <c r="P2" s="463"/>
      <c r="Q2" s="713" t="s">
        <v>2</v>
      </c>
      <c r="R2" s="713"/>
      <c r="S2" s="713"/>
      <c r="T2" s="713"/>
      <c r="U2" s="713"/>
      <c r="V2" s="713"/>
      <c r="W2" s="713"/>
      <c r="X2" s="713"/>
      <c r="Y2" s="713"/>
      <c r="Z2" s="713"/>
      <c r="AA2" s="713"/>
      <c r="AB2" s="713"/>
      <c r="AC2" s="713"/>
      <c r="AD2" s="713"/>
      <c r="AE2" s="713"/>
      <c r="AF2" s="713"/>
      <c r="AG2" s="713"/>
      <c r="AH2" s="713"/>
      <c r="AI2" s="713"/>
      <c r="AJ2" s="713"/>
      <c r="AK2" s="713"/>
      <c r="AL2" s="470"/>
      <c r="AM2" s="466"/>
      <c r="AN2" s="466"/>
      <c r="AO2" s="466"/>
      <c r="AP2" s="466"/>
      <c r="AQ2" s="466"/>
      <c r="AR2" s="466"/>
      <c r="AS2" s="466"/>
      <c r="AT2" s="466"/>
      <c r="AU2" s="468"/>
      <c r="AV2" s="466"/>
      <c r="AW2" s="466"/>
      <c r="AX2" s="466"/>
      <c r="AY2" s="466"/>
      <c r="AZ2" s="466"/>
      <c r="BA2" s="466"/>
    </row>
    <row r="3" spans="1:59" ht="15" customHeight="1" x14ac:dyDescent="0.2">
      <c r="A3" s="789" t="s">
        <v>369</v>
      </c>
      <c r="B3" s="789"/>
      <c r="C3" s="789"/>
      <c r="D3" s="789"/>
      <c r="E3" s="789"/>
      <c r="F3" s="789"/>
      <c r="G3" s="789"/>
      <c r="H3" s="789"/>
      <c r="I3" s="789"/>
      <c r="J3" s="789"/>
      <c r="K3" s="789"/>
      <c r="L3" s="789"/>
      <c r="M3" s="463"/>
      <c r="N3" s="463"/>
      <c r="O3" s="463"/>
      <c r="P3" s="463"/>
      <c r="V3" s="470"/>
      <c r="W3" s="470"/>
      <c r="X3" s="470"/>
      <c r="Y3" s="470"/>
      <c r="Z3" s="470"/>
      <c r="AA3" s="470"/>
      <c r="AB3" s="470"/>
      <c r="AC3" s="470"/>
      <c r="AD3" s="470"/>
      <c r="AE3" s="470"/>
      <c r="AF3" s="470"/>
      <c r="AG3" s="470"/>
      <c r="AH3" s="470"/>
      <c r="AI3" s="470"/>
      <c r="AJ3" s="470"/>
      <c r="AK3" s="470"/>
      <c r="AL3" s="470"/>
      <c r="AM3" s="466"/>
      <c r="AN3" s="466"/>
      <c r="AO3" s="466"/>
      <c r="AP3" s="468"/>
      <c r="AQ3" s="468"/>
      <c r="AR3" s="468"/>
      <c r="AS3" s="468"/>
      <c r="AT3" s="468"/>
      <c r="AU3" s="468"/>
      <c r="AV3" s="468"/>
      <c r="AW3" s="468"/>
      <c r="AX3" s="468"/>
      <c r="AY3" s="468"/>
      <c r="AZ3" s="468"/>
      <c r="BA3" s="468"/>
      <c r="BB3" s="471"/>
      <c r="BC3" s="472"/>
    </row>
    <row r="4" spans="1:59" ht="15" x14ac:dyDescent="0.2">
      <c r="A4" s="469"/>
      <c r="B4" s="469"/>
      <c r="C4" s="469"/>
      <c r="D4" s="469"/>
      <c r="E4" s="469"/>
      <c r="F4" s="469"/>
      <c r="G4" s="469"/>
      <c r="H4" s="469"/>
      <c r="I4" s="469"/>
      <c r="J4" s="469"/>
      <c r="K4" s="469"/>
      <c r="L4" s="469"/>
      <c r="M4" s="469"/>
      <c r="N4" s="469"/>
      <c r="O4" s="469"/>
      <c r="P4" s="469"/>
      <c r="Q4" s="469"/>
      <c r="R4" s="469"/>
      <c r="S4" s="469"/>
      <c r="T4" s="469"/>
      <c r="U4" s="469"/>
      <c r="V4" s="469"/>
      <c r="W4" s="469"/>
      <c r="X4" s="469"/>
      <c r="Y4" s="469"/>
      <c r="Z4" s="469"/>
      <c r="AA4" s="469"/>
      <c r="AB4" s="469"/>
      <c r="AC4" s="469"/>
      <c r="AD4" s="469"/>
      <c r="AE4" s="469"/>
      <c r="AF4" s="469"/>
      <c r="AG4" s="469"/>
      <c r="AH4" s="469"/>
      <c r="AI4" s="469"/>
      <c r="AJ4" s="469"/>
      <c r="AK4" s="710" t="s">
        <v>179</v>
      </c>
      <c r="AL4" s="710"/>
      <c r="AM4" s="710"/>
      <c r="AN4" s="710"/>
      <c r="AO4" s="710"/>
      <c r="AP4" s="710"/>
      <c r="AQ4" s="710"/>
      <c r="AR4" s="710"/>
      <c r="AS4" s="710"/>
      <c r="AT4" s="710"/>
      <c r="AU4" s="710"/>
      <c r="AV4" s="710"/>
      <c r="AW4" s="710"/>
      <c r="AX4" s="710"/>
      <c r="AY4" s="710"/>
      <c r="AZ4" s="710"/>
      <c r="BA4" s="710"/>
      <c r="BB4" s="471"/>
      <c r="BC4" s="472"/>
    </row>
    <row r="5" spans="1:59" ht="15.75" x14ac:dyDescent="0.2">
      <c r="A5" s="813" t="s">
        <v>4</v>
      </c>
      <c r="B5" s="813"/>
      <c r="C5" s="813"/>
      <c r="D5" s="813"/>
      <c r="E5" s="813"/>
      <c r="F5" s="813"/>
      <c r="G5" s="813"/>
      <c r="H5" s="813"/>
      <c r="I5" s="813"/>
      <c r="J5" s="813"/>
      <c r="K5" s="813"/>
      <c r="L5" s="463"/>
      <c r="M5" s="463"/>
      <c r="N5" s="463"/>
      <c r="O5" s="463"/>
      <c r="P5" s="463"/>
      <c r="Q5" s="463"/>
      <c r="R5" s="463"/>
      <c r="S5" s="465"/>
      <c r="T5" s="465"/>
      <c r="U5" s="465"/>
      <c r="W5" s="465"/>
      <c r="X5" s="465"/>
      <c r="Y5" s="465"/>
      <c r="Z5" s="465"/>
      <c r="AA5" s="465"/>
      <c r="AB5" s="465"/>
      <c r="AC5" s="465"/>
      <c r="AD5" s="465"/>
      <c r="AE5" s="465"/>
      <c r="AF5" s="465"/>
      <c r="AG5" s="465"/>
      <c r="AH5" s="465"/>
      <c r="AI5" s="465"/>
      <c r="AK5" s="708" t="s">
        <v>378</v>
      </c>
      <c r="AL5" s="708"/>
      <c r="AM5" s="708"/>
      <c r="AN5" s="708"/>
      <c r="AO5" s="708"/>
      <c r="AP5" s="708"/>
      <c r="AQ5" s="708"/>
      <c r="AR5" s="708"/>
      <c r="AS5" s="708"/>
      <c r="AT5" s="708"/>
      <c r="AU5" s="708"/>
      <c r="AV5" s="708"/>
      <c r="AW5" s="708"/>
      <c r="AX5" s="708"/>
      <c r="AY5" s="708"/>
      <c r="AZ5" s="708"/>
      <c r="BA5" s="708"/>
      <c r="BB5" s="471"/>
      <c r="BC5" s="472"/>
    </row>
    <row r="6" spans="1:59" ht="15.75" x14ac:dyDescent="0.2">
      <c r="A6" s="709" t="str">
        <f>IF(AND(Розрахунок!E461&gt;0,OR(Розрахунок!E461&lt;Довідники!G12,Розрахунок!E461&gt;Довідники!G13)),"Відсоток вибіркових дисциплін від загальної кількості дорівнює "&amp;ROUND(Розрахунок!E461*100,2),"")</f>
        <v/>
      </c>
      <c r="B6" s="709"/>
      <c r="C6" s="709"/>
      <c r="D6" s="709"/>
      <c r="E6" s="709"/>
      <c r="F6" s="709"/>
      <c r="G6" s="709"/>
      <c r="H6" s="709"/>
      <c r="I6" s="709"/>
      <c r="J6" s="709"/>
      <c r="K6" s="709"/>
      <c r="L6" s="709"/>
      <c r="M6" s="709"/>
      <c r="N6" s="709"/>
      <c r="O6" s="709"/>
      <c r="P6" s="709"/>
      <c r="Q6" s="709"/>
      <c r="R6" s="709"/>
      <c r="S6" s="709"/>
      <c r="T6" s="709"/>
      <c r="U6" s="709"/>
      <c r="V6" s="711" t="s">
        <v>5</v>
      </c>
      <c r="W6" s="711"/>
      <c r="X6" s="711"/>
      <c r="Y6" s="711"/>
      <c r="Z6" s="711"/>
      <c r="AA6" s="711"/>
      <c r="AB6" s="711"/>
      <c r="AC6" s="711"/>
      <c r="AD6" s="711"/>
      <c r="AE6" s="465"/>
      <c r="AF6" s="465"/>
      <c r="AG6" s="465"/>
      <c r="AH6" s="465"/>
      <c r="AI6" s="465"/>
      <c r="AK6" s="708"/>
      <c r="AL6" s="708"/>
      <c r="AM6" s="708"/>
      <c r="AN6" s="708"/>
      <c r="AO6" s="708"/>
      <c r="AP6" s="708"/>
      <c r="AQ6" s="708"/>
      <c r="AR6" s="708"/>
      <c r="AS6" s="708"/>
      <c r="AT6" s="708"/>
      <c r="AU6" s="708"/>
      <c r="AV6" s="708"/>
      <c r="AW6" s="708"/>
      <c r="AX6" s="708"/>
      <c r="AY6" s="708"/>
      <c r="AZ6" s="708"/>
      <c r="BA6" s="708"/>
      <c r="BB6" s="473"/>
      <c r="BC6" s="474"/>
    </row>
    <row r="7" spans="1:59" ht="15.75" x14ac:dyDescent="0.2">
      <c r="A7" s="713" t="str">
        <f ca="1" xml:space="preserve"> IF(Розрахунок!$EL$442&gt;0,"Помилки у заповненні дисциплін","")</f>
        <v>Помилки у заповненні дисциплін</v>
      </c>
      <c r="B7" s="713"/>
      <c r="C7" s="713"/>
      <c r="D7" s="713"/>
      <c r="E7" s="713"/>
      <c r="F7" s="713"/>
      <c r="G7" s="713"/>
      <c r="H7" s="713"/>
      <c r="I7" s="713"/>
      <c r="J7" s="713"/>
      <c r="K7" s="713"/>
      <c r="L7" s="714"/>
      <c r="M7" s="714"/>
      <c r="N7" s="713" t="str">
        <f xml:space="preserve"> IF(Розрахунок!$EM$442&gt;0,"Помилки у заповненні годин (контролей)","")</f>
        <v/>
      </c>
      <c r="O7" s="713"/>
      <c r="P7" s="713"/>
      <c r="Q7" s="713"/>
      <c r="R7" s="713"/>
      <c r="S7" s="713"/>
      <c r="T7" s="713"/>
      <c r="U7" s="713"/>
      <c r="V7" s="713"/>
      <c r="W7" s="713"/>
      <c r="X7" s="713"/>
      <c r="Y7" s="714"/>
      <c r="Z7" s="714"/>
      <c r="AA7" s="713" t="str">
        <f ca="1">IF(Розрахунок!$EO$7&gt;0,"Незаповнені тижні навчання","")</f>
        <v/>
      </c>
      <c r="AB7" s="713"/>
      <c r="AC7" s="713"/>
      <c r="AD7" s="713"/>
      <c r="AE7" s="713"/>
      <c r="AF7" s="713"/>
      <c r="AG7" s="713"/>
      <c r="AH7" s="713"/>
      <c r="AI7" s="713"/>
      <c r="AJ7" s="713"/>
      <c r="AK7" s="712" t="str">
        <f>IF(AND(Довідники!F19=0,Довідники!H19=0),"Строк навчання: _________________________",CONCATENATE("Строк навчання: ", IF(Довідники!F19&gt;0,CONCATENATE(Довідники!F19,Довідники!G19),""),IF(Довідники!H19&gt;0,CONCATENATE(Довідники!H19,Довідники!I19),"")))</f>
        <v xml:space="preserve">Строк навчання: 1 рік 4 місяці </v>
      </c>
      <c r="AL7" s="712"/>
      <c r="AM7" s="712"/>
      <c r="AN7" s="712"/>
      <c r="AO7" s="712"/>
      <c r="AP7" s="712"/>
      <c r="AQ7" s="712"/>
      <c r="AR7" s="712"/>
      <c r="AS7" s="712"/>
      <c r="AT7" s="712"/>
      <c r="AU7" s="712"/>
      <c r="AV7" s="712"/>
      <c r="AW7" s="712"/>
      <c r="AX7" s="712"/>
      <c r="AY7" s="712"/>
      <c r="AZ7" s="712"/>
      <c r="BA7" s="712"/>
      <c r="BB7" s="475"/>
    </row>
    <row r="8" spans="1:59" ht="17.25" customHeight="1" x14ac:dyDescent="0.2">
      <c r="A8" s="715" t="e">
        <f ca="1">IF(Розрахунок!$EP$7&lt;&gt;"","Помилки у рядках: "&amp;Розрахунок!$EP$7,"")</f>
        <v>#NAME?</v>
      </c>
      <c r="B8" s="715"/>
      <c r="C8" s="715"/>
      <c r="D8" s="715"/>
      <c r="E8" s="715"/>
      <c r="F8" s="715"/>
      <c r="G8" s="715"/>
      <c r="H8" s="715"/>
      <c r="I8" s="715"/>
      <c r="J8" s="715"/>
      <c r="K8" s="715"/>
      <c r="L8" s="715"/>
      <c r="M8" s="715"/>
      <c r="N8" s="715"/>
      <c r="O8" s="715"/>
      <c r="P8" s="715"/>
      <c r="Q8" s="715"/>
      <c r="R8" s="715"/>
      <c r="S8" s="715"/>
      <c r="T8" s="715"/>
      <c r="U8" s="715"/>
      <c r="V8" s="715"/>
      <c r="W8" s="715"/>
      <c r="X8" s="715"/>
      <c r="Y8" s="715"/>
      <c r="Z8" s="715"/>
      <c r="AA8" s="715"/>
      <c r="AB8" s="715"/>
      <c r="AC8" s="715"/>
      <c r="AD8" s="715"/>
      <c r="AE8" s="715"/>
      <c r="AF8" s="715"/>
      <c r="AG8" s="715"/>
      <c r="AH8" s="715"/>
      <c r="AI8" s="715"/>
      <c r="AJ8" s="715"/>
      <c r="AK8" s="710" t="s">
        <v>221</v>
      </c>
      <c r="AL8" s="710"/>
      <c r="AM8" s="710"/>
      <c r="AN8" s="710"/>
      <c r="AO8" s="710"/>
      <c r="AP8" s="710"/>
      <c r="AQ8" s="710"/>
      <c r="AR8" s="710"/>
      <c r="AS8" s="710"/>
      <c r="AT8" s="710"/>
      <c r="AU8" s="710"/>
      <c r="AV8" s="710"/>
      <c r="AW8" s="710"/>
      <c r="AX8" s="710"/>
      <c r="AY8" s="710"/>
      <c r="AZ8" s="710"/>
      <c r="BA8" s="710"/>
      <c r="BB8" s="473"/>
    </row>
    <row r="9" spans="1:59" ht="15" customHeight="1" x14ac:dyDescent="0.2">
      <c r="A9" s="712" t="str">
        <f>_xlfn.CONCAT("підготовки ",IF(AK4=Довідники!W2,"_______________________",VLOOKUP(AK4,Довідники!W2:X12,2,FALSE)), " з галузі знань ", IF(A10=Довідники!AJ2, "___________________________________________________________________", _xlfn.IFNA(VLOOKUP(A10,Довідники!AJ2:AK31,2,FALSE), "___________________________________________________________________")))</f>
        <v>підготовки магістра з галузі знань C Соціальні науки, журналістика, інформація та міжнародні відносини</v>
      </c>
      <c r="B9" s="712"/>
      <c r="C9" s="712"/>
      <c r="D9" s="712"/>
      <c r="E9" s="712"/>
      <c r="F9" s="712"/>
      <c r="G9" s="712"/>
      <c r="H9" s="712"/>
      <c r="I9" s="712"/>
      <c r="J9" s="712"/>
      <c r="K9" s="712"/>
      <c r="L9" s="712"/>
      <c r="M9" s="712"/>
      <c r="N9" s="712"/>
      <c r="O9" s="712"/>
      <c r="P9" s="712"/>
      <c r="Q9" s="712"/>
      <c r="R9" s="712"/>
      <c r="S9" s="712"/>
      <c r="T9" s="712"/>
      <c r="U9" s="712"/>
      <c r="V9" s="712"/>
      <c r="W9" s="712"/>
      <c r="X9" s="712"/>
      <c r="Y9" s="712"/>
      <c r="Z9" s="712"/>
      <c r="AA9" s="712"/>
      <c r="AB9" s="712"/>
      <c r="AC9" s="712"/>
      <c r="AD9" s="712"/>
      <c r="AE9" s="712"/>
      <c r="AF9" s="712"/>
      <c r="AG9" s="712"/>
      <c r="AH9" s="712"/>
      <c r="AI9" s="712"/>
      <c r="AJ9" s="712"/>
      <c r="AK9" s="712"/>
      <c r="AL9" s="712"/>
      <c r="AM9" s="712"/>
      <c r="AN9" s="712"/>
      <c r="AO9" s="712"/>
      <c r="AP9" s="712"/>
      <c r="AQ9" s="712"/>
      <c r="AR9" s="712"/>
      <c r="AS9" s="464"/>
      <c r="AT9" s="464"/>
      <c r="AU9" s="464"/>
      <c r="AV9" s="464"/>
      <c r="AW9" s="464"/>
      <c r="AX9" s="464"/>
      <c r="AY9" s="464"/>
      <c r="AZ9" s="464"/>
      <c r="BA9" s="464"/>
    </row>
    <row r="10" spans="1:59" ht="14.25" customHeight="1" x14ac:dyDescent="0.2">
      <c r="A10" s="710" t="s">
        <v>335</v>
      </c>
      <c r="B10" s="710"/>
      <c r="C10" s="710"/>
      <c r="D10" s="710"/>
      <c r="E10" s="710"/>
      <c r="F10" s="710"/>
      <c r="G10" s="710"/>
      <c r="H10" s="710"/>
      <c r="I10" s="710"/>
      <c r="J10" s="710"/>
      <c r="K10" s="710"/>
      <c r="L10" s="710"/>
      <c r="M10" s="710"/>
      <c r="N10" s="710"/>
      <c r="O10" s="710"/>
      <c r="P10" s="710"/>
      <c r="Q10" s="710"/>
      <c r="R10" s="710"/>
      <c r="S10" s="710"/>
      <c r="T10" s="710"/>
      <c r="U10" s="710"/>
      <c r="V10" s="710"/>
      <c r="W10" s="710"/>
      <c r="X10" s="710"/>
      <c r="Y10" s="710"/>
      <c r="Z10" s="710"/>
      <c r="AA10" s="710"/>
      <c r="AB10" s="710"/>
      <c r="AC10" s="710"/>
      <c r="AD10" s="710"/>
      <c r="AE10" s="710"/>
      <c r="AF10" s="710"/>
      <c r="AG10" s="710"/>
      <c r="AH10" s="710"/>
      <c r="AI10" s="710"/>
      <c r="AJ10" s="710"/>
      <c r="AK10" s="710"/>
      <c r="AL10" s="710"/>
      <c r="AM10" s="710"/>
      <c r="AN10" s="710"/>
      <c r="AO10" s="710"/>
      <c r="AP10" s="710"/>
      <c r="AQ10" s="710"/>
      <c r="AR10" s="710"/>
      <c r="AS10" s="735" t="str">
        <f>IF(AND(ISNUMBER(FIND("бакалаврський",$AK$4)),OR(ISNUMBER(FIND("I2 Медицина",$A$10)),ISNUMBER(FIND("I8 Фармація, промислова фармація",$A$10)))),SUBSTITUTE($A$10,"за спеціальністю: ","")&amp;" РВО не бакалаврський","")</f>
        <v/>
      </c>
      <c r="AT10" s="735"/>
      <c r="AU10" s="735"/>
      <c r="AV10" s="735"/>
      <c r="AW10" s="735"/>
      <c r="AX10" s="735"/>
      <c r="AY10" s="735"/>
      <c r="AZ10" s="735"/>
      <c r="BA10" s="735"/>
      <c r="BB10" s="470"/>
      <c r="BC10" s="470"/>
      <c r="BD10" s="470"/>
      <c r="BE10" s="470"/>
      <c r="BF10" s="470"/>
      <c r="BG10" s="470"/>
    </row>
    <row r="11" spans="1:59" ht="14.25" customHeight="1" x14ac:dyDescent="0.2">
      <c r="A11" s="710" t="s">
        <v>299</v>
      </c>
      <c r="B11" s="710"/>
      <c r="C11" s="710"/>
      <c r="D11" s="710"/>
      <c r="E11" s="710"/>
      <c r="F11" s="710"/>
      <c r="G11" s="710"/>
      <c r="H11" s="710"/>
      <c r="I11" s="710"/>
      <c r="J11" s="710"/>
      <c r="K11" s="710"/>
      <c r="L11" s="710"/>
      <c r="M11" s="710"/>
      <c r="N11" s="710"/>
      <c r="O11" s="710"/>
      <c r="P11" s="710"/>
      <c r="Q11" s="710"/>
      <c r="R11" s="710"/>
      <c r="S11" s="710"/>
      <c r="T11" s="710"/>
      <c r="U11" s="710"/>
      <c r="V11" s="710"/>
      <c r="W11" s="710"/>
      <c r="X11" s="710"/>
      <c r="Y11" s="710"/>
      <c r="Z11" s="710"/>
      <c r="AA11" s="710"/>
      <c r="AB11" s="710"/>
      <c r="AC11" s="710"/>
      <c r="AD11" s="710"/>
      <c r="AE11" s="710"/>
      <c r="AF11" s="710"/>
      <c r="AG11" s="710"/>
      <c r="AH11" s="710"/>
      <c r="AI11" s="710"/>
      <c r="AJ11" s="710"/>
      <c r="AK11" s="710"/>
      <c r="AL11" s="710"/>
      <c r="AM11" s="710"/>
      <c r="AN11" s="710"/>
      <c r="AO11" s="710"/>
      <c r="AP11" s="710"/>
      <c r="AQ11" s="710"/>
      <c r="AR11" s="710"/>
      <c r="AS11" s="735"/>
      <c r="AT11" s="735"/>
      <c r="AU11" s="735"/>
      <c r="AV11" s="735"/>
      <c r="AW11" s="735"/>
      <c r="AX11" s="735"/>
      <c r="AY11" s="735"/>
      <c r="AZ11" s="735"/>
      <c r="BA11" s="735"/>
    </row>
    <row r="12" spans="1:59" ht="15.75" customHeight="1" x14ac:dyDescent="0.2">
      <c r="A12" s="789"/>
      <c r="B12" s="789"/>
      <c r="C12" s="789"/>
      <c r="D12" s="789"/>
      <c r="E12" s="789"/>
      <c r="F12" s="789"/>
      <c r="G12" s="789"/>
      <c r="H12" s="789"/>
      <c r="I12" s="789"/>
      <c r="J12" s="789"/>
      <c r="K12" s="789"/>
      <c r="L12" s="789"/>
      <c r="M12" s="789"/>
      <c r="N12" s="789"/>
      <c r="O12" s="789"/>
      <c r="P12" s="789"/>
      <c r="Q12" s="789"/>
      <c r="R12" s="789"/>
      <c r="S12" s="789"/>
      <c r="T12" s="789"/>
      <c r="U12" s="789"/>
      <c r="V12" s="789"/>
      <c r="W12" s="789"/>
      <c r="X12" s="789"/>
      <c r="Y12" s="789"/>
      <c r="Z12" s="789"/>
      <c r="AA12" s="789"/>
      <c r="AB12" s="789"/>
      <c r="AC12" s="789"/>
      <c r="AD12" s="789"/>
      <c r="AE12" s="789"/>
      <c r="AF12" s="789"/>
      <c r="AG12" s="789"/>
      <c r="AH12" s="789"/>
      <c r="AI12" s="789"/>
      <c r="AJ12" s="789"/>
      <c r="AK12" s="789"/>
      <c r="AL12" s="789"/>
      <c r="AM12" s="789"/>
      <c r="AN12" s="789"/>
      <c r="AO12" s="789"/>
      <c r="AP12" s="789"/>
      <c r="AQ12" s="789"/>
      <c r="AR12" s="789"/>
      <c r="AS12" s="707"/>
      <c r="AT12" s="707"/>
      <c r="AU12" s="707"/>
      <c r="AV12" s="707"/>
      <c r="AW12" s="476"/>
      <c r="AX12" s="470"/>
      <c r="AY12" s="465"/>
      <c r="AZ12" s="465"/>
      <c r="BA12" s="465"/>
    </row>
    <row r="13" spans="1:59" ht="15.75" customHeight="1" x14ac:dyDescent="0.2">
      <c r="A13" s="740" t="s">
        <v>10</v>
      </c>
      <c r="B13" s="740"/>
      <c r="C13" s="740"/>
      <c r="D13" s="740"/>
      <c r="E13" s="740"/>
      <c r="F13" s="740"/>
      <c r="G13" s="740"/>
      <c r="H13" s="740"/>
      <c r="I13" s="740"/>
      <c r="J13" s="740"/>
      <c r="K13" s="740"/>
      <c r="L13" s="470"/>
      <c r="M13" s="790" t="str">
        <f>IF(Розрахунок!$EN$7&lt;&gt;0,"Аудиторні години - не числа, або курсові чи контролі - не літери","")</f>
        <v/>
      </c>
      <c r="N13" s="790"/>
      <c r="O13" s="790"/>
      <c r="P13" s="790"/>
      <c r="Q13" s="790"/>
      <c r="R13" s="790"/>
      <c r="S13" s="790"/>
      <c r="T13" s="790"/>
      <c r="U13" s="790"/>
      <c r="V13" s="790"/>
      <c r="W13" s="790"/>
      <c r="X13" s="790"/>
      <c r="Y13" s="790"/>
      <c r="Z13" s="790"/>
      <c r="AA13" s="790"/>
      <c r="AB13" s="790"/>
      <c r="AC13" s="790"/>
      <c r="AD13" s="790"/>
      <c r="AE13" s="790"/>
      <c r="AF13" s="790"/>
      <c r="AG13" s="790"/>
      <c r="AH13" s="790"/>
      <c r="AI13" s="790"/>
      <c r="AJ13" s="790"/>
      <c r="AK13" s="790"/>
      <c r="AL13" s="790"/>
      <c r="AM13" s="790"/>
      <c r="AN13" s="790"/>
      <c r="AO13" s="790"/>
      <c r="AP13" s="464"/>
      <c r="AQ13" s="464"/>
      <c r="AR13" s="464"/>
      <c r="AS13" s="464"/>
      <c r="AT13" s="464"/>
      <c r="AU13" s="464"/>
      <c r="AV13" s="464"/>
      <c r="AW13" s="464"/>
      <c r="AX13" s="464"/>
      <c r="AY13" s="464"/>
      <c r="AZ13" s="464"/>
      <c r="BA13" s="464"/>
    </row>
    <row r="14" spans="1:59" ht="14.25" customHeight="1" x14ac:dyDescent="0.2">
      <c r="A14" s="736" t="s">
        <v>11</v>
      </c>
      <c r="B14" s="736"/>
      <c r="C14" s="736"/>
      <c r="D14" s="736"/>
      <c r="E14" s="736"/>
      <c r="F14" s="736"/>
      <c r="G14" s="736"/>
      <c r="H14" s="736"/>
      <c r="I14" s="736"/>
      <c r="J14" s="736"/>
      <c r="K14" s="736"/>
      <c r="L14" s="736"/>
      <c r="M14" s="736"/>
      <c r="N14" s="736"/>
      <c r="O14" s="736"/>
      <c r="P14" s="736"/>
      <c r="Q14" s="736"/>
      <c r="R14" s="736"/>
      <c r="S14" s="736"/>
      <c r="T14" s="736"/>
      <c r="U14" s="736"/>
      <c r="V14" s="736"/>
      <c r="W14" s="736"/>
      <c r="X14" s="736"/>
      <c r="Y14" s="736"/>
      <c r="Z14" s="736"/>
      <c r="AA14" s="736"/>
      <c r="AB14" s="736"/>
      <c r="AC14" s="736"/>
      <c r="AD14" s="736"/>
      <c r="AE14" s="736"/>
      <c r="AF14" s="736"/>
      <c r="AG14" s="736"/>
      <c r="AH14" s="736"/>
      <c r="AI14" s="736"/>
      <c r="AJ14" s="736"/>
      <c r="AK14" s="736"/>
      <c r="AL14" s="736"/>
      <c r="AM14" s="736"/>
      <c r="AN14" s="736"/>
      <c r="AO14" s="736"/>
      <c r="AP14" s="736"/>
      <c r="AQ14" s="736"/>
      <c r="AR14" s="736"/>
      <c r="AS14" s="736"/>
      <c r="AT14" s="736"/>
      <c r="AU14" s="736"/>
      <c r="AV14" s="736"/>
      <c r="AW14" s="736"/>
      <c r="AX14" s="736"/>
      <c r="AY14" s="736"/>
      <c r="AZ14" s="736"/>
      <c r="BA14" s="736"/>
    </row>
    <row r="15" spans="1:59" ht="14.25" customHeight="1" thickBot="1" x14ac:dyDescent="0.25">
      <c r="A15" s="466"/>
      <c r="B15" s="466"/>
      <c r="C15" s="466"/>
      <c r="D15" s="466"/>
      <c r="E15" s="466"/>
      <c r="F15" s="466"/>
      <c r="G15" s="466"/>
      <c r="H15" s="466"/>
      <c r="I15" s="466"/>
      <c r="J15" s="466"/>
      <c r="K15" s="466"/>
      <c r="L15" s="466"/>
      <c r="S15" s="713" t="str">
        <f ca="1">IF(SUM(Довідники!$AU$5:$CT$11)&gt;0,"Порожні комірки у графіку навчального процесу","")</f>
        <v/>
      </c>
      <c r="T15" s="713"/>
      <c r="U15" s="713"/>
      <c r="V15" s="713"/>
      <c r="W15" s="713"/>
      <c r="X15" s="713"/>
      <c r="Y15" s="713"/>
      <c r="Z15" s="713"/>
      <c r="AA15" s="713"/>
      <c r="AB15" s="713"/>
      <c r="AC15" s="713"/>
      <c r="AD15" s="713"/>
      <c r="AE15" s="713"/>
      <c r="AF15" s="713"/>
      <c r="AG15" s="713"/>
      <c r="AH15" s="713"/>
      <c r="AI15" s="720" t="str">
        <f ca="1">IF(Розрахунок!$F$460&lt;&gt;Розрахунок!$E$460,"Загальна сума кредитів не дорівнює "&amp;Розрахунок!$F$460,"")</f>
        <v/>
      </c>
      <c r="AJ15" s="720"/>
      <c r="AK15" s="720"/>
      <c r="AL15" s="720"/>
      <c r="AM15" s="720"/>
      <c r="AN15" s="720"/>
      <c r="AO15" s="720"/>
      <c r="AP15" s="720"/>
      <c r="AQ15" s="720"/>
      <c r="AR15" s="720"/>
      <c r="AS15" s="720"/>
      <c r="AT15" s="720"/>
      <c r="AU15" s="720"/>
      <c r="AV15" s="720"/>
      <c r="AW15" s="720"/>
      <c r="AX15" s="720"/>
      <c r="AY15" s="720"/>
      <c r="AZ15" s="720"/>
      <c r="BA15" s="720"/>
    </row>
    <row r="16" spans="1:59" ht="13.5" thickBot="1" x14ac:dyDescent="0.25">
      <c r="A16" s="753" t="s">
        <v>12</v>
      </c>
      <c r="B16" s="718" t="s">
        <v>13</v>
      </c>
      <c r="C16" s="717"/>
      <c r="D16" s="717"/>
      <c r="E16" s="719"/>
      <c r="F16" s="716" t="s">
        <v>14</v>
      </c>
      <c r="G16" s="717"/>
      <c r="H16" s="717"/>
      <c r="I16" s="717"/>
      <c r="J16" s="718" t="s">
        <v>15</v>
      </c>
      <c r="K16" s="717"/>
      <c r="L16" s="717"/>
      <c r="M16" s="717"/>
      <c r="N16" s="719"/>
      <c r="O16" s="716" t="s">
        <v>16</v>
      </c>
      <c r="P16" s="717"/>
      <c r="Q16" s="717"/>
      <c r="R16" s="717"/>
      <c r="S16" s="718" t="s">
        <v>17</v>
      </c>
      <c r="T16" s="717"/>
      <c r="U16" s="717"/>
      <c r="V16" s="717"/>
      <c r="W16" s="719"/>
      <c r="X16" s="716" t="s">
        <v>18</v>
      </c>
      <c r="Y16" s="717"/>
      <c r="Z16" s="717"/>
      <c r="AA16" s="717"/>
      <c r="AB16" s="718" t="s">
        <v>19</v>
      </c>
      <c r="AC16" s="717"/>
      <c r="AD16" s="717"/>
      <c r="AE16" s="719"/>
      <c r="AF16" s="716" t="s">
        <v>20</v>
      </c>
      <c r="AG16" s="717"/>
      <c r="AH16" s="717"/>
      <c r="AI16" s="717"/>
      <c r="AJ16" s="718" t="s">
        <v>21</v>
      </c>
      <c r="AK16" s="717"/>
      <c r="AL16" s="717"/>
      <c r="AM16" s="717"/>
      <c r="AN16" s="719"/>
      <c r="AO16" s="716" t="s">
        <v>22</v>
      </c>
      <c r="AP16" s="717"/>
      <c r="AQ16" s="717"/>
      <c r="AR16" s="717"/>
      <c r="AS16" s="718" t="s">
        <v>23</v>
      </c>
      <c r="AT16" s="717"/>
      <c r="AU16" s="717"/>
      <c r="AV16" s="717"/>
      <c r="AW16" s="719"/>
      <c r="AX16" s="716" t="s">
        <v>24</v>
      </c>
      <c r="AY16" s="717"/>
      <c r="AZ16" s="717"/>
      <c r="BA16" s="719"/>
    </row>
    <row r="17" spans="1:73" ht="13.5" thickBot="1" x14ac:dyDescent="0.25">
      <c r="A17" s="754"/>
      <c r="B17" s="477"/>
      <c r="C17" s="478"/>
      <c r="D17" s="478"/>
      <c r="E17" s="178"/>
      <c r="F17" s="478"/>
      <c r="G17" s="478"/>
      <c r="H17" s="478"/>
      <c r="I17" s="478"/>
      <c r="J17" s="477"/>
      <c r="K17" s="478"/>
      <c r="L17" s="478"/>
      <c r="M17" s="478"/>
      <c r="N17" s="178"/>
      <c r="O17" s="478"/>
      <c r="P17" s="478"/>
      <c r="Q17" s="478"/>
      <c r="R17" s="478"/>
      <c r="S17" s="477"/>
      <c r="T17" s="478"/>
      <c r="U17" s="478"/>
      <c r="V17" s="478"/>
      <c r="W17" s="178"/>
      <c r="X17" s="478"/>
      <c r="Y17" s="478"/>
      <c r="Z17" s="478"/>
      <c r="AA17" s="478"/>
      <c r="AB17" s="477"/>
      <c r="AC17" s="478"/>
      <c r="AD17" s="478"/>
      <c r="AE17" s="178"/>
      <c r="AF17" s="478"/>
      <c r="AG17" s="478"/>
      <c r="AH17" s="478"/>
      <c r="AI17" s="478"/>
      <c r="AJ17" s="477"/>
      <c r="AK17" s="478"/>
      <c r="AL17" s="478"/>
      <c r="AM17" s="478"/>
      <c r="AN17" s="178"/>
      <c r="AO17" s="478"/>
      <c r="AP17" s="478"/>
      <c r="AQ17" s="478"/>
      <c r="AR17" s="478"/>
      <c r="AS17" s="477"/>
      <c r="AT17" s="478"/>
      <c r="AU17" s="478"/>
      <c r="AV17" s="478"/>
      <c r="AW17" s="178"/>
      <c r="AX17" s="478"/>
      <c r="AY17" s="478"/>
      <c r="AZ17" s="478"/>
      <c r="BA17" s="178"/>
    </row>
    <row r="18" spans="1:73" x14ac:dyDescent="0.2">
      <c r="A18" s="754"/>
      <c r="B18" s="479">
        <v>1</v>
      </c>
      <c r="C18" s="480">
        <v>2</v>
      </c>
      <c r="D18" s="480">
        <v>3</v>
      </c>
      <c r="E18" s="481">
        <v>4</v>
      </c>
      <c r="F18" s="482">
        <v>5</v>
      </c>
      <c r="G18" s="480">
        <v>6</v>
      </c>
      <c r="H18" s="480">
        <v>7</v>
      </c>
      <c r="I18" s="483">
        <v>8</v>
      </c>
      <c r="J18" s="479">
        <v>9</v>
      </c>
      <c r="K18" s="480">
        <v>10</v>
      </c>
      <c r="L18" s="480">
        <v>11</v>
      </c>
      <c r="M18" s="480">
        <v>12</v>
      </c>
      <c r="N18" s="481">
        <v>13</v>
      </c>
      <c r="O18" s="482">
        <v>14</v>
      </c>
      <c r="P18" s="480">
        <v>15</v>
      </c>
      <c r="Q18" s="480">
        <v>16</v>
      </c>
      <c r="R18" s="483">
        <v>17</v>
      </c>
      <c r="S18" s="479">
        <v>18</v>
      </c>
      <c r="T18" s="480">
        <v>19</v>
      </c>
      <c r="U18" s="480">
        <v>20</v>
      </c>
      <c r="V18" s="480">
        <v>21</v>
      </c>
      <c r="W18" s="481">
        <v>22</v>
      </c>
      <c r="X18" s="482">
        <v>23</v>
      </c>
      <c r="Y18" s="480">
        <v>24</v>
      </c>
      <c r="Z18" s="480">
        <v>25</v>
      </c>
      <c r="AA18" s="483">
        <v>26</v>
      </c>
      <c r="AB18" s="479">
        <v>27</v>
      </c>
      <c r="AC18" s="480">
        <v>28</v>
      </c>
      <c r="AD18" s="480">
        <v>29</v>
      </c>
      <c r="AE18" s="481">
        <v>30</v>
      </c>
      <c r="AF18" s="482">
        <v>31</v>
      </c>
      <c r="AG18" s="480">
        <v>32</v>
      </c>
      <c r="AH18" s="480">
        <v>33</v>
      </c>
      <c r="AI18" s="483">
        <v>34</v>
      </c>
      <c r="AJ18" s="479">
        <v>35</v>
      </c>
      <c r="AK18" s="480">
        <v>36</v>
      </c>
      <c r="AL18" s="480">
        <v>37</v>
      </c>
      <c r="AM18" s="480">
        <v>38</v>
      </c>
      <c r="AN18" s="481">
        <v>39</v>
      </c>
      <c r="AO18" s="482">
        <v>40</v>
      </c>
      <c r="AP18" s="480">
        <v>41</v>
      </c>
      <c r="AQ18" s="480">
        <v>42</v>
      </c>
      <c r="AR18" s="483">
        <v>43</v>
      </c>
      <c r="AS18" s="479">
        <v>44</v>
      </c>
      <c r="AT18" s="480">
        <v>45</v>
      </c>
      <c r="AU18" s="480">
        <v>46</v>
      </c>
      <c r="AV18" s="480">
        <v>47</v>
      </c>
      <c r="AW18" s="481">
        <v>48</v>
      </c>
      <c r="AX18" s="482">
        <v>49</v>
      </c>
      <c r="AY18" s="480">
        <v>50</v>
      </c>
      <c r="AZ18" s="480">
        <v>51</v>
      </c>
      <c r="BA18" s="481">
        <v>52</v>
      </c>
    </row>
    <row r="19" spans="1:73" ht="15.95" hidden="1" customHeight="1" x14ac:dyDescent="0.2">
      <c r="A19" s="87">
        <v>1</v>
      </c>
      <c r="B19" s="484"/>
      <c r="C19" s="485"/>
      <c r="D19" s="485"/>
      <c r="E19" s="486"/>
      <c r="F19" s="487"/>
      <c r="G19" s="485"/>
      <c r="H19" s="485"/>
      <c r="I19" s="488"/>
      <c r="J19" s="484"/>
      <c r="K19" s="485"/>
      <c r="L19" s="485"/>
      <c r="M19" s="485"/>
      <c r="N19" s="486"/>
      <c r="O19" s="487"/>
      <c r="P19" s="485"/>
      <c r="Q19" s="485"/>
      <c r="R19" s="488"/>
      <c r="S19" s="484"/>
      <c r="T19" s="485"/>
      <c r="U19" s="485"/>
      <c r="V19" s="485"/>
      <c r="W19" s="486"/>
      <c r="X19" s="487"/>
      <c r="Y19" s="485"/>
      <c r="Z19" s="485"/>
      <c r="AA19" s="488"/>
      <c r="AB19" s="484"/>
      <c r="AC19" s="485"/>
      <c r="AD19" s="485"/>
      <c r="AE19" s="486"/>
      <c r="AF19" s="487"/>
      <c r="AG19" s="485"/>
      <c r="AH19" s="485"/>
      <c r="AI19" s="488"/>
      <c r="AJ19" s="484"/>
      <c r="AK19" s="485"/>
      <c r="AL19" s="485"/>
      <c r="AM19" s="485"/>
      <c r="AN19" s="486"/>
      <c r="AO19" s="487"/>
      <c r="AP19" s="485"/>
      <c r="AQ19" s="485"/>
      <c r="AR19" s="488"/>
      <c r="AS19" s="484"/>
      <c r="AT19" s="485"/>
      <c r="AU19" s="485"/>
      <c r="AV19" s="485"/>
      <c r="AW19" s="486"/>
      <c r="AX19" s="487"/>
      <c r="AY19" s="485"/>
      <c r="AZ19" s="485"/>
      <c r="BA19" s="486"/>
      <c r="BD19" s="489"/>
    </row>
    <row r="20" spans="1:73" ht="15.95" hidden="1" customHeight="1" x14ac:dyDescent="0.2">
      <c r="A20" s="91">
        <v>2</v>
      </c>
      <c r="B20" s="490"/>
      <c r="C20" s="491"/>
      <c r="D20" s="491"/>
      <c r="E20" s="492"/>
      <c r="F20" s="493"/>
      <c r="G20" s="491"/>
      <c r="H20" s="491"/>
      <c r="I20" s="494"/>
      <c r="J20" s="490"/>
      <c r="K20" s="491"/>
      <c r="L20" s="491"/>
      <c r="M20" s="491"/>
      <c r="N20" s="492"/>
      <c r="O20" s="493"/>
      <c r="P20" s="491"/>
      <c r="Q20" s="491"/>
      <c r="R20" s="494"/>
      <c r="S20" s="490"/>
      <c r="T20" s="491"/>
      <c r="U20" s="491"/>
      <c r="V20" s="491"/>
      <c r="W20" s="492"/>
      <c r="X20" s="493"/>
      <c r="Y20" s="491"/>
      <c r="Z20" s="491"/>
      <c r="AA20" s="494"/>
      <c r="AB20" s="490"/>
      <c r="AC20" s="491"/>
      <c r="AD20" s="491"/>
      <c r="AE20" s="492"/>
      <c r="AF20" s="493"/>
      <c r="AG20" s="491"/>
      <c r="AH20" s="491"/>
      <c r="AI20" s="494"/>
      <c r="AJ20" s="490"/>
      <c r="AK20" s="491"/>
      <c r="AL20" s="491"/>
      <c r="AM20" s="491"/>
      <c r="AN20" s="492"/>
      <c r="AO20" s="493"/>
      <c r="AP20" s="491"/>
      <c r="AQ20" s="491"/>
      <c r="AR20" s="494"/>
      <c r="AS20" s="490"/>
      <c r="AT20" s="491"/>
      <c r="AU20" s="491"/>
      <c r="AV20" s="491"/>
      <c r="AW20" s="492"/>
      <c r="AX20" s="493"/>
      <c r="AY20" s="491"/>
      <c r="AZ20" s="491"/>
      <c r="BA20" s="492"/>
    </row>
    <row r="21" spans="1:73" ht="15.95" hidden="1" customHeight="1" x14ac:dyDescent="0.2">
      <c r="A21" s="91">
        <v>3</v>
      </c>
      <c r="B21" s="490"/>
      <c r="C21" s="491"/>
      <c r="D21" s="491"/>
      <c r="E21" s="492"/>
      <c r="F21" s="493"/>
      <c r="G21" s="491"/>
      <c r="H21" s="491"/>
      <c r="I21" s="494"/>
      <c r="J21" s="490"/>
      <c r="K21" s="491"/>
      <c r="L21" s="491"/>
      <c r="M21" s="491"/>
      <c r="N21" s="492"/>
      <c r="O21" s="493"/>
      <c r="P21" s="491"/>
      <c r="Q21" s="491"/>
      <c r="R21" s="494"/>
      <c r="S21" s="490"/>
      <c r="T21" s="491"/>
      <c r="U21" s="491"/>
      <c r="V21" s="491"/>
      <c r="W21" s="492"/>
      <c r="X21" s="493"/>
      <c r="Y21" s="491"/>
      <c r="Z21" s="491"/>
      <c r="AA21" s="494"/>
      <c r="AB21" s="490"/>
      <c r="AC21" s="491"/>
      <c r="AD21" s="491"/>
      <c r="AE21" s="492"/>
      <c r="AF21" s="493"/>
      <c r="AG21" s="491"/>
      <c r="AH21" s="491"/>
      <c r="AI21" s="494"/>
      <c r="AJ21" s="490"/>
      <c r="AK21" s="491"/>
      <c r="AL21" s="491"/>
      <c r="AM21" s="491"/>
      <c r="AN21" s="492"/>
      <c r="AO21" s="493"/>
      <c r="AP21" s="491"/>
      <c r="AQ21" s="491"/>
      <c r="AR21" s="494"/>
      <c r="AS21" s="490"/>
      <c r="AT21" s="491"/>
      <c r="AU21" s="491"/>
      <c r="AV21" s="491"/>
      <c r="AW21" s="492"/>
      <c r="AX21" s="493"/>
      <c r="AY21" s="491"/>
      <c r="AZ21" s="491"/>
      <c r="BA21" s="492"/>
    </row>
    <row r="22" spans="1:73" ht="15.95" hidden="1" customHeight="1" x14ac:dyDescent="0.2">
      <c r="A22" s="91">
        <v>4</v>
      </c>
      <c r="B22" s="490"/>
      <c r="C22" s="491"/>
      <c r="D22" s="491"/>
      <c r="E22" s="492"/>
      <c r="F22" s="493"/>
      <c r="G22" s="491"/>
      <c r="H22" s="491"/>
      <c r="I22" s="494"/>
      <c r="J22" s="490"/>
      <c r="K22" s="491"/>
      <c r="L22" s="491"/>
      <c r="M22" s="491"/>
      <c r="N22" s="492"/>
      <c r="O22" s="493"/>
      <c r="P22" s="491"/>
      <c r="Q22" s="491"/>
      <c r="R22" s="494"/>
      <c r="S22" s="490"/>
      <c r="T22" s="491"/>
      <c r="U22" s="491"/>
      <c r="V22" s="491"/>
      <c r="W22" s="492"/>
      <c r="X22" s="493"/>
      <c r="Y22" s="491"/>
      <c r="Z22" s="491"/>
      <c r="AA22" s="494"/>
      <c r="AB22" s="490"/>
      <c r="AC22" s="491"/>
      <c r="AD22" s="491"/>
      <c r="AE22" s="492"/>
      <c r="AF22" s="493"/>
      <c r="AG22" s="491"/>
      <c r="AH22" s="491"/>
      <c r="AI22" s="494"/>
      <c r="AJ22" s="490"/>
      <c r="AK22" s="491"/>
      <c r="AL22" s="491"/>
      <c r="AM22" s="491"/>
      <c r="AN22" s="492"/>
      <c r="AO22" s="493"/>
      <c r="AP22" s="491"/>
      <c r="AQ22" s="491"/>
      <c r="AR22" s="494"/>
      <c r="AS22" s="490"/>
      <c r="AT22" s="491"/>
      <c r="AU22" s="491"/>
      <c r="AV22" s="491"/>
      <c r="AW22" s="492"/>
      <c r="AX22" s="493"/>
      <c r="AY22" s="491"/>
      <c r="AZ22" s="491"/>
      <c r="BA22" s="492"/>
    </row>
    <row r="23" spans="1:73" ht="15.95" customHeight="1" x14ac:dyDescent="0.2">
      <c r="A23" s="91">
        <v>5</v>
      </c>
      <c r="B23" s="490" t="s">
        <v>172</v>
      </c>
      <c r="C23" s="491" t="s">
        <v>172</v>
      </c>
      <c r="D23" s="491" t="s">
        <v>172</v>
      </c>
      <c r="E23" s="492" t="s">
        <v>172</v>
      </c>
      <c r="F23" s="493" t="s">
        <v>172</v>
      </c>
      <c r="G23" s="491" t="s">
        <v>172</v>
      </c>
      <c r="H23" s="491" t="s">
        <v>172</v>
      </c>
      <c r="I23" s="494" t="s">
        <v>172</v>
      </c>
      <c r="J23" s="490" t="s">
        <v>172</v>
      </c>
      <c r="K23" s="491" t="s">
        <v>172</v>
      </c>
      <c r="L23" s="491" t="s">
        <v>172</v>
      </c>
      <c r="M23" s="491" t="s">
        <v>172</v>
      </c>
      <c r="N23" s="492" t="s">
        <v>172</v>
      </c>
      <c r="O23" s="493" t="s">
        <v>172</v>
      </c>
      <c r="P23" s="491" t="s">
        <v>172</v>
      </c>
      <c r="Q23" s="491" t="s">
        <v>184</v>
      </c>
      <c r="R23" s="494" t="s">
        <v>193</v>
      </c>
      <c r="S23" s="490" t="s">
        <v>193</v>
      </c>
      <c r="T23" s="491" t="s">
        <v>193</v>
      </c>
      <c r="U23" s="491" t="s">
        <v>172</v>
      </c>
      <c r="V23" s="491" t="s">
        <v>172</v>
      </c>
      <c r="W23" s="492" t="s">
        <v>172</v>
      </c>
      <c r="X23" s="493" t="s">
        <v>172</v>
      </c>
      <c r="Y23" s="491" t="s">
        <v>172</v>
      </c>
      <c r="Z23" s="491" t="s">
        <v>172</v>
      </c>
      <c r="AA23" s="494" t="s">
        <v>172</v>
      </c>
      <c r="AB23" s="490" t="s">
        <v>172</v>
      </c>
      <c r="AC23" s="491" t="s">
        <v>172</v>
      </c>
      <c r="AD23" s="491" t="s">
        <v>172</v>
      </c>
      <c r="AE23" s="492" t="s">
        <v>172</v>
      </c>
      <c r="AF23" s="493" t="s">
        <v>172</v>
      </c>
      <c r="AG23" s="491" t="s">
        <v>172</v>
      </c>
      <c r="AH23" s="491" t="s">
        <v>172</v>
      </c>
      <c r="AI23" s="494" t="s">
        <v>172</v>
      </c>
      <c r="AJ23" s="490" t="s">
        <v>172</v>
      </c>
      <c r="AK23" s="491" t="s">
        <v>171</v>
      </c>
      <c r="AL23" s="491" t="s">
        <v>184</v>
      </c>
      <c r="AM23" s="491" t="s">
        <v>184</v>
      </c>
      <c r="AN23" s="492" t="s">
        <v>139</v>
      </c>
      <c r="AO23" s="493" t="s">
        <v>139</v>
      </c>
      <c r="AP23" s="491" t="s">
        <v>139</v>
      </c>
      <c r="AQ23" s="491" t="s">
        <v>191</v>
      </c>
      <c r="AR23" s="494" t="s">
        <v>191</v>
      </c>
      <c r="AS23" s="490" t="s">
        <v>193</v>
      </c>
      <c r="AT23" s="491" t="s">
        <v>193</v>
      </c>
      <c r="AU23" s="491" t="s">
        <v>193</v>
      </c>
      <c r="AV23" s="491" t="s">
        <v>193</v>
      </c>
      <c r="AW23" s="492" t="s">
        <v>193</v>
      </c>
      <c r="AX23" s="493" t="s">
        <v>193</v>
      </c>
      <c r="AY23" s="491" t="s">
        <v>193</v>
      </c>
      <c r="AZ23" s="491" t="s">
        <v>193</v>
      </c>
      <c r="BA23" s="492" t="s">
        <v>193</v>
      </c>
    </row>
    <row r="24" spans="1:73" ht="15.95" customHeight="1" thickBot="1" x14ac:dyDescent="0.25">
      <c r="A24" s="208">
        <v>6</v>
      </c>
      <c r="B24" s="495" t="s">
        <v>191</v>
      </c>
      <c r="C24" s="496" t="s">
        <v>139</v>
      </c>
      <c r="D24" s="496" t="s">
        <v>139</v>
      </c>
      <c r="E24" s="497" t="s">
        <v>199</v>
      </c>
      <c r="F24" s="498" t="s">
        <v>139</v>
      </c>
      <c r="G24" s="496" t="s">
        <v>139</v>
      </c>
      <c r="H24" s="496" t="s">
        <v>139</v>
      </c>
      <c r="I24" s="499" t="s">
        <v>191</v>
      </c>
      <c r="J24" s="495" t="s">
        <v>191</v>
      </c>
      <c r="K24" s="496" t="s">
        <v>191</v>
      </c>
      <c r="L24" s="496" t="s">
        <v>191</v>
      </c>
      <c r="M24" s="496" t="s">
        <v>191</v>
      </c>
      <c r="N24" s="497" t="s">
        <v>191</v>
      </c>
      <c r="O24" s="498" t="s">
        <v>191</v>
      </c>
      <c r="P24" s="496" t="s">
        <v>199</v>
      </c>
      <c r="Q24" s="496" t="s">
        <v>196</v>
      </c>
      <c r="R24" s="499" t="s">
        <v>370</v>
      </c>
      <c r="S24" s="495"/>
      <c r="T24" s="496"/>
      <c r="U24" s="496"/>
      <c r="V24" s="496"/>
      <c r="W24" s="497"/>
      <c r="X24" s="498"/>
      <c r="Y24" s="496"/>
      <c r="Z24" s="496"/>
      <c r="AA24" s="499"/>
      <c r="AB24" s="495"/>
      <c r="AC24" s="496"/>
      <c r="AD24" s="496"/>
      <c r="AE24" s="497"/>
      <c r="AF24" s="498"/>
      <c r="AG24" s="496"/>
      <c r="AH24" s="496"/>
      <c r="AI24" s="499"/>
      <c r="AJ24" s="495"/>
      <c r="AK24" s="496"/>
      <c r="AL24" s="496"/>
      <c r="AM24" s="496"/>
      <c r="AN24" s="497"/>
      <c r="AO24" s="498"/>
      <c r="AP24" s="496"/>
      <c r="AQ24" s="496"/>
      <c r="AR24" s="499"/>
      <c r="AS24" s="495"/>
      <c r="AT24" s="496"/>
      <c r="AU24" s="496"/>
      <c r="AV24" s="496"/>
      <c r="AW24" s="497"/>
      <c r="AX24" s="498"/>
      <c r="AY24" s="496"/>
      <c r="AZ24" s="496"/>
      <c r="BA24" s="497"/>
    </row>
    <row r="25" spans="1:73" s="500" customFormat="1" ht="15.95" hidden="1" customHeight="1" thickBot="1" x14ac:dyDescent="0.25">
      <c r="A25" s="703">
        <v>7</v>
      </c>
      <c r="B25" s="704"/>
      <c r="C25" s="705"/>
      <c r="D25" s="705"/>
      <c r="E25" s="706"/>
      <c r="F25" s="704"/>
      <c r="G25" s="705"/>
      <c r="H25" s="705"/>
      <c r="I25" s="706"/>
      <c r="J25" s="704"/>
      <c r="K25" s="705"/>
      <c r="L25" s="705"/>
      <c r="M25" s="705"/>
      <c r="N25" s="706"/>
      <c r="O25" s="704"/>
      <c r="P25" s="705"/>
      <c r="Q25" s="705"/>
      <c r="R25" s="706"/>
      <c r="S25" s="704"/>
      <c r="T25" s="705"/>
      <c r="U25" s="705"/>
      <c r="V25" s="705"/>
      <c r="W25" s="706"/>
      <c r="X25" s="704"/>
      <c r="Y25" s="705"/>
      <c r="Z25" s="705"/>
      <c r="AA25" s="706"/>
      <c r="AB25" s="704"/>
      <c r="AC25" s="705"/>
      <c r="AD25" s="705"/>
      <c r="AE25" s="706"/>
      <c r="AF25" s="704"/>
      <c r="AG25" s="705"/>
      <c r="AH25" s="705"/>
      <c r="AI25" s="706"/>
      <c r="AJ25" s="704"/>
      <c r="AK25" s="705"/>
      <c r="AL25" s="705"/>
      <c r="AM25" s="705"/>
      <c r="AN25" s="706"/>
      <c r="AO25" s="704"/>
      <c r="AP25" s="705"/>
      <c r="AQ25" s="705"/>
      <c r="AR25" s="706"/>
      <c r="AS25" s="704"/>
      <c r="AT25" s="705"/>
      <c r="AU25" s="705"/>
      <c r="AV25" s="705"/>
      <c r="AW25" s="706"/>
      <c r="AX25" s="704"/>
      <c r="AY25" s="705"/>
      <c r="AZ25" s="705"/>
      <c r="BA25" s="706"/>
      <c r="BC25" s="501"/>
      <c r="BD25" s="226"/>
      <c r="BE25" s="226"/>
      <c r="BF25" s="226"/>
      <c r="BG25" s="226"/>
      <c r="BH25" s="226"/>
      <c r="BI25" s="226"/>
      <c r="BJ25" s="226"/>
      <c r="BK25" s="226"/>
      <c r="BL25" s="226"/>
      <c r="BM25" s="226"/>
      <c r="BN25" s="226"/>
      <c r="BO25" s="226"/>
      <c r="BP25" s="226"/>
      <c r="BQ25" s="226"/>
      <c r="BR25" s="226"/>
      <c r="BS25" s="226"/>
      <c r="BT25" s="226"/>
      <c r="BU25" s="226"/>
    </row>
    <row r="26" spans="1:73" x14ac:dyDescent="0.2">
      <c r="A26" s="502" t="s">
        <v>25</v>
      </c>
      <c r="B26" s="502"/>
      <c r="C26" s="502"/>
      <c r="D26" s="502"/>
      <c r="E26" s="502"/>
      <c r="F26" s="502"/>
      <c r="G26" s="502"/>
      <c r="H26" s="502"/>
      <c r="I26" s="502"/>
      <c r="J26" s="502"/>
      <c r="K26" s="502"/>
      <c r="L26" s="502"/>
      <c r="M26" s="502"/>
      <c r="N26" s="502"/>
      <c r="O26" s="502"/>
      <c r="P26" s="502"/>
      <c r="Q26" s="502"/>
      <c r="R26" s="502"/>
      <c r="S26" s="502"/>
      <c r="T26" s="502"/>
      <c r="U26" s="502"/>
      <c r="V26" s="502"/>
      <c r="W26" s="502"/>
      <c r="X26" s="502"/>
      <c r="Y26" s="502"/>
      <c r="Z26" s="502"/>
      <c r="AA26" s="502"/>
      <c r="AB26" s="502"/>
      <c r="AC26" s="502"/>
      <c r="AD26" s="502"/>
      <c r="AE26" s="502"/>
      <c r="AF26" s="502"/>
      <c r="AG26" s="502"/>
      <c r="AH26" s="502"/>
      <c r="AI26" s="502"/>
      <c r="AJ26" s="502"/>
      <c r="AK26" s="502"/>
      <c r="AL26" s="502"/>
      <c r="AM26" s="502"/>
      <c r="AN26" s="502"/>
      <c r="AO26" s="502"/>
      <c r="AP26" s="502"/>
      <c r="AQ26" s="502"/>
      <c r="AR26" s="502"/>
      <c r="AS26" s="502"/>
      <c r="AT26" s="502"/>
      <c r="AU26" s="502"/>
      <c r="AV26" s="502"/>
      <c r="AW26" s="502"/>
      <c r="AX26" s="502"/>
      <c r="AY26" s="502"/>
      <c r="AZ26" s="502"/>
      <c r="BA26" s="502"/>
      <c r="BD26" s="489"/>
    </row>
    <row r="27" spans="1:73" s="504" customFormat="1" ht="11.25" x14ac:dyDescent="0.2">
      <c r="A27" s="473" t="s">
        <v>26</v>
      </c>
      <c r="B27" s="503"/>
      <c r="C27" s="503"/>
      <c r="D27" s="503"/>
      <c r="E27" s="503"/>
      <c r="F27" s="473" t="s">
        <v>27</v>
      </c>
      <c r="G27" s="503"/>
      <c r="H27" s="503"/>
      <c r="I27" s="503"/>
      <c r="J27" s="503"/>
      <c r="K27" s="503"/>
      <c r="L27" s="503"/>
      <c r="M27" s="503"/>
      <c r="N27" s="503"/>
      <c r="O27" s="503"/>
      <c r="P27" s="503"/>
      <c r="Q27" s="503"/>
      <c r="R27" s="503"/>
      <c r="S27" s="503"/>
      <c r="T27" s="503"/>
      <c r="U27" s="503"/>
      <c r="V27" s="503"/>
      <c r="W27" s="503"/>
      <c r="X27" s="503"/>
      <c r="Y27" s="503"/>
      <c r="Z27" s="503"/>
      <c r="AA27" s="503"/>
      <c r="AB27" s="503"/>
      <c r="AC27" s="503"/>
      <c r="AD27" s="503"/>
      <c r="AE27" s="503"/>
      <c r="AF27" s="503"/>
      <c r="AG27" s="503"/>
      <c r="AH27" s="503"/>
      <c r="AI27" s="503"/>
      <c r="AJ27" s="503"/>
      <c r="AK27" s="503"/>
      <c r="AL27" s="503"/>
      <c r="AM27" s="503"/>
      <c r="AN27" s="503"/>
      <c r="AO27" s="503"/>
      <c r="AP27" s="503"/>
      <c r="AQ27" s="503"/>
      <c r="AR27" s="503"/>
      <c r="AS27" s="503"/>
      <c r="AT27" s="503"/>
      <c r="AU27" s="503"/>
      <c r="AV27" s="503"/>
      <c r="AW27" s="503"/>
      <c r="AX27" s="503"/>
      <c r="AY27" s="503"/>
      <c r="AZ27" s="503"/>
      <c r="BA27" s="503"/>
      <c r="BC27" s="505"/>
      <c r="BD27" s="505"/>
      <c r="BE27" s="505"/>
      <c r="BF27" s="505"/>
      <c r="BG27" s="505"/>
      <c r="BH27" s="505"/>
      <c r="BI27" s="505"/>
      <c r="BJ27" s="505"/>
      <c r="BK27" s="505"/>
      <c r="BL27" s="505"/>
      <c r="BM27" s="505"/>
      <c r="BN27" s="505"/>
      <c r="BO27" s="505"/>
      <c r="BP27" s="505"/>
      <c r="BQ27" s="505"/>
      <c r="BR27" s="505"/>
      <c r="BS27" s="505"/>
      <c r="BT27" s="505"/>
      <c r="BU27" s="505"/>
    </row>
    <row r="28" spans="1:73" s="504" customFormat="1" ht="11.25" x14ac:dyDescent="0.2">
      <c r="A28" s="473"/>
      <c r="B28" s="503"/>
      <c r="C28" s="503"/>
      <c r="D28" s="503"/>
      <c r="E28" s="503"/>
      <c r="F28" s="473" t="s">
        <v>28</v>
      </c>
      <c r="G28" s="503"/>
      <c r="H28" s="503"/>
      <c r="I28" s="503"/>
      <c r="J28" s="503"/>
      <c r="K28" s="503"/>
      <c r="L28" s="503"/>
      <c r="M28" s="503"/>
      <c r="N28" s="503"/>
      <c r="O28" s="503"/>
      <c r="P28" s="503"/>
      <c r="Q28" s="503"/>
      <c r="R28" s="503"/>
      <c r="S28" s="503"/>
      <c r="T28" s="503"/>
      <c r="U28" s="503"/>
      <c r="V28" s="503"/>
      <c r="W28" s="503"/>
      <c r="X28" s="503"/>
      <c r="Y28" s="503"/>
      <c r="Z28" s="503"/>
      <c r="AA28" s="503"/>
      <c r="AB28" s="503"/>
      <c r="AC28" s="503"/>
      <c r="AD28" s="503"/>
      <c r="AE28" s="503"/>
      <c r="AF28" s="503"/>
      <c r="AG28" s="503"/>
      <c r="AH28" s="503"/>
      <c r="AI28" s="503"/>
      <c r="AJ28" s="503"/>
      <c r="AK28" s="503"/>
      <c r="AL28" s="503"/>
      <c r="AM28" s="503"/>
      <c r="AN28" s="503"/>
      <c r="AO28" s="503"/>
      <c r="AP28" s="503"/>
      <c r="AQ28" s="503"/>
      <c r="AR28" s="503"/>
      <c r="AS28" s="503"/>
      <c r="AT28" s="503"/>
      <c r="AU28" s="503"/>
      <c r="AV28" s="503"/>
      <c r="AW28" s="503"/>
      <c r="AX28" s="503"/>
      <c r="AY28" s="503"/>
      <c r="AZ28" s="503"/>
      <c r="BA28" s="503"/>
      <c r="BC28" s="505"/>
      <c r="BD28" s="505"/>
      <c r="BE28" s="505"/>
      <c r="BF28" s="505"/>
      <c r="BG28" s="505"/>
      <c r="BH28" s="505"/>
      <c r="BI28" s="505"/>
      <c r="BJ28" s="505"/>
      <c r="BK28" s="505"/>
      <c r="BL28" s="505"/>
      <c r="BM28" s="505"/>
      <c r="BN28" s="505"/>
      <c r="BO28" s="505"/>
      <c r="BP28" s="505"/>
      <c r="BQ28" s="505"/>
      <c r="BR28" s="505"/>
      <c r="BS28" s="505"/>
      <c r="BT28" s="505"/>
      <c r="BU28" s="505"/>
    </row>
    <row r="29" spans="1:73" s="504" customFormat="1" ht="11.25" x14ac:dyDescent="0.2">
      <c r="A29" s="473"/>
      <c r="B29" s="503"/>
      <c r="C29" s="503"/>
      <c r="D29" s="503"/>
      <c r="E29" s="503"/>
      <c r="F29" s="503"/>
      <c r="G29" s="503"/>
      <c r="H29" s="503"/>
      <c r="I29" s="503"/>
      <c r="J29" s="503"/>
      <c r="K29" s="503"/>
      <c r="L29" s="503"/>
      <c r="M29" s="503"/>
      <c r="N29" s="503"/>
      <c r="O29" s="503"/>
      <c r="P29" s="503"/>
      <c r="Q29" s="503"/>
      <c r="R29" s="503"/>
      <c r="S29" s="503"/>
      <c r="T29" s="503"/>
      <c r="U29" s="503"/>
      <c r="V29" s="503"/>
      <c r="W29" s="503"/>
      <c r="X29" s="503"/>
      <c r="Y29" s="503"/>
      <c r="Z29" s="503"/>
      <c r="AA29" s="503"/>
      <c r="AB29" s="503"/>
      <c r="AC29" s="503"/>
      <c r="AD29" s="503"/>
      <c r="AE29" s="503"/>
      <c r="AF29" s="503"/>
      <c r="AG29" s="503"/>
      <c r="AH29" s="503"/>
      <c r="AI29" s="503"/>
      <c r="AJ29" s="503"/>
      <c r="AK29" s="503"/>
      <c r="AL29" s="503"/>
      <c r="AM29" s="503"/>
      <c r="AN29" s="503"/>
      <c r="AO29" s="503"/>
      <c r="AP29" s="503"/>
      <c r="AQ29" s="503"/>
      <c r="AR29" s="503"/>
      <c r="AS29" s="503"/>
      <c r="AT29" s="503"/>
      <c r="AU29" s="503"/>
      <c r="AV29" s="503"/>
      <c r="AW29" s="503"/>
      <c r="AX29" s="503"/>
      <c r="AY29" s="503"/>
      <c r="AZ29" s="503"/>
      <c r="BA29" s="503"/>
      <c r="BC29" s="505"/>
      <c r="BD29" s="505"/>
      <c r="BE29" s="505"/>
      <c r="BF29" s="505"/>
      <c r="BG29" s="505"/>
      <c r="BH29" s="505"/>
      <c r="BI29" s="505"/>
      <c r="BJ29" s="505"/>
      <c r="BK29" s="505"/>
      <c r="BL29" s="505"/>
      <c r="BM29" s="505"/>
      <c r="BN29" s="505"/>
      <c r="BO29" s="505"/>
      <c r="BP29" s="505"/>
      <c r="BQ29" s="505"/>
      <c r="BR29" s="505"/>
      <c r="BS29" s="505"/>
      <c r="BT29" s="505"/>
      <c r="BU29" s="505"/>
    </row>
    <row r="30" spans="1:73" s="506" customFormat="1" ht="13.5" customHeight="1" x14ac:dyDescent="0.2">
      <c r="A30" s="473"/>
      <c r="E30" s="734" t="s">
        <v>29</v>
      </c>
      <c r="F30" s="734"/>
      <c r="G30" s="734"/>
      <c r="H30" s="734"/>
      <c r="I30" s="734"/>
      <c r="J30" s="734"/>
      <c r="K30" s="734"/>
      <c r="L30" s="734"/>
      <c r="M30" s="734"/>
      <c r="N30" s="734"/>
      <c r="O30" s="734"/>
      <c r="P30" s="734"/>
      <c r="Q30" s="734"/>
      <c r="R30" s="734"/>
      <c r="S30" s="734"/>
      <c r="T30" s="734"/>
      <c r="U30" s="507"/>
      <c r="V30" s="507"/>
      <c r="W30" s="733" t="s">
        <v>30</v>
      </c>
      <c r="X30" s="733"/>
      <c r="Y30" s="733"/>
      <c r="Z30" s="733"/>
      <c r="AA30" s="733"/>
      <c r="AB30" s="733"/>
      <c r="AC30" s="733"/>
      <c r="AD30" s="733"/>
      <c r="AE30" s="733"/>
      <c r="AF30" s="508"/>
      <c r="AG30" s="507"/>
      <c r="AH30" s="733" t="s">
        <v>31</v>
      </c>
      <c r="AI30" s="733"/>
      <c r="AJ30" s="733"/>
      <c r="AK30" s="733"/>
      <c r="AL30" s="733"/>
      <c r="AM30" s="733"/>
      <c r="AN30" s="733"/>
      <c r="AO30" s="733"/>
      <c r="AP30" s="733"/>
      <c r="AQ30" s="733"/>
      <c r="AR30" s="733"/>
      <c r="AS30" s="733"/>
      <c r="AT30" s="733"/>
      <c r="AU30" s="733"/>
      <c r="AV30" s="733"/>
      <c r="AW30" s="733"/>
      <c r="AX30" s="733"/>
      <c r="AY30" s="507"/>
      <c r="AZ30" s="507"/>
      <c r="BA30" s="507"/>
      <c r="BC30" s="509"/>
      <c r="BD30" s="509"/>
      <c r="BE30" s="509"/>
      <c r="BF30" s="509"/>
      <c r="BG30" s="509"/>
      <c r="BH30" s="509"/>
      <c r="BI30" s="509"/>
      <c r="BJ30" s="509"/>
      <c r="BK30" s="509"/>
      <c r="BL30" s="509"/>
      <c r="BM30" s="509"/>
      <c r="BN30" s="509"/>
      <c r="BO30" s="509"/>
      <c r="BP30" s="509"/>
      <c r="BQ30" s="509"/>
      <c r="BR30" s="509"/>
      <c r="BS30" s="509"/>
      <c r="BT30" s="509"/>
      <c r="BU30" s="509"/>
    </row>
    <row r="31" spans="1:73" s="506" customFormat="1" thickBot="1" x14ac:dyDescent="0.25">
      <c r="A31" s="507"/>
      <c r="F31" s="510"/>
      <c r="G31" s="507"/>
      <c r="H31" s="508"/>
      <c r="I31" s="508"/>
      <c r="J31" s="508"/>
      <c r="K31" s="507"/>
      <c r="L31" s="507"/>
      <c r="M31" s="507"/>
      <c r="N31" s="507"/>
      <c r="O31" s="508"/>
      <c r="P31" s="507"/>
      <c r="Q31" s="507"/>
      <c r="R31" s="507"/>
      <c r="S31" s="507"/>
      <c r="T31" s="508"/>
      <c r="U31" s="507"/>
      <c r="V31" s="507"/>
      <c r="W31" s="507"/>
      <c r="X31" s="507"/>
      <c r="Y31" s="507"/>
      <c r="Z31" s="511"/>
      <c r="AA31" s="512"/>
      <c r="AB31" s="512"/>
      <c r="AC31" s="512"/>
      <c r="AD31" s="512"/>
      <c r="AE31" s="512"/>
      <c r="AF31" s="508"/>
      <c r="AG31" s="507"/>
      <c r="AI31" s="512"/>
      <c r="AM31" s="512"/>
      <c r="AN31" s="511"/>
      <c r="AQ31" s="512"/>
      <c r="AR31" s="512"/>
      <c r="AS31" s="512"/>
      <c r="AT31" s="512"/>
      <c r="AU31" s="512"/>
      <c r="AV31" s="512"/>
      <c r="AW31" s="512"/>
      <c r="AX31" s="512"/>
      <c r="AY31" s="507"/>
      <c r="AZ31" s="507"/>
      <c r="BA31" s="507"/>
      <c r="BC31" s="509"/>
      <c r="BD31" s="509"/>
      <c r="BE31" s="509"/>
      <c r="BF31" s="509"/>
      <c r="BG31" s="509"/>
      <c r="BH31" s="509"/>
      <c r="BI31" s="509"/>
      <c r="BJ31" s="509"/>
      <c r="BK31" s="509"/>
      <c r="BL31" s="509"/>
      <c r="BM31" s="509"/>
      <c r="BN31" s="509"/>
      <c r="BO31" s="509"/>
      <c r="BP31" s="509"/>
      <c r="BQ31" s="509"/>
      <c r="BR31" s="509"/>
      <c r="BS31" s="509"/>
      <c r="BT31" s="509"/>
      <c r="BU31" s="509"/>
    </row>
    <row r="32" spans="1:73" s="506" customFormat="1" ht="13.5" customHeight="1" x14ac:dyDescent="0.2">
      <c r="A32" s="507"/>
      <c r="E32" s="753" t="s">
        <v>12</v>
      </c>
      <c r="F32" s="796" t="s">
        <v>32</v>
      </c>
      <c r="G32" s="742"/>
      <c r="H32" s="750" t="s">
        <v>33</v>
      </c>
      <c r="I32" s="737" t="s">
        <v>34</v>
      </c>
      <c r="J32" s="737" t="s">
        <v>35</v>
      </c>
      <c r="K32" s="737" t="s">
        <v>36</v>
      </c>
      <c r="L32" s="741" t="s">
        <v>37</v>
      </c>
      <c r="M32" s="742"/>
      <c r="N32" s="741" t="s">
        <v>38</v>
      </c>
      <c r="O32" s="742"/>
      <c r="P32" s="796" t="s">
        <v>39</v>
      </c>
      <c r="Q32" s="742"/>
      <c r="R32" s="741" t="s">
        <v>40</v>
      </c>
      <c r="S32" s="767" t="s">
        <v>41</v>
      </c>
      <c r="T32" s="762"/>
      <c r="U32" s="513"/>
      <c r="V32" s="513"/>
      <c r="W32" s="724" t="s">
        <v>42</v>
      </c>
      <c r="X32" s="725"/>
      <c r="Y32" s="725"/>
      <c r="Z32" s="725"/>
      <c r="AA32" s="725"/>
      <c r="AB32" s="725"/>
      <c r="AC32" s="726"/>
      <c r="AD32" s="747" t="s">
        <v>43</v>
      </c>
      <c r="AE32" s="762" t="s">
        <v>44</v>
      </c>
      <c r="AH32" s="724" t="s">
        <v>45</v>
      </c>
      <c r="AI32" s="725"/>
      <c r="AJ32" s="725"/>
      <c r="AK32" s="725"/>
      <c r="AL32" s="725"/>
      <c r="AM32" s="725"/>
      <c r="AN32" s="725"/>
      <c r="AO32" s="725"/>
      <c r="AP32" s="725"/>
      <c r="AQ32" s="726"/>
      <c r="AR32" s="724" t="s">
        <v>46</v>
      </c>
      <c r="AS32" s="725"/>
      <c r="AT32" s="725"/>
      <c r="AU32" s="725"/>
      <c r="AV32" s="725"/>
      <c r="AW32" s="726"/>
      <c r="AX32" s="721" t="s">
        <v>43</v>
      </c>
      <c r="BC32" s="509"/>
      <c r="BD32" s="509"/>
      <c r="BE32" s="509"/>
      <c r="BF32" s="509"/>
      <c r="BG32" s="509"/>
      <c r="BH32" s="509"/>
      <c r="BI32" s="509"/>
      <c r="BJ32" s="509"/>
      <c r="BK32" s="509"/>
      <c r="BL32" s="509"/>
      <c r="BM32" s="509"/>
      <c r="BN32" s="509"/>
      <c r="BO32" s="509"/>
      <c r="BP32" s="509"/>
      <c r="BQ32" s="509"/>
      <c r="BR32" s="509"/>
      <c r="BS32" s="509"/>
      <c r="BT32" s="509"/>
      <c r="BU32" s="509"/>
    </row>
    <row r="33" spans="1:53" x14ac:dyDescent="0.2">
      <c r="A33" s="513"/>
      <c r="E33" s="754"/>
      <c r="F33" s="797"/>
      <c r="G33" s="744"/>
      <c r="H33" s="751"/>
      <c r="I33" s="738"/>
      <c r="J33" s="738"/>
      <c r="K33" s="738"/>
      <c r="L33" s="743"/>
      <c r="M33" s="744"/>
      <c r="N33" s="743"/>
      <c r="O33" s="744"/>
      <c r="P33" s="797"/>
      <c r="Q33" s="744"/>
      <c r="R33" s="743"/>
      <c r="S33" s="768"/>
      <c r="T33" s="763"/>
      <c r="W33" s="727"/>
      <c r="X33" s="728"/>
      <c r="Y33" s="728"/>
      <c r="Z33" s="728"/>
      <c r="AA33" s="728"/>
      <c r="AB33" s="728"/>
      <c r="AC33" s="729"/>
      <c r="AD33" s="748"/>
      <c r="AE33" s="763"/>
      <c r="AH33" s="727"/>
      <c r="AI33" s="728"/>
      <c r="AJ33" s="728"/>
      <c r="AK33" s="728"/>
      <c r="AL33" s="728"/>
      <c r="AM33" s="728"/>
      <c r="AN33" s="728"/>
      <c r="AO33" s="728"/>
      <c r="AP33" s="728"/>
      <c r="AQ33" s="729"/>
      <c r="AR33" s="727"/>
      <c r="AS33" s="728"/>
      <c r="AT33" s="728"/>
      <c r="AU33" s="728"/>
      <c r="AV33" s="728"/>
      <c r="AW33" s="729"/>
      <c r="AX33" s="722"/>
      <c r="AY33" s="514"/>
      <c r="AZ33" s="514"/>
      <c r="BA33" s="514"/>
    </row>
    <row r="34" spans="1:53" x14ac:dyDescent="0.2">
      <c r="E34" s="754"/>
      <c r="F34" s="797"/>
      <c r="G34" s="744"/>
      <c r="H34" s="751"/>
      <c r="I34" s="738"/>
      <c r="J34" s="738"/>
      <c r="K34" s="738"/>
      <c r="L34" s="743"/>
      <c r="M34" s="744"/>
      <c r="N34" s="743"/>
      <c r="O34" s="744"/>
      <c r="P34" s="797"/>
      <c r="Q34" s="744"/>
      <c r="R34" s="743"/>
      <c r="S34" s="768"/>
      <c r="T34" s="763"/>
      <c r="W34" s="727"/>
      <c r="X34" s="728"/>
      <c r="Y34" s="728"/>
      <c r="Z34" s="728"/>
      <c r="AA34" s="728"/>
      <c r="AB34" s="728"/>
      <c r="AC34" s="729"/>
      <c r="AD34" s="748"/>
      <c r="AE34" s="763"/>
      <c r="AH34" s="727"/>
      <c r="AI34" s="728"/>
      <c r="AJ34" s="728"/>
      <c r="AK34" s="728"/>
      <c r="AL34" s="728"/>
      <c r="AM34" s="728"/>
      <c r="AN34" s="728"/>
      <c r="AO34" s="728"/>
      <c r="AP34" s="728"/>
      <c r="AQ34" s="729"/>
      <c r="AR34" s="727"/>
      <c r="AS34" s="728"/>
      <c r="AT34" s="728"/>
      <c r="AU34" s="728"/>
      <c r="AV34" s="728"/>
      <c r="AW34" s="729"/>
      <c r="AX34" s="722"/>
      <c r="AY34" s="514"/>
      <c r="AZ34" s="514"/>
      <c r="BA34" s="514"/>
    </row>
    <row r="35" spans="1:53" ht="40.5" customHeight="1" thickBot="1" x14ac:dyDescent="0.25">
      <c r="E35" s="795"/>
      <c r="F35" s="798"/>
      <c r="G35" s="746"/>
      <c r="H35" s="752"/>
      <c r="I35" s="739"/>
      <c r="J35" s="739"/>
      <c r="K35" s="739"/>
      <c r="L35" s="745"/>
      <c r="M35" s="746"/>
      <c r="N35" s="745"/>
      <c r="O35" s="746"/>
      <c r="P35" s="798"/>
      <c r="Q35" s="746"/>
      <c r="R35" s="745"/>
      <c r="S35" s="769"/>
      <c r="T35" s="764"/>
      <c r="W35" s="730"/>
      <c r="X35" s="731"/>
      <c r="Y35" s="731"/>
      <c r="Z35" s="731"/>
      <c r="AA35" s="731"/>
      <c r="AB35" s="731"/>
      <c r="AC35" s="732"/>
      <c r="AD35" s="749"/>
      <c r="AE35" s="764"/>
      <c r="AH35" s="730"/>
      <c r="AI35" s="731"/>
      <c r="AJ35" s="731"/>
      <c r="AK35" s="731"/>
      <c r="AL35" s="731"/>
      <c r="AM35" s="731"/>
      <c r="AN35" s="731"/>
      <c r="AO35" s="731"/>
      <c r="AP35" s="731"/>
      <c r="AQ35" s="732"/>
      <c r="AR35" s="730"/>
      <c r="AS35" s="731"/>
      <c r="AT35" s="731"/>
      <c r="AU35" s="731"/>
      <c r="AV35" s="731"/>
      <c r="AW35" s="732"/>
      <c r="AX35" s="723"/>
      <c r="AY35" s="514"/>
      <c r="AZ35" s="514"/>
      <c r="BA35" s="514"/>
    </row>
    <row r="36" spans="1:53" ht="15.95" hidden="1" customHeight="1" x14ac:dyDescent="0.2">
      <c r="D36" s="523" t="str" cm="1">
        <f t="array" ref="D36">_xlfn.CONCAT(IF(SUMPRODUCT((ROUNDUP($AD$36:$AD$41/2,0)=$E36)*1,$AE$36:$AE$41)&lt;&gt;$K36,"П",""),IF(OR(SUM(SUMPRODUCT((ROUNDUP($AX$36:$AX$41/2,0)=$E36)*1,($AR$36:$AR$41=Довідники!$M$15)*1)&gt;0,$L36&gt;0)=1,SUM(SUMPRODUCT((ROUNDUP($AX$36:$AX$41/2,0)=$E36)*1,($AR$36:$AR$41=Довідники!$M$16)*1)&gt;0,$N36&gt;0)=1),"А",""))</f>
        <v/>
      </c>
      <c r="E36" s="684">
        <f>A19</f>
        <v>1</v>
      </c>
      <c r="F36" s="766">
        <f>COUNTIF(B19:BA19,"Т")</f>
        <v>0</v>
      </c>
      <c r="G36" s="816"/>
      <c r="H36" s="685">
        <f>COUNTIF(B19:BA19,"СР")</f>
        <v>0</v>
      </c>
      <c r="I36" s="685">
        <f>COUNTIF(B19:BA19,"З")</f>
        <v>0</v>
      </c>
      <c r="J36" s="685">
        <f>COUNTIF(B19:BA19,"С")</f>
        <v>0</v>
      </c>
      <c r="K36" s="685">
        <f>COUNTIF(B19:BA19,"П")</f>
        <v>0</v>
      </c>
      <c r="L36" s="765">
        <f>COUNTIF(B19:BA19,"АЕ")</f>
        <v>0</v>
      </c>
      <c r="M36" s="766"/>
      <c r="N36" s="765">
        <f>COUNTIF(B19:BA19,"ДП")</f>
        <v>0</v>
      </c>
      <c r="O36" s="766"/>
      <c r="P36" s="765">
        <f>COUNTIF(B19:BA19,"Д")</f>
        <v>0</v>
      </c>
      <c r="Q36" s="766"/>
      <c r="R36" s="686">
        <f>COUNTIF(B19:BA19,"К")</f>
        <v>0</v>
      </c>
      <c r="S36" s="817">
        <f t="shared" ref="S36:S41" si="0">SUM(F36:R36)</f>
        <v>0</v>
      </c>
      <c r="T36" s="818"/>
      <c r="U36" s="760" t="e">
        <f ca="1">_xlfn.CONCAT(IF(IF(ПЛАН!$S$446&gt;0,ПЛАН!$S$8,0)+IF(ПЛАН!$T$446&gt;0,ПЛАН!$T$8,0)=$F36,"","Т"),Розрахунок!$S$459,Розрахунок!$T$459,Розрахунок!$S$460,IF(COUNTA($B19:$BA19)&lt;&gt;$S36,"Σ",""))</f>
        <v>#NAME?</v>
      </c>
      <c r="V36" s="761"/>
      <c r="W36" s="791"/>
      <c r="X36" s="792"/>
      <c r="Y36" s="792"/>
      <c r="Z36" s="792"/>
      <c r="AA36" s="792"/>
      <c r="AB36" s="792"/>
      <c r="AC36" s="793"/>
      <c r="AD36" s="515"/>
      <c r="AE36" s="516"/>
      <c r="AF36" s="759" t="str">
        <f>IF(OR(AND(OR($W36="",$AD36="",$AE36=""),OR($W36&lt;&gt;"",$AD36&lt;&gt;"",$AE36&lt;&gt;"")),IF(ISBLANK($AD36),FALSE,VLOOKUP(ROUNDUP($AD36/2,0),$E$36:$R$41,7,FALSE)=0)),"П","")</f>
        <v/>
      </c>
      <c r="AG36" s="761"/>
      <c r="AH36" s="770"/>
      <c r="AI36" s="771"/>
      <c r="AJ36" s="771"/>
      <c r="AK36" s="771"/>
      <c r="AL36" s="771"/>
      <c r="AM36" s="771"/>
      <c r="AN36" s="771"/>
      <c r="AO36" s="771"/>
      <c r="AP36" s="771"/>
      <c r="AQ36" s="772"/>
      <c r="AR36" s="770"/>
      <c r="AS36" s="771"/>
      <c r="AT36" s="771"/>
      <c r="AU36" s="771"/>
      <c r="AV36" s="771"/>
      <c r="AW36" s="772"/>
      <c r="AX36" s="517"/>
      <c r="AY36" s="524" t="str">
        <f>IF(OR(AND(OR($AH36="",$AR36="",$AX36=""),OR($AH36&lt;&gt;"",$AR36&lt;&gt;"",$AX36&lt;&gt;"")),IF(ISBLANK($AX36),FALSE,VLOOKUP(ROUNDUP($AX36/2,0),$E$36:$R$41,IF($AR36=Довідники!$M$15,8,IF($AR36=Довідники!$M$16,10,8)),FALSE)=0)),"А","")</f>
        <v/>
      </c>
    </row>
    <row r="37" spans="1:53" ht="15.95" hidden="1" customHeight="1" x14ac:dyDescent="0.2">
      <c r="D37" s="523" t="str" cm="1">
        <f t="array" ref="D37">_xlfn.CONCAT(IF(SUMPRODUCT((ROUNDUP($AD$36:$AD$41/2,0)=$E37)*1,$AE$36:$AE$41)&lt;&gt;$K37,"П",""),IF(OR(SUM(SUMPRODUCT((ROUNDUP($AX$36:$AX$41/2,0)=$E37)*1,($AR$36:$AR$41=Довідники!$M$15)*1)&gt;0,$L37&gt;0)=1,SUM(SUMPRODUCT((ROUNDUP($AX$36:$AX$41/2,0)=$E37)*1,($AR$36:$AR$41=Довідники!$M$16)*1)&gt;0,$N37&gt;0)=1),"А",""))</f>
        <v/>
      </c>
      <c r="E37" s="687">
        <f t="shared" ref="E37:E42" si="1">A20</f>
        <v>2</v>
      </c>
      <c r="F37" s="756">
        <f t="shared" ref="F37:F41" si="2">COUNTIF(B20:BA20,"Т")</f>
        <v>0</v>
      </c>
      <c r="G37" s="794"/>
      <c r="H37" s="688">
        <f t="shared" ref="H37:H41" si="3">COUNTIF(B20:BA20,"СР")</f>
        <v>0</v>
      </c>
      <c r="I37" s="688">
        <f t="shared" ref="I37:I41" si="4">COUNTIF(B20:BA20,"З")</f>
        <v>0</v>
      </c>
      <c r="J37" s="688">
        <f t="shared" ref="J37:J41" si="5">COUNTIF(B20:BA20,"С")</f>
        <v>0</v>
      </c>
      <c r="K37" s="688">
        <f t="shared" ref="K37:K41" si="6">COUNTIF(B20:BA20,"П")</f>
        <v>0</v>
      </c>
      <c r="L37" s="755">
        <f>COUNTIF(B20:BA20,"АЕ")</f>
        <v>0</v>
      </c>
      <c r="M37" s="756"/>
      <c r="N37" s="755">
        <f t="shared" ref="N37:N41" si="7">COUNTIF(B20:BA20,"ДП")</f>
        <v>0</v>
      </c>
      <c r="O37" s="756"/>
      <c r="P37" s="755">
        <f t="shared" ref="P37:P41" si="8">COUNTIF(B20:BA20,"Д")</f>
        <v>0</v>
      </c>
      <c r="Q37" s="756"/>
      <c r="R37" s="689">
        <f t="shared" ref="R37:R42" si="9">COUNTIF(B20:BA20,"К")</f>
        <v>0</v>
      </c>
      <c r="S37" s="776">
        <f t="shared" si="0"/>
        <v>0</v>
      </c>
      <c r="T37" s="777"/>
      <c r="U37" s="759" t="e">
        <f ca="1">_xlfn.CONCAT(IF(IF(ПЛАН!$U$446&gt;0,ПЛАН!$U$8,0)+IF(ПЛАН!$V$446&gt;0,ПЛАН!$V$8,0)=$F37,"","Т"),Розрахунок!$U$459,IF(COUNTA($B20:$BA20)&lt;&gt;$S37,"Σ",""))</f>
        <v>#NAME?</v>
      </c>
      <c r="V37" s="761"/>
      <c r="W37" s="780"/>
      <c r="X37" s="781"/>
      <c r="Y37" s="781"/>
      <c r="Z37" s="781"/>
      <c r="AA37" s="781"/>
      <c r="AB37" s="781"/>
      <c r="AC37" s="782"/>
      <c r="AD37" s="518"/>
      <c r="AE37" s="1"/>
      <c r="AF37" s="759" t="str">
        <f t="shared" ref="AF37:AF41" si="10">IF(OR(AND(OR($W37="",$AD37="",$AE37=""),OR($W37&lt;&gt;"",$AD37&lt;&gt;"",$AE37&lt;&gt;"")),IF(ISBLANK($AD37),FALSE,VLOOKUP(ROUNDUP($AD37/2,0),$E$36:$R$41,7,FALSE)=0)),"П","")</f>
        <v/>
      </c>
      <c r="AG37" s="761"/>
      <c r="AH37" s="786"/>
      <c r="AI37" s="787"/>
      <c r="AJ37" s="787"/>
      <c r="AK37" s="787"/>
      <c r="AL37" s="787"/>
      <c r="AM37" s="787"/>
      <c r="AN37" s="787"/>
      <c r="AO37" s="787"/>
      <c r="AP37" s="787"/>
      <c r="AQ37" s="788"/>
      <c r="AR37" s="786"/>
      <c r="AS37" s="787"/>
      <c r="AT37" s="787"/>
      <c r="AU37" s="787"/>
      <c r="AV37" s="787"/>
      <c r="AW37" s="788"/>
      <c r="AX37" s="519"/>
      <c r="AY37" s="524" t="str">
        <f>IF(OR(AND(OR($AH37="",$AR37="",$AX37=""),OR($AH37&lt;&gt;"",$AR37&lt;&gt;"",$AX37&lt;&gt;"")),IF(ISBLANK($AX37),FALSE,VLOOKUP(ROUNDUP($AX37/2,0),$E$36:$R$41,IF($AR37=Довідники!$M$15,8,IF($AR37=Довідники!$M$16,10,8)),FALSE)=0)),"А","")</f>
        <v/>
      </c>
    </row>
    <row r="38" spans="1:53" ht="15.95" hidden="1" customHeight="1" x14ac:dyDescent="0.2">
      <c r="D38" s="523" t="str" cm="1">
        <f t="array" ref="D38">_xlfn.CONCAT(IF(SUMPRODUCT((ROUNDUP($AD$36:$AD$41/2,0)=$E38)*1,$AE$36:$AE$41)&lt;&gt;$K38,"П",""),IF(OR(SUM(SUMPRODUCT((ROUNDUP($AX$36:$AX$41/2,0)=$E38)*1,($AR$36:$AR$41=Довідники!$M$15)*1)&gt;0,$L38&gt;0)=1,SUM(SUMPRODUCT((ROUNDUP($AX$36:$AX$41/2,0)=$E38)*1,($AR$36:$AR$41=Довідники!$M$16)*1)&gt;0,$N38&gt;0)=1),"А",""))</f>
        <v/>
      </c>
      <c r="E38" s="687">
        <f t="shared" si="1"/>
        <v>3</v>
      </c>
      <c r="F38" s="756">
        <f t="shared" si="2"/>
        <v>0</v>
      </c>
      <c r="G38" s="794"/>
      <c r="H38" s="688">
        <f t="shared" si="3"/>
        <v>0</v>
      </c>
      <c r="I38" s="688">
        <f t="shared" si="4"/>
        <v>0</v>
      </c>
      <c r="J38" s="688">
        <f t="shared" si="5"/>
        <v>0</v>
      </c>
      <c r="K38" s="688">
        <f t="shared" si="6"/>
        <v>0</v>
      </c>
      <c r="L38" s="755">
        <f t="shared" ref="L38:L41" si="11">COUNTIF(B21:BA21,"АЕ")</f>
        <v>0</v>
      </c>
      <c r="M38" s="756"/>
      <c r="N38" s="755">
        <f t="shared" si="7"/>
        <v>0</v>
      </c>
      <c r="O38" s="756"/>
      <c r="P38" s="755">
        <f t="shared" si="8"/>
        <v>0</v>
      </c>
      <c r="Q38" s="756"/>
      <c r="R38" s="689">
        <f t="shared" si="9"/>
        <v>0</v>
      </c>
      <c r="S38" s="776">
        <f t="shared" si="0"/>
        <v>0</v>
      </c>
      <c r="T38" s="777"/>
      <c r="U38" s="759" t="e">
        <f ca="1">_xlfn.CONCAT(IF(IF(ПЛАН!$W$446&gt;0,ПЛАН!$W$8,0)+IF(ПЛАН!$X$446&gt;0,ПЛАН!$X$8,0)=$F38,"","Т"),Розрахунок!$W$459,IF(COUNTA($B21:$BA21)&lt;&gt;$S38,"Σ",""))</f>
        <v>#NAME?</v>
      </c>
      <c r="V38" s="761"/>
      <c r="W38" s="780"/>
      <c r="X38" s="781"/>
      <c r="Y38" s="781"/>
      <c r="Z38" s="781"/>
      <c r="AA38" s="781"/>
      <c r="AB38" s="781"/>
      <c r="AC38" s="782"/>
      <c r="AD38" s="518"/>
      <c r="AE38" s="1"/>
      <c r="AF38" s="759" t="str">
        <f t="shared" si="10"/>
        <v/>
      </c>
      <c r="AG38" s="761"/>
      <c r="AH38" s="786"/>
      <c r="AI38" s="787"/>
      <c r="AJ38" s="787"/>
      <c r="AK38" s="787"/>
      <c r="AL38" s="787"/>
      <c r="AM38" s="787"/>
      <c r="AN38" s="787"/>
      <c r="AO38" s="787"/>
      <c r="AP38" s="787"/>
      <c r="AQ38" s="788"/>
      <c r="AR38" s="799"/>
      <c r="AS38" s="800"/>
      <c r="AT38" s="800"/>
      <c r="AU38" s="800"/>
      <c r="AV38" s="800"/>
      <c r="AW38" s="801"/>
      <c r="AX38" s="520"/>
      <c r="AY38" s="524" t="str">
        <f>IF(OR(AND(OR($AH38="",$AR38="",$AX38=""),OR($AH38&lt;&gt;"",$AR38&lt;&gt;"",$AX38&lt;&gt;"")),IF(ISBLANK($AX38),FALSE,VLOOKUP(ROUNDUP($AX38/2,0),$E$36:$R$41,IF($AR38=Довідники!$M$15,8,IF($AR38=Довідники!$M$16,10,8)),FALSE)=0)),"А","")</f>
        <v/>
      </c>
    </row>
    <row r="39" spans="1:53" ht="15.95" customHeight="1" x14ac:dyDescent="0.2">
      <c r="D39" s="523" t="str" cm="1">
        <f t="array" ref="D39">_xlfn.CONCAT(IF(SUMPRODUCT((ROUNDUP($AD$36:$AD$41/2,0)=$E39)*1,$AE$36:$AE$41)&lt;&gt;$K39,"П",""),IF(OR(SUM(SUMPRODUCT((ROUNDUP($AX$36:$AX$41/2,0)=$E39)*1,($AR$36:$AR$41=Довідники!$M$15)*1)&gt;0,$L39&gt;0)=1,SUM(SUMPRODUCT((ROUNDUP($AX$36:$AX$41/2,0)=$E39)*1,($AR$36:$AR$41=Довідники!$M$16)*1)&gt;0,$N39&gt;0)=1),"А",""))</f>
        <v/>
      </c>
      <c r="E39" s="687">
        <f t="shared" si="1"/>
        <v>4</v>
      </c>
      <c r="F39" s="756">
        <f t="shared" si="2"/>
        <v>0</v>
      </c>
      <c r="G39" s="794"/>
      <c r="H39" s="688">
        <f t="shared" si="3"/>
        <v>0</v>
      </c>
      <c r="I39" s="688">
        <f t="shared" si="4"/>
        <v>0</v>
      </c>
      <c r="J39" s="688">
        <f t="shared" si="5"/>
        <v>0</v>
      </c>
      <c r="K39" s="688">
        <f t="shared" si="6"/>
        <v>0</v>
      </c>
      <c r="L39" s="755">
        <f t="shared" si="11"/>
        <v>0</v>
      </c>
      <c r="M39" s="756"/>
      <c r="N39" s="755">
        <f t="shared" si="7"/>
        <v>0</v>
      </c>
      <c r="O39" s="756"/>
      <c r="P39" s="755">
        <f t="shared" si="8"/>
        <v>0</v>
      </c>
      <c r="Q39" s="756"/>
      <c r="R39" s="689">
        <f t="shared" si="9"/>
        <v>0</v>
      </c>
      <c r="S39" s="776">
        <f t="shared" si="0"/>
        <v>0</v>
      </c>
      <c r="T39" s="777"/>
      <c r="U39" s="759" t="e">
        <f ca="1">_xlfn.CONCAT(IF(IF(ПЛАН!$Y$446&gt;0,ПЛАН!$Y$8,0)+IF(ПЛАН!$Z$446&gt;0,ПЛАН!$Z$8,0)=$F39,"","Т"),Розрахунок!$Y$459,IF(COUNTA($B22:$BA22)&lt;&gt;$S39,"Σ",""))</f>
        <v>#NAME?</v>
      </c>
      <c r="V39" s="761"/>
      <c r="W39" s="780" t="s">
        <v>376</v>
      </c>
      <c r="X39" s="781"/>
      <c r="Y39" s="781"/>
      <c r="Z39" s="781"/>
      <c r="AA39" s="781"/>
      <c r="AB39" s="781"/>
      <c r="AC39" s="782"/>
      <c r="AD39" s="518">
        <v>10</v>
      </c>
      <c r="AE39" s="1">
        <v>3</v>
      </c>
      <c r="AF39" s="759" t="str">
        <f t="shared" si="10"/>
        <v/>
      </c>
      <c r="AG39" s="761"/>
      <c r="AH39" s="786"/>
      <c r="AI39" s="787"/>
      <c r="AJ39" s="787"/>
      <c r="AK39" s="787"/>
      <c r="AL39" s="787"/>
      <c r="AM39" s="787"/>
      <c r="AN39" s="787"/>
      <c r="AO39" s="787"/>
      <c r="AP39" s="787"/>
      <c r="AQ39" s="788"/>
      <c r="AR39" s="799"/>
      <c r="AS39" s="800"/>
      <c r="AT39" s="800"/>
      <c r="AU39" s="800"/>
      <c r="AV39" s="800"/>
      <c r="AW39" s="801"/>
      <c r="AX39" s="520"/>
      <c r="AY39" s="524" t="str">
        <f>IF(OR(AND(OR($AH39="",$AR39="",$AX39=""),OR($AH39&lt;&gt;"",$AR39&lt;&gt;"",$AX39&lt;&gt;"")),IF(ISBLANK($AX39),FALSE,VLOOKUP(ROUNDUP($AX39/2,0),$E$36:$R$41,IF($AR39=Довідники!$M$15,8,IF($AR39=Довідники!$M$16,10,8)),FALSE)=0)),"А","")</f>
        <v/>
      </c>
    </row>
    <row r="40" spans="1:53" ht="15.95" customHeight="1" x14ac:dyDescent="0.2">
      <c r="D40" s="523" t="str" cm="1">
        <f t="array" ref="D40">_xlfn.CONCAT(IF(SUMPRODUCT((ROUNDUP($AD$36:$AD$41/2,0)=$E40)*1,$AE$36:$AE$41)&lt;&gt;$K40,"П",""),IF(OR(SUM(SUMPRODUCT((ROUNDUP($AX$36:$AX$41/2,0)=$E40)*1,($AR$36:$AR$41=Довідники!$M$15)*1)&gt;0,$L40&gt;0)=1,SUM(SUMPRODUCT((ROUNDUP($AX$36:$AX$41/2,0)=$E40)*1,($AR$36:$AR$41=Довідники!$M$16)*1)&gt;0,$N40&gt;0)=1),"А",""))</f>
        <v/>
      </c>
      <c r="E40" s="687">
        <f t="shared" si="1"/>
        <v>5</v>
      </c>
      <c r="F40" s="756">
        <f t="shared" si="2"/>
        <v>31</v>
      </c>
      <c r="G40" s="794"/>
      <c r="H40" s="688">
        <f t="shared" si="3"/>
        <v>0</v>
      </c>
      <c r="I40" s="688">
        <f t="shared" si="4"/>
        <v>1</v>
      </c>
      <c r="J40" s="688">
        <f t="shared" si="5"/>
        <v>3</v>
      </c>
      <c r="K40" s="688">
        <f t="shared" si="6"/>
        <v>3</v>
      </c>
      <c r="L40" s="755">
        <f t="shared" si="11"/>
        <v>0</v>
      </c>
      <c r="M40" s="756"/>
      <c r="N40" s="755">
        <f t="shared" si="7"/>
        <v>0</v>
      </c>
      <c r="O40" s="756"/>
      <c r="P40" s="755">
        <f t="shared" si="8"/>
        <v>2</v>
      </c>
      <c r="Q40" s="756"/>
      <c r="R40" s="689">
        <f t="shared" si="9"/>
        <v>12</v>
      </c>
      <c r="S40" s="776">
        <f t="shared" si="0"/>
        <v>52</v>
      </c>
      <c r="T40" s="777"/>
      <c r="U40" s="759" t="e">
        <f ca="1">_xlfn.CONCAT(IF(IF(ПЛАН!$AA$446&gt;0,ПЛАН!$AA$8,0)+IF(ПЛАН!$AB$446&gt;0,ПЛАН!$AB$8,0)=$F40,"","Т"),Розрахунок!$AA$459,IF(COUNTA($B23:$BA23)&lt;&gt;$S40,"Σ",""))</f>
        <v>#NAME?</v>
      </c>
      <c r="V40" s="761"/>
      <c r="W40" s="783" t="s">
        <v>371</v>
      </c>
      <c r="X40" s="784"/>
      <c r="Y40" s="784"/>
      <c r="Z40" s="784"/>
      <c r="AA40" s="784"/>
      <c r="AB40" s="784"/>
      <c r="AC40" s="785"/>
      <c r="AD40" s="518">
        <v>11</v>
      </c>
      <c r="AE40" s="1">
        <v>2</v>
      </c>
      <c r="AF40" s="759" t="str">
        <f t="shared" si="10"/>
        <v/>
      </c>
      <c r="AG40" s="761"/>
      <c r="AH40" s="786" t="s">
        <v>38</v>
      </c>
      <c r="AI40" s="787"/>
      <c r="AJ40" s="787"/>
      <c r="AK40" s="787"/>
      <c r="AL40" s="787"/>
      <c r="AM40" s="787"/>
      <c r="AN40" s="787"/>
      <c r="AO40" s="787"/>
      <c r="AP40" s="787"/>
      <c r="AQ40" s="788"/>
      <c r="AR40" s="799" t="s">
        <v>209</v>
      </c>
      <c r="AS40" s="800"/>
      <c r="AT40" s="800"/>
      <c r="AU40" s="800"/>
      <c r="AV40" s="800"/>
      <c r="AW40" s="801"/>
      <c r="AX40" s="520">
        <v>11</v>
      </c>
      <c r="AY40" s="524" t="str">
        <f>IF(OR(AND(OR($AH40="",$AR40="",$AX40=""),OR($AH40&lt;&gt;"",$AR40&lt;&gt;"",$AX40&lt;&gt;"")),IF(ISBLANK($AX40),FALSE,VLOOKUP(ROUNDUP($AX40/2,0),$E$36:$R$41,IF($AR40=Довідники!$M$15,8,IF($AR40=Довідники!$M$16,10,8)),FALSE)=0)),"А","")</f>
        <v/>
      </c>
    </row>
    <row r="41" spans="1:53" ht="15.95" customHeight="1" thickBot="1" x14ac:dyDescent="0.25">
      <c r="D41" s="523" t="str" cm="1">
        <f t="array" ref="D41">_xlfn.CONCAT(IF(SUMPRODUCT((ROUNDUP($AD$36:$AD$41/2,0)=$E41)*1,$AE$36:$AE$41)&lt;&gt;$K41,"П",""),IF(OR(SUM(SUMPRODUCT((ROUNDUP($AX$36:$AX$41/2,0)=$E41)*1,($AR$36:$AR$41=Довідники!$M$15)*1)&gt;0,$L41&gt;0)=1,SUM(SUMPRODUCT((ROUNDUP($AX$36:$AX$41/2,0)=$E41)*1,($AR$36:$AR$41=Довідники!$M$16)*1)&gt;0,$N41&gt;0)=1),"А",""))</f>
        <v/>
      </c>
      <c r="E41" s="690">
        <f t="shared" si="1"/>
        <v>6</v>
      </c>
      <c r="F41" s="812">
        <f t="shared" si="2"/>
        <v>0</v>
      </c>
      <c r="G41" s="823"/>
      <c r="H41" s="691">
        <f t="shared" si="3"/>
        <v>2</v>
      </c>
      <c r="I41" s="691">
        <f t="shared" si="4"/>
        <v>0</v>
      </c>
      <c r="J41" s="691">
        <f t="shared" si="5"/>
        <v>0</v>
      </c>
      <c r="K41" s="691">
        <f t="shared" si="6"/>
        <v>5</v>
      </c>
      <c r="L41" s="811">
        <f t="shared" si="11"/>
        <v>1</v>
      </c>
      <c r="M41" s="812"/>
      <c r="N41" s="811">
        <f t="shared" si="7"/>
        <v>1</v>
      </c>
      <c r="O41" s="812"/>
      <c r="P41" s="811">
        <f t="shared" si="8"/>
        <v>8</v>
      </c>
      <c r="Q41" s="812"/>
      <c r="R41" s="692">
        <f t="shared" si="9"/>
        <v>0</v>
      </c>
      <c r="S41" s="778">
        <f t="shared" si="0"/>
        <v>17</v>
      </c>
      <c r="T41" s="779"/>
      <c r="U41" s="759" t="e">
        <f ca="1">_xlfn.CONCAT(IF(IF(ПЛАН!$AC$446&gt;0,ПЛАН!$AC$8,0)+IF(ПЛАН!$AD$446&gt;0,ПЛАН!$AD$8,0)=$F41,"","Т"),Розрахунок!$AC$459,IF(COUNTA($B24:$BA24)&lt;&gt;$S41,"Σ",""))</f>
        <v>#NAME?</v>
      </c>
      <c r="V41" s="761"/>
      <c r="W41" s="805" t="s">
        <v>372</v>
      </c>
      <c r="X41" s="806"/>
      <c r="Y41" s="806"/>
      <c r="Z41" s="806"/>
      <c r="AA41" s="806"/>
      <c r="AB41" s="806"/>
      <c r="AC41" s="807"/>
      <c r="AD41" s="521">
        <v>11</v>
      </c>
      <c r="AE41" s="2">
        <v>3</v>
      </c>
      <c r="AF41" s="759" t="str">
        <f t="shared" si="10"/>
        <v/>
      </c>
      <c r="AG41" s="761"/>
      <c r="AH41" s="805" t="s">
        <v>37</v>
      </c>
      <c r="AI41" s="806"/>
      <c r="AJ41" s="806"/>
      <c r="AK41" s="806"/>
      <c r="AL41" s="806"/>
      <c r="AM41" s="806"/>
      <c r="AN41" s="806"/>
      <c r="AO41" s="806"/>
      <c r="AP41" s="806"/>
      <c r="AQ41" s="807"/>
      <c r="AR41" s="802" t="s">
        <v>207</v>
      </c>
      <c r="AS41" s="803"/>
      <c r="AT41" s="803"/>
      <c r="AU41" s="803"/>
      <c r="AV41" s="803"/>
      <c r="AW41" s="804"/>
      <c r="AX41" s="522">
        <v>11</v>
      </c>
      <c r="AY41" s="524" t="str">
        <f>IF(OR(AND(OR($AH41="",$AR41="",$AX41=""),OR($AH41&lt;&gt;"",$AR41&lt;&gt;"",$AX41&lt;&gt;"")),IF(ISBLANK($AX41),FALSE,VLOOKUP(ROUNDUP($AX41/2,0),$E$36:$R$41,IF($AR41=Довідники!$M$15,8,IF($AR41=Довідники!$M$16,10,8)),FALSE)=0)),"А","")</f>
        <v/>
      </c>
    </row>
    <row r="42" spans="1:53" ht="15.95" hidden="1" customHeight="1" thickBot="1" x14ac:dyDescent="0.25">
      <c r="D42" s="523" t="str" cm="1">
        <f t="array" ref="D42">_xlfn.CONCAT(IF(SUMPRODUCT((ROUNDUP($AD$36:$AD$41/2,0)=$E42)*1,$AE$36:$AE$41)&lt;&gt;$K42,"П",""),IF(OR(SUM(SUMPRODUCT((ROUNDUP($AX$36:$AX$41/2,0)=$E42)*1,($AR$36:$AR$41=Довідники!$M$15)*1)&gt;0,$L42&gt;0)=1,SUM(SUMPRODUCT((ROUNDUP($AX$36:$AX$41/2,0)=$E42)*1,($AR$36:$AR$41=Довідники!$M$16)*1)&gt;0,$N42&gt;0)=1),"А",""))</f>
        <v/>
      </c>
      <c r="E42" s="700">
        <f t="shared" si="1"/>
        <v>7</v>
      </c>
      <c r="F42" s="757">
        <f t="shared" ref="F42" si="12">COUNTIF(B25:BA25,"Т")</f>
        <v>0</v>
      </c>
      <c r="G42" s="758"/>
      <c r="H42" s="701">
        <f t="shared" ref="H42" si="13">COUNTIF(B25:BA25,"СР")</f>
        <v>0</v>
      </c>
      <c r="I42" s="701">
        <f t="shared" ref="I42" si="14">COUNTIF(B25:BA25,"З")</f>
        <v>0</v>
      </c>
      <c r="J42" s="701">
        <f t="shared" ref="J42" si="15">COUNTIF(B25:BA25,"С")</f>
        <v>0</v>
      </c>
      <c r="K42" s="701">
        <f t="shared" ref="K42" si="16">COUNTIF(B25:BA25,"П")</f>
        <v>0</v>
      </c>
      <c r="L42" s="819">
        <f t="shared" ref="L42" si="17">COUNTIF(B25:BA25,"АЕ")</f>
        <v>0</v>
      </c>
      <c r="M42" s="757"/>
      <c r="N42" s="819">
        <f t="shared" ref="N42" si="18">COUNTIF(B25:BA25,"ДП")</f>
        <v>0</v>
      </c>
      <c r="O42" s="757"/>
      <c r="P42" s="819">
        <f t="shared" ref="P42" si="19">COUNTIF(B25:BA25,"Д")</f>
        <v>0</v>
      </c>
      <c r="Q42" s="757"/>
      <c r="R42" s="702">
        <f t="shared" si="9"/>
        <v>0</v>
      </c>
      <c r="S42" s="814">
        <f t="shared" ref="S42" si="20">SUM(F42:R42)</f>
        <v>0</v>
      </c>
      <c r="T42" s="815"/>
      <c r="U42" s="759" t="e">
        <f ca="1">_xlfn.CONCAT(IF(IF(ПЛАН!$AE$446&gt;0,ПЛАН!$AE$8,0)+IF(ПЛАН!$AF$446&gt;0,ПЛАН!$AF$8,0)=$F42,"","Т"),Розрахунок!$AE$459,IF(COUNTA($B25:$BA25)&lt;&gt;$S42,"Σ",""))</f>
        <v>#NAME?</v>
      </c>
      <c r="V42" s="760"/>
      <c r="W42" s="808"/>
      <c r="X42" s="809"/>
      <c r="Y42" s="809"/>
      <c r="Z42" s="809"/>
      <c r="AA42" s="809"/>
      <c r="AB42" s="809"/>
      <c r="AC42" s="809"/>
      <c r="AD42" s="809"/>
      <c r="AE42" s="810"/>
      <c r="AF42" s="74"/>
      <c r="AG42" s="74"/>
      <c r="AH42" s="697"/>
      <c r="AI42" s="698"/>
      <c r="AJ42" s="698"/>
      <c r="AK42" s="698"/>
      <c r="AL42" s="698"/>
      <c r="AM42" s="698"/>
      <c r="AN42" s="698"/>
      <c r="AO42" s="698"/>
      <c r="AP42" s="698"/>
      <c r="AQ42" s="698"/>
      <c r="AR42" s="698"/>
      <c r="AS42" s="698"/>
      <c r="AT42" s="698"/>
      <c r="AU42" s="698"/>
      <c r="AV42" s="698"/>
      <c r="AW42" s="698"/>
      <c r="AX42" s="699"/>
      <c r="AY42" s="74"/>
    </row>
    <row r="43" spans="1:53" ht="15.95" customHeight="1" thickBot="1" x14ac:dyDescent="0.25">
      <c r="D43" s="74"/>
      <c r="E43" s="696" t="s">
        <v>47</v>
      </c>
      <c r="F43" s="821">
        <f>SUM(F36:G42)</f>
        <v>31</v>
      </c>
      <c r="G43" s="822"/>
      <c r="H43" s="693">
        <f>SUM(H36:H42)</f>
        <v>2</v>
      </c>
      <c r="I43" s="693">
        <f>SUM(I36:I42)</f>
        <v>1</v>
      </c>
      <c r="J43" s="693">
        <f>SUM(J36:J42)</f>
        <v>3</v>
      </c>
      <c r="K43" s="693">
        <f>SUM(K36:K42)</f>
        <v>8</v>
      </c>
      <c r="L43" s="820">
        <f>SUM(L36:M42)</f>
        <v>1</v>
      </c>
      <c r="M43" s="821"/>
      <c r="N43" s="820">
        <f>SUM(N36:O41)</f>
        <v>1</v>
      </c>
      <c r="O43" s="821"/>
      <c r="P43" s="820">
        <f>SUM(P36:Q41)</f>
        <v>10</v>
      </c>
      <c r="Q43" s="821"/>
      <c r="R43" s="694">
        <f>SUM(R36:R42)</f>
        <v>12</v>
      </c>
      <c r="S43" s="774">
        <f>SUM(S36:T42)</f>
        <v>69</v>
      </c>
      <c r="T43" s="775"/>
      <c r="U43" s="759" t="e" cm="1">
        <f t="array" aca="1" ref="U43" ca="1">IF(SUM(--($U$36:$U$42&lt;&gt;""))&gt;0,"!","")</f>
        <v>#NAME?</v>
      </c>
      <c r="V43" s="760"/>
      <c r="W43" s="773" t="str" cm="1">
        <f t="array" ref="W43">IF(OR(_xlfn.CONCAT($AF$36:$AG$41)&lt;&gt;"",SUM(IFERROR(SEARCH("п",$D$36:$D$41),""))&gt;0),"Помилки у блоці практик","")</f>
        <v/>
      </c>
      <c r="X43" s="773"/>
      <c r="Y43" s="773"/>
      <c r="Z43" s="773"/>
      <c r="AA43" s="773"/>
      <c r="AB43" s="773"/>
      <c r="AC43" s="773"/>
      <c r="AD43" s="773"/>
      <c r="AE43" s="773"/>
      <c r="AF43" s="74" t="str" cm="1">
        <f t="array" ref="AF43">IF(SUM(--($AF$36:$AF$41&lt;&gt;""))&gt;0,"!","")</f>
        <v/>
      </c>
      <c r="AH43" s="773" t="str" cm="1">
        <f t="array" ref="AH43">IF(OR(_xlfn.CONCAT($AY$36:$AY$41)&lt;&gt;"",SUM(IFERROR(SEARCH("а",$D$36:$D$41),""))&gt;0),"Помилки у блоці атестацій","")</f>
        <v/>
      </c>
      <c r="AI43" s="773"/>
      <c r="AJ43" s="773"/>
      <c r="AK43" s="773"/>
      <c r="AL43" s="773"/>
      <c r="AM43" s="773"/>
      <c r="AN43" s="773"/>
      <c r="AO43" s="773"/>
      <c r="AP43" s="773"/>
      <c r="AQ43" s="773"/>
      <c r="AR43" s="773"/>
      <c r="AS43" s="773"/>
      <c r="AT43" s="773"/>
      <c r="AU43" s="773"/>
      <c r="AV43" s="773"/>
      <c r="AW43" s="773"/>
      <c r="AX43" s="773"/>
      <c r="AY43" s="74" t="str" cm="1">
        <f t="array" ref="AY43">IF(SUM(--($AY$36:$AY$41&lt;&gt;""))&gt;0,"!","")</f>
        <v/>
      </c>
    </row>
    <row r="44" spans="1:53" ht="15" x14ac:dyDescent="0.2">
      <c r="E44" s="773" t="str">
        <f>IF(_xlfn.CONCAT($D$36:$D$41)&lt;&gt;"","Помилки у графіку навчального процесу","")</f>
        <v/>
      </c>
      <c r="F44" s="773"/>
      <c r="G44" s="773"/>
      <c r="H44" s="773"/>
      <c r="I44" s="773"/>
      <c r="J44" s="773"/>
      <c r="K44" s="773"/>
      <c r="L44" s="773"/>
      <c r="M44" s="773"/>
      <c r="N44" s="773"/>
      <c r="O44" s="773"/>
      <c r="P44" s="773"/>
      <c r="Q44" s="773"/>
      <c r="R44" s="773"/>
      <c r="S44" s="773"/>
      <c r="T44" s="773"/>
    </row>
    <row r="45" spans="1:53" x14ac:dyDescent="0.2">
      <c r="Y45" s="74"/>
      <c r="Z45" s="74"/>
      <c r="AA45" s="74"/>
      <c r="AB45" s="74"/>
      <c r="AC45" s="74"/>
      <c r="AD45" s="74"/>
      <c r="AE45" s="74"/>
    </row>
  </sheetData>
  <sheetProtection algorithmName="SHA-512" hashValue="p632EoKqWqHqciuBgDO0m3j5RqXjZvR4JA6A9NKiP+wndN0Eu3Pumj2XVhg7ECO+oQHf8i6DJykfXuk47Ic7Rw==" saltValue="aux6sMu4DibGOmfuigxLVg==" spinCount="100000" sheet="1" formatRows="0"/>
  <mergeCells count="136">
    <mergeCell ref="L42:M42"/>
    <mergeCell ref="N42:O42"/>
    <mergeCell ref="P42:Q42"/>
    <mergeCell ref="E44:T44"/>
    <mergeCell ref="N32:O35"/>
    <mergeCell ref="P32:Q35"/>
    <mergeCell ref="N36:O36"/>
    <mergeCell ref="N37:O37"/>
    <mergeCell ref="N38:O38"/>
    <mergeCell ref="N39:O39"/>
    <mergeCell ref="N40:O40"/>
    <mergeCell ref="N41:O41"/>
    <mergeCell ref="P41:Q41"/>
    <mergeCell ref="P40:Q40"/>
    <mergeCell ref="P39:Q39"/>
    <mergeCell ref="P38:Q38"/>
    <mergeCell ref="P37:Q37"/>
    <mergeCell ref="P36:Q36"/>
    <mergeCell ref="P43:Q43"/>
    <mergeCell ref="N43:O43"/>
    <mergeCell ref="F43:G43"/>
    <mergeCell ref="F40:G40"/>
    <mergeCell ref="F41:G41"/>
    <mergeCell ref="L43:M43"/>
    <mergeCell ref="L41:M41"/>
    <mergeCell ref="L39:M39"/>
    <mergeCell ref="L38:M38"/>
    <mergeCell ref="V1:AF1"/>
    <mergeCell ref="A1:E1"/>
    <mergeCell ref="Q2:AK2"/>
    <mergeCell ref="A3:L3"/>
    <mergeCell ref="A5:K5"/>
    <mergeCell ref="S42:T42"/>
    <mergeCell ref="F36:G36"/>
    <mergeCell ref="F37:G37"/>
    <mergeCell ref="W41:AC41"/>
    <mergeCell ref="W38:AC38"/>
    <mergeCell ref="L37:M37"/>
    <mergeCell ref="AF39:AG39"/>
    <mergeCell ref="U38:V38"/>
    <mergeCell ref="U39:V39"/>
    <mergeCell ref="S39:T39"/>
    <mergeCell ref="U41:V41"/>
    <mergeCell ref="W39:AC39"/>
    <mergeCell ref="U40:V40"/>
    <mergeCell ref="AF37:AG37"/>
    <mergeCell ref="S36:T36"/>
    <mergeCell ref="AK4:BA4"/>
    <mergeCell ref="U42:V42"/>
    <mergeCell ref="AR37:AW37"/>
    <mergeCell ref="AR38:AW38"/>
    <mergeCell ref="AR39:AW39"/>
    <mergeCell ref="AR40:AW40"/>
    <mergeCell ref="AR41:AW41"/>
    <mergeCell ref="AH41:AQ41"/>
    <mergeCell ref="AF41:AG41"/>
    <mergeCell ref="W42:AE42"/>
    <mergeCell ref="A10:AR10"/>
    <mergeCell ref="A11:AR11"/>
    <mergeCell ref="A12:AR12"/>
    <mergeCell ref="M13:AO13"/>
    <mergeCell ref="AR36:AW36"/>
    <mergeCell ref="W36:AC36"/>
    <mergeCell ref="F38:G38"/>
    <mergeCell ref="F39:G39"/>
    <mergeCell ref="U37:V37"/>
    <mergeCell ref="AS16:AW16"/>
    <mergeCell ref="AJ16:AN16"/>
    <mergeCell ref="X16:AA16"/>
    <mergeCell ref="F16:I16"/>
    <mergeCell ref="J16:N16"/>
    <mergeCell ref="I32:I35"/>
    <mergeCell ref="J32:J35"/>
    <mergeCell ref="E32:E35"/>
    <mergeCell ref="F32:G35"/>
    <mergeCell ref="R32:R35"/>
    <mergeCell ref="W30:AE30"/>
    <mergeCell ref="L40:M40"/>
    <mergeCell ref="F42:G42"/>
    <mergeCell ref="U43:V43"/>
    <mergeCell ref="AF36:AG36"/>
    <mergeCell ref="AE32:AE35"/>
    <mergeCell ref="L36:M36"/>
    <mergeCell ref="S32:T35"/>
    <mergeCell ref="AH36:AQ36"/>
    <mergeCell ref="U36:V36"/>
    <mergeCell ref="AH43:AX43"/>
    <mergeCell ref="S43:T43"/>
    <mergeCell ref="S38:T38"/>
    <mergeCell ref="S41:T41"/>
    <mergeCell ref="S40:T40"/>
    <mergeCell ref="AF38:AG38"/>
    <mergeCell ref="W37:AC37"/>
    <mergeCell ref="AF40:AG40"/>
    <mergeCell ref="W40:AC40"/>
    <mergeCell ref="W43:AE43"/>
    <mergeCell ref="AH37:AQ37"/>
    <mergeCell ref="AH38:AQ38"/>
    <mergeCell ref="AH39:AQ39"/>
    <mergeCell ref="AH40:AQ40"/>
    <mergeCell ref="S37:T37"/>
    <mergeCell ref="A9:AR9"/>
    <mergeCell ref="O16:R16"/>
    <mergeCell ref="AB16:AE16"/>
    <mergeCell ref="AF16:AI16"/>
    <mergeCell ref="S15:AH15"/>
    <mergeCell ref="AX16:BA16"/>
    <mergeCell ref="AI15:BA15"/>
    <mergeCell ref="AX32:AX35"/>
    <mergeCell ref="AR32:AW35"/>
    <mergeCell ref="AH32:AQ35"/>
    <mergeCell ref="AH30:AX30"/>
    <mergeCell ref="E30:T30"/>
    <mergeCell ref="AS10:BA11"/>
    <mergeCell ref="A14:BA14"/>
    <mergeCell ref="AO16:AR16"/>
    <mergeCell ref="K32:K35"/>
    <mergeCell ref="A13:K13"/>
    <mergeCell ref="L32:M35"/>
    <mergeCell ref="W32:AC35"/>
    <mergeCell ref="AD32:AD35"/>
    <mergeCell ref="S16:W16"/>
    <mergeCell ref="H32:H35"/>
    <mergeCell ref="A16:A18"/>
    <mergeCell ref="B16:E16"/>
    <mergeCell ref="AK5:BA6"/>
    <mergeCell ref="A6:U6"/>
    <mergeCell ref="AK8:BA8"/>
    <mergeCell ref="V6:AD6"/>
    <mergeCell ref="AK7:BA7"/>
    <mergeCell ref="A7:K7"/>
    <mergeCell ref="N7:X7"/>
    <mergeCell ref="AA7:AJ7"/>
    <mergeCell ref="Y7:Z7"/>
    <mergeCell ref="L7:M7"/>
    <mergeCell ref="A8:AJ8"/>
  </mergeCells>
  <conditionalFormatting sqref="A6:A8 N7 AA7 AS10 M13 S15 AI15 W43 AH43 E44">
    <cfRule type="notContainsBlanks" dxfId="17" priority="22">
      <formula>LEN(TRIM(A6))&gt;0</formula>
    </cfRule>
  </conditionalFormatting>
  <conditionalFormatting sqref="AF36:AG41 AY36:AY41 D36:D43 U36:V43">
    <cfRule type="notContainsBlanks" dxfId="16" priority="23">
      <formula>LEN(TRIM(D36))&gt;0</formula>
    </cfRule>
  </conditionalFormatting>
  <dataValidations count="3">
    <dataValidation allowBlank="1" showInputMessage="1" showErrorMessage="1" error="Рядок має починатися із &quot;Освітня кваліфікація: &quot;" sqref="AK5:BA6"/>
    <dataValidation type="custom" allowBlank="1" showInputMessage="1" showErrorMessage="1" error="Строка должна начинатся с &quot;підготовки &quot;" sqref="A9">
      <formula1>(LEFT(A9,11)="підготовки ")</formula1>
    </dataValidation>
    <dataValidation type="custom" allowBlank="1" showInputMessage="1" showErrorMessage="1" error="Назва не повинна містити &quot;диплом&quot;" sqref="AH36:AQ41">
      <formula1>NOT(ISNUMBER(SEARCH("диплом",AH36)))</formula1>
    </dataValidation>
  </dataValidations>
  <printOptions horizontalCentered="1"/>
  <pageMargins left="0.39370078740157483" right="0.39370078740157483" top="0.39370078740157483" bottom="0.39370078740157483" header="0.31496062992125984" footer="0.31496062992125984"/>
  <pageSetup paperSize="9" scale="71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12AFCEF-4E2E-423B-98E8-46730D7366B9}">
            <xm:f>Довідники!AU5&gt;0</xm:f>
            <x14:dxf>
              <font>
                <color auto="1"/>
              </font>
              <fill>
                <patternFill>
                  <bgColor rgb="FFC00000"/>
                </patternFill>
              </fill>
            </x14:dxf>
          </x14:cfRule>
          <xm:sqref>B19:BA25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Довідники!$E$32:$E$53</xm:f>
          </x14:formula1>
          <xm:sqref>AX36:AX41 AD36:AD41</xm:sqref>
        </x14:dataValidation>
        <x14:dataValidation type="list" allowBlank="1" showInputMessage="1" showErrorMessage="1">
          <x14:formula1>
            <xm:f>Довідники!$P$2:$P$11</xm:f>
          </x14:formula1>
          <xm:sqref>B19:BA25</xm:sqref>
        </x14:dataValidation>
        <x14:dataValidation type="list" allowBlank="1" showInputMessage="1" showErrorMessage="1">
          <x14:formula1>
            <xm:f>Довідники!$W$21:$W$25</xm:f>
          </x14:formula1>
          <xm:sqref>AK8:BA8</xm:sqref>
        </x14:dataValidation>
        <x14:dataValidation type="list" allowBlank="1" showInputMessage="1" showErrorMessage="1">
          <x14:formula1>
            <xm:f>Довідники!$W$2:$W$4</xm:f>
          </x14:formula1>
          <xm:sqref>AK4:BA4</xm:sqref>
        </x14:dataValidation>
        <x14:dataValidation type="list" allowBlank="1" showInputMessage="1" showErrorMessage="1">
          <x14:formula1>
            <xm:f>Довідники!$M$14:$M$16</xm:f>
          </x14:formula1>
          <xm:sqref>AR36:AW41</xm:sqref>
        </x14:dataValidation>
        <x14:dataValidation type="list" allowBlank="1" showInputMessage="1" showErrorMessage="1">
          <x14:formula1>
            <xm:f>Довідники!$AJ$2:$AJ$31</xm:f>
          </x14:formula1>
          <xm:sqref>A10</xm:sqref>
        </x14:dataValidation>
        <x14:dataValidation type="list" allowBlank="1" showInputMessage="1" showErrorMessage="1">
          <x14:formula1>
            <xm:f>Довідники!$AM$2:$AM$74</xm:f>
          </x14:formula1>
          <xm:sqref>A11</xm:sqref>
        </x14:dataValidation>
        <x14:dataValidation type="list" allowBlank="1" showInputMessage="1" showErrorMessage="1">
          <x14:formula1>
            <xm:f>Довідники!$P$22:$P$36</xm:f>
          </x14:formula1>
          <xm:sqref>A12</xm:sqref>
        </x14:dataValidation>
        <x14:dataValidation type="list" allowBlank="1" showInputMessage="1" showErrorMessage="1">
          <x14:formula1>
            <xm:f>Довідники!$A$4:$A$5</xm:f>
          </x14:formula1>
          <xm:sqref>A3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1"/>
  </sheetPr>
  <dimension ref="A1:AQ479"/>
  <sheetViews>
    <sheetView showZeros="0" tabSelected="1" topLeftCell="A443" zoomScale="110" zoomScaleNormal="110" zoomScaleSheetLayoutView="100" workbookViewId="0">
      <selection activeCell="M461" sqref="M461:Q461"/>
    </sheetView>
  </sheetViews>
  <sheetFormatPr defaultColWidth="9.140625" defaultRowHeight="12.75" x14ac:dyDescent="0.2"/>
  <cols>
    <col min="1" max="1" width="6.140625" style="11" customWidth="1"/>
    <col min="2" max="2" width="51.140625" style="53" customWidth="1"/>
    <col min="3" max="3" width="7.7109375" style="11" customWidth="1"/>
    <col min="4" max="4" width="5.7109375" style="165" customWidth="1"/>
    <col min="5" max="7" width="5.7109375" style="17" customWidth="1"/>
    <col min="8" max="8" width="4.42578125" style="17" hidden="1" customWidth="1"/>
    <col min="9" max="9" width="4.7109375" style="17" hidden="1" customWidth="1"/>
    <col min="10" max="10" width="7.28515625" style="17" customWidth="1"/>
    <col min="11" max="11" width="7.28515625" style="17" hidden="1" customWidth="1"/>
    <col min="12" max="16" width="6.7109375" style="17" customWidth="1"/>
    <col min="17" max="17" width="6.7109375" style="166" customWidth="1"/>
    <col min="18" max="18" width="6.7109375" style="17" customWidth="1"/>
    <col min="19" max="26" width="4.7109375" style="17" hidden="1" customWidth="1"/>
    <col min="27" max="30" width="4.7109375" style="17" customWidth="1"/>
    <col min="31" max="32" width="4.7109375" style="17" hidden="1" customWidth="1"/>
    <col min="33" max="33" width="2" style="17" customWidth="1"/>
    <col min="34" max="34" width="3.42578125" style="17" hidden="1" customWidth="1"/>
    <col min="35" max="41" width="8.7109375" style="17" hidden="1" customWidth="1"/>
    <col min="42" max="42" width="5.7109375" style="11" hidden="1" customWidth="1"/>
    <col min="43" max="43" width="5.7109375" style="11" customWidth="1"/>
    <col min="44" max="16384" width="9.140625" style="17"/>
  </cols>
  <sheetData>
    <row r="1" spans="1:43" x14ac:dyDescent="0.2">
      <c r="A1" s="824" t="s">
        <v>48</v>
      </c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  <c r="V1" s="825"/>
      <c r="W1" s="825"/>
      <c r="X1" s="825"/>
      <c r="Y1" s="825"/>
      <c r="Z1" s="825"/>
      <c r="AA1" s="825"/>
      <c r="AB1" s="825"/>
      <c r="AC1" s="825"/>
      <c r="AD1" s="825"/>
      <c r="AE1" s="825"/>
      <c r="AF1" s="826"/>
      <c r="AG1" s="16"/>
    </row>
    <row r="2" spans="1:43" ht="13.5" thickBot="1" x14ac:dyDescent="0.25">
      <c r="A2" s="827"/>
      <c r="B2" s="828"/>
      <c r="C2" s="828"/>
      <c r="D2" s="828"/>
      <c r="E2" s="828"/>
      <c r="F2" s="828"/>
      <c r="G2" s="828"/>
      <c r="H2" s="828"/>
      <c r="I2" s="828"/>
      <c r="J2" s="828"/>
      <c r="K2" s="828"/>
      <c r="L2" s="828"/>
      <c r="M2" s="828"/>
      <c r="N2" s="828"/>
      <c r="O2" s="828"/>
      <c r="P2" s="828"/>
      <c r="Q2" s="828"/>
      <c r="R2" s="828"/>
      <c r="S2" s="828"/>
      <c r="T2" s="828"/>
      <c r="U2" s="828"/>
      <c r="V2" s="828"/>
      <c r="W2" s="828"/>
      <c r="X2" s="828"/>
      <c r="Y2" s="828"/>
      <c r="Z2" s="828"/>
      <c r="AA2" s="828"/>
      <c r="AB2" s="828"/>
      <c r="AC2" s="828"/>
      <c r="AD2" s="828"/>
      <c r="AE2" s="828"/>
      <c r="AF2" s="829"/>
      <c r="AG2" s="16"/>
    </row>
    <row r="3" spans="1:43" ht="15.75" thickBot="1" x14ac:dyDescent="0.25">
      <c r="A3" s="899" t="s">
        <v>49</v>
      </c>
      <c r="B3" s="830" t="s">
        <v>50</v>
      </c>
      <c r="C3" s="887" t="s">
        <v>51</v>
      </c>
      <c r="D3" s="890" t="s">
        <v>52</v>
      </c>
      <c r="E3" s="891"/>
      <c r="F3" s="891"/>
      <c r="G3" s="892"/>
      <c r="H3" s="796" t="s">
        <v>53</v>
      </c>
      <c r="I3" s="742"/>
      <c r="J3" s="889" t="s">
        <v>54</v>
      </c>
      <c r="K3" s="741" t="s">
        <v>55</v>
      </c>
      <c r="L3" s="842" t="s">
        <v>56</v>
      </c>
      <c r="M3" s="843"/>
      <c r="N3" s="843"/>
      <c r="O3" s="843"/>
      <c r="P3" s="843"/>
      <c r="Q3" s="844"/>
      <c r="R3" s="881" t="s">
        <v>57</v>
      </c>
      <c r="S3" s="876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78"/>
      <c r="AG3" s="16"/>
    </row>
    <row r="4" spans="1:43" ht="15.75" thickBot="1" x14ac:dyDescent="0.25">
      <c r="A4" s="900"/>
      <c r="B4" s="831"/>
      <c r="C4" s="887"/>
      <c r="D4" s="872" t="s">
        <v>58</v>
      </c>
      <c r="E4" s="885" t="s">
        <v>59</v>
      </c>
      <c r="F4" s="875" t="s">
        <v>60</v>
      </c>
      <c r="G4" s="886"/>
      <c r="H4" s="797"/>
      <c r="I4" s="744"/>
      <c r="J4" s="834"/>
      <c r="K4" s="743"/>
      <c r="L4" s="884" t="s">
        <v>61</v>
      </c>
      <c r="M4" s="875" t="s">
        <v>62</v>
      </c>
      <c r="N4" s="875"/>
      <c r="O4" s="875"/>
      <c r="P4" s="875"/>
      <c r="Q4" s="836" t="s">
        <v>63</v>
      </c>
      <c r="R4" s="882"/>
      <c r="S4" s="839" t="s">
        <v>64</v>
      </c>
      <c r="T4" s="840"/>
      <c r="U4" s="839" t="s">
        <v>65</v>
      </c>
      <c r="V4" s="841"/>
      <c r="W4" s="839" t="s">
        <v>66</v>
      </c>
      <c r="X4" s="840"/>
      <c r="Y4" s="839" t="s">
        <v>67</v>
      </c>
      <c r="Z4" s="841"/>
      <c r="AA4" s="839" t="s">
        <v>68</v>
      </c>
      <c r="AB4" s="840"/>
      <c r="AC4" s="839" t="s">
        <v>69</v>
      </c>
      <c r="AD4" s="840"/>
      <c r="AE4" s="839" t="s">
        <v>70</v>
      </c>
      <c r="AF4" s="840"/>
      <c r="AG4" s="16"/>
    </row>
    <row r="5" spans="1:43" ht="15.75" thickBot="1" x14ac:dyDescent="0.25">
      <c r="A5" s="900"/>
      <c r="B5" s="831"/>
      <c r="C5" s="887"/>
      <c r="D5" s="873"/>
      <c r="E5" s="834"/>
      <c r="F5" s="834" t="s">
        <v>71</v>
      </c>
      <c r="G5" s="763" t="s">
        <v>72</v>
      </c>
      <c r="H5" s="797"/>
      <c r="I5" s="744"/>
      <c r="J5" s="834"/>
      <c r="K5" s="743"/>
      <c r="L5" s="768"/>
      <c r="M5" s="834" t="s">
        <v>73</v>
      </c>
      <c r="N5" s="728" t="s">
        <v>74</v>
      </c>
      <c r="O5" s="728"/>
      <c r="P5" s="728"/>
      <c r="Q5" s="837"/>
      <c r="R5" s="882"/>
      <c r="S5" s="876" t="s">
        <v>75</v>
      </c>
      <c r="T5" s="877"/>
      <c r="U5" s="877"/>
      <c r="V5" s="877"/>
      <c r="W5" s="877"/>
      <c r="X5" s="877"/>
      <c r="Y5" s="877"/>
      <c r="Z5" s="877"/>
      <c r="AA5" s="877"/>
      <c r="AB5" s="877"/>
      <c r="AC5" s="877"/>
      <c r="AD5" s="877"/>
      <c r="AE5" s="877"/>
      <c r="AF5" s="878"/>
      <c r="AG5" s="16"/>
    </row>
    <row r="6" spans="1:43" ht="15.75" thickBot="1" x14ac:dyDescent="0.25">
      <c r="A6" s="900"/>
      <c r="B6" s="831"/>
      <c r="C6" s="887"/>
      <c r="D6" s="873"/>
      <c r="E6" s="834"/>
      <c r="F6" s="834"/>
      <c r="G6" s="763"/>
      <c r="H6" s="797"/>
      <c r="I6" s="744"/>
      <c r="J6" s="834"/>
      <c r="K6" s="743"/>
      <c r="L6" s="768"/>
      <c r="M6" s="834"/>
      <c r="N6" s="728"/>
      <c r="O6" s="728"/>
      <c r="P6" s="728"/>
      <c r="Q6" s="837"/>
      <c r="R6" s="882"/>
      <c r="S6" s="12">
        <v>1</v>
      </c>
      <c r="T6" s="13">
        <v>2</v>
      </c>
      <c r="U6" s="14">
        <v>3</v>
      </c>
      <c r="V6" s="15">
        <v>4</v>
      </c>
      <c r="W6" s="12">
        <v>5</v>
      </c>
      <c r="X6" s="13">
        <v>6</v>
      </c>
      <c r="Y6" s="14">
        <v>7</v>
      </c>
      <c r="Z6" s="15">
        <v>8</v>
      </c>
      <c r="AA6" s="12">
        <v>9</v>
      </c>
      <c r="AB6" s="15">
        <v>10</v>
      </c>
      <c r="AC6" s="12">
        <v>11</v>
      </c>
      <c r="AD6" s="13">
        <v>12</v>
      </c>
      <c r="AE6" s="14">
        <f>Розрахунок!CX4</f>
        <v>13</v>
      </c>
      <c r="AF6" s="13">
        <f>Розрахунок!DE4</f>
        <v>14</v>
      </c>
      <c r="AG6" s="16"/>
    </row>
    <row r="7" spans="1:43" ht="37.5" customHeight="1" thickBot="1" x14ac:dyDescent="0.25">
      <c r="A7" s="900"/>
      <c r="B7" s="831"/>
      <c r="C7" s="887"/>
      <c r="D7" s="873"/>
      <c r="E7" s="834"/>
      <c r="F7" s="834"/>
      <c r="G7" s="763"/>
      <c r="H7" s="797"/>
      <c r="I7" s="744"/>
      <c r="J7" s="834"/>
      <c r="K7" s="743"/>
      <c r="L7" s="768"/>
      <c r="M7" s="834"/>
      <c r="N7" s="834" t="s">
        <v>76</v>
      </c>
      <c r="O7" s="861" t="s">
        <v>268</v>
      </c>
      <c r="P7" s="862"/>
      <c r="Q7" s="837"/>
      <c r="R7" s="882"/>
      <c r="S7" s="879" t="s">
        <v>78</v>
      </c>
      <c r="T7" s="880"/>
      <c r="U7" s="880"/>
      <c r="V7" s="880"/>
      <c r="W7" s="880"/>
      <c r="X7" s="880"/>
      <c r="Y7" s="880"/>
      <c r="Z7" s="880"/>
      <c r="AA7" s="880"/>
      <c r="AB7" s="880"/>
      <c r="AC7" s="880"/>
      <c r="AD7" s="880"/>
      <c r="AE7" s="877"/>
      <c r="AF7" s="878"/>
      <c r="AG7" s="16"/>
    </row>
    <row r="8" spans="1:43" ht="15.75" thickBot="1" x14ac:dyDescent="0.25">
      <c r="A8" s="900"/>
      <c r="B8" s="831"/>
      <c r="C8" s="887"/>
      <c r="D8" s="873"/>
      <c r="E8" s="834"/>
      <c r="F8" s="834"/>
      <c r="G8" s="763"/>
      <c r="H8" s="833" t="s">
        <v>79</v>
      </c>
      <c r="I8" s="834" t="s">
        <v>80</v>
      </c>
      <c r="J8" s="834"/>
      <c r="K8" s="743"/>
      <c r="L8" s="768"/>
      <c r="M8" s="834"/>
      <c r="N8" s="834"/>
      <c r="O8" s="859" t="s">
        <v>77</v>
      </c>
      <c r="P8" s="859" t="s">
        <v>267</v>
      </c>
      <c r="Q8" s="837"/>
      <c r="R8" s="882"/>
      <c r="S8" s="18" t="e">
        <f ca="1">Розрахунок!R6</f>
        <v>#NAME?</v>
      </c>
      <c r="T8" s="19" t="e">
        <f ca="1">Розрахунок!Y6</f>
        <v>#NAME?</v>
      </c>
      <c r="U8" s="18" t="e">
        <f ca="1">Розрахунок!AF6</f>
        <v>#NAME?</v>
      </c>
      <c r="V8" s="19" t="e">
        <f ca="1">Розрахунок!AM6</f>
        <v>#NAME?</v>
      </c>
      <c r="W8" s="18" t="e">
        <f ca="1">Розрахунок!AT6</f>
        <v>#NAME?</v>
      </c>
      <c r="X8" s="19" t="e">
        <f ca="1">Розрахунок!BA6</f>
        <v>#NAME?</v>
      </c>
      <c r="Y8" s="18" t="e">
        <f ca="1">Розрахунок!BH6</f>
        <v>#NAME?</v>
      </c>
      <c r="Z8" s="19" t="e">
        <f ca="1">Розрахунок!BO6</f>
        <v>#NAME?</v>
      </c>
      <c r="AA8" s="18" t="e">
        <f ca="1">Розрахунок!BV6</f>
        <v>#NAME?</v>
      </c>
      <c r="AB8" s="19" t="e">
        <f ca="1">Розрахунок!CC6</f>
        <v>#NAME?</v>
      </c>
      <c r="AC8" s="20" t="e">
        <f ca="1">Розрахунок!CJ6</f>
        <v>#NAME?</v>
      </c>
      <c r="AD8" s="19" t="e">
        <f ca="1">Розрахунок!CQ6</f>
        <v>#NAME?</v>
      </c>
      <c r="AE8" s="20">
        <f ca="1">Розрахунок!CX6</f>
        <v>0</v>
      </c>
      <c r="AF8" s="19">
        <f ca="1">Розрахунок!DE6</f>
        <v>0</v>
      </c>
      <c r="AG8" s="16"/>
    </row>
    <row r="9" spans="1:43" ht="15.75" thickBot="1" x14ac:dyDescent="0.25">
      <c r="A9" s="901"/>
      <c r="B9" s="832"/>
      <c r="C9" s="888"/>
      <c r="D9" s="874"/>
      <c r="E9" s="835"/>
      <c r="F9" s="835"/>
      <c r="G9" s="764"/>
      <c r="H9" s="746"/>
      <c r="I9" s="835"/>
      <c r="J9" s="835"/>
      <c r="K9" s="745"/>
      <c r="L9" s="769"/>
      <c r="M9" s="835"/>
      <c r="N9" s="835"/>
      <c r="O9" s="860"/>
      <c r="P9" s="860"/>
      <c r="Q9" s="838"/>
      <c r="R9" s="883"/>
      <c r="S9" s="902" t="s">
        <v>81</v>
      </c>
      <c r="T9" s="903"/>
      <c r="U9" s="903"/>
      <c r="V9" s="903"/>
      <c r="W9" s="903"/>
      <c r="X9" s="903"/>
      <c r="Y9" s="903"/>
      <c r="Z9" s="903"/>
      <c r="AA9" s="903"/>
      <c r="AB9" s="903"/>
      <c r="AC9" s="903"/>
      <c r="AD9" s="903"/>
      <c r="AE9" s="903"/>
      <c r="AF9" s="904"/>
      <c r="AG9" s="16"/>
      <c r="AI9" s="84"/>
      <c r="AJ9" s="84"/>
    </row>
    <row r="10" spans="1:43" ht="14.25" customHeight="1" thickBot="1" x14ac:dyDescent="0.25">
      <c r="A10" s="853" t="str">
        <f>Розрахунок!B8</f>
        <v>1. НОРМАТИВНІ ОСВІТНІ КОМПОНЕНТИ</v>
      </c>
      <c r="B10" s="854"/>
      <c r="C10" s="854"/>
      <c r="D10" s="854"/>
      <c r="E10" s="854"/>
      <c r="F10" s="854"/>
      <c r="G10" s="854"/>
      <c r="H10" s="854"/>
      <c r="I10" s="854"/>
      <c r="J10" s="854"/>
      <c r="K10" s="854"/>
      <c r="L10" s="854"/>
      <c r="M10" s="854"/>
      <c r="N10" s="854"/>
      <c r="O10" s="854"/>
      <c r="P10" s="854"/>
      <c r="Q10" s="854"/>
      <c r="R10" s="854"/>
      <c r="S10" s="854"/>
      <c r="T10" s="854"/>
      <c r="U10" s="854"/>
      <c r="V10" s="854"/>
      <c r="W10" s="854"/>
      <c r="X10" s="854"/>
      <c r="Y10" s="854"/>
      <c r="Z10" s="854"/>
      <c r="AA10" s="854"/>
      <c r="AB10" s="854"/>
      <c r="AC10" s="854"/>
      <c r="AD10" s="854"/>
      <c r="AE10" s="854"/>
      <c r="AF10" s="855"/>
      <c r="AG10" s="16"/>
    </row>
    <row r="11" spans="1:43" ht="15" customHeight="1" thickBot="1" x14ac:dyDescent="0.25">
      <c r="A11" s="869" t="str">
        <f>Розрахунок!B9</f>
        <v>1.1. Цикл загальної підготовки</v>
      </c>
      <c r="B11" s="870"/>
      <c r="C11" s="870"/>
      <c r="D11" s="870"/>
      <c r="E11" s="870"/>
      <c r="F11" s="870"/>
      <c r="G11" s="870"/>
      <c r="H11" s="870"/>
      <c r="I11" s="870"/>
      <c r="J11" s="870"/>
      <c r="K11" s="870"/>
      <c r="L11" s="870"/>
      <c r="M11" s="870"/>
      <c r="N11" s="870"/>
      <c r="O11" s="870"/>
      <c r="P11" s="870"/>
      <c r="Q11" s="870"/>
      <c r="R11" s="870"/>
      <c r="S11" s="870"/>
      <c r="T11" s="870"/>
      <c r="U11" s="870"/>
      <c r="V11" s="870"/>
      <c r="W11" s="870"/>
      <c r="X11" s="870"/>
      <c r="Y11" s="870"/>
      <c r="Z11" s="870"/>
      <c r="AA11" s="870"/>
      <c r="AB11" s="870"/>
      <c r="AC11" s="870"/>
      <c r="AD11" s="870"/>
      <c r="AE11" s="870"/>
      <c r="AF11" s="871"/>
      <c r="AG11" s="16"/>
      <c r="AI11" s="22">
        <v>1</v>
      </c>
      <c r="AJ11" s="23">
        <v>2</v>
      </c>
      <c r="AK11" s="23">
        <v>3</v>
      </c>
      <c r="AL11" s="23">
        <v>4</v>
      </c>
      <c r="AM11" s="23">
        <v>5</v>
      </c>
      <c r="AN11" s="23">
        <v>6</v>
      </c>
      <c r="AO11" s="24">
        <v>7</v>
      </c>
      <c r="AP11" s="391" t="e">
        <f ca="1">IF(Розрахунок!$EP$7&lt;&gt;"","err","")</f>
        <v>#NAME?</v>
      </c>
      <c r="AQ11" s="392"/>
    </row>
    <row r="12" spans="1:43" s="52" customFormat="1" x14ac:dyDescent="0.2">
      <c r="A12" s="416" t="e">
        <f ca="1">Розрахунок!A10</f>
        <v>#NAME?</v>
      </c>
      <c r="B12" s="370" t="str">
        <f>Розрахунок!B10</f>
        <v>Педагогіка та психологія вищої школи</v>
      </c>
      <c r="C12" s="416">
        <f>Розрахунок!C10</f>
        <v>13</v>
      </c>
      <c r="D12" s="395" t="str">
        <f>IF(Розрахунок!F10&lt;&gt;"",LEFT(Розрахунок!F10,LEN(Розрахунок!F10)-1)," ")</f>
        <v xml:space="preserve"> </v>
      </c>
      <c r="E12" s="396" t="str">
        <f>IF(Розрахунок!G10&lt;&gt;"",LEFT(Розрахунок!G10,LEN(Розрахунок!G10)-1)," ")</f>
        <v>9</v>
      </c>
      <c r="F12" s="396" t="str">
        <f>IF(Розрахунок!H10&lt;&gt;"",LEFT(Розрахунок!H10,LEN(Розрахунок!H10)-1)," ")</f>
        <v xml:space="preserve"> </v>
      </c>
      <c r="G12" s="397" t="str">
        <f>IF(Розрахунок!I10&lt;&gt;"",LEFT(Розрахунок!I10,LEN(Розрахунок!I10)-1)," ")</f>
        <v xml:space="preserve"> </v>
      </c>
      <c r="H12" s="368">
        <f>Розрахунок!J10</f>
        <v>0</v>
      </c>
      <c r="I12" s="396" t="str">
        <f>IF(Розрахунок!K10&lt;&gt;"",LEFT(Розрахунок!K10, LEN(Розрахунок!K10)-1)," ")</f>
        <v xml:space="preserve"> </v>
      </c>
      <c r="J12" s="396">
        <f>Розрахунок!E10</f>
        <v>3</v>
      </c>
      <c r="K12" s="369">
        <f>Розрахунок!DN10</f>
        <v>3</v>
      </c>
      <c r="L12" s="395">
        <f>Розрахунок!DM10</f>
        <v>90</v>
      </c>
      <c r="M12" s="396">
        <f ca="1">Розрахунок!L10</f>
        <v>0</v>
      </c>
      <c r="N12" s="396">
        <f ca="1">Розрахунок!M10</f>
        <v>0</v>
      </c>
      <c r="O12" s="396">
        <f ca="1">Розрахунок!N10</f>
        <v>0</v>
      </c>
      <c r="P12" s="396">
        <f ca="1">Розрахунок!O10</f>
        <v>0</v>
      </c>
      <c r="Q12" s="386">
        <f ca="1">Розрахунок!DL10</f>
        <v>90</v>
      </c>
      <c r="R12" s="382">
        <f ca="1">IF(L12&lt;&gt;0,M12/L12," ")</f>
        <v>0</v>
      </c>
      <c r="S12" s="395">
        <f>Розрахунок!U10</f>
        <v>0</v>
      </c>
      <c r="T12" s="397">
        <f>Розрахунок!AB10</f>
        <v>0</v>
      </c>
      <c r="U12" s="368">
        <f>Розрахунок!AI10</f>
        <v>0</v>
      </c>
      <c r="V12" s="369">
        <f>Розрахунок!AP10</f>
        <v>0</v>
      </c>
      <c r="W12" s="395">
        <f>Розрахунок!AW10</f>
        <v>0</v>
      </c>
      <c r="X12" s="397">
        <f>Розрахунок!BD10</f>
        <v>0</v>
      </c>
      <c r="Y12" s="368">
        <f>Розрахунок!BK10</f>
        <v>0</v>
      </c>
      <c r="Z12" s="369">
        <f>Розрахунок!BR10</f>
        <v>0</v>
      </c>
      <c r="AA12" s="395">
        <f>Розрахунок!BY10</f>
        <v>2</v>
      </c>
      <c r="AB12" s="369">
        <f>Розрахунок!CF10</f>
        <v>0</v>
      </c>
      <c r="AC12" s="395">
        <f>Розрахунок!CM10</f>
        <v>0</v>
      </c>
      <c r="AD12" s="397">
        <f>Розрахунок!CT10</f>
        <v>0</v>
      </c>
      <c r="AE12" s="395">
        <f>Розрахунок!DA10</f>
        <v>0</v>
      </c>
      <c r="AF12" s="397">
        <f>Розрахунок!DH10</f>
        <v>0</v>
      </c>
      <c r="AG12" s="148"/>
      <c r="AI12" s="27" t="e">
        <f ca="1">Розрахунок!ED10</f>
        <v>#NAME?</v>
      </c>
      <c r="AJ12" s="28" t="e">
        <f ca="1">Розрахунок!EE10</f>
        <v>#NAME?</v>
      </c>
      <c r="AK12" s="28" t="e">
        <f ca="1">Розрахунок!EF10</f>
        <v>#NAME?</v>
      </c>
      <c r="AL12" s="28" t="e">
        <f ca="1">Розрахунок!EG10</f>
        <v>#NAME?</v>
      </c>
      <c r="AM12" s="28" t="e">
        <f ca="1">Розрахунок!EH10</f>
        <v>#NAME?</v>
      </c>
      <c r="AN12" s="28" t="e">
        <f ca="1">Розрахунок!EI10</f>
        <v>#NAME?</v>
      </c>
      <c r="AO12" s="29" t="e">
        <f ca="1">Розрахунок!EJ10</f>
        <v>#NAME?</v>
      </c>
      <c r="AP12" s="149" t="e">
        <f ca="1">IF(OR(Розрахунок!$EP10&lt;&gt;""),"+","")</f>
        <v>#NAME?</v>
      </c>
      <c r="AQ12" s="5"/>
    </row>
    <row r="13" spans="1:43" s="52" customFormat="1" x14ac:dyDescent="0.2">
      <c r="A13" s="417" t="e">
        <f ca="1">Розрахунок!A11</f>
        <v>#NAME?</v>
      </c>
      <c r="B13" s="371" t="str">
        <f>Розрахунок!B11</f>
        <v>Цивільний захист</v>
      </c>
      <c r="C13" s="417">
        <f>Розрахунок!C11</f>
        <v>8</v>
      </c>
      <c r="D13" s="398" t="str">
        <f>IF(Розрахунок!F11&lt;&gt;"",LEFT(Розрахунок!F11,LEN(Розрахунок!F11)-1)," ")</f>
        <v xml:space="preserve"> </v>
      </c>
      <c r="E13" s="399" t="str">
        <f>IF(Розрахунок!G11&lt;&gt;"",LEFT(Розрахунок!G11,LEN(Розрахунок!G11)-1)," ")</f>
        <v>9*</v>
      </c>
      <c r="F13" s="399" t="str">
        <f>IF(Розрахунок!H11&lt;&gt;"",LEFT(Розрахунок!H11,LEN(Розрахунок!H11)-1)," ")</f>
        <v xml:space="preserve"> </v>
      </c>
      <c r="G13" s="400" t="str">
        <f>IF(Розрахунок!I11&lt;&gt;"",LEFT(Розрахунок!I11,LEN(Розрахунок!I11)-1)," ")</f>
        <v xml:space="preserve"> </v>
      </c>
      <c r="H13" s="136">
        <f>Розрахунок!J11</f>
        <v>0</v>
      </c>
      <c r="I13" s="399" t="str">
        <f>IF(Розрахунок!K11&lt;&gt;"",LEFT(Розрахунок!K11, LEN(Розрахунок!K11)-1)," ")</f>
        <v xml:space="preserve"> </v>
      </c>
      <c r="J13" s="399">
        <f>Розрахунок!E11</f>
        <v>3</v>
      </c>
      <c r="K13" s="85">
        <f>Розрахунок!DN11</f>
        <v>3</v>
      </c>
      <c r="L13" s="398">
        <f>Розрахунок!DM11</f>
        <v>90</v>
      </c>
      <c r="M13" s="399">
        <f ca="1">Розрахунок!L11</f>
        <v>0</v>
      </c>
      <c r="N13" s="399">
        <f ca="1">Розрахунок!M11</f>
        <v>0</v>
      </c>
      <c r="O13" s="399">
        <f ca="1">Розрахунок!N11</f>
        <v>0</v>
      </c>
      <c r="P13" s="399">
        <f ca="1">Розрахунок!O11</f>
        <v>0</v>
      </c>
      <c r="Q13" s="387">
        <f ca="1">Розрахунок!DL11</f>
        <v>90</v>
      </c>
      <c r="R13" s="383">
        <f t="shared" ref="R13:R61" ca="1" si="0">IF(L13&lt;&gt;0,M13/L13," ")</f>
        <v>0</v>
      </c>
      <c r="S13" s="398">
        <f>Розрахунок!U11</f>
        <v>0</v>
      </c>
      <c r="T13" s="400">
        <f>Розрахунок!AB11</f>
        <v>0</v>
      </c>
      <c r="U13" s="136">
        <f>Розрахунок!AI11</f>
        <v>0</v>
      </c>
      <c r="V13" s="85">
        <f>Розрахунок!AP11</f>
        <v>0</v>
      </c>
      <c r="W13" s="398">
        <f>Розрахунок!AW11</f>
        <v>0</v>
      </c>
      <c r="X13" s="400">
        <f>Розрахунок!BD11</f>
        <v>0</v>
      </c>
      <c r="Y13" s="136">
        <f>Розрахунок!BK11</f>
        <v>0</v>
      </c>
      <c r="Z13" s="85">
        <f>Розрахунок!BR11</f>
        <v>0</v>
      </c>
      <c r="AA13" s="398">
        <f>Розрахунок!BY11</f>
        <v>2</v>
      </c>
      <c r="AB13" s="85">
        <f>Розрахунок!CF11</f>
        <v>0</v>
      </c>
      <c r="AC13" s="398">
        <f>Розрахунок!CM11</f>
        <v>0</v>
      </c>
      <c r="AD13" s="400">
        <f>Розрахунок!CT11</f>
        <v>0</v>
      </c>
      <c r="AE13" s="398">
        <f>Розрахунок!DA11</f>
        <v>0</v>
      </c>
      <c r="AF13" s="400">
        <f>Розрахунок!DH11</f>
        <v>0</v>
      </c>
      <c r="AG13" s="148"/>
      <c r="AI13" s="30" t="e">
        <f ca="1">Розрахунок!ED11</f>
        <v>#NAME?</v>
      </c>
      <c r="AJ13" s="31" t="e">
        <f ca="1">Розрахунок!EE11</f>
        <v>#NAME?</v>
      </c>
      <c r="AK13" s="31" t="e">
        <f ca="1">Розрахунок!EF11</f>
        <v>#NAME?</v>
      </c>
      <c r="AL13" s="31" t="e">
        <f ca="1">Розрахунок!EG11</f>
        <v>#NAME?</v>
      </c>
      <c r="AM13" s="31" t="e">
        <f ca="1">Розрахунок!EH11</f>
        <v>#NAME?</v>
      </c>
      <c r="AN13" s="31" t="e">
        <f ca="1">Розрахунок!EI11</f>
        <v>#NAME?</v>
      </c>
      <c r="AO13" s="32" t="e">
        <f ca="1">Розрахунок!EJ11</f>
        <v>#NAME?</v>
      </c>
      <c r="AP13" s="149" t="e">
        <f ca="1">IF(OR(Розрахунок!$EP11&lt;&gt;""),"+","")</f>
        <v>#NAME?</v>
      </c>
      <c r="AQ13" s="5"/>
    </row>
    <row r="14" spans="1:43" s="52" customFormat="1" x14ac:dyDescent="0.2">
      <c r="A14" s="417" t="e">
        <f ca="1">Розрахунок!A12</f>
        <v>#NAME?</v>
      </c>
      <c r="B14" s="371" t="str">
        <f>Розрахунок!B12</f>
        <v>Ділова іноземна мова (англійська)</v>
      </c>
      <c r="C14" s="417">
        <f>Розрахунок!C12</f>
        <v>10</v>
      </c>
      <c r="D14" s="398" t="str">
        <f>IF(Розрахунок!F12&lt;&gt;"",LEFT(Розрахунок!F12,LEN(Розрахунок!F12)-1)," ")</f>
        <v xml:space="preserve"> </v>
      </c>
      <c r="E14" s="399" t="str">
        <f>IF(Розрахунок!G12&lt;&gt;"",LEFT(Розрахунок!G12,LEN(Розрахунок!G12)-1)," ")</f>
        <v>9</v>
      </c>
      <c r="F14" s="399" t="str">
        <f>IF(Розрахунок!H12&lt;&gt;"",LEFT(Розрахунок!H12,LEN(Розрахунок!H12)-1)," ")</f>
        <v xml:space="preserve"> </v>
      </c>
      <c r="G14" s="400" t="str">
        <f>IF(Розрахунок!I12&lt;&gt;"",LEFT(Розрахунок!I12,LEN(Розрахунок!I12)-1)," ")</f>
        <v xml:space="preserve"> </v>
      </c>
      <c r="H14" s="136">
        <f>Розрахунок!J12</f>
        <v>0</v>
      </c>
      <c r="I14" s="399" t="str">
        <f>IF(Розрахунок!K12&lt;&gt;"",LEFT(Розрахунок!K12, LEN(Розрахунок!K12)-1)," ")</f>
        <v xml:space="preserve"> </v>
      </c>
      <c r="J14" s="399">
        <f>Розрахунок!E12</f>
        <v>3</v>
      </c>
      <c r="K14" s="85">
        <f>Розрахунок!DN12</f>
        <v>3</v>
      </c>
      <c r="L14" s="398">
        <f>Розрахунок!DM12</f>
        <v>90</v>
      </c>
      <c r="M14" s="399">
        <f ca="1">Розрахунок!L12</f>
        <v>0</v>
      </c>
      <c r="N14" s="399">
        <f ca="1">Розрахунок!M12</f>
        <v>0</v>
      </c>
      <c r="O14" s="399">
        <f ca="1">Розрахунок!N12</f>
        <v>0</v>
      </c>
      <c r="P14" s="399">
        <f ca="1">Розрахунок!O12</f>
        <v>0</v>
      </c>
      <c r="Q14" s="387">
        <f ca="1">Розрахунок!DL12</f>
        <v>90</v>
      </c>
      <c r="R14" s="383">
        <f t="shared" ca="1" si="0"/>
        <v>0</v>
      </c>
      <c r="S14" s="398">
        <f>Розрахунок!U12</f>
        <v>0</v>
      </c>
      <c r="T14" s="400">
        <f>Розрахунок!AB12</f>
        <v>0</v>
      </c>
      <c r="U14" s="136">
        <f>Розрахунок!AI12</f>
        <v>0</v>
      </c>
      <c r="V14" s="85">
        <f>Розрахунок!AP12</f>
        <v>0</v>
      </c>
      <c r="W14" s="398">
        <f>Розрахунок!AW12</f>
        <v>0</v>
      </c>
      <c r="X14" s="400">
        <f>Розрахунок!BD12</f>
        <v>0</v>
      </c>
      <c r="Y14" s="136">
        <f>Розрахунок!BK12</f>
        <v>0</v>
      </c>
      <c r="Z14" s="85">
        <f>Розрахунок!BR12</f>
        <v>0</v>
      </c>
      <c r="AA14" s="398">
        <f>Розрахунок!BY12</f>
        <v>2</v>
      </c>
      <c r="AB14" s="85">
        <f>Розрахунок!CF12</f>
        <v>0</v>
      </c>
      <c r="AC14" s="398">
        <f>Розрахунок!CM12</f>
        <v>0</v>
      </c>
      <c r="AD14" s="400">
        <f>Розрахунок!CT12</f>
        <v>0</v>
      </c>
      <c r="AE14" s="398">
        <f>Розрахунок!DA12</f>
        <v>0</v>
      </c>
      <c r="AF14" s="400">
        <f>Розрахунок!DH12</f>
        <v>0</v>
      </c>
      <c r="AG14" s="148"/>
      <c r="AI14" s="30" t="e">
        <f ca="1">Розрахунок!ED12</f>
        <v>#NAME?</v>
      </c>
      <c r="AJ14" s="31" t="e">
        <f ca="1">Розрахунок!EE12</f>
        <v>#NAME?</v>
      </c>
      <c r="AK14" s="31" t="e">
        <f ca="1">Розрахунок!EF12</f>
        <v>#NAME?</v>
      </c>
      <c r="AL14" s="31" t="e">
        <f ca="1">Розрахунок!EG12</f>
        <v>#NAME?</v>
      </c>
      <c r="AM14" s="31" t="e">
        <f ca="1">Розрахунок!EH12</f>
        <v>#NAME?</v>
      </c>
      <c r="AN14" s="31" t="e">
        <f ca="1">Розрахунок!EI12</f>
        <v>#NAME?</v>
      </c>
      <c r="AO14" s="32" t="e">
        <f ca="1">Розрахунок!EJ12</f>
        <v>#NAME?</v>
      </c>
      <c r="AP14" s="149" t="e">
        <f ca="1">IF(OR(Розрахунок!$EP12&lt;&gt;""),"+","")</f>
        <v>#NAME?</v>
      </c>
      <c r="AQ14" s="5"/>
    </row>
    <row r="15" spans="1:43" s="52" customFormat="1" ht="13.5" thickBot="1" x14ac:dyDescent="0.25">
      <c r="A15" s="417" t="e">
        <f ca="1">Розрахунок!A13</f>
        <v>#NAME?</v>
      </c>
      <c r="B15" s="371">
        <f>Розрахунок!B13</f>
        <v>0</v>
      </c>
      <c r="C15" s="417" t="str">
        <f>Розрахунок!C13</f>
        <v/>
      </c>
      <c r="D15" s="398" t="str">
        <f>IF(Розрахунок!F13&lt;&gt;"",LEFT(Розрахунок!F13,LEN(Розрахунок!F13)-1)," ")</f>
        <v xml:space="preserve"> </v>
      </c>
      <c r="E15" s="399" t="str">
        <f>IF(Розрахунок!G13&lt;&gt;"",LEFT(Розрахунок!G13,LEN(Розрахунок!G13)-1)," ")</f>
        <v xml:space="preserve"> </v>
      </c>
      <c r="F15" s="399" t="str">
        <f>IF(Розрахунок!H13&lt;&gt;"",LEFT(Розрахунок!H13,LEN(Розрахунок!H13)-1)," ")</f>
        <v xml:space="preserve"> </v>
      </c>
      <c r="G15" s="400" t="str">
        <f>IF(Розрахунок!I13&lt;&gt;"",LEFT(Розрахунок!I13,LEN(Розрахунок!I13)-1)," ")</f>
        <v xml:space="preserve"> </v>
      </c>
      <c r="H15" s="136">
        <f>Розрахунок!J13</f>
        <v>0</v>
      </c>
      <c r="I15" s="399" t="str">
        <f>IF(Розрахунок!K13&lt;&gt;"",LEFT(Розрахунок!K13, LEN(Розрахунок!K13)-1)," ")</f>
        <v xml:space="preserve"> </v>
      </c>
      <c r="J15" s="399">
        <f>Розрахунок!E13</f>
        <v>0</v>
      </c>
      <c r="K15" s="85">
        <f>Розрахунок!DN13</f>
        <v>0</v>
      </c>
      <c r="L15" s="398">
        <f>Розрахунок!DM13</f>
        <v>0</v>
      </c>
      <c r="M15" s="399">
        <f ca="1">Розрахунок!L13</f>
        <v>0</v>
      </c>
      <c r="N15" s="399">
        <f ca="1">Розрахунок!M13</f>
        <v>0</v>
      </c>
      <c r="O15" s="399">
        <f ca="1">Розрахунок!N13</f>
        <v>0</v>
      </c>
      <c r="P15" s="399">
        <f ca="1">Розрахунок!O13</f>
        <v>0</v>
      </c>
      <c r="Q15" s="387">
        <f ca="1">Розрахунок!DL13</f>
        <v>0</v>
      </c>
      <c r="R15" s="383" t="str">
        <f t="shared" si="0"/>
        <v xml:space="preserve"> </v>
      </c>
      <c r="S15" s="398">
        <f>Розрахунок!U13</f>
        <v>0</v>
      </c>
      <c r="T15" s="400">
        <f>Розрахунок!AB13</f>
        <v>0</v>
      </c>
      <c r="U15" s="136">
        <f>Розрахунок!AI13</f>
        <v>0</v>
      </c>
      <c r="V15" s="85">
        <f>Розрахунок!AP13</f>
        <v>0</v>
      </c>
      <c r="W15" s="398">
        <f>Розрахунок!AW13</f>
        <v>0</v>
      </c>
      <c r="X15" s="400">
        <f>Розрахунок!BD13</f>
        <v>0</v>
      </c>
      <c r="Y15" s="136">
        <f>Розрахунок!BK13</f>
        <v>0</v>
      </c>
      <c r="Z15" s="85">
        <f>Розрахунок!BR13</f>
        <v>0</v>
      </c>
      <c r="AA15" s="398">
        <f>Розрахунок!BY13</f>
        <v>0</v>
      </c>
      <c r="AB15" s="85">
        <f>Розрахунок!CF13</f>
        <v>0</v>
      </c>
      <c r="AC15" s="398">
        <f>Розрахунок!CM13</f>
        <v>0</v>
      </c>
      <c r="AD15" s="400">
        <f>Розрахунок!CT13</f>
        <v>0</v>
      </c>
      <c r="AE15" s="398">
        <f>Розрахунок!DA13</f>
        <v>0</v>
      </c>
      <c r="AF15" s="400">
        <f>Розрахунок!DH13</f>
        <v>0</v>
      </c>
      <c r="AG15" s="148"/>
      <c r="AI15" s="30" t="e">
        <f ca="1">Розрахунок!ED13</f>
        <v>#NAME?</v>
      </c>
      <c r="AJ15" s="31" t="e">
        <f ca="1">Розрахунок!EE13</f>
        <v>#NAME?</v>
      </c>
      <c r="AK15" s="31" t="e">
        <f ca="1">Розрахунок!EF13</f>
        <v>#NAME?</v>
      </c>
      <c r="AL15" s="31" t="e">
        <f ca="1">Розрахунок!EG13</f>
        <v>#NAME?</v>
      </c>
      <c r="AM15" s="31" t="e">
        <f ca="1">Розрахунок!EH13</f>
        <v>#NAME?</v>
      </c>
      <c r="AN15" s="31" t="e">
        <f ca="1">Розрахунок!EI13</f>
        <v>#NAME?</v>
      </c>
      <c r="AO15" s="32" t="e">
        <f ca="1">Розрахунок!EJ13</f>
        <v>#NAME?</v>
      </c>
      <c r="AP15" s="149" t="e">
        <f ca="1">IF(OR(Розрахунок!$EP13&lt;&gt;""),"+","")</f>
        <v>#NAME?</v>
      </c>
      <c r="AQ15" s="5"/>
    </row>
    <row r="16" spans="1:43" s="52" customFormat="1" hidden="1" x14ac:dyDescent="0.2">
      <c r="A16" s="417" t="e">
        <f ca="1">Розрахунок!A14</f>
        <v>#NAME?</v>
      </c>
      <c r="B16" s="371">
        <f>Розрахунок!B14</f>
        <v>0</v>
      </c>
      <c r="C16" s="417" t="str">
        <f>Розрахунок!C14</f>
        <v/>
      </c>
      <c r="D16" s="398" t="str">
        <f>IF(Розрахунок!F14&lt;&gt;"",LEFT(Розрахунок!F14,LEN(Розрахунок!F14)-1)," ")</f>
        <v xml:space="preserve"> </v>
      </c>
      <c r="E16" s="399" t="str">
        <f>IF(Розрахунок!G14&lt;&gt;"",LEFT(Розрахунок!G14,LEN(Розрахунок!G14)-1)," ")</f>
        <v xml:space="preserve"> </v>
      </c>
      <c r="F16" s="399" t="str">
        <f>IF(Розрахунок!H14&lt;&gt;"",LEFT(Розрахунок!H14,LEN(Розрахунок!H14)-1)," ")</f>
        <v xml:space="preserve"> </v>
      </c>
      <c r="G16" s="400" t="str">
        <f>IF(Розрахунок!I14&lt;&gt;"",LEFT(Розрахунок!I14,LEN(Розрахунок!I14)-1)," ")</f>
        <v xml:space="preserve"> </v>
      </c>
      <c r="H16" s="136">
        <f>Розрахунок!J14</f>
        <v>0</v>
      </c>
      <c r="I16" s="399" t="str">
        <f>IF(Розрахунок!K14&lt;&gt;"",LEFT(Розрахунок!K14, LEN(Розрахунок!K14)-1)," ")</f>
        <v xml:space="preserve"> </v>
      </c>
      <c r="J16" s="399">
        <f>Розрахунок!E14</f>
        <v>0</v>
      </c>
      <c r="K16" s="85">
        <f>Розрахунок!DN14</f>
        <v>0</v>
      </c>
      <c r="L16" s="398">
        <f>Розрахунок!DM14</f>
        <v>0</v>
      </c>
      <c r="M16" s="399">
        <f ca="1">Розрахунок!L14</f>
        <v>0</v>
      </c>
      <c r="N16" s="399">
        <f ca="1">Розрахунок!M14</f>
        <v>0</v>
      </c>
      <c r="O16" s="399">
        <f ca="1">Розрахунок!N14</f>
        <v>0</v>
      </c>
      <c r="P16" s="399">
        <f ca="1">Розрахунок!O14</f>
        <v>0</v>
      </c>
      <c r="Q16" s="387">
        <f ca="1">Розрахунок!DL14</f>
        <v>0</v>
      </c>
      <c r="R16" s="383" t="str">
        <f t="shared" si="0"/>
        <v xml:space="preserve"> </v>
      </c>
      <c r="S16" s="398">
        <f>Розрахунок!U14</f>
        <v>0</v>
      </c>
      <c r="T16" s="400">
        <f>Розрахунок!AB14</f>
        <v>0</v>
      </c>
      <c r="U16" s="136">
        <f>Розрахунок!AI14</f>
        <v>0</v>
      </c>
      <c r="V16" s="85">
        <f>Розрахунок!AP14</f>
        <v>0</v>
      </c>
      <c r="W16" s="398">
        <f>Розрахунок!AW14</f>
        <v>0</v>
      </c>
      <c r="X16" s="400">
        <f>Розрахунок!BD14</f>
        <v>0</v>
      </c>
      <c r="Y16" s="136">
        <f>Розрахунок!BK14</f>
        <v>0</v>
      </c>
      <c r="Z16" s="85">
        <f>Розрахунок!BR14</f>
        <v>0</v>
      </c>
      <c r="AA16" s="398">
        <f>Розрахунок!BY14</f>
        <v>0</v>
      </c>
      <c r="AB16" s="85">
        <f>Розрахунок!CF14</f>
        <v>0</v>
      </c>
      <c r="AC16" s="398">
        <f>Розрахунок!CM14</f>
        <v>0</v>
      </c>
      <c r="AD16" s="400">
        <f>Розрахунок!CT14</f>
        <v>0</v>
      </c>
      <c r="AE16" s="398">
        <f>Розрахунок!DA14</f>
        <v>0</v>
      </c>
      <c r="AF16" s="400">
        <f>Розрахунок!DH14</f>
        <v>0</v>
      </c>
      <c r="AG16" s="148"/>
      <c r="AI16" s="30" t="e">
        <f ca="1">Розрахунок!ED14</f>
        <v>#NAME?</v>
      </c>
      <c r="AJ16" s="31" t="e">
        <f ca="1">Розрахунок!EE14</f>
        <v>#NAME?</v>
      </c>
      <c r="AK16" s="31" t="e">
        <f ca="1">Розрахунок!EF14</f>
        <v>#NAME?</v>
      </c>
      <c r="AL16" s="31" t="e">
        <f ca="1">Розрахунок!EG14</f>
        <v>#NAME?</v>
      </c>
      <c r="AM16" s="31" t="e">
        <f ca="1">Розрахунок!EH14</f>
        <v>#NAME?</v>
      </c>
      <c r="AN16" s="31" t="e">
        <f ca="1">Розрахунок!EI14</f>
        <v>#NAME?</v>
      </c>
      <c r="AO16" s="32" t="e">
        <f ca="1">Розрахунок!EJ14</f>
        <v>#NAME?</v>
      </c>
      <c r="AP16" s="149" t="e">
        <f ca="1">IF(OR(Розрахунок!$EP14&lt;&gt;""),"+","")</f>
        <v>#NAME?</v>
      </c>
      <c r="AQ16" s="5"/>
    </row>
    <row r="17" spans="1:43" s="52" customFormat="1" hidden="1" x14ac:dyDescent="0.2">
      <c r="A17" s="417" t="e">
        <f ca="1">Розрахунок!A15</f>
        <v>#NAME?</v>
      </c>
      <c r="B17" s="371">
        <f>Розрахунок!B15</f>
        <v>0</v>
      </c>
      <c r="C17" s="417" t="str">
        <f>Розрахунок!C15</f>
        <v/>
      </c>
      <c r="D17" s="398" t="str">
        <f>IF(Розрахунок!F15&lt;&gt;"",LEFT(Розрахунок!F15,LEN(Розрахунок!F15)-1)," ")</f>
        <v xml:space="preserve"> </v>
      </c>
      <c r="E17" s="399" t="str">
        <f>IF(Розрахунок!G15&lt;&gt;"",LEFT(Розрахунок!G15,LEN(Розрахунок!G15)-1)," ")</f>
        <v xml:space="preserve"> </v>
      </c>
      <c r="F17" s="399" t="str">
        <f>IF(Розрахунок!H15&lt;&gt;"",LEFT(Розрахунок!H15,LEN(Розрахунок!H15)-1)," ")</f>
        <v xml:space="preserve"> </v>
      </c>
      <c r="G17" s="400" t="str">
        <f>IF(Розрахунок!I15&lt;&gt;"",LEFT(Розрахунок!I15,LEN(Розрахунок!I15)-1)," ")</f>
        <v xml:space="preserve"> </v>
      </c>
      <c r="H17" s="136">
        <f>Розрахунок!J15</f>
        <v>0</v>
      </c>
      <c r="I17" s="399" t="str">
        <f>IF(Розрахунок!K15&lt;&gt;"",LEFT(Розрахунок!K15, LEN(Розрахунок!K15)-1)," ")</f>
        <v xml:space="preserve"> </v>
      </c>
      <c r="J17" s="399">
        <f>Розрахунок!E15</f>
        <v>0</v>
      </c>
      <c r="K17" s="85">
        <f>Розрахунок!DN15</f>
        <v>0</v>
      </c>
      <c r="L17" s="398">
        <f>Розрахунок!DM15</f>
        <v>0</v>
      </c>
      <c r="M17" s="399">
        <f ca="1">Розрахунок!L15</f>
        <v>0</v>
      </c>
      <c r="N17" s="399">
        <f ca="1">Розрахунок!M15</f>
        <v>0</v>
      </c>
      <c r="O17" s="399">
        <f ca="1">Розрахунок!N15</f>
        <v>0</v>
      </c>
      <c r="P17" s="399">
        <f ca="1">Розрахунок!O15</f>
        <v>0</v>
      </c>
      <c r="Q17" s="387">
        <f ca="1">Розрахунок!DL15</f>
        <v>0</v>
      </c>
      <c r="R17" s="383" t="str">
        <f t="shared" si="0"/>
        <v xml:space="preserve"> </v>
      </c>
      <c r="S17" s="398">
        <f>Розрахунок!U15</f>
        <v>0</v>
      </c>
      <c r="T17" s="400">
        <f>Розрахунок!AB15</f>
        <v>0</v>
      </c>
      <c r="U17" s="136">
        <f>Розрахунок!AI15</f>
        <v>0</v>
      </c>
      <c r="V17" s="85">
        <f>Розрахунок!AP15</f>
        <v>0</v>
      </c>
      <c r="W17" s="398">
        <f>Розрахунок!AW15</f>
        <v>0</v>
      </c>
      <c r="X17" s="400">
        <f>Розрахунок!BD15</f>
        <v>0</v>
      </c>
      <c r="Y17" s="136">
        <f>Розрахунок!BK15</f>
        <v>0</v>
      </c>
      <c r="Z17" s="85">
        <f>Розрахунок!BR15</f>
        <v>0</v>
      </c>
      <c r="AA17" s="398">
        <f>Розрахунок!BY15</f>
        <v>0</v>
      </c>
      <c r="AB17" s="85">
        <f>Розрахунок!CF15</f>
        <v>0</v>
      </c>
      <c r="AC17" s="398">
        <f>Розрахунок!CM15</f>
        <v>0</v>
      </c>
      <c r="AD17" s="400">
        <f>Розрахунок!CT15</f>
        <v>0</v>
      </c>
      <c r="AE17" s="398">
        <f>Розрахунок!DA15</f>
        <v>0</v>
      </c>
      <c r="AF17" s="400">
        <f>Розрахунок!DH15</f>
        <v>0</v>
      </c>
      <c r="AG17" s="148"/>
      <c r="AI17" s="30" t="e">
        <f ca="1">Розрахунок!ED15</f>
        <v>#NAME?</v>
      </c>
      <c r="AJ17" s="31" t="e">
        <f ca="1">Розрахунок!EE15</f>
        <v>#NAME?</v>
      </c>
      <c r="AK17" s="31" t="e">
        <f ca="1">Розрахунок!EF15</f>
        <v>#NAME?</v>
      </c>
      <c r="AL17" s="31" t="e">
        <f ca="1">Розрахунок!EG15</f>
        <v>#NAME?</v>
      </c>
      <c r="AM17" s="31" t="e">
        <f ca="1">Розрахунок!EH15</f>
        <v>#NAME?</v>
      </c>
      <c r="AN17" s="31" t="e">
        <f ca="1">Розрахунок!EI15</f>
        <v>#NAME?</v>
      </c>
      <c r="AO17" s="32" t="e">
        <f ca="1">Розрахунок!EJ15</f>
        <v>#NAME?</v>
      </c>
      <c r="AP17" s="149" t="e">
        <f ca="1">IF(OR(Розрахунок!$EP15&lt;&gt;""),"+","")</f>
        <v>#NAME?</v>
      </c>
      <c r="AQ17" s="5"/>
    </row>
    <row r="18" spans="1:43" s="52" customFormat="1" hidden="1" x14ac:dyDescent="0.2">
      <c r="A18" s="417" t="e">
        <f ca="1">Розрахунок!A16</f>
        <v>#NAME?</v>
      </c>
      <c r="B18" s="371">
        <f>Розрахунок!B16</f>
        <v>0</v>
      </c>
      <c r="C18" s="417" t="str">
        <f>Розрахунок!C16</f>
        <v/>
      </c>
      <c r="D18" s="398" t="str">
        <f>IF(Розрахунок!F16&lt;&gt;"",LEFT(Розрахунок!F16,LEN(Розрахунок!F16)-1)," ")</f>
        <v xml:space="preserve"> </v>
      </c>
      <c r="E18" s="399" t="str">
        <f>IF(Розрахунок!G16&lt;&gt;"",LEFT(Розрахунок!G16,LEN(Розрахунок!G16)-1)," ")</f>
        <v xml:space="preserve"> </v>
      </c>
      <c r="F18" s="399" t="str">
        <f>IF(Розрахунок!H16&lt;&gt;"",LEFT(Розрахунок!H16,LEN(Розрахунок!H16)-1)," ")</f>
        <v xml:space="preserve"> </v>
      </c>
      <c r="G18" s="400" t="str">
        <f>IF(Розрахунок!I16&lt;&gt;"",LEFT(Розрахунок!I16,LEN(Розрахунок!I16)-1)," ")</f>
        <v xml:space="preserve"> </v>
      </c>
      <c r="H18" s="136">
        <f>Розрахунок!J16</f>
        <v>0</v>
      </c>
      <c r="I18" s="399" t="str">
        <f>IF(Розрахунок!K16&lt;&gt;"",LEFT(Розрахунок!K16, LEN(Розрахунок!K16)-1)," ")</f>
        <v xml:space="preserve"> </v>
      </c>
      <c r="J18" s="399">
        <f>Розрахунок!E16</f>
        <v>0</v>
      </c>
      <c r="K18" s="85">
        <f>Розрахунок!DN16</f>
        <v>0</v>
      </c>
      <c r="L18" s="398">
        <f>Розрахунок!DM16</f>
        <v>0</v>
      </c>
      <c r="M18" s="399">
        <f ca="1">Розрахунок!L16</f>
        <v>0</v>
      </c>
      <c r="N18" s="399">
        <f ca="1">Розрахунок!M16</f>
        <v>0</v>
      </c>
      <c r="O18" s="399">
        <f ca="1">Розрахунок!N16</f>
        <v>0</v>
      </c>
      <c r="P18" s="399">
        <f ca="1">Розрахунок!O16</f>
        <v>0</v>
      </c>
      <c r="Q18" s="387">
        <f ca="1">Розрахунок!DL16</f>
        <v>0</v>
      </c>
      <c r="R18" s="383" t="str">
        <f t="shared" si="0"/>
        <v xml:space="preserve"> </v>
      </c>
      <c r="S18" s="398">
        <f>Розрахунок!U16</f>
        <v>0</v>
      </c>
      <c r="T18" s="400">
        <f>Розрахунок!AB16</f>
        <v>0</v>
      </c>
      <c r="U18" s="136">
        <f>Розрахунок!AI16</f>
        <v>0</v>
      </c>
      <c r="V18" s="85">
        <f>Розрахунок!AP16</f>
        <v>0</v>
      </c>
      <c r="W18" s="398">
        <f>Розрахунок!AW16</f>
        <v>0</v>
      </c>
      <c r="X18" s="400">
        <f>Розрахунок!BD16</f>
        <v>0</v>
      </c>
      <c r="Y18" s="136">
        <f>Розрахунок!BK16</f>
        <v>0</v>
      </c>
      <c r="Z18" s="85">
        <f>Розрахунок!BR16</f>
        <v>0</v>
      </c>
      <c r="AA18" s="398">
        <f>Розрахунок!BY16</f>
        <v>0</v>
      </c>
      <c r="AB18" s="85">
        <f>Розрахунок!CF16</f>
        <v>0</v>
      </c>
      <c r="AC18" s="398">
        <f>Розрахунок!CM16</f>
        <v>0</v>
      </c>
      <c r="AD18" s="400">
        <f>Розрахунок!CT16</f>
        <v>0</v>
      </c>
      <c r="AE18" s="398">
        <f>Розрахунок!DA16</f>
        <v>0</v>
      </c>
      <c r="AF18" s="400">
        <f>Розрахунок!DH16</f>
        <v>0</v>
      </c>
      <c r="AG18" s="148"/>
      <c r="AI18" s="30" t="e">
        <f ca="1">Розрахунок!ED16</f>
        <v>#NAME?</v>
      </c>
      <c r="AJ18" s="31" t="e">
        <f ca="1">Розрахунок!EE16</f>
        <v>#NAME?</v>
      </c>
      <c r="AK18" s="31" t="e">
        <f ca="1">Розрахунок!EF16</f>
        <v>#NAME?</v>
      </c>
      <c r="AL18" s="31" t="e">
        <f ca="1">Розрахунок!EG16</f>
        <v>#NAME?</v>
      </c>
      <c r="AM18" s="31" t="e">
        <f ca="1">Розрахунок!EH16</f>
        <v>#NAME?</v>
      </c>
      <c r="AN18" s="31" t="e">
        <f ca="1">Розрахунок!EI16</f>
        <v>#NAME?</v>
      </c>
      <c r="AO18" s="32" t="e">
        <f ca="1">Розрахунок!EJ16</f>
        <v>#NAME?</v>
      </c>
      <c r="AP18" s="149" t="e">
        <f ca="1">IF(OR(Розрахунок!$EP16&lt;&gt;""),"+","")</f>
        <v>#NAME?</v>
      </c>
      <c r="AQ18" s="5"/>
    </row>
    <row r="19" spans="1:43" s="52" customFormat="1" hidden="1" x14ac:dyDescent="0.2">
      <c r="A19" s="417" t="e">
        <f ca="1">Розрахунок!A17</f>
        <v>#NAME?</v>
      </c>
      <c r="B19" s="371">
        <f>Розрахунок!B17</f>
        <v>0</v>
      </c>
      <c r="C19" s="417" t="str">
        <f>Розрахунок!C17</f>
        <v/>
      </c>
      <c r="D19" s="398" t="str">
        <f>IF(Розрахунок!F17&lt;&gt;"",LEFT(Розрахунок!F17,LEN(Розрахунок!F17)-1)," ")</f>
        <v xml:space="preserve"> </v>
      </c>
      <c r="E19" s="399" t="str">
        <f>IF(Розрахунок!G17&lt;&gt;"",LEFT(Розрахунок!G17,LEN(Розрахунок!G17)-1)," ")</f>
        <v xml:space="preserve"> </v>
      </c>
      <c r="F19" s="399" t="str">
        <f>IF(Розрахунок!H17&lt;&gt;"",LEFT(Розрахунок!H17,LEN(Розрахунок!H17)-1)," ")</f>
        <v xml:space="preserve"> </v>
      </c>
      <c r="G19" s="400" t="str">
        <f>IF(Розрахунок!I17&lt;&gt;"",LEFT(Розрахунок!I17,LEN(Розрахунок!I17)-1)," ")</f>
        <v xml:space="preserve"> </v>
      </c>
      <c r="H19" s="136">
        <f>Розрахунок!J17</f>
        <v>0</v>
      </c>
      <c r="I19" s="399" t="str">
        <f>IF(Розрахунок!K17&lt;&gt;"",LEFT(Розрахунок!K17, LEN(Розрахунок!K17)-1)," ")</f>
        <v xml:space="preserve"> </v>
      </c>
      <c r="J19" s="399">
        <f>Розрахунок!E17</f>
        <v>0</v>
      </c>
      <c r="K19" s="85">
        <f>Розрахунок!DN17</f>
        <v>0</v>
      </c>
      <c r="L19" s="398">
        <f>Розрахунок!DM17</f>
        <v>0</v>
      </c>
      <c r="M19" s="399">
        <f ca="1">Розрахунок!L17</f>
        <v>0</v>
      </c>
      <c r="N19" s="399">
        <f ca="1">Розрахунок!M17</f>
        <v>0</v>
      </c>
      <c r="O19" s="399">
        <f ca="1">Розрахунок!N17</f>
        <v>0</v>
      </c>
      <c r="P19" s="399">
        <f ca="1">Розрахунок!O17</f>
        <v>0</v>
      </c>
      <c r="Q19" s="387">
        <f ca="1">Розрахунок!DL17</f>
        <v>0</v>
      </c>
      <c r="R19" s="383" t="str">
        <f t="shared" si="0"/>
        <v xml:space="preserve"> </v>
      </c>
      <c r="S19" s="398">
        <f>Розрахунок!U17</f>
        <v>0</v>
      </c>
      <c r="T19" s="400">
        <f>Розрахунок!AB17</f>
        <v>0</v>
      </c>
      <c r="U19" s="136">
        <f>Розрахунок!AI17</f>
        <v>0</v>
      </c>
      <c r="V19" s="85">
        <f>Розрахунок!AP17</f>
        <v>0</v>
      </c>
      <c r="W19" s="398">
        <f>Розрахунок!AW17</f>
        <v>0</v>
      </c>
      <c r="X19" s="400">
        <f>Розрахунок!BD17</f>
        <v>0</v>
      </c>
      <c r="Y19" s="136">
        <f>Розрахунок!BK17</f>
        <v>0</v>
      </c>
      <c r="Z19" s="85">
        <f>Розрахунок!BR17</f>
        <v>0</v>
      </c>
      <c r="AA19" s="398">
        <f>Розрахунок!BY17</f>
        <v>0</v>
      </c>
      <c r="AB19" s="85">
        <f>Розрахунок!CF17</f>
        <v>0</v>
      </c>
      <c r="AC19" s="398">
        <f>Розрахунок!CM17</f>
        <v>0</v>
      </c>
      <c r="AD19" s="400">
        <f>Розрахунок!CT17</f>
        <v>0</v>
      </c>
      <c r="AE19" s="398">
        <f>Розрахунок!DA17</f>
        <v>0</v>
      </c>
      <c r="AF19" s="400">
        <f>Розрахунок!DH17</f>
        <v>0</v>
      </c>
      <c r="AG19" s="148"/>
      <c r="AI19" s="30" t="e">
        <f ca="1">Розрахунок!ED17</f>
        <v>#NAME?</v>
      </c>
      <c r="AJ19" s="31" t="e">
        <f ca="1">Розрахунок!EE17</f>
        <v>#NAME?</v>
      </c>
      <c r="AK19" s="31" t="e">
        <f ca="1">Розрахунок!EF17</f>
        <v>#NAME?</v>
      </c>
      <c r="AL19" s="31" t="e">
        <f ca="1">Розрахунок!EG17</f>
        <v>#NAME?</v>
      </c>
      <c r="AM19" s="31" t="e">
        <f ca="1">Розрахунок!EH17</f>
        <v>#NAME?</v>
      </c>
      <c r="AN19" s="31" t="e">
        <f ca="1">Розрахунок!EI17</f>
        <v>#NAME?</v>
      </c>
      <c r="AO19" s="32" t="e">
        <f ca="1">Розрахунок!EJ17</f>
        <v>#NAME?</v>
      </c>
      <c r="AP19" s="149" t="e">
        <f ca="1">IF(OR(Розрахунок!$EP17&lt;&gt;""),"+","")</f>
        <v>#NAME?</v>
      </c>
      <c r="AQ19" s="5"/>
    </row>
    <row r="20" spans="1:43" s="52" customFormat="1" hidden="1" x14ac:dyDescent="0.2">
      <c r="A20" s="417" t="e">
        <f ca="1">Розрахунок!A18</f>
        <v>#NAME?</v>
      </c>
      <c r="B20" s="371">
        <f>Розрахунок!B18</f>
        <v>0</v>
      </c>
      <c r="C20" s="417" t="str">
        <f>Розрахунок!C18</f>
        <v/>
      </c>
      <c r="D20" s="398" t="str">
        <f>IF(Розрахунок!F18&lt;&gt;"",LEFT(Розрахунок!F18,LEN(Розрахунок!F18)-1)," ")</f>
        <v xml:space="preserve"> </v>
      </c>
      <c r="E20" s="399" t="str">
        <f>IF(Розрахунок!G18&lt;&gt;"",LEFT(Розрахунок!G18,LEN(Розрахунок!G18)-1)," ")</f>
        <v xml:space="preserve"> </v>
      </c>
      <c r="F20" s="399" t="str">
        <f>IF(Розрахунок!H18&lt;&gt;"",LEFT(Розрахунок!H18,LEN(Розрахунок!H18)-1)," ")</f>
        <v xml:space="preserve"> </v>
      </c>
      <c r="G20" s="400" t="str">
        <f>IF(Розрахунок!I18&lt;&gt;"",LEFT(Розрахунок!I18,LEN(Розрахунок!I18)-1)," ")</f>
        <v xml:space="preserve"> </v>
      </c>
      <c r="H20" s="136">
        <f>Розрахунок!J18</f>
        <v>0</v>
      </c>
      <c r="I20" s="399" t="str">
        <f>IF(Розрахунок!K18&lt;&gt;"",LEFT(Розрахунок!K18, LEN(Розрахунок!K18)-1)," ")</f>
        <v xml:space="preserve"> </v>
      </c>
      <c r="J20" s="399">
        <f>Розрахунок!E18</f>
        <v>0</v>
      </c>
      <c r="K20" s="85">
        <f>Розрахунок!DN18</f>
        <v>0</v>
      </c>
      <c r="L20" s="398">
        <f>Розрахунок!DM18</f>
        <v>0</v>
      </c>
      <c r="M20" s="399">
        <f ca="1">Розрахунок!L18</f>
        <v>0</v>
      </c>
      <c r="N20" s="399">
        <f ca="1">Розрахунок!M18</f>
        <v>0</v>
      </c>
      <c r="O20" s="399">
        <f ca="1">Розрахунок!N18</f>
        <v>0</v>
      </c>
      <c r="P20" s="399">
        <f ca="1">Розрахунок!O18</f>
        <v>0</v>
      </c>
      <c r="Q20" s="387">
        <f ca="1">Розрахунок!DL18</f>
        <v>0</v>
      </c>
      <c r="R20" s="383" t="str">
        <f t="shared" si="0"/>
        <v xml:space="preserve"> </v>
      </c>
      <c r="S20" s="398">
        <f>Розрахунок!U18</f>
        <v>0</v>
      </c>
      <c r="T20" s="400">
        <f>Розрахунок!AB18</f>
        <v>0</v>
      </c>
      <c r="U20" s="136">
        <f>Розрахунок!AI18</f>
        <v>0</v>
      </c>
      <c r="V20" s="85">
        <f>Розрахунок!AP18</f>
        <v>0</v>
      </c>
      <c r="W20" s="398">
        <f>Розрахунок!AW18</f>
        <v>0</v>
      </c>
      <c r="X20" s="400">
        <f>Розрахунок!BD18</f>
        <v>0</v>
      </c>
      <c r="Y20" s="136">
        <f>Розрахунок!BK18</f>
        <v>0</v>
      </c>
      <c r="Z20" s="85">
        <f>Розрахунок!BR18</f>
        <v>0</v>
      </c>
      <c r="AA20" s="398">
        <f>Розрахунок!BY18</f>
        <v>0</v>
      </c>
      <c r="AB20" s="85">
        <f>Розрахунок!CF18</f>
        <v>0</v>
      </c>
      <c r="AC20" s="398">
        <f>Розрахунок!CM18</f>
        <v>0</v>
      </c>
      <c r="AD20" s="400">
        <f>Розрахунок!CT18</f>
        <v>0</v>
      </c>
      <c r="AE20" s="398">
        <f>Розрахунок!DA18</f>
        <v>0</v>
      </c>
      <c r="AF20" s="400">
        <f>Розрахунок!DH18</f>
        <v>0</v>
      </c>
      <c r="AG20" s="148"/>
      <c r="AI20" s="30" t="e">
        <f ca="1">Розрахунок!ED18</f>
        <v>#NAME?</v>
      </c>
      <c r="AJ20" s="31" t="e">
        <f ca="1">Розрахунок!EE18</f>
        <v>#NAME?</v>
      </c>
      <c r="AK20" s="31" t="e">
        <f ca="1">Розрахунок!EF18</f>
        <v>#NAME?</v>
      </c>
      <c r="AL20" s="31" t="e">
        <f ca="1">Розрахунок!EG18</f>
        <v>#NAME?</v>
      </c>
      <c r="AM20" s="31" t="e">
        <f ca="1">Розрахунок!EH18</f>
        <v>#NAME?</v>
      </c>
      <c r="AN20" s="31" t="e">
        <f ca="1">Розрахунок!EI18</f>
        <v>#NAME?</v>
      </c>
      <c r="AO20" s="32" t="e">
        <f ca="1">Розрахунок!EJ18</f>
        <v>#NAME?</v>
      </c>
      <c r="AP20" s="149" t="e">
        <f ca="1">IF(OR(Розрахунок!$EP18&lt;&gt;""),"+","")</f>
        <v>#NAME?</v>
      </c>
      <c r="AQ20" s="5"/>
    </row>
    <row r="21" spans="1:43" s="52" customFormat="1" hidden="1" x14ac:dyDescent="0.2">
      <c r="A21" s="417" t="e">
        <f ca="1">Розрахунок!A19</f>
        <v>#NAME?</v>
      </c>
      <c r="B21" s="371">
        <f>Розрахунок!B19</f>
        <v>0</v>
      </c>
      <c r="C21" s="417" t="str">
        <f>Розрахунок!C19</f>
        <v/>
      </c>
      <c r="D21" s="398" t="str">
        <f>IF(Розрахунок!F19&lt;&gt;"",LEFT(Розрахунок!F19,LEN(Розрахунок!F19)-1)," ")</f>
        <v xml:space="preserve"> </v>
      </c>
      <c r="E21" s="399" t="str">
        <f>IF(Розрахунок!G19&lt;&gt;"",LEFT(Розрахунок!G19,LEN(Розрахунок!G19)-1)," ")</f>
        <v xml:space="preserve"> </v>
      </c>
      <c r="F21" s="399" t="str">
        <f>IF(Розрахунок!H19&lt;&gt;"",LEFT(Розрахунок!H19,LEN(Розрахунок!H19)-1)," ")</f>
        <v xml:space="preserve"> </v>
      </c>
      <c r="G21" s="400" t="str">
        <f>IF(Розрахунок!I19&lt;&gt;"",LEFT(Розрахунок!I19,LEN(Розрахунок!I19)-1)," ")</f>
        <v xml:space="preserve"> </v>
      </c>
      <c r="H21" s="136">
        <f>Розрахунок!J19</f>
        <v>0</v>
      </c>
      <c r="I21" s="399" t="str">
        <f>IF(Розрахунок!K19&lt;&gt;"",LEFT(Розрахунок!K19, LEN(Розрахунок!K19)-1)," ")</f>
        <v xml:space="preserve"> </v>
      </c>
      <c r="J21" s="399">
        <f>Розрахунок!E19</f>
        <v>0</v>
      </c>
      <c r="K21" s="85">
        <f>Розрахунок!DN19</f>
        <v>0</v>
      </c>
      <c r="L21" s="398">
        <f>Розрахунок!DM19</f>
        <v>0</v>
      </c>
      <c r="M21" s="399">
        <f ca="1">Розрахунок!L19</f>
        <v>0</v>
      </c>
      <c r="N21" s="399">
        <f ca="1">Розрахунок!M19</f>
        <v>0</v>
      </c>
      <c r="O21" s="399">
        <f ca="1">Розрахунок!N19</f>
        <v>0</v>
      </c>
      <c r="P21" s="399">
        <f ca="1">Розрахунок!O19</f>
        <v>0</v>
      </c>
      <c r="Q21" s="387">
        <f ca="1">Розрахунок!DL19</f>
        <v>0</v>
      </c>
      <c r="R21" s="383" t="str">
        <f t="shared" si="0"/>
        <v xml:space="preserve"> </v>
      </c>
      <c r="S21" s="398">
        <f>Розрахунок!U19</f>
        <v>0</v>
      </c>
      <c r="T21" s="400">
        <f>Розрахунок!AB19</f>
        <v>0</v>
      </c>
      <c r="U21" s="136">
        <f>Розрахунок!AI19</f>
        <v>0</v>
      </c>
      <c r="V21" s="85">
        <f>Розрахунок!AP19</f>
        <v>0</v>
      </c>
      <c r="W21" s="398">
        <f>Розрахунок!AW19</f>
        <v>0</v>
      </c>
      <c r="X21" s="400">
        <f>Розрахунок!BD19</f>
        <v>0</v>
      </c>
      <c r="Y21" s="136">
        <f>Розрахунок!BK19</f>
        <v>0</v>
      </c>
      <c r="Z21" s="85">
        <f>Розрахунок!BR19</f>
        <v>0</v>
      </c>
      <c r="AA21" s="398">
        <f>Розрахунок!BY19</f>
        <v>0</v>
      </c>
      <c r="AB21" s="85">
        <f>Розрахунок!CF19</f>
        <v>0</v>
      </c>
      <c r="AC21" s="398">
        <f>Розрахунок!CM19</f>
        <v>0</v>
      </c>
      <c r="AD21" s="400">
        <f>Розрахунок!CT19</f>
        <v>0</v>
      </c>
      <c r="AE21" s="398">
        <f>Розрахунок!DA19</f>
        <v>0</v>
      </c>
      <c r="AF21" s="400">
        <f>Розрахунок!DH19</f>
        <v>0</v>
      </c>
      <c r="AG21" s="148"/>
      <c r="AI21" s="30" t="e">
        <f ca="1">Розрахунок!ED19</f>
        <v>#NAME?</v>
      </c>
      <c r="AJ21" s="31" t="e">
        <f ca="1">Розрахунок!EE19</f>
        <v>#NAME?</v>
      </c>
      <c r="AK21" s="31" t="e">
        <f ca="1">Розрахунок!EF19</f>
        <v>#NAME?</v>
      </c>
      <c r="AL21" s="31" t="e">
        <f ca="1">Розрахунок!EG19</f>
        <v>#NAME?</v>
      </c>
      <c r="AM21" s="31" t="e">
        <f ca="1">Розрахунок!EH19</f>
        <v>#NAME?</v>
      </c>
      <c r="AN21" s="31" t="e">
        <f ca="1">Розрахунок!EI19</f>
        <v>#NAME?</v>
      </c>
      <c r="AO21" s="32" t="e">
        <f ca="1">Розрахунок!EJ19</f>
        <v>#NAME?</v>
      </c>
      <c r="AP21" s="149" t="e">
        <f ca="1">IF(OR(Розрахунок!$EP19&lt;&gt;""),"+","")</f>
        <v>#NAME?</v>
      </c>
      <c r="AQ21" s="5"/>
    </row>
    <row r="22" spans="1:43" s="52" customFormat="1" hidden="1" x14ac:dyDescent="0.2">
      <c r="A22" s="417" t="e">
        <f ca="1">Розрахунок!A20</f>
        <v>#NAME?</v>
      </c>
      <c r="B22" s="371">
        <f>Розрахунок!B20</f>
        <v>0</v>
      </c>
      <c r="C22" s="417" t="str">
        <f>Розрахунок!C20</f>
        <v/>
      </c>
      <c r="D22" s="398" t="str">
        <f>IF(Розрахунок!F20&lt;&gt;"",LEFT(Розрахунок!F20,LEN(Розрахунок!F20)-1)," ")</f>
        <v xml:space="preserve"> </v>
      </c>
      <c r="E22" s="399" t="str">
        <f>IF(Розрахунок!G20&lt;&gt;"",LEFT(Розрахунок!G20,LEN(Розрахунок!G20)-1)," ")</f>
        <v xml:space="preserve"> </v>
      </c>
      <c r="F22" s="399" t="str">
        <f>IF(Розрахунок!H20&lt;&gt;"",LEFT(Розрахунок!H20,LEN(Розрахунок!H20)-1)," ")</f>
        <v xml:space="preserve"> </v>
      </c>
      <c r="G22" s="400" t="str">
        <f>IF(Розрахунок!I20&lt;&gt;"",LEFT(Розрахунок!I20,LEN(Розрахунок!I20)-1)," ")</f>
        <v xml:space="preserve"> </v>
      </c>
      <c r="H22" s="136">
        <f>Розрахунок!J20</f>
        <v>0</v>
      </c>
      <c r="I22" s="399" t="str">
        <f>IF(Розрахунок!K20&lt;&gt;"",LEFT(Розрахунок!K20, LEN(Розрахунок!K20)-1)," ")</f>
        <v xml:space="preserve"> </v>
      </c>
      <c r="J22" s="399">
        <f>Розрахунок!E20</f>
        <v>0</v>
      </c>
      <c r="K22" s="85">
        <f>Розрахунок!DN20</f>
        <v>0</v>
      </c>
      <c r="L22" s="398">
        <f>Розрахунок!DM20</f>
        <v>0</v>
      </c>
      <c r="M22" s="399">
        <f ca="1">Розрахунок!L20</f>
        <v>0</v>
      </c>
      <c r="N22" s="399">
        <f ca="1">Розрахунок!M20</f>
        <v>0</v>
      </c>
      <c r="O22" s="399">
        <f ca="1">Розрахунок!N20</f>
        <v>0</v>
      </c>
      <c r="P22" s="399">
        <f ca="1">Розрахунок!O20</f>
        <v>0</v>
      </c>
      <c r="Q22" s="387">
        <f ca="1">Розрахунок!DL20</f>
        <v>0</v>
      </c>
      <c r="R22" s="383" t="str">
        <f t="shared" si="0"/>
        <v xml:space="preserve"> </v>
      </c>
      <c r="S22" s="398">
        <f>Розрахунок!U20</f>
        <v>0</v>
      </c>
      <c r="T22" s="400">
        <f>Розрахунок!AB20</f>
        <v>0</v>
      </c>
      <c r="U22" s="136">
        <f>Розрахунок!AI20</f>
        <v>0</v>
      </c>
      <c r="V22" s="85">
        <f>Розрахунок!AP20</f>
        <v>0</v>
      </c>
      <c r="W22" s="398">
        <f>Розрахунок!AW20</f>
        <v>0</v>
      </c>
      <c r="X22" s="400">
        <f>Розрахунок!BD20</f>
        <v>0</v>
      </c>
      <c r="Y22" s="136">
        <f>Розрахунок!BK20</f>
        <v>0</v>
      </c>
      <c r="Z22" s="85">
        <f>Розрахунок!BR20</f>
        <v>0</v>
      </c>
      <c r="AA22" s="398">
        <f>Розрахунок!BY20</f>
        <v>0</v>
      </c>
      <c r="AB22" s="85">
        <f>Розрахунок!CF20</f>
        <v>0</v>
      </c>
      <c r="AC22" s="398">
        <f>Розрахунок!CM20</f>
        <v>0</v>
      </c>
      <c r="AD22" s="400">
        <f>Розрахунок!CT20</f>
        <v>0</v>
      </c>
      <c r="AE22" s="398">
        <f>Розрахунок!DA20</f>
        <v>0</v>
      </c>
      <c r="AF22" s="400">
        <f>Розрахунок!DH20</f>
        <v>0</v>
      </c>
      <c r="AG22" s="148"/>
      <c r="AI22" s="30" t="e">
        <f ca="1">Розрахунок!ED20</f>
        <v>#NAME?</v>
      </c>
      <c r="AJ22" s="31" t="e">
        <f ca="1">Розрахунок!EE20</f>
        <v>#NAME?</v>
      </c>
      <c r="AK22" s="31" t="e">
        <f ca="1">Розрахунок!EF20</f>
        <v>#NAME?</v>
      </c>
      <c r="AL22" s="31" t="e">
        <f ca="1">Розрахунок!EG20</f>
        <v>#NAME?</v>
      </c>
      <c r="AM22" s="31" t="e">
        <f ca="1">Розрахунок!EH20</f>
        <v>#NAME?</v>
      </c>
      <c r="AN22" s="31" t="e">
        <f ca="1">Розрахунок!EI20</f>
        <v>#NAME?</v>
      </c>
      <c r="AO22" s="32" t="e">
        <f ca="1">Розрахунок!EJ20</f>
        <v>#NAME?</v>
      </c>
      <c r="AP22" s="149" t="e">
        <f ca="1">IF(OR(Розрахунок!$EP20&lt;&gt;""),"+","")</f>
        <v>#NAME?</v>
      </c>
      <c r="AQ22" s="5"/>
    </row>
    <row r="23" spans="1:43" s="52" customFormat="1" hidden="1" x14ac:dyDescent="0.2">
      <c r="A23" s="417" t="e">
        <f ca="1">Розрахунок!A21</f>
        <v>#NAME?</v>
      </c>
      <c r="B23" s="371">
        <f>Розрахунок!B21</f>
        <v>0</v>
      </c>
      <c r="C23" s="417" t="str">
        <f>Розрахунок!C21</f>
        <v/>
      </c>
      <c r="D23" s="398" t="str">
        <f>IF(Розрахунок!F21&lt;&gt;"",LEFT(Розрахунок!F21,LEN(Розрахунок!F21)-1)," ")</f>
        <v xml:space="preserve"> </v>
      </c>
      <c r="E23" s="399" t="str">
        <f>IF(Розрахунок!G21&lt;&gt;"",LEFT(Розрахунок!G21,LEN(Розрахунок!G21)-1)," ")</f>
        <v xml:space="preserve"> </v>
      </c>
      <c r="F23" s="399" t="str">
        <f>IF(Розрахунок!H21&lt;&gt;"",LEFT(Розрахунок!H21,LEN(Розрахунок!H21)-1)," ")</f>
        <v xml:space="preserve"> </v>
      </c>
      <c r="G23" s="400" t="str">
        <f>IF(Розрахунок!I21&lt;&gt;"",LEFT(Розрахунок!I21,LEN(Розрахунок!I21)-1)," ")</f>
        <v xml:space="preserve"> </v>
      </c>
      <c r="H23" s="136">
        <f>Розрахунок!J21</f>
        <v>0</v>
      </c>
      <c r="I23" s="399" t="str">
        <f>IF(Розрахунок!K21&lt;&gt;"",LEFT(Розрахунок!K21, LEN(Розрахунок!K21)-1)," ")</f>
        <v xml:space="preserve"> </v>
      </c>
      <c r="J23" s="399">
        <f>Розрахунок!E21</f>
        <v>0</v>
      </c>
      <c r="K23" s="85">
        <f>Розрахунок!DN21</f>
        <v>0</v>
      </c>
      <c r="L23" s="398">
        <f>Розрахунок!DM21</f>
        <v>0</v>
      </c>
      <c r="M23" s="399">
        <f ca="1">Розрахунок!L21</f>
        <v>0</v>
      </c>
      <c r="N23" s="399">
        <f ca="1">Розрахунок!M21</f>
        <v>0</v>
      </c>
      <c r="O23" s="399">
        <f ca="1">Розрахунок!N21</f>
        <v>0</v>
      </c>
      <c r="P23" s="399">
        <f ca="1">Розрахунок!O21</f>
        <v>0</v>
      </c>
      <c r="Q23" s="387">
        <f ca="1">Розрахунок!DL21</f>
        <v>0</v>
      </c>
      <c r="R23" s="383" t="str">
        <f t="shared" si="0"/>
        <v xml:space="preserve"> </v>
      </c>
      <c r="S23" s="398">
        <f>Розрахунок!U21</f>
        <v>0</v>
      </c>
      <c r="T23" s="400">
        <f>Розрахунок!AB21</f>
        <v>0</v>
      </c>
      <c r="U23" s="136">
        <f>Розрахунок!AI21</f>
        <v>0</v>
      </c>
      <c r="V23" s="85">
        <f>Розрахунок!AP21</f>
        <v>0</v>
      </c>
      <c r="W23" s="398">
        <f>Розрахунок!AW21</f>
        <v>0</v>
      </c>
      <c r="X23" s="400">
        <f>Розрахунок!BD21</f>
        <v>0</v>
      </c>
      <c r="Y23" s="136">
        <f>Розрахунок!BK21</f>
        <v>0</v>
      </c>
      <c r="Z23" s="85">
        <f>Розрахунок!BR21</f>
        <v>0</v>
      </c>
      <c r="AA23" s="398">
        <f>Розрахунок!BY21</f>
        <v>0</v>
      </c>
      <c r="AB23" s="85">
        <f>Розрахунок!CF21</f>
        <v>0</v>
      </c>
      <c r="AC23" s="398">
        <f>Розрахунок!CM21</f>
        <v>0</v>
      </c>
      <c r="AD23" s="400">
        <f>Розрахунок!CT21</f>
        <v>0</v>
      </c>
      <c r="AE23" s="398">
        <f>Розрахунок!DA21</f>
        <v>0</v>
      </c>
      <c r="AF23" s="400">
        <f>Розрахунок!DH21</f>
        <v>0</v>
      </c>
      <c r="AG23" s="148"/>
      <c r="AI23" s="30" t="e">
        <f ca="1">Розрахунок!ED21</f>
        <v>#NAME?</v>
      </c>
      <c r="AJ23" s="31" t="e">
        <f ca="1">Розрахунок!EE21</f>
        <v>#NAME?</v>
      </c>
      <c r="AK23" s="31" t="e">
        <f ca="1">Розрахунок!EF21</f>
        <v>#NAME?</v>
      </c>
      <c r="AL23" s="31" t="e">
        <f ca="1">Розрахунок!EG21</f>
        <v>#NAME?</v>
      </c>
      <c r="AM23" s="31" t="e">
        <f ca="1">Розрахунок!EH21</f>
        <v>#NAME?</v>
      </c>
      <c r="AN23" s="31" t="e">
        <f ca="1">Розрахунок!EI21</f>
        <v>#NAME?</v>
      </c>
      <c r="AO23" s="32" t="e">
        <f ca="1">Розрахунок!EJ21</f>
        <v>#NAME?</v>
      </c>
      <c r="AP23" s="149" t="e">
        <f ca="1">IF(OR(Розрахунок!$EP21&lt;&gt;""),"+","")</f>
        <v>#NAME?</v>
      </c>
      <c r="AQ23" s="5"/>
    </row>
    <row r="24" spans="1:43" s="52" customFormat="1" hidden="1" x14ac:dyDescent="0.2">
      <c r="A24" s="417" t="e">
        <f ca="1">Розрахунок!A22</f>
        <v>#NAME?</v>
      </c>
      <c r="B24" s="371">
        <f>Розрахунок!B22</f>
        <v>0</v>
      </c>
      <c r="C24" s="417" t="str">
        <f>Розрахунок!C22</f>
        <v/>
      </c>
      <c r="D24" s="398" t="str">
        <f>IF(Розрахунок!F22&lt;&gt;"",LEFT(Розрахунок!F22,LEN(Розрахунок!F22)-1)," ")</f>
        <v xml:space="preserve"> </v>
      </c>
      <c r="E24" s="399" t="str">
        <f>IF(Розрахунок!G22&lt;&gt;"",LEFT(Розрахунок!G22,LEN(Розрахунок!G22)-1)," ")</f>
        <v xml:space="preserve"> </v>
      </c>
      <c r="F24" s="399" t="str">
        <f>IF(Розрахунок!H22&lt;&gt;"",LEFT(Розрахунок!H22,LEN(Розрахунок!H22)-1)," ")</f>
        <v xml:space="preserve"> </v>
      </c>
      <c r="G24" s="400" t="str">
        <f>IF(Розрахунок!I22&lt;&gt;"",LEFT(Розрахунок!I22,LEN(Розрахунок!I22)-1)," ")</f>
        <v xml:space="preserve"> </v>
      </c>
      <c r="H24" s="136">
        <f>Розрахунок!J22</f>
        <v>0</v>
      </c>
      <c r="I24" s="399" t="str">
        <f>IF(Розрахунок!K22&lt;&gt;"",LEFT(Розрахунок!K22, LEN(Розрахунок!K22)-1)," ")</f>
        <v xml:space="preserve"> </v>
      </c>
      <c r="J24" s="399">
        <f>Розрахунок!E22</f>
        <v>0</v>
      </c>
      <c r="K24" s="85">
        <f>Розрахунок!DN22</f>
        <v>0</v>
      </c>
      <c r="L24" s="398">
        <f>Розрахунок!DM22</f>
        <v>0</v>
      </c>
      <c r="M24" s="399">
        <f ca="1">Розрахунок!L22</f>
        <v>0</v>
      </c>
      <c r="N24" s="399">
        <f ca="1">Розрахунок!M22</f>
        <v>0</v>
      </c>
      <c r="O24" s="399">
        <f ca="1">Розрахунок!N22</f>
        <v>0</v>
      </c>
      <c r="P24" s="399">
        <f ca="1">Розрахунок!O22</f>
        <v>0</v>
      </c>
      <c r="Q24" s="387">
        <f ca="1">Розрахунок!DL22</f>
        <v>0</v>
      </c>
      <c r="R24" s="383" t="str">
        <f t="shared" si="0"/>
        <v xml:space="preserve"> </v>
      </c>
      <c r="S24" s="398">
        <f>Розрахунок!U22</f>
        <v>0</v>
      </c>
      <c r="T24" s="400">
        <f>Розрахунок!AB22</f>
        <v>0</v>
      </c>
      <c r="U24" s="136">
        <f>Розрахунок!AI22</f>
        <v>0</v>
      </c>
      <c r="V24" s="85">
        <f>Розрахунок!AP22</f>
        <v>0</v>
      </c>
      <c r="W24" s="398">
        <f>Розрахунок!AW22</f>
        <v>0</v>
      </c>
      <c r="X24" s="400">
        <f>Розрахунок!BD22</f>
        <v>0</v>
      </c>
      <c r="Y24" s="136">
        <f>Розрахунок!BK22</f>
        <v>0</v>
      </c>
      <c r="Z24" s="85">
        <f>Розрахунок!BR22</f>
        <v>0</v>
      </c>
      <c r="AA24" s="398">
        <f>Розрахунок!BY22</f>
        <v>0</v>
      </c>
      <c r="AB24" s="85">
        <f>Розрахунок!CF22</f>
        <v>0</v>
      </c>
      <c r="AC24" s="398">
        <f>Розрахунок!CM22</f>
        <v>0</v>
      </c>
      <c r="AD24" s="400">
        <f>Розрахунок!CT22</f>
        <v>0</v>
      </c>
      <c r="AE24" s="398">
        <f>Розрахунок!DA22</f>
        <v>0</v>
      </c>
      <c r="AF24" s="400">
        <f>Розрахунок!DH22</f>
        <v>0</v>
      </c>
      <c r="AG24" s="148"/>
      <c r="AI24" s="30" t="e">
        <f ca="1">Розрахунок!ED22</f>
        <v>#NAME?</v>
      </c>
      <c r="AJ24" s="31" t="e">
        <f ca="1">Розрахунок!EE22</f>
        <v>#NAME?</v>
      </c>
      <c r="AK24" s="31" t="e">
        <f ca="1">Розрахунок!EF22</f>
        <v>#NAME?</v>
      </c>
      <c r="AL24" s="31" t="e">
        <f ca="1">Розрахунок!EG22</f>
        <v>#NAME?</v>
      </c>
      <c r="AM24" s="31" t="e">
        <f ca="1">Розрахунок!EH22</f>
        <v>#NAME?</v>
      </c>
      <c r="AN24" s="31" t="e">
        <f ca="1">Розрахунок!EI22</f>
        <v>#NAME?</v>
      </c>
      <c r="AO24" s="32" t="e">
        <f ca="1">Розрахунок!EJ22</f>
        <v>#NAME?</v>
      </c>
      <c r="AP24" s="149" t="e">
        <f ca="1">IF(OR(Розрахунок!$EP22&lt;&gt;""),"+","")</f>
        <v>#NAME?</v>
      </c>
      <c r="AQ24" s="5"/>
    </row>
    <row r="25" spans="1:43" s="52" customFormat="1" hidden="1" x14ac:dyDescent="0.2">
      <c r="A25" s="417" t="e">
        <f ca="1">Розрахунок!A23</f>
        <v>#NAME?</v>
      </c>
      <c r="B25" s="371">
        <f>Розрахунок!B23</f>
        <v>0</v>
      </c>
      <c r="C25" s="417" t="str">
        <f>Розрахунок!C23</f>
        <v/>
      </c>
      <c r="D25" s="398" t="str">
        <f>IF(Розрахунок!F23&lt;&gt;"",LEFT(Розрахунок!F23,LEN(Розрахунок!F23)-1)," ")</f>
        <v xml:space="preserve"> </v>
      </c>
      <c r="E25" s="399" t="str">
        <f>IF(Розрахунок!G23&lt;&gt;"",LEFT(Розрахунок!G23,LEN(Розрахунок!G23)-1)," ")</f>
        <v xml:space="preserve"> </v>
      </c>
      <c r="F25" s="399" t="str">
        <f>IF(Розрахунок!H23&lt;&gt;"",LEFT(Розрахунок!H23,LEN(Розрахунок!H23)-1)," ")</f>
        <v xml:space="preserve"> </v>
      </c>
      <c r="G25" s="400" t="str">
        <f>IF(Розрахунок!I23&lt;&gt;"",LEFT(Розрахунок!I23,LEN(Розрахунок!I23)-1)," ")</f>
        <v xml:space="preserve"> </v>
      </c>
      <c r="H25" s="136">
        <f>Розрахунок!J23</f>
        <v>0</v>
      </c>
      <c r="I25" s="399" t="str">
        <f>IF(Розрахунок!K23&lt;&gt;"",LEFT(Розрахунок!K23, LEN(Розрахунок!K23)-1)," ")</f>
        <v xml:space="preserve"> </v>
      </c>
      <c r="J25" s="399">
        <f>Розрахунок!E23</f>
        <v>0</v>
      </c>
      <c r="K25" s="85">
        <f>Розрахунок!DN23</f>
        <v>0</v>
      </c>
      <c r="L25" s="398">
        <f>Розрахунок!DM23</f>
        <v>0</v>
      </c>
      <c r="M25" s="399">
        <f ca="1">Розрахунок!L23</f>
        <v>0</v>
      </c>
      <c r="N25" s="399">
        <f ca="1">Розрахунок!M23</f>
        <v>0</v>
      </c>
      <c r="O25" s="399">
        <f ca="1">Розрахунок!N23</f>
        <v>0</v>
      </c>
      <c r="P25" s="399">
        <f ca="1">Розрахунок!O23</f>
        <v>0</v>
      </c>
      <c r="Q25" s="387">
        <f ca="1">Розрахунок!DL23</f>
        <v>0</v>
      </c>
      <c r="R25" s="383" t="str">
        <f t="shared" si="0"/>
        <v xml:space="preserve"> </v>
      </c>
      <c r="S25" s="398">
        <f>Розрахунок!U23</f>
        <v>0</v>
      </c>
      <c r="T25" s="400">
        <f>Розрахунок!AB23</f>
        <v>0</v>
      </c>
      <c r="U25" s="136">
        <f>Розрахунок!AI23</f>
        <v>0</v>
      </c>
      <c r="V25" s="85">
        <f>Розрахунок!AP23</f>
        <v>0</v>
      </c>
      <c r="W25" s="398">
        <f>Розрахунок!AW23</f>
        <v>0</v>
      </c>
      <c r="X25" s="400">
        <f>Розрахунок!BD23</f>
        <v>0</v>
      </c>
      <c r="Y25" s="136">
        <f>Розрахунок!BK23</f>
        <v>0</v>
      </c>
      <c r="Z25" s="85">
        <f>Розрахунок!BR23</f>
        <v>0</v>
      </c>
      <c r="AA25" s="398">
        <f>Розрахунок!BY23</f>
        <v>0</v>
      </c>
      <c r="AB25" s="85">
        <f>Розрахунок!CF23</f>
        <v>0</v>
      </c>
      <c r="AC25" s="398">
        <f>Розрахунок!CM23</f>
        <v>0</v>
      </c>
      <c r="AD25" s="400">
        <f>Розрахунок!CT23</f>
        <v>0</v>
      </c>
      <c r="AE25" s="398">
        <f>Розрахунок!DA23</f>
        <v>0</v>
      </c>
      <c r="AF25" s="400">
        <f>Розрахунок!DH23</f>
        <v>0</v>
      </c>
      <c r="AG25" s="148"/>
      <c r="AI25" s="30" t="e">
        <f ca="1">Розрахунок!ED23</f>
        <v>#NAME?</v>
      </c>
      <c r="AJ25" s="31" t="e">
        <f ca="1">Розрахунок!EE23</f>
        <v>#NAME?</v>
      </c>
      <c r="AK25" s="31" t="e">
        <f ca="1">Розрахунок!EF23</f>
        <v>#NAME?</v>
      </c>
      <c r="AL25" s="31" t="e">
        <f ca="1">Розрахунок!EG23</f>
        <v>#NAME?</v>
      </c>
      <c r="AM25" s="31" t="e">
        <f ca="1">Розрахунок!EH23</f>
        <v>#NAME?</v>
      </c>
      <c r="AN25" s="31" t="e">
        <f ca="1">Розрахунок!EI23</f>
        <v>#NAME?</v>
      </c>
      <c r="AO25" s="32" t="e">
        <f ca="1">Розрахунок!EJ23</f>
        <v>#NAME?</v>
      </c>
      <c r="AP25" s="149" t="e">
        <f ca="1">IF(OR(Розрахунок!$EP23&lt;&gt;""),"+","")</f>
        <v>#NAME?</v>
      </c>
      <c r="AQ25" s="5"/>
    </row>
    <row r="26" spans="1:43" s="52" customFormat="1" hidden="1" x14ac:dyDescent="0.2">
      <c r="A26" s="417" t="e">
        <f ca="1">Розрахунок!A24</f>
        <v>#NAME?</v>
      </c>
      <c r="B26" s="371">
        <f>Розрахунок!B24</f>
        <v>0</v>
      </c>
      <c r="C26" s="417" t="str">
        <f>Розрахунок!C24</f>
        <v/>
      </c>
      <c r="D26" s="398" t="str">
        <f>IF(Розрахунок!F24&lt;&gt;"",LEFT(Розрахунок!F24,LEN(Розрахунок!F24)-1)," ")</f>
        <v xml:space="preserve"> </v>
      </c>
      <c r="E26" s="399" t="str">
        <f>IF(Розрахунок!G24&lt;&gt;"",LEFT(Розрахунок!G24,LEN(Розрахунок!G24)-1)," ")</f>
        <v xml:space="preserve"> </v>
      </c>
      <c r="F26" s="399" t="str">
        <f>IF(Розрахунок!H24&lt;&gt;"",LEFT(Розрахунок!H24,LEN(Розрахунок!H24)-1)," ")</f>
        <v xml:space="preserve"> </v>
      </c>
      <c r="G26" s="400" t="str">
        <f>IF(Розрахунок!I24&lt;&gt;"",LEFT(Розрахунок!I24,LEN(Розрахунок!I24)-1)," ")</f>
        <v xml:space="preserve"> </v>
      </c>
      <c r="H26" s="136">
        <f>Розрахунок!J24</f>
        <v>0</v>
      </c>
      <c r="I26" s="399" t="str">
        <f>IF(Розрахунок!K24&lt;&gt;"",LEFT(Розрахунок!K24, LEN(Розрахунок!K24)-1)," ")</f>
        <v xml:space="preserve"> </v>
      </c>
      <c r="J26" s="399">
        <f>Розрахунок!E24</f>
        <v>0</v>
      </c>
      <c r="K26" s="85">
        <f>Розрахунок!DN24</f>
        <v>0</v>
      </c>
      <c r="L26" s="398">
        <f>Розрахунок!DM24</f>
        <v>0</v>
      </c>
      <c r="M26" s="399">
        <f ca="1">Розрахунок!L24</f>
        <v>0</v>
      </c>
      <c r="N26" s="399">
        <f ca="1">Розрахунок!M24</f>
        <v>0</v>
      </c>
      <c r="O26" s="399">
        <f ca="1">Розрахунок!N24</f>
        <v>0</v>
      </c>
      <c r="P26" s="399">
        <f ca="1">Розрахунок!O24</f>
        <v>0</v>
      </c>
      <c r="Q26" s="387">
        <f ca="1">Розрахунок!DL24</f>
        <v>0</v>
      </c>
      <c r="R26" s="383" t="str">
        <f t="shared" si="0"/>
        <v xml:space="preserve"> </v>
      </c>
      <c r="S26" s="398">
        <f>Розрахунок!U24</f>
        <v>0</v>
      </c>
      <c r="T26" s="400">
        <f>Розрахунок!AB24</f>
        <v>0</v>
      </c>
      <c r="U26" s="136">
        <f>Розрахунок!AI24</f>
        <v>0</v>
      </c>
      <c r="V26" s="85">
        <f>Розрахунок!AP24</f>
        <v>0</v>
      </c>
      <c r="W26" s="398">
        <f>Розрахунок!AW24</f>
        <v>0</v>
      </c>
      <c r="X26" s="400">
        <f>Розрахунок!BD24</f>
        <v>0</v>
      </c>
      <c r="Y26" s="136">
        <f>Розрахунок!BK24</f>
        <v>0</v>
      </c>
      <c r="Z26" s="85">
        <f>Розрахунок!BR24</f>
        <v>0</v>
      </c>
      <c r="AA26" s="398">
        <f>Розрахунок!BY24</f>
        <v>0</v>
      </c>
      <c r="AB26" s="85">
        <f>Розрахунок!CF24</f>
        <v>0</v>
      </c>
      <c r="AC26" s="398">
        <f>Розрахунок!CM24</f>
        <v>0</v>
      </c>
      <c r="AD26" s="400">
        <f>Розрахунок!CT24</f>
        <v>0</v>
      </c>
      <c r="AE26" s="398">
        <f>Розрахунок!DA24</f>
        <v>0</v>
      </c>
      <c r="AF26" s="400">
        <f>Розрахунок!DH24</f>
        <v>0</v>
      </c>
      <c r="AG26" s="148"/>
      <c r="AI26" s="30" t="e">
        <f ca="1">Розрахунок!ED24</f>
        <v>#NAME?</v>
      </c>
      <c r="AJ26" s="31" t="e">
        <f ca="1">Розрахунок!EE24</f>
        <v>#NAME?</v>
      </c>
      <c r="AK26" s="31" t="e">
        <f ca="1">Розрахунок!EF24</f>
        <v>#NAME?</v>
      </c>
      <c r="AL26" s="31" t="e">
        <f ca="1">Розрахунок!EG24</f>
        <v>#NAME?</v>
      </c>
      <c r="AM26" s="31" t="e">
        <f ca="1">Розрахунок!EH24</f>
        <v>#NAME?</v>
      </c>
      <c r="AN26" s="31" t="e">
        <f ca="1">Розрахунок!EI24</f>
        <v>#NAME?</v>
      </c>
      <c r="AO26" s="32" t="e">
        <f ca="1">Розрахунок!EJ24</f>
        <v>#NAME?</v>
      </c>
      <c r="AP26" s="149" t="e">
        <f ca="1">IF(OR(Розрахунок!$EP24&lt;&gt;""),"+","")</f>
        <v>#NAME?</v>
      </c>
      <c r="AQ26" s="5"/>
    </row>
    <row r="27" spans="1:43" s="52" customFormat="1" hidden="1" x14ac:dyDescent="0.2">
      <c r="A27" s="417" t="e">
        <f ca="1">Розрахунок!A25</f>
        <v>#NAME?</v>
      </c>
      <c r="B27" s="371">
        <f>Розрахунок!B25</f>
        <v>0</v>
      </c>
      <c r="C27" s="417" t="str">
        <f>Розрахунок!C25</f>
        <v/>
      </c>
      <c r="D27" s="398" t="str">
        <f>IF(Розрахунок!F25&lt;&gt;"",LEFT(Розрахунок!F25,LEN(Розрахунок!F25)-1)," ")</f>
        <v xml:space="preserve"> </v>
      </c>
      <c r="E27" s="399" t="str">
        <f>IF(Розрахунок!G25&lt;&gt;"",LEFT(Розрахунок!G25,LEN(Розрахунок!G25)-1)," ")</f>
        <v xml:space="preserve"> </v>
      </c>
      <c r="F27" s="399" t="str">
        <f>IF(Розрахунок!H25&lt;&gt;"",LEFT(Розрахунок!H25,LEN(Розрахунок!H25)-1)," ")</f>
        <v xml:space="preserve"> </v>
      </c>
      <c r="G27" s="400" t="str">
        <f>IF(Розрахунок!I25&lt;&gt;"",LEFT(Розрахунок!I25,LEN(Розрахунок!I25)-1)," ")</f>
        <v xml:space="preserve"> </v>
      </c>
      <c r="H27" s="136">
        <f>Розрахунок!J25</f>
        <v>0</v>
      </c>
      <c r="I27" s="399" t="str">
        <f>IF(Розрахунок!K25&lt;&gt;"",LEFT(Розрахунок!K25, LEN(Розрахунок!K25)-1)," ")</f>
        <v xml:space="preserve"> </v>
      </c>
      <c r="J27" s="399">
        <f>Розрахунок!E25</f>
        <v>0</v>
      </c>
      <c r="K27" s="85">
        <f>Розрахунок!DN25</f>
        <v>0</v>
      </c>
      <c r="L27" s="398">
        <f>Розрахунок!DM25</f>
        <v>0</v>
      </c>
      <c r="M27" s="399">
        <f ca="1">Розрахунок!L25</f>
        <v>0</v>
      </c>
      <c r="N27" s="399">
        <f ca="1">Розрахунок!M25</f>
        <v>0</v>
      </c>
      <c r="O27" s="399">
        <f ca="1">Розрахунок!N25</f>
        <v>0</v>
      </c>
      <c r="P27" s="399">
        <f ca="1">Розрахунок!O25</f>
        <v>0</v>
      </c>
      <c r="Q27" s="387">
        <f ca="1">Розрахунок!DL25</f>
        <v>0</v>
      </c>
      <c r="R27" s="383" t="str">
        <f t="shared" si="0"/>
        <v xml:space="preserve"> </v>
      </c>
      <c r="S27" s="398">
        <f>Розрахунок!U25</f>
        <v>0</v>
      </c>
      <c r="T27" s="400">
        <f>Розрахунок!AB25</f>
        <v>0</v>
      </c>
      <c r="U27" s="136">
        <f>Розрахунок!AI25</f>
        <v>0</v>
      </c>
      <c r="V27" s="85">
        <f>Розрахунок!AP25</f>
        <v>0</v>
      </c>
      <c r="W27" s="398">
        <f>Розрахунок!AW25</f>
        <v>0</v>
      </c>
      <c r="X27" s="400">
        <f>Розрахунок!BD25</f>
        <v>0</v>
      </c>
      <c r="Y27" s="136">
        <f>Розрахунок!BK25</f>
        <v>0</v>
      </c>
      <c r="Z27" s="85">
        <f>Розрахунок!BR25</f>
        <v>0</v>
      </c>
      <c r="AA27" s="398">
        <f>Розрахунок!BY25</f>
        <v>0</v>
      </c>
      <c r="AB27" s="85">
        <f>Розрахунок!CF25</f>
        <v>0</v>
      </c>
      <c r="AC27" s="398">
        <f>Розрахунок!CM25</f>
        <v>0</v>
      </c>
      <c r="AD27" s="400">
        <f>Розрахунок!CT25</f>
        <v>0</v>
      </c>
      <c r="AE27" s="398">
        <f>Розрахунок!DA25</f>
        <v>0</v>
      </c>
      <c r="AF27" s="400">
        <f>Розрахунок!DH25</f>
        <v>0</v>
      </c>
      <c r="AG27" s="148"/>
      <c r="AI27" s="30" t="e">
        <f ca="1">Розрахунок!ED25</f>
        <v>#NAME?</v>
      </c>
      <c r="AJ27" s="31" t="e">
        <f ca="1">Розрахунок!EE25</f>
        <v>#NAME?</v>
      </c>
      <c r="AK27" s="31" t="e">
        <f ca="1">Розрахунок!EF25</f>
        <v>#NAME?</v>
      </c>
      <c r="AL27" s="31" t="e">
        <f ca="1">Розрахунок!EG25</f>
        <v>#NAME?</v>
      </c>
      <c r="AM27" s="31" t="e">
        <f ca="1">Розрахунок!EH25</f>
        <v>#NAME?</v>
      </c>
      <c r="AN27" s="31" t="e">
        <f ca="1">Розрахунок!EI25</f>
        <v>#NAME?</v>
      </c>
      <c r="AO27" s="32" t="e">
        <f ca="1">Розрахунок!EJ25</f>
        <v>#NAME?</v>
      </c>
      <c r="AP27" s="149" t="e">
        <f ca="1">IF(OR(Розрахунок!$EP25&lt;&gt;""),"+","")</f>
        <v>#NAME?</v>
      </c>
      <c r="AQ27" s="5"/>
    </row>
    <row r="28" spans="1:43" s="52" customFormat="1" hidden="1" x14ac:dyDescent="0.2">
      <c r="A28" s="417" t="e">
        <f ca="1">Розрахунок!A26</f>
        <v>#NAME?</v>
      </c>
      <c r="B28" s="371">
        <f>Розрахунок!B26</f>
        <v>0</v>
      </c>
      <c r="C28" s="417" t="str">
        <f>Розрахунок!C26</f>
        <v/>
      </c>
      <c r="D28" s="398" t="str">
        <f>IF(Розрахунок!F26&lt;&gt;"",LEFT(Розрахунок!F26,LEN(Розрахунок!F26)-1)," ")</f>
        <v xml:space="preserve"> </v>
      </c>
      <c r="E28" s="399" t="str">
        <f>IF(Розрахунок!G26&lt;&gt;"",LEFT(Розрахунок!G26,LEN(Розрахунок!G26)-1)," ")</f>
        <v xml:space="preserve"> </v>
      </c>
      <c r="F28" s="399" t="str">
        <f>IF(Розрахунок!H26&lt;&gt;"",LEFT(Розрахунок!H26,LEN(Розрахунок!H26)-1)," ")</f>
        <v xml:space="preserve"> </v>
      </c>
      <c r="G28" s="400" t="str">
        <f>IF(Розрахунок!I26&lt;&gt;"",LEFT(Розрахунок!I26,LEN(Розрахунок!I26)-1)," ")</f>
        <v xml:space="preserve"> </v>
      </c>
      <c r="H28" s="136">
        <f>Розрахунок!J26</f>
        <v>0</v>
      </c>
      <c r="I28" s="399" t="str">
        <f>IF(Розрахунок!K26&lt;&gt;"",LEFT(Розрахунок!K26, LEN(Розрахунок!K26)-1)," ")</f>
        <v xml:space="preserve"> </v>
      </c>
      <c r="J28" s="399">
        <f>Розрахунок!E26</f>
        <v>0</v>
      </c>
      <c r="K28" s="85">
        <f>Розрахунок!DN26</f>
        <v>0</v>
      </c>
      <c r="L28" s="398">
        <f>Розрахунок!DM26</f>
        <v>0</v>
      </c>
      <c r="M28" s="399">
        <f ca="1">Розрахунок!L26</f>
        <v>0</v>
      </c>
      <c r="N28" s="399">
        <f ca="1">Розрахунок!M26</f>
        <v>0</v>
      </c>
      <c r="O28" s="399">
        <f ca="1">Розрахунок!N26</f>
        <v>0</v>
      </c>
      <c r="P28" s="399">
        <f ca="1">Розрахунок!O26</f>
        <v>0</v>
      </c>
      <c r="Q28" s="387">
        <f ca="1">Розрахунок!DL26</f>
        <v>0</v>
      </c>
      <c r="R28" s="383" t="str">
        <f t="shared" si="0"/>
        <v xml:space="preserve"> </v>
      </c>
      <c r="S28" s="398">
        <f>Розрахунок!U26</f>
        <v>0</v>
      </c>
      <c r="T28" s="400">
        <f>Розрахунок!AB26</f>
        <v>0</v>
      </c>
      <c r="U28" s="136">
        <f>Розрахунок!AI26</f>
        <v>0</v>
      </c>
      <c r="V28" s="85">
        <f>Розрахунок!AP26</f>
        <v>0</v>
      </c>
      <c r="W28" s="398">
        <f>Розрахунок!AW26</f>
        <v>0</v>
      </c>
      <c r="X28" s="400">
        <f>Розрахунок!BD26</f>
        <v>0</v>
      </c>
      <c r="Y28" s="136">
        <f>Розрахунок!BK26</f>
        <v>0</v>
      </c>
      <c r="Z28" s="85">
        <f>Розрахунок!BR26</f>
        <v>0</v>
      </c>
      <c r="AA28" s="398">
        <f>Розрахунок!BY26</f>
        <v>0</v>
      </c>
      <c r="AB28" s="85">
        <f>Розрахунок!CF26</f>
        <v>0</v>
      </c>
      <c r="AC28" s="398">
        <f>Розрахунок!CM26</f>
        <v>0</v>
      </c>
      <c r="AD28" s="400">
        <f>Розрахунок!CT26</f>
        <v>0</v>
      </c>
      <c r="AE28" s="398">
        <f>Розрахунок!DA26</f>
        <v>0</v>
      </c>
      <c r="AF28" s="400">
        <f>Розрахунок!DH26</f>
        <v>0</v>
      </c>
      <c r="AG28" s="148"/>
      <c r="AI28" s="30" t="e">
        <f ca="1">Розрахунок!ED26</f>
        <v>#NAME?</v>
      </c>
      <c r="AJ28" s="31" t="e">
        <f ca="1">Розрахунок!EE26</f>
        <v>#NAME?</v>
      </c>
      <c r="AK28" s="31" t="e">
        <f ca="1">Розрахунок!EF26</f>
        <v>#NAME?</v>
      </c>
      <c r="AL28" s="31" t="e">
        <f ca="1">Розрахунок!EG26</f>
        <v>#NAME?</v>
      </c>
      <c r="AM28" s="31" t="e">
        <f ca="1">Розрахунок!EH26</f>
        <v>#NAME?</v>
      </c>
      <c r="AN28" s="31" t="e">
        <f ca="1">Розрахунок!EI26</f>
        <v>#NAME?</v>
      </c>
      <c r="AO28" s="32" t="e">
        <f ca="1">Розрахунок!EJ26</f>
        <v>#NAME?</v>
      </c>
      <c r="AP28" s="149" t="e">
        <f ca="1">IF(OR(Розрахунок!$EP26&lt;&gt;""),"+","")</f>
        <v>#NAME?</v>
      </c>
      <c r="AQ28" s="5"/>
    </row>
    <row r="29" spans="1:43" s="52" customFormat="1" hidden="1" x14ac:dyDescent="0.2">
      <c r="A29" s="417" t="e">
        <f ca="1">Розрахунок!A27</f>
        <v>#NAME?</v>
      </c>
      <c r="B29" s="371">
        <f>Розрахунок!B27</f>
        <v>0</v>
      </c>
      <c r="C29" s="417" t="str">
        <f>Розрахунок!C27</f>
        <v/>
      </c>
      <c r="D29" s="398" t="str">
        <f>IF(Розрахунок!F27&lt;&gt;"",LEFT(Розрахунок!F27,LEN(Розрахунок!F27)-1)," ")</f>
        <v xml:space="preserve"> </v>
      </c>
      <c r="E29" s="399" t="str">
        <f>IF(Розрахунок!G27&lt;&gt;"",LEFT(Розрахунок!G27,LEN(Розрахунок!G27)-1)," ")</f>
        <v xml:space="preserve"> </v>
      </c>
      <c r="F29" s="399" t="str">
        <f>IF(Розрахунок!H27&lt;&gt;"",LEFT(Розрахунок!H27,LEN(Розрахунок!H27)-1)," ")</f>
        <v xml:space="preserve"> </v>
      </c>
      <c r="G29" s="400" t="str">
        <f>IF(Розрахунок!I27&lt;&gt;"",LEFT(Розрахунок!I27,LEN(Розрахунок!I27)-1)," ")</f>
        <v xml:space="preserve"> </v>
      </c>
      <c r="H29" s="136">
        <f>Розрахунок!J27</f>
        <v>0</v>
      </c>
      <c r="I29" s="399" t="str">
        <f>IF(Розрахунок!K27&lt;&gt;"",LEFT(Розрахунок!K27, LEN(Розрахунок!K27)-1)," ")</f>
        <v xml:space="preserve"> </v>
      </c>
      <c r="J29" s="399">
        <f>Розрахунок!E27</f>
        <v>0</v>
      </c>
      <c r="K29" s="85">
        <f>Розрахунок!DN27</f>
        <v>0</v>
      </c>
      <c r="L29" s="398">
        <f>Розрахунок!DM27</f>
        <v>0</v>
      </c>
      <c r="M29" s="399">
        <f ca="1">Розрахунок!L27</f>
        <v>0</v>
      </c>
      <c r="N29" s="399">
        <f ca="1">Розрахунок!M27</f>
        <v>0</v>
      </c>
      <c r="O29" s="399">
        <f ca="1">Розрахунок!N27</f>
        <v>0</v>
      </c>
      <c r="P29" s="399">
        <f ca="1">Розрахунок!O27</f>
        <v>0</v>
      </c>
      <c r="Q29" s="387">
        <f ca="1">Розрахунок!DL27</f>
        <v>0</v>
      </c>
      <c r="R29" s="383" t="str">
        <f t="shared" si="0"/>
        <v xml:space="preserve"> </v>
      </c>
      <c r="S29" s="398">
        <f>Розрахунок!U27</f>
        <v>0</v>
      </c>
      <c r="T29" s="400">
        <f>Розрахунок!AB27</f>
        <v>0</v>
      </c>
      <c r="U29" s="136">
        <f>Розрахунок!AI27</f>
        <v>0</v>
      </c>
      <c r="V29" s="85">
        <f>Розрахунок!AP27</f>
        <v>0</v>
      </c>
      <c r="W29" s="398">
        <f>Розрахунок!AW27</f>
        <v>0</v>
      </c>
      <c r="X29" s="400">
        <f>Розрахунок!BD27</f>
        <v>0</v>
      </c>
      <c r="Y29" s="136">
        <f>Розрахунок!BK27</f>
        <v>0</v>
      </c>
      <c r="Z29" s="85">
        <f>Розрахунок!BR27</f>
        <v>0</v>
      </c>
      <c r="AA29" s="398">
        <f>Розрахунок!BY27</f>
        <v>0</v>
      </c>
      <c r="AB29" s="85">
        <f>Розрахунок!CF27</f>
        <v>0</v>
      </c>
      <c r="AC29" s="398">
        <f>Розрахунок!CM27</f>
        <v>0</v>
      </c>
      <c r="AD29" s="400">
        <f>Розрахунок!CT27</f>
        <v>0</v>
      </c>
      <c r="AE29" s="398">
        <f>Розрахунок!DA27</f>
        <v>0</v>
      </c>
      <c r="AF29" s="400">
        <f>Розрахунок!DH27</f>
        <v>0</v>
      </c>
      <c r="AG29" s="148"/>
      <c r="AI29" s="30" t="e">
        <f ca="1">Розрахунок!ED27</f>
        <v>#NAME?</v>
      </c>
      <c r="AJ29" s="31" t="e">
        <f ca="1">Розрахунок!EE27</f>
        <v>#NAME?</v>
      </c>
      <c r="AK29" s="31" t="e">
        <f ca="1">Розрахунок!EF27</f>
        <v>#NAME?</v>
      </c>
      <c r="AL29" s="31" t="e">
        <f ca="1">Розрахунок!EG27</f>
        <v>#NAME?</v>
      </c>
      <c r="AM29" s="31" t="e">
        <f ca="1">Розрахунок!EH27</f>
        <v>#NAME?</v>
      </c>
      <c r="AN29" s="31" t="e">
        <f ca="1">Розрахунок!EI27</f>
        <v>#NAME?</v>
      </c>
      <c r="AO29" s="32" t="e">
        <f ca="1">Розрахунок!EJ27</f>
        <v>#NAME?</v>
      </c>
      <c r="AP29" s="149" t="e">
        <f ca="1">IF(OR(Розрахунок!$EP27&lt;&gt;""),"+","")</f>
        <v>#NAME?</v>
      </c>
      <c r="AQ29" s="5"/>
    </row>
    <row r="30" spans="1:43" s="52" customFormat="1" hidden="1" x14ac:dyDescent="0.2">
      <c r="A30" s="417" t="e">
        <f ca="1">Розрахунок!A28</f>
        <v>#NAME?</v>
      </c>
      <c r="B30" s="371">
        <f>Розрахунок!B28</f>
        <v>0</v>
      </c>
      <c r="C30" s="417" t="str">
        <f>Розрахунок!C28</f>
        <v/>
      </c>
      <c r="D30" s="398" t="str">
        <f>IF(Розрахунок!F28&lt;&gt;"",LEFT(Розрахунок!F28,LEN(Розрахунок!F28)-1)," ")</f>
        <v xml:space="preserve"> </v>
      </c>
      <c r="E30" s="399" t="str">
        <f>IF(Розрахунок!G28&lt;&gt;"",LEFT(Розрахунок!G28,LEN(Розрахунок!G28)-1)," ")</f>
        <v xml:space="preserve"> </v>
      </c>
      <c r="F30" s="399" t="str">
        <f>IF(Розрахунок!H28&lt;&gt;"",LEFT(Розрахунок!H28,LEN(Розрахунок!H28)-1)," ")</f>
        <v xml:space="preserve"> </v>
      </c>
      <c r="G30" s="400" t="str">
        <f>IF(Розрахунок!I28&lt;&gt;"",LEFT(Розрахунок!I28,LEN(Розрахунок!I28)-1)," ")</f>
        <v xml:space="preserve"> </v>
      </c>
      <c r="H30" s="136">
        <f>Розрахунок!J28</f>
        <v>0</v>
      </c>
      <c r="I30" s="399" t="str">
        <f>IF(Розрахунок!K28&lt;&gt;"",LEFT(Розрахунок!K28, LEN(Розрахунок!K28)-1)," ")</f>
        <v xml:space="preserve"> </v>
      </c>
      <c r="J30" s="399">
        <f>Розрахунок!E28</f>
        <v>0</v>
      </c>
      <c r="K30" s="85">
        <f>Розрахунок!DN28</f>
        <v>0</v>
      </c>
      <c r="L30" s="398">
        <f>Розрахунок!DM28</f>
        <v>0</v>
      </c>
      <c r="M30" s="399">
        <f ca="1">Розрахунок!L28</f>
        <v>0</v>
      </c>
      <c r="N30" s="399">
        <f ca="1">Розрахунок!M28</f>
        <v>0</v>
      </c>
      <c r="O30" s="399">
        <f ca="1">Розрахунок!N28</f>
        <v>0</v>
      </c>
      <c r="P30" s="399">
        <f ca="1">Розрахунок!O28</f>
        <v>0</v>
      </c>
      <c r="Q30" s="387">
        <f ca="1">Розрахунок!DL28</f>
        <v>0</v>
      </c>
      <c r="R30" s="383" t="str">
        <f t="shared" si="0"/>
        <v xml:space="preserve"> </v>
      </c>
      <c r="S30" s="398">
        <f>Розрахунок!U28</f>
        <v>0</v>
      </c>
      <c r="T30" s="400">
        <f>Розрахунок!AB28</f>
        <v>0</v>
      </c>
      <c r="U30" s="136">
        <f>Розрахунок!AI28</f>
        <v>0</v>
      </c>
      <c r="V30" s="85">
        <f>Розрахунок!AP28</f>
        <v>0</v>
      </c>
      <c r="W30" s="398">
        <f>Розрахунок!AW28</f>
        <v>0</v>
      </c>
      <c r="X30" s="400">
        <f>Розрахунок!BD28</f>
        <v>0</v>
      </c>
      <c r="Y30" s="136">
        <f>Розрахунок!BK28</f>
        <v>0</v>
      </c>
      <c r="Z30" s="85">
        <f>Розрахунок!BR28</f>
        <v>0</v>
      </c>
      <c r="AA30" s="398">
        <f>Розрахунок!BY28</f>
        <v>0</v>
      </c>
      <c r="AB30" s="85">
        <f>Розрахунок!CF28</f>
        <v>0</v>
      </c>
      <c r="AC30" s="398">
        <f>Розрахунок!CM28</f>
        <v>0</v>
      </c>
      <c r="AD30" s="400">
        <f>Розрахунок!CT28</f>
        <v>0</v>
      </c>
      <c r="AE30" s="398">
        <f>Розрахунок!DA28</f>
        <v>0</v>
      </c>
      <c r="AF30" s="400">
        <f>Розрахунок!DH28</f>
        <v>0</v>
      </c>
      <c r="AG30" s="148"/>
      <c r="AI30" s="30" t="e">
        <f ca="1">Розрахунок!ED28</f>
        <v>#NAME?</v>
      </c>
      <c r="AJ30" s="31" t="e">
        <f ca="1">Розрахунок!EE28</f>
        <v>#NAME?</v>
      </c>
      <c r="AK30" s="31" t="e">
        <f ca="1">Розрахунок!EF28</f>
        <v>#NAME?</v>
      </c>
      <c r="AL30" s="31" t="e">
        <f ca="1">Розрахунок!EG28</f>
        <v>#NAME?</v>
      </c>
      <c r="AM30" s="31" t="e">
        <f ca="1">Розрахунок!EH28</f>
        <v>#NAME?</v>
      </c>
      <c r="AN30" s="31" t="e">
        <f ca="1">Розрахунок!EI28</f>
        <v>#NAME?</v>
      </c>
      <c r="AO30" s="32" t="e">
        <f ca="1">Розрахунок!EJ28</f>
        <v>#NAME?</v>
      </c>
      <c r="AP30" s="149" t="e">
        <f ca="1">IF(OR(Розрахунок!$EP28&lt;&gt;""),"+","")</f>
        <v>#NAME?</v>
      </c>
      <c r="AQ30" s="5"/>
    </row>
    <row r="31" spans="1:43" s="52" customFormat="1" hidden="1" x14ac:dyDescent="0.2">
      <c r="A31" s="417" t="e">
        <f ca="1">Розрахунок!A29</f>
        <v>#NAME?</v>
      </c>
      <c r="B31" s="371">
        <f>Розрахунок!B29</f>
        <v>0</v>
      </c>
      <c r="C31" s="417" t="str">
        <f>Розрахунок!C29</f>
        <v/>
      </c>
      <c r="D31" s="398" t="str">
        <f>IF(Розрахунок!F29&lt;&gt;"",LEFT(Розрахунок!F29,LEN(Розрахунок!F29)-1)," ")</f>
        <v xml:space="preserve"> </v>
      </c>
      <c r="E31" s="399" t="str">
        <f>IF(Розрахунок!G29&lt;&gt;"",LEFT(Розрахунок!G29,LEN(Розрахунок!G29)-1)," ")</f>
        <v xml:space="preserve"> </v>
      </c>
      <c r="F31" s="399" t="str">
        <f>IF(Розрахунок!H29&lt;&gt;"",LEFT(Розрахунок!H29,LEN(Розрахунок!H29)-1)," ")</f>
        <v xml:space="preserve"> </v>
      </c>
      <c r="G31" s="400" t="str">
        <f>IF(Розрахунок!I29&lt;&gt;"",LEFT(Розрахунок!I29,LEN(Розрахунок!I29)-1)," ")</f>
        <v xml:space="preserve"> </v>
      </c>
      <c r="H31" s="136">
        <f>Розрахунок!J29</f>
        <v>0</v>
      </c>
      <c r="I31" s="399" t="str">
        <f>IF(Розрахунок!K29&lt;&gt;"",LEFT(Розрахунок!K29, LEN(Розрахунок!K29)-1)," ")</f>
        <v xml:space="preserve"> </v>
      </c>
      <c r="J31" s="399">
        <f>Розрахунок!E29</f>
        <v>0</v>
      </c>
      <c r="K31" s="85">
        <f>Розрахунок!DN29</f>
        <v>0</v>
      </c>
      <c r="L31" s="398">
        <f>Розрахунок!DM29</f>
        <v>0</v>
      </c>
      <c r="M31" s="399">
        <f ca="1">Розрахунок!L29</f>
        <v>0</v>
      </c>
      <c r="N31" s="399">
        <f ca="1">Розрахунок!M29</f>
        <v>0</v>
      </c>
      <c r="O31" s="399">
        <f ca="1">Розрахунок!N29</f>
        <v>0</v>
      </c>
      <c r="P31" s="399">
        <f ca="1">Розрахунок!O29</f>
        <v>0</v>
      </c>
      <c r="Q31" s="387">
        <f ca="1">Розрахунок!DL29</f>
        <v>0</v>
      </c>
      <c r="R31" s="383" t="str">
        <f t="shared" si="0"/>
        <v xml:space="preserve"> </v>
      </c>
      <c r="S31" s="398">
        <f>Розрахунок!U29</f>
        <v>0</v>
      </c>
      <c r="T31" s="400">
        <f>Розрахунок!AB29</f>
        <v>0</v>
      </c>
      <c r="U31" s="136">
        <f>Розрахунок!AI29</f>
        <v>0</v>
      </c>
      <c r="V31" s="85">
        <f>Розрахунок!AP29</f>
        <v>0</v>
      </c>
      <c r="W31" s="398">
        <f>Розрахунок!AW29</f>
        <v>0</v>
      </c>
      <c r="X31" s="400">
        <f>Розрахунок!BD29</f>
        <v>0</v>
      </c>
      <c r="Y31" s="136">
        <f>Розрахунок!BK29</f>
        <v>0</v>
      </c>
      <c r="Z31" s="85">
        <f>Розрахунок!BR29</f>
        <v>0</v>
      </c>
      <c r="AA31" s="398">
        <f>Розрахунок!BY29</f>
        <v>0</v>
      </c>
      <c r="AB31" s="85">
        <f>Розрахунок!CF29</f>
        <v>0</v>
      </c>
      <c r="AC31" s="398">
        <f>Розрахунок!CM29</f>
        <v>0</v>
      </c>
      <c r="AD31" s="400">
        <f>Розрахунок!CT29</f>
        <v>0</v>
      </c>
      <c r="AE31" s="398">
        <f>Розрахунок!DA29</f>
        <v>0</v>
      </c>
      <c r="AF31" s="400">
        <f>Розрахунок!DH29</f>
        <v>0</v>
      </c>
      <c r="AG31" s="148"/>
      <c r="AI31" s="30" t="e">
        <f ca="1">Розрахунок!ED29</f>
        <v>#NAME?</v>
      </c>
      <c r="AJ31" s="31" t="e">
        <f ca="1">Розрахунок!EE29</f>
        <v>#NAME?</v>
      </c>
      <c r="AK31" s="31" t="e">
        <f ca="1">Розрахунок!EF29</f>
        <v>#NAME?</v>
      </c>
      <c r="AL31" s="31" t="e">
        <f ca="1">Розрахунок!EG29</f>
        <v>#NAME?</v>
      </c>
      <c r="AM31" s="31" t="e">
        <f ca="1">Розрахунок!EH29</f>
        <v>#NAME?</v>
      </c>
      <c r="AN31" s="31" t="e">
        <f ca="1">Розрахунок!EI29</f>
        <v>#NAME?</v>
      </c>
      <c r="AO31" s="32" t="e">
        <f ca="1">Розрахунок!EJ29</f>
        <v>#NAME?</v>
      </c>
      <c r="AP31" s="149" t="e">
        <f ca="1">IF(OR(Розрахунок!$EP29&lt;&gt;""),"+","")</f>
        <v>#NAME?</v>
      </c>
      <c r="AQ31" s="5"/>
    </row>
    <row r="32" spans="1:43" s="52" customFormat="1" hidden="1" x14ac:dyDescent="0.2">
      <c r="A32" s="417" t="e">
        <f ca="1">Розрахунок!A30</f>
        <v>#NAME?</v>
      </c>
      <c r="B32" s="371">
        <f>Розрахунок!B30</f>
        <v>0</v>
      </c>
      <c r="C32" s="417" t="str">
        <f>Розрахунок!C30</f>
        <v/>
      </c>
      <c r="D32" s="398" t="str">
        <f>IF(Розрахунок!F30&lt;&gt;"",LEFT(Розрахунок!F30,LEN(Розрахунок!F30)-1)," ")</f>
        <v xml:space="preserve"> </v>
      </c>
      <c r="E32" s="399" t="str">
        <f>IF(Розрахунок!G30&lt;&gt;"",LEFT(Розрахунок!G30,LEN(Розрахунок!G30)-1)," ")</f>
        <v xml:space="preserve"> </v>
      </c>
      <c r="F32" s="399" t="str">
        <f>IF(Розрахунок!H30&lt;&gt;"",LEFT(Розрахунок!H30,LEN(Розрахунок!H30)-1)," ")</f>
        <v xml:space="preserve"> </v>
      </c>
      <c r="G32" s="400" t="str">
        <f>IF(Розрахунок!I30&lt;&gt;"",LEFT(Розрахунок!I30,LEN(Розрахунок!I30)-1)," ")</f>
        <v xml:space="preserve"> </v>
      </c>
      <c r="H32" s="136">
        <f>Розрахунок!J30</f>
        <v>0</v>
      </c>
      <c r="I32" s="399" t="str">
        <f>IF(Розрахунок!K30&lt;&gt;"",LEFT(Розрахунок!K30, LEN(Розрахунок!K30)-1)," ")</f>
        <v xml:space="preserve"> </v>
      </c>
      <c r="J32" s="399">
        <f>Розрахунок!E30</f>
        <v>0</v>
      </c>
      <c r="K32" s="85">
        <f>Розрахунок!DN30</f>
        <v>0</v>
      </c>
      <c r="L32" s="398">
        <f>Розрахунок!DM30</f>
        <v>0</v>
      </c>
      <c r="M32" s="399">
        <f ca="1">Розрахунок!L30</f>
        <v>0</v>
      </c>
      <c r="N32" s="399">
        <f ca="1">Розрахунок!M30</f>
        <v>0</v>
      </c>
      <c r="O32" s="399">
        <f ca="1">Розрахунок!N30</f>
        <v>0</v>
      </c>
      <c r="P32" s="399">
        <f ca="1">Розрахунок!O30</f>
        <v>0</v>
      </c>
      <c r="Q32" s="387">
        <f ca="1">Розрахунок!DL30</f>
        <v>0</v>
      </c>
      <c r="R32" s="383" t="str">
        <f t="shared" si="0"/>
        <v xml:space="preserve"> </v>
      </c>
      <c r="S32" s="398">
        <f>Розрахунок!U30</f>
        <v>0</v>
      </c>
      <c r="T32" s="400">
        <f>Розрахунок!AB30</f>
        <v>0</v>
      </c>
      <c r="U32" s="136">
        <f>Розрахунок!AI30</f>
        <v>0</v>
      </c>
      <c r="V32" s="85">
        <f>Розрахунок!AP30</f>
        <v>0</v>
      </c>
      <c r="W32" s="398">
        <f>Розрахунок!AW30</f>
        <v>0</v>
      </c>
      <c r="X32" s="400">
        <f>Розрахунок!BD30</f>
        <v>0</v>
      </c>
      <c r="Y32" s="136">
        <f>Розрахунок!BK30</f>
        <v>0</v>
      </c>
      <c r="Z32" s="85">
        <f>Розрахунок!BR30</f>
        <v>0</v>
      </c>
      <c r="AA32" s="398">
        <f>Розрахунок!BY30</f>
        <v>0</v>
      </c>
      <c r="AB32" s="85">
        <f>Розрахунок!CF30</f>
        <v>0</v>
      </c>
      <c r="AC32" s="398">
        <f>Розрахунок!CM30</f>
        <v>0</v>
      </c>
      <c r="AD32" s="400">
        <f>Розрахунок!CT30</f>
        <v>0</v>
      </c>
      <c r="AE32" s="398">
        <f>Розрахунок!DA30</f>
        <v>0</v>
      </c>
      <c r="AF32" s="400">
        <f>Розрахунок!DH30</f>
        <v>0</v>
      </c>
      <c r="AG32" s="148"/>
      <c r="AI32" s="30" t="e">
        <f ca="1">Розрахунок!ED30</f>
        <v>#NAME?</v>
      </c>
      <c r="AJ32" s="31" t="e">
        <f ca="1">Розрахунок!EE30</f>
        <v>#NAME?</v>
      </c>
      <c r="AK32" s="31" t="e">
        <f ca="1">Розрахунок!EF30</f>
        <v>#NAME?</v>
      </c>
      <c r="AL32" s="31" t="e">
        <f ca="1">Розрахунок!EG30</f>
        <v>#NAME?</v>
      </c>
      <c r="AM32" s="31" t="e">
        <f ca="1">Розрахунок!EH30</f>
        <v>#NAME?</v>
      </c>
      <c r="AN32" s="31" t="e">
        <f ca="1">Розрахунок!EI30</f>
        <v>#NAME?</v>
      </c>
      <c r="AO32" s="32" t="e">
        <f ca="1">Розрахунок!EJ30</f>
        <v>#NAME?</v>
      </c>
      <c r="AP32" s="149" t="e">
        <f ca="1">IF(OR(Розрахунок!$EP30&lt;&gt;""),"+","")</f>
        <v>#NAME?</v>
      </c>
      <c r="AQ32" s="5"/>
    </row>
    <row r="33" spans="1:43" s="52" customFormat="1" hidden="1" x14ac:dyDescent="0.2">
      <c r="A33" s="417" t="e">
        <f ca="1">Розрахунок!A31</f>
        <v>#NAME?</v>
      </c>
      <c r="B33" s="371">
        <f>Розрахунок!B31</f>
        <v>0</v>
      </c>
      <c r="C33" s="417" t="str">
        <f>Розрахунок!C31</f>
        <v/>
      </c>
      <c r="D33" s="398" t="str">
        <f>IF(Розрахунок!F31&lt;&gt;"",LEFT(Розрахунок!F31,LEN(Розрахунок!F31)-1)," ")</f>
        <v xml:space="preserve"> </v>
      </c>
      <c r="E33" s="399" t="str">
        <f>IF(Розрахунок!G31&lt;&gt;"",LEFT(Розрахунок!G31,LEN(Розрахунок!G31)-1)," ")</f>
        <v xml:space="preserve"> </v>
      </c>
      <c r="F33" s="399" t="str">
        <f>IF(Розрахунок!H31&lt;&gt;"",LEFT(Розрахунок!H31,LEN(Розрахунок!H31)-1)," ")</f>
        <v xml:space="preserve"> </v>
      </c>
      <c r="G33" s="400" t="str">
        <f>IF(Розрахунок!I31&lt;&gt;"",LEFT(Розрахунок!I31,LEN(Розрахунок!I31)-1)," ")</f>
        <v xml:space="preserve"> </v>
      </c>
      <c r="H33" s="136">
        <f>Розрахунок!J31</f>
        <v>0</v>
      </c>
      <c r="I33" s="399" t="str">
        <f>IF(Розрахунок!K31&lt;&gt;"",LEFT(Розрахунок!K31, LEN(Розрахунок!K31)-1)," ")</f>
        <v xml:space="preserve"> </v>
      </c>
      <c r="J33" s="399">
        <f>Розрахунок!E31</f>
        <v>0</v>
      </c>
      <c r="K33" s="85">
        <f>Розрахунок!DN31</f>
        <v>0</v>
      </c>
      <c r="L33" s="398">
        <f>Розрахунок!DM31</f>
        <v>0</v>
      </c>
      <c r="M33" s="399">
        <f ca="1">Розрахунок!L31</f>
        <v>0</v>
      </c>
      <c r="N33" s="399">
        <f ca="1">Розрахунок!M31</f>
        <v>0</v>
      </c>
      <c r="O33" s="399">
        <f ca="1">Розрахунок!N31</f>
        <v>0</v>
      </c>
      <c r="P33" s="399">
        <f ca="1">Розрахунок!O31</f>
        <v>0</v>
      </c>
      <c r="Q33" s="387">
        <f ca="1">Розрахунок!DL31</f>
        <v>0</v>
      </c>
      <c r="R33" s="383" t="str">
        <f t="shared" si="0"/>
        <v xml:space="preserve"> </v>
      </c>
      <c r="S33" s="398">
        <f>Розрахунок!U31</f>
        <v>0</v>
      </c>
      <c r="T33" s="400">
        <f>Розрахунок!AB31</f>
        <v>0</v>
      </c>
      <c r="U33" s="136">
        <f>Розрахунок!AI31</f>
        <v>0</v>
      </c>
      <c r="V33" s="85">
        <f>Розрахунок!AP31</f>
        <v>0</v>
      </c>
      <c r="W33" s="398">
        <f>Розрахунок!AW31</f>
        <v>0</v>
      </c>
      <c r="X33" s="400">
        <f>Розрахунок!BD31</f>
        <v>0</v>
      </c>
      <c r="Y33" s="136">
        <f>Розрахунок!BK31</f>
        <v>0</v>
      </c>
      <c r="Z33" s="85">
        <f>Розрахунок!BR31</f>
        <v>0</v>
      </c>
      <c r="AA33" s="398">
        <f>Розрахунок!BY31</f>
        <v>0</v>
      </c>
      <c r="AB33" s="85">
        <f>Розрахунок!CF31</f>
        <v>0</v>
      </c>
      <c r="AC33" s="398">
        <f>Розрахунок!CM31</f>
        <v>0</v>
      </c>
      <c r="AD33" s="400">
        <f>Розрахунок!CT31</f>
        <v>0</v>
      </c>
      <c r="AE33" s="398">
        <f>Розрахунок!DA31</f>
        <v>0</v>
      </c>
      <c r="AF33" s="400">
        <f>Розрахунок!DH31</f>
        <v>0</v>
      </c>
      <c r="AG33" s="148"/>
      <c r="AI33" s="30" t="e">
        <f ca="1">Розрахунок!ED31</f>
        <v>#NAME?</v>
      </c>
      <c r="AJ33" s="31" t="e">
        <f ca="1">Розрахунок!EE31</f>
        <v>#NAME?</v>
      </c>
      <c r="AK33" s="31" t="e">
        <f ca="1">Розрахунок!EF31</f>
        <v>#NAME?</v>
      </c>
      <c r="AL33" s="31" t="e">
        <f ca="1">Розрахунок!EG31</f>
        <v>#NAME?</v>
      </c>
      <c r="AM33" s="31" t="e">
        <f ca="1">Розрахунок!EH31</f>
        <v>#NAME?</v>
      </c>
      <c r="AN33" s="31" t="e">
        <f ca="1">Розрахунок!EI31</f>
        <v>#NAME?</v>
      </c>
      <c r="AO33" s="32" t="e">
        <f ca="1">Розрахунок!EJ31</f>
        <v>#NAME?</v>
      </c>
      <c r="AP33" s="149" t="e">
        <f ca="1">IF(OR(Розрахунок!$EP31&lt;&gt;""),"+","")</f>
        <v>#NAME?</v>
      </c>
      <c r="AQ33" s="5"/>
    </row>
    <row r="34" spans="1:43" s="52" customFormat="1" hidden="1" x14ac:dyDescent="0.2">
      <c r="A34" s="417" t="e">
        <f ca="1">Розрахунок!A32</f>
        <v>#NAME?</v>
      </c>
      <c r="B34" s="371">
        <f>Розрахунок!B32</f>
        <v>0</v>
      </c>
      <c r="C34" s="417" t="str">
        <f>Розрахунок!C32</f>
        <v/>
      </c>
      <c r="D34" s="398" t="str">
        <f>IF(Розрахунок!F32&lt;&gt;"",LEFT(Розрахунок!F32,LEN(Розрахунок!F32)-1)," ")</f>
        <v xml:space="preserve"> </v>
      </c>
      <c r="E34" s="399" t="str">
        <f>IF(Розрахунок!G32&lt;&gt;"",LEFT(Розрахунок!G32,LEN(Розрахунок!G32)-1)," ")</f>
        <v xml:space="preserve"> </v>
      </c>
      <c r="F34" s="399" t="str">
        <f>IF(Розрахунок!H32&lt;&gt;"",LEFT(Розрахунок!H32,LEN(Розрахунок!H32)-1)," ")</f>
        <v xml:space="preserve"> </v>
      </c>
      <c r="G34" s="400" t="str">
        <f>IF(Розрахунок!I32&lt;&gt;"",LEFT(Розрахунок!I32,LEN(Розрахунок!I32)-1)," ")</f>
        <v xml:space="preserve"> </v>
      </c>
      <c r="H34" s="136">
        <f>Розрахунок!J32</f>
        <v>0</v>
      </c>
      <c r="I34" s="399" t="str">
        <f>IF(Розрахунок!K32&lt;&gt;"",LEFT(Розрахунок!K32, LEN(Розрахунок!K32)-1)," ")</f>
        <v xml:space="preserve"> </v>
      </c>
      <c r="J34" s="399">
        <f>Розрахунок!E32</f>
        <v>0</v>
      </c>
      <c r="K34" s="85">
        <f>Розрахунок!DN32</f>
        <v>0</v>
      </c>
      <c r="L34" s="398">
        <f>Розрахунок!DM32</f>
        <v>0</v>
      </c>
      <c r="M34" s="399">
        <f ca="1">Розрахунок!L32</f>
        <v>0</v>
      </c>
      <c r="N34" s="399">
        <f ca="1">Розрахунок!M32</f>
        <v>0</v>
      </c>
      <c r="O34" s="399">
        <f ca="1">Розрахунок!N32</f>
        <v>0</v>
      </c>
      <c r="P34" s="399">
        <f ca="1">Розрахунок!O32</f>
        <v>0</v>
      </c>
      <c r="Q34" s="387">
        <f ca="1">Розрахунок!DL32</f>
        <v>0</v>
      </c>
      <c r="R34" s="383" t="str">
        <f t="shared" si="0"/>
        <v xml:space="preserve"> </v>
      </c>
      <c r="S34" s="398">
        <f>Розрахунок!U32</f>
        <v>0</v>
      </c>
      <c r="T34" s="400">
        <f>Розрахунок!AB32</f>
        <v>0</v>
      </c>
      <c r="U34" s="136">
        <f>Розрахунок!AI32</f>
        <v>0</v>
      </c>
      <c r="V34" s="85">
        <f>Розрахунок!AP32</f>
        <v>0</v>
      </c>
      <c r="W34" s="398">
        <f>Розрахунок!AW32</f>
        <v>0</v>
      </c>
      <c r="X34" s="400">
        <f>Розрахунок!BD32</f>
        <v>0</v>
      </c>
      <c r="Y34" s="136">
        <f>Розрахунок!BK32</f>
        <v>0</v>
      </c>
      <c r="Z34" s="85">
        <f>Розрахунок!BR32</f>
        <v>0</v>
      </c>
      <c r="AA34" s="398">
        <f>Розрахунок!BY32</f>
        <v>0</v>
      </c>
      <c r="AB34" s="85">
        <f>Розрахунок!CF32</f>
        <v>0</v>
      </c>
      <c r="AC34" s="398">
        <f>Розрахунок!CM32</f>
        <v>0</v>
      </c>
      <c r="AD34" s="400">
        <f>Розрахунок!CT32</f>
        <v>0</v>
      </c>
      <c r="AE34" s="398">
        <f>Розрахунок!DA32</f>
        <v>0</v>
      </c>
      <c r="AF34" s="400">
        <f>Розрахунок!DH32</f>
        <v>0</v>
      </c>
      <c r="AG34" s="148"/>
      <c r="AI34" s="30" t="e">
        <f ca="1">Розрахунок!ED32</f>
        <v>#NAME?</v>
      </c>
      <c r="AJ34" s="31" t="e">
        <f ca="1">Розрахунок!EE32</f>
        <v>#NAME?</v>
      </c>
      <c r="AK34" s="31" t="e">
        <f ca="1">Розрахунок!EF32</f>
        <v>#NAME?</v>
      </c>
      <c r="AL34" s="31" t="e">
        <f ca="1">Розрахунок!EG32</f>
        <v>#NAME?</v>
      </c>
      <c r="AM34" s="31" t="e">
        <f ca="1">Розрахунок!EH32</f>
        <v>#NAME?</v>
      </c>
      <c r="AN34" s="31" t="e">
        <f ca="1">Розрахунок!EI32</f>
        <v>#NAME?</v>
      </c>
      <c r="AO34" s="32" t="e">
        <f ca="1">Розрахунок!EJ32</f>
        <v>#NAME?</v>
      </c>
      <c r="AP34" s="149" t="e">
        <f ca="1">IF(OR(Розрахунок!$EP32&lt;&gt;""),"+","")</f>
        <v>#NAME?</v>
      </c>
      <c r="AQ34" s="5"/>
    </row>
    <row r="35" spans="1:43" s="52" customFormat="1" hidden="1" x14ac:dyDescent="0.2">
      <c r="A35" s="417" t="e">
        <f ca="1">Розрахунок!A33</f>
        <v>#NAME?</v>
      </c>
      <c r="B35" s="371">
        <f>Розрахунок!B33</f>
        <v>0</v>
      </c>
      <c r="C35" s="417" t="str">
        <f>Розрахунок!C33</f>
        <v/>
      </c>
      <c r="D35" s="398" t="str">
        <f>IF(Розрахунок!F33&lt;&gt;"",LEFT(Розрахунок!F33,LEN(Розрахунок!F33)-1)," ")</f>
        <v xml:space="preserve"> </v>
      </c>
      <c r="E35" s="399" t="str">
        <f>IF(Розрахунок!G33&lt;&gt;"",LEFT(Розрахунок!G33,LEN(Розрахунок!G33)-1)," ")</f>
        <v xml:space="preserve"> </v>
      </c>
      <c r="F35" s="399" t="str">
        <f>IF(Розрахунок!H33&lt;&gt;"",LEFT(Розрахунок!H33,LEN(Розрахунок!H33)-1)," ")</f>
        <v xml:space="preserve"> </v>
      </c>
      <c r="G35" s="400" t="str">
        <f>IF(Розрахунок!I33&lt;&gt;"",LEFT(Розрахунок!I33,LEN(Розрахунок!I33)-1)," ")</f>
        <v xml:space="preserve"> </v>
      </c>
      <c r="H35" s="136">
        <f>Розрахунок!J33</f>
        <v>0</v>
      </c>
      <c r="I35" s="399" t="str">
        <f>IF(Розрахунок!K33&lt;&gt;"",LEFT(Розрахунок!K33, LEN(Розрахунок!K33)-1)," ")</f>
        <v xml:space="preserve"> </v>
      </c>
      <c r="J35" s="399">
        <f>Розрахунок!E33</f>
        <v>0</v>
      </c>
      <c r="K35" s="85">
        <f>Розрахунок!DN33</f>
        <v>0</v>
      </c>
      <c r="L35" s="398">
        <f>Розрахунок!DM33</f>
        <v>0</v>
      </c>
      <c r="M35" s="399">
        <f ca="1">Розрахунок!L33</f>
        <v>0</v>
      </c>
      <c r="N35" s="399">
        <f ca="1">Розрахунок!M33</f>
        <v>0</v>
      </c>
      <c r="O35" s="399">
        <f ca="1">Розрахунок!N33</f>
        <v>0</v>
      </c>
      <c r="P35" s="399">
        <f ca="1">Розрахунок!O33</f>
        <v>0</v>
      </c>
      <c r="Q35" s="387">
        <f ca="1">Розрахунок!DL33</f>
        <v>0</v>
      </c>
      <c r="R35" s="383" t="str">
        <f t="shared" si="0"/>
        <v xml:space="preserve"> </v>
      </c>
      <c r="S35" s="398">
        <f>Розрахунок!U33</f>
        <v>0</v>
      </c>
      <c r="T35" s="400">
        <f>Розрахунок!AB33</f>
        <v>0</v>
      </c>
      <c r="U35" s="136">
        <f>Розрахунок!AI33</f>
        <v>0</v>
      </c>
      <c r="V35" s="85">
        <f>Розрахунок!AP33</f>
        <v>0</v>
      </c>
      <c r="W35" s="398">
        <f>Розрахунок!AW33</f>
        <v>0</v>
      </c>
      <c r="X35" s="400">
        <f>Розрахунок!BD33</f>
        <v>0</v>
      </c>
      <c r="Y35" s="136">
        <f>Розрахунок!BK33</f>
        <v>0</v>
      </c>
      <c r="Z35" s="85">
        <f>Розрахунок!BR33</f>
        <v>0</v>
      </c>
      <c r="AA35" s="398">
        <f>Розрахунок!BY33</f>
        <v>0</v>
      </c>
      <c r="AB35" s="85">
        <f>Розрахунок!CF33</f>
        <v>0</v>
      </c>
      <c r="AC35" s="398">
        <f>Розрахунок!CM33</f>
        <v>0</v>
      </c>
      <c r="AD35" s="400">
        <f>Розрахунок!CT33</f>
        <v>0</v>
      </c>
      <c r="AE35" s="398">
        <f>Розрахунок!DA33</f>
        <v>0</v>
      </c>
      <c r="AF35" s="400">
        <f>Розрахунок!DH33</f>
        <v>0</v>
      </c>
      <c r="AG35" s="148"/>
      <c r="AI35" s="30" t="e">
        <f ca="1">Розрахунок!ED33</f>
        <v>#NAME?</v>
      </c>
      <c r="AJ35" s="31" t="e">
        <f ca="1">Розрахунок!EE33</f>
        <v>#NAME?</v>
      </c>
      <c r="AK35" s="31" t="e">
        <f ca="1">Розрахунок!EF33</f>
        <v>#NAME?</v>
      </c>
      <c r="AL35" s="31" t="e">
        <f ca="1">Розрахунок!EG33</f>
        <v>#NAME?</v>
      </c>
      <c r="AM35" s="31" t="e">
        <f ca="1">Розрахунок!EH33</f>
        <v>#NAME?</v>
      </c>
      <c r="AN35" s="31" t="e">
        <f ca="1">Розрахунок!EI33</f>
        <v>#NAME?</v>
      </c>
      <c r="AO35" s="32" t="e">
        <f ca="1">Розрахунок!EJ33</f>
        <v>#NAME?</v>
      </c>
      <c r="AP35" s="149" t="e">
        <f ca="1">IF(OR(Розрахунок!$EP33&lt;&gt;""),"+","")</f>
        <v>#NAME?</v>
      </c>
      <c r="AQ35" s="5"/>
    </row>
    <row r="36" spans="1:43" s="52" customFormat="1" hidden="1" x14ac:dyDescent="0.2">
      <c r="A36" s="417" t="e">
        <f ca="1">Розрахунок!A34</f>
        <v>#NAME?</v>
      </c>
      <c r="B36" s="371">
        <f>Розрахунок!B34</f>
        <v>0</v>
      </c>
      <c r="C36" s="417" t="str">
        <f>Розрахунок!C34</f>
        <v/>
      </c>
      <c r="D36" s="398" t="str">
        <f>IF(Розрахунок!F34&lt;&gt;"",LEFT(Розрахунок!F34,LEN(Розрахунок!F34)-1)," ")</f>
        <v xml:space="preserve"> </v>
      </c>
      <c r="E36" s="399" t="str">
        <f>IF(Розрахунок!G34&lt;&gt;"",LEFT(Розрахунок!G34,LEN(Розрахунок!G34)-1)," ")</f>
        <v xml:space="preserve"> </v>
      </c>
      <c r="F36" s="399" t="str">
        <f>IF(Розрахунок!H34&lt;&gt;"",LEFT(Розрахунок!H34,LEN(Розрахунок!H34)-1)," ")</f>
        <v xml:space="preserve"> </v>
      </c>
      <c r="G36" s="400" t="str">
        <f>IF(Розрахунок!I34&lt;&gt;"",LEFT(Розрахунок!I34,LEN(Розрахунок!I34)-1)," ")</f>
        <v xml:space="preserve"> </v>
      </c>
      <c r="H36" s="136">
        <f>Розрахунок!J34</f>
        <v>0</v>
      </c>
      <c r="I36" s="399" t="str">
        <f>IF(Розрахунок!K34&lt;&gt;"",LEFT(Розрахунок!K34, LEN(Розрахунок!K34)-1)," ")</f>
        <v xml:space="preserve"> </v>
      </c>
      <c r="J36" s="399">
        <f>Розрахунок!E34</f>
        <v>0</v>
      </c>
      <c r="K36" s="85">
        <f>Розрахунок!DN34</f>
        <v>0</v>
      </c>
      <c r="L36" s="398">
        <f>Розрахунок!DM34</f>
        <v>0</v>
      </c>
      <c r="M36" s="399">
        <f ca="1">Розрахунок!L34</f>
        <v>0</v>
      </c>
      <c r="N36" s="399">
        <f ca="1">Розрахунок!M34</f>
        <v>0</v>
      </c>
      <c r="O36" s="399">
        <f ca="1">Розрахунок!N34</f>
        <v>0</v>
      </c>
      <c r="P36" s="399">
        <f ca="1">Розрахунок!O34</f>
        <v>0</v>
      </c>
      <c r="Q36" s="387">
        <f ca="1">Розрахунок!DL34</f>
        <v>0</v>
      </c>
      <c r="R36" s="383" t="str">
        <f t="shared" si="0"/>
        <v xml:space="preserve"> </v>
      </c>
      <c r="S36" s="398">
        <f>Розрахунок!U34</f>
        <v>0</v>
      </c>
      <c r="T36" s="400">
        <f>Розрахунок!AB34</f>
        <v>0</v>
      </c>
      <c r="U36" s="136">
        <f>Розрахунок!AI34</f>
        <v>0</v>
      </c>
      <c r="V36" s="85">
        <f>Розрахунок!AP34</f>
        <v>0</v>
      </c>
      <c r="W36" s="398">
        <f>Розрахунок!AW34</f>
        <v>0</v>
      </c>
      <c r="X36" s="400">
        <f>Розрахунок!BD34</f>
        <v>0</v>
      </c>
      <c r="Y36" s="136">
        <f>Розрахунок!BK34</f>
        <v>0</v>
      </c>
      <c r="Z36" s="85">
        <f>Розрахунок!BR34</f>
        <v>0</v>
      </c>
      <c r="AA36" s="398">
        <f>Розрахунок!BY34</f>
        <v>0</v>
      </c>
      <c r="AB36" s="85">
        <f>Розрахунок!CF34</f>
        <v>0</v>
      </c>
      <c r="AC36" s="398">
        <f>Розрахунок!CM34</f>
        <v>0</v>
      </c>
      <c r="AD36" s="400">
        <f>Розрахунок!CT34</f>
        <v>0</v>
      </c>
      <c r="AE36" s="398">
        <f>Розрахунок!DA34</f>
        <v>0</v>
      </c>
      <c r="AF36" s="400">
        <f>Розрахунок!DH34</f>
        <v>0</v>
      </c>
      <c r="AG36" s="148"/>
      <c r="AI36" s="30" t="e">
        <f ca="1">Розрахунок!ED34</f>
        <v>#NAME?</v>
      </c>
      <c r="AJ36" s="31" t="e">
        <f ca="1">Розрахунок!EE34</f>
        <v>#NAME?</v>
      </c>
      <c r="AK36" s="31" t="e">
        <f ca="1">Розрахунок!EF34</f>
        <v>#NAME?</v>
      </c>
      <c r="AL36" s="31" t="e">
        <f ca="1">Розрахунок!EG34</f>
        <v>#NAME?</v>
      </c>
      <c r="AM36" s="31" t="e">
        <f ca="1">Розрахунок!EH34</f>
        <v>#NAME?</v>
      </c>
      <c r="AN36" s="31" t="e">
        <f ca="1">Розрахунок!EI34</f>
        <v>#NAME?</v>
      </c>
      <c r="AO36" s="32" t="e">
        <f ca="1">Розрахунок!EJ34</f>
        <v>#NAME?</v>
      </c>
      <c r="AP36" s="149" t="e">
        <f ca="1">IF(OR(Розрахунок!$EP34&lt;&gt;""),"+","")</f>
        <v>#NAME?</v>
      </c>
      <c r="AQ36" s="5"/>
    </row>
    <row r="37" spans="1:43" s="52" customFormat="1" hidden="1" x14ac:dyDescent="0.2">
      <c r="A37" s="417" t="e">
        <f ca="1">Розрахунок!A35</f>
        <v>#NAME?</v>
      </c>
      <c r="B37" s="371">
        <f>Розрахунок!B35</f>
        <v>0</v>
      </c>
      <c r="C37" s="417" t="str">
        <f>Розрахунок!C35</f>
        <v/>
      </c>
      <c r="D37" s="398" t="str">
        <f>IF(Розрахунок!F35&lt;&gt;"",LEFT(Розрахунок!F35,LEN(Розрахунок!F35)-1)," ")</f>
        <v xml:space="preserve"> </v>
      </c>
      <c r="E37" s="399" t="str">
        <f>IF(Розрахунок!G35&lt;&gt;"",LEFT(Розрахунок!G35,LEN(Розрахунок!G35)-1)," ")</f>
        <v xml:space="preserve"> </v>
      </c>
      <c r="F37" s="399" t="str">
        <f>IF(Розрахунок!H35&lt;&gt;"",LEFT(Розрахунок!H35,LEN(Розрахунок!H35)-1)," ")</f>
        <v xml:space="preserve"> </v>
      </c>
      <c r="G37" s="400" t="str">
        <f>IF(Розрахунок!I35&lt;&gt;"",LEFT(Розрахунок!I35,LEN(Розрахунок!I35)-1)," ")</f>
        <v xml:space="preserve"> </v>
      </c>
      <c r="H37" s="136">
        <f>Розрахунок!J35</f>
        <v>0</v>
      </c>
      <c r="I37" s="399" t="str">
        <f>IF(Розрахунок!K35&lt;&gt;"",LEFT(Розрахунок!K35, LEN(Розрахунок!K35)-1)," ")</f>
        <v xml:space="preserve"> </v>
      </c>
      <c r="J37" s="399">
        <f>Розрахунок!E35</f>
        <v>0</v>
      </c>
      <c r="K37" s="85">
        <f>Розрахунок!DN35</f>
        <v>0</v>
      </c>
      <c r="L37" s="398">
        <f>Розрахунок!DM35</f>
        <v>0</v>
      </c>
      <c r="M37" s="399">
        <f ca="1">Розрахунок!L35</f>
        <v>0</v>
      </c>
      <c r="N37" s="399">
        <f ca="1">Розрахунок!M35</f>
        <v>0</v>
      </c>
      <c r="O37" s="399">
        <f ca="1">Розрахунок!N35</f>
        <v>0</v>
      </c>
      <c r="P37" s="399">
        <f ca="1">Розрахунок!O35</f>
        <v>0</v>
      </c>
      <c r="Q37" s="387">
        <f ca="1">Розрахунок!DL35</f>
        <v>0</v>
      </c>
      <c r="R37" s="383" t="str">
        <f t="shared" si="0"/>
        <v xml:space="preserve"> </v>
      </c>
      <c r="S37" s="398">
        <f>Розрахунок!U35</f>
        <v>0</v>
      </c>
      <c r="T37" s="400">
        <f>Розрахунок!AB35</f>
        <v>0</v>
      </c>
      <c r="U37" s="136">
        <f>Розрахунок!AI35</f>
        <v>0</v>
      </c>
      <c r="V37" s="85">
        <f>Розрахунок!AP35</f>
        <v>0</v>
      </c>
      <c r="W37" s="398">
        <f>Розрахунок!AW35</f>
        <v>0</v>
      </c>
      <c r="X37" s="400">
        <f>Розрахунок!BD35</f>
        <v>0</v>
      </c>
      <c r="Y37" s="136">
        <f>Розрахунок!BK35</f>
        <v>0</v>
      </c>
      <c r="Z37" s="85">
        <f>Розрахунок!BR35</f>
        <v>0</v>
      </c>
      <c r="AA37" s="398">
        <f>Розрахунок!BY35</f>
        <v>0</v>
      </c>
      <c r="AB37" s="85">
        <f>Розрахунок!CF35</f>
        <v>0</v>
      </c>
      <c r="AC37" s="398">
        <f>Розрахунок!CM35</f>
        <v>0</v>
      </c>
      <c r="AD37" s="400">
        <f>Розрахунок!CT35</f>
        <v>0</v>
      </c>
      <c r="AE37" s="398">
        <f>Розрахунок!DA35</f>
        <v>0</v>
      </c>
      <c r="AF37" s="400">
        <f>Розрахунок!DH35</f>
        <v>0</v>
      </c>
      <c r="AG37" s="148"/>
      <c r="AI37" s="30" t="e">
        <f ca="1">Розрахунок!ED35</f>
        <v>#NAME?</v>
      </c>
      <c r="AJ37" s="31" t="e">
        <f ca="1">Розрахунок!EE35</f>
        <v>#NAME?</v>
      </c>
      <c r="AK37" s="31" t="e">
        <f ca="1">Розрахунок!EF35</f>
        <v>#NAME?</v>
      </c>
      <c r="AL37" s="31" t="e">
        <f ca="1">Розрахунок!EG35</f>
        <v>#NAME?</v>
      </c>
      <c r="AM37" s="31" t="e">
        <f ca="1">Розрахунок!EH35</f>
        <v>#NAME?</v>
      </c>
      <c r="AN37" s="31" t="e">
        <f ca="1">Розрахунок!EI35</f>
        <v>#NAME?</v>
      </c>
      <c r="AO37" s="32" t="e">
        <f ca="1">Розрахунок!EJ35</f>
        <v>#NAME?</v>
      </c>
      <c r="AP37" s="149" t="e">
        <f ca="1">IF(OR(Розрахунок!$EP35&lt;&gt;""),"+","")</f>
        <v>#NAME?</v>
      </c>
      <c r="AQ37" s="5"/>
    </row>
    <row r="38" spans="1:43" s="52" customFormat="1" hidden="1" x14ac:dyDescent="0.2">
      <c r="A38" s="417" t="e">
        <f ca="1">Розрахунок!A36</f>
        <v>#NAME?</v>
      </c>
      <c r="B38" s="371">
        <f>Розрахунок!B36</f>
        <v>0</v>
      </c>
      <c r="C38" s="417" t="str">
        <f>Розрахунок!C36</f>
        <v/>
      </c>
      <c r="D38" s="398" t="str">
        <f>IF(Розрахунок!F36&lt;&gt;"",LEFT(Розрахунок!F36,LEN(Розрахунок!F36)-1)," ")</f>
        <v xml:space="preserve"> </v>
      </c>
      <c r="E38" s="399" t="str">
        <f>IF(Розрахунок!G36&lt;&gt;"",LEFT(Розрахунок!G36,LEN(Розрахунок!G36)-1)," ")</f>
        <v xml:space="preserve"> </v>
      </c>
      <c r="F38" s="399" t="str">
        <f>IF(Розрахунок!H36&lt;&gt;"",LEFT(Розрахунок!H36,LEN(Розрахунок!H36)-1)," ")</f>
        <v xml:space="preserve"> </v>
      </c>
      <c r="G38" s="400" t="str">
        <f>IF(Розрахунок!I36&lt;&gt;"",LEFT(Розрахунок!I36,LEN(Розрахунок!I36)-1)," ")</f>
        <v xml:space="preserve"> </v>
      </c>
      <c r="H38" s="136">
        <f>Розрахунок!J36</f>
        <v>0</v>
      </c>
      <c r="I38" s="399" t="str">
        <f>IF(Розрахунок!K36&lt;&gt;"",LEFT(Розрахунок!K36, LEN(Розрахунок!K36)-1)," ")</f>
        <v xml:space="preserve"> </v>
      </c>
      <c r="J38" s="399">
        <f>Розрахунок!E36</f>
        <v>0</v>
      </c>
      <c r="K38" s="85">
        <f>Розрахунок!DN36</f>
        <v>0</v>
      </c>
      <c r="L38" s="398">
        <f>Розрахунок!DM36</f>
        <v>0</v>
      </c>
      <c r="M38" s="399">
        <f ca="1">Розрахунок!L36</f>
        <v>0</v>
      </c>
      <c r="N38" s="399">
        <f ca="1">Розрахунок!M36</f>
        <v>0</v>
      </c>
      <c r="O38" s="399">
        <f ca="1">Розрахунок!N36</f>
        <v>0</v>
      </c>
      <c r="P38" s="399">
        <f ca="1">Розрахунок!O36</f>
        <v>0</v>
      </c>
      <c r="Q38" s="387">
        <f ca="1">Розрахунок!DL36</f>
        <v>0</v>
      </c>
      <c r="R38" s="383" t="str">
        <f t="shared" si="0"/>
        <v xml:space="preserve"> </v>
      </c>
      <c r="S38" s="398">
        <f>Розрахунок!U36</f>
        <v>0</v>
      </c>
      <c r="T38" s="400">
        <f>Розрахунок!AB36</f>
        <v>0</v>
      </c>
      <c r="U38" s="136">
        <f>Розрахунок!AI36</f>
        <v>0</v>
      </c>
      <c r="V38" s="85">
        <f>Розрахунок!AP36</f>
        <v>0</v>
      </c>
      <c r="W38" s="398">
        <f>Розрахунок!AW36</f>
        <v>0</v>
      </c>
      <c r="X38" s="400">
        <f>Розрахунок!BD36</f>
        <v>0</v>
      </c>
      <c r="Y38" s="136">
        <f>Розрахунок!BK36</f>
        <v>0</v>
      </c>
      <c r="Z38" s="85">
        <f>Розрахунок!BR36</f>
        <v>0</v>
      </c>
      <c r="AA38" s="398">
        <f>Розрахунок!BY36</f>
        <v>0</v>
      </c>
      <c r="AB38" s="85">
        <f>Розрахунок!CF36</f>
        <v>0</v>
      </c>
      <c r="AC38" s="398">
        <f>Розрахунок!CM36</f>
        <v>0</v>
      </c>
      <c r="AD38" s="400">
        <f>Розрахунок!CT36</f>
        <v>0</v>
      </c>
      <c r="AE38" s="398">
        <f>Розрахунок!DA36</f>
        <v>0</v>
      </c>
      <c r="AF38" s="400">
        <f>Розрахунок!DH36</f>
        <v>0</v>
      </c>
      <c r="AG38" s="148"/>
      <c r="AI38" s="30" t="e">
        <f ca="1">Розрахунок!ED36</f>
        <v>#NAME?</v>
      </c>
      <c r="AJ38" s="31" t="e">
        <f ca="1">Розрахунок!EE36</f>
        <v>#NAME?</v>
      </c>
      <c r="AK38" s="31" t="e">
        <f ca="1">Розрахунок!EF36</f>
        <v>#NAME?</v>
      </c>
      <c r="AL38" s="31" t="e">
        <f ca="1">Розрахунок!EG36</f>
        <v>#NAME?</v>
      </c>
      <c r="AM38" s="31" t="e">
        <f ca="1">Розрахунок!EH36</f>
        <v>#NAME?</v>
      </c>
      <c r="AN38" s="31" t="e">
        <f ca="1">Розрахунок!EI36</f>
        <v>#NAME?</v>
      </c>
      <c r="AO38" s="32" t="e">
        <f ca="1">Розрахунок!EJ36</f>
        <v>#NAME?</v>
      </c>
      <c r="AP38" s="149" t="e">
        <f ca="1">IF(OR(Розрахунок!$EP36&lt;&gt;""),"+","")</f>
        <v>#NAME?</v>
      </c>
      <c r="AQ38" s="5"/>
    </row>
    <row r="39" spans="1:43" s="52" customFormat="1" hidden="1" x14ac:dyDescent="0.2">
      <c r="A39" s="417" t="e">
        <f ca="1">Розрахунок!A37</f>
        <v>#NAME?</v>
      </c>
      <c r="B39" s="371">
        <f>Розрахунок!B37</f>
        <v>0</v>
      </c>
      <c r="C39" s="417" t="str">
        <f>Розрахунок!C37</f>
        <v/>
      </c>
      <c r="D39" s="398" t="str">
        <f>IF(Розрахунок!F37&lt;&gt;"",LEFT(Розрахунок!F37,LEN(Розрахунок!F37)-1)," ")</f>
        <v xml:space="preserve"> </v>
      </c>
      <c r="E39" s="399" t="str">
        <f>IF(Розрахунок!G37&lt;&gt;"",LEFT(Розрахунок!G37,LEN(Розрахунок!G37)-1)," ")</f>
        <v xml:space="preserve"> </v>
      </c>
      <c r="F39" s="399" t="str">
        <f>IF(Розрахунок!H37&lt;&gt;"",LEFT(Розрахунок!H37,LEN(Розрахунок!H37)-1)," ")</f>
        <v xml:space="preserve"> </v>
      </c>
      <c r="G39" s="400" t="str">
        <f>IF(Розрахунок!I37&lt;&gt;"",LEFT(Розрахунок!I37,LEN(Розрахунок!I37)-1)," ")</f>
        <v xml:space="preserve"> </v>
      </c>
      <c r="H39" s="136">
        <f>Розрахунок!J37</f>
        <v>0</v>
      </c>
      <c r="I39" s="399" t="str">
        <f>IF(Розрахунок!K37&lt;&gt;"",LEFT(Розрахунок!K37, LEN(Розрахунок!K37)-1)," ")</f>
        <v xml:space="preserve"> </v>
      </c>
      <c r="J39" s="399">
        <f>Розрахунок!E37</f>
        <v>0</v>
      </c>
      <c r="K39" s="85">
        <f>Розрахунок!DN37</f>
        <v>0</v>
      </c>
      <c r="L39" s="398">
        <f>Розрахунок!DM37</f>
        <v>0</v>
      </c>
      <c r="M39" s="399">
        <f ca="1">Розрахунок!L37</f>
        <v>0</v>
      </c>
      <c r="N39" s="399">
        <f ca="1">Розрахунок!M37</f>
        <v>0</v>
      </c>
      <c r="O39" s="399">
        <f ca="1">Розрахунок!N37</f>
        <v>0</v>
      </c>
      <c r="P39" s="399">
        <f ca="1">Розрахунок!O37</f>
        <v>0</v>
      </c>
      <c r="Q39" s="387">
        <f ca="1">Розрахунок!DL37</f>
        <v>0</v>
      </c>
      <c r="R39" s="383" t="str">
        <f t="shared" si="0"/>
        <v xml:space="preserve"> </v>
      </c>
      <c r="S39" s="398">
        <f>Розрахунок!U37</f>
        <v>0</v>
      </c>
      <c r="T39" s="400">
        <f>Розрахунок!AB37</f>
        <v>0</v>
      </c>
      <c r="U39" s="136">
        <f>Розрахунок!AI37</f>
        <v>0</v>
      </c>
      <c r="V39" s="85">
        <f>Розрахунок!AP37</f>
        <v>0</v>
      </c>
      <c r="W39" s="398">
        <f>Розрахунок!AW37</f>
        <v>0</v>
      </c>
      <c r="X39" s="400">
        <f>Розрахунок!BD37</f>
        <v>0</v>
      </c>
      <c r="Y39" s="136">
        <f>Розрахунок!BK37</f>
        <v>0</v>
      </c>
      <c r="Z39" s="85">
        <f>Розрахунок!BR37</f>
        <v>0</v>
      </c>
      <c r="AA39" s="398">
        <f>Розрахунок!BY37</f>
        <v>0</v>
      </c>
      <c r="AB39" s="85">
        <f>Розрахунок!CF37</f>
        <v>0</v>
      </c>
      <c r="AC39" s="398">
        <f>Розрахунок!CM37</f>
        <v>0</v>
      </c>
      <c r="AD39" s="400">
        <f>Розрахунок!CT37</f>
        <v>0</v>
      </c>
      <c r="AE39" s="398">
        <f>Розрахунок!DA37</f>
        <v>0</v>
      </c>
      <c r="AF39" s="400">
        <f>Розрахунок!DH37</f>
        <v>0</v>
      </c>
      <c r="AG39" s="148"/>
      <c r="AI39" s="30" t="e">
        <f ca="1">Розрахунок!ED37</f>
        <v>#NAME?</v>
      </c>
      <c r="AJ39" s="31" t="e">
        <f ca="1">Розрахунок!EE37</f>
        <v>#NAME?</v>
      </c>
      <c r="AK39" s="31" t="e">
        <f ca="1">Розрахунок!EF37</f>
        <v>#NAME?</v>
      </c>
      <c r="AL39" s="31" t="e">
        <f ca="1">Розрахунок!EG37</f>
        <v>#NAME?</v>
      </c>
      <c r="AM39" s="31" t="e">
        <f ca="1">Розрахунок!EH37</f>
        <v>#NAME?</v>
      </c>
      <c r="AN39" s="31" t="e">
        <f ca="1">Розрахунок!EI37</f>
        <v>#NAME?</v>
      </c>
      <c r="AO39" s="32" t="e">
        <f ca="1">Розрахунок!EJ37</f>
        <v>#NAME?</v>
      </c>
      <c r="AP39" s="149" t="e">
        <f ca="1">IF(OR(Розрахунок!$EP37&lt;&gt;""),"+","")</f>
        <v>#NAME?</v>
      </c>
      <c r="AQ39" s="5"/>
    </row>
    <row r="40" spans="1:43" s="52" customFormat="1" hidden="1" x14ac:dyDescent="0.2">
      <c r="A40" s="417" t="e">
        <f ca="1">Розрахунок!A38</f>
        <v>#NAME?</v>
      </c>
      <c r="B40" s="371">
        <f>Розрахунок!B38</f>
        <v>0</v>
      </c>
      <c r="C40" s="417" t="str">
        <f>Розрахунок!C38</f>
        <v/>
      </c>
      <c r="D40" s="398" t="str">
        <f>IF(Розрахунок!F38&lt;&gt;"",LEFT(Розрахунок!F38,LEN(Розрахунок!F38)-1)," ")</f>
        <v xml:space="preserve"> </v>
      </c>
      <c r="E40" s="399" t="str">
        <f>IF(Розрахунок!G38&lt;&gt;"",LEFT(Розрахунок!G38,LEN(Розрахунок!G38)-1)," ")</f>
        <v xml:space="preserve"> </v>
      </c>
      <c r="F40" s="399" t="str">
        <f>IF(Розрахунок!H38&lt;&gt;"",LEFT(Розрахунок!H38,LEN(Розрахунок!H38)-1)," ")</f>
        <v xml:space="preserve"> </v>
      </c>
      <c r="G40" s="400" t="str">
        <f>IF(Розрахунок!I38&lt;&gt;"",LEFT(Розрахунок!I38,LEN(Розрахунок!I38)-1)," ")</f>
        <v xml:space="preserve"> </v>
      </c>
      <c r="H40" s="136">
        <f>Розрахунок!J38</f>
        <v>0</v>
      </c>
      <c r="I40" s="399" t="str">
        <f>IF(Розрахунок!K38&lt;&gt;"",LEFT(Розрахунок!K38, LEN(Розрахунок!K38)-1)," ")</f>
        <v xml:space="preserve"> </v>
      </c>
      <c r="J40" s="399">
        <f>Розрахунок!E38</f>
        <v>0</v>
      </c>
      <c r="K40" s="85">
        <f>Розрахунок!DN38</f>
        <v>0</v>
      </c>
      <c r="L40" s="398">
        <f>Розрахунок!DM38</f>
        <v>0</v>
      </c>
      <c r="M40" s="399">
        <f ca="1">Розрахунок!L38</f>
        <v>0</v>
      </c>
      <c r="N40" s="399">
        <f ca="1">Розрахунок!M38</f>
        <v>0</v>
      </c>
      <c r="O40" s="399">
        <f ca="1">Розрахунок!N38</f>
        <v>0</v>
      </c>
      <c r="P40" s="399">
        <f ca="1">Розрахунок!O38</f>
        <v>0</v>
      </c>
      <c r="Q40" s="387">
        <f ca="1">Розрахунок!DL38</f>
        <v>0</v>
      </c>
      <c r="R40" s="383" t="str">
        <f t="shared" si="0"/>
        <v xml:space="preserve"> </v>
      </c>
      <c r="S40" s="398">
        <f>Розрахунок!U38</f>
        <v>0</v>
      </c>
      <c r="T40" s="400">
        <f>Розрахунок!AB38</f>
        <v>0</v>
      </c>
      <c r="U40" s="136">
        <f>Розрахунок!AI38</f>
        <v>0</v>
      </c>
      <c r="V40" s="85">
        <f>Розрахунок!AP38</f>
        <v>0</v>
      </c>
      <c r="W40" s="398">
        <f>Розрахунок!AW38</f>
        <v>0</v>
      </c>
      <c r="X40" s="400">
        <f>Розрахунок!BD38</f>
        <v>0</v>
      </c>
      <c r="Y40" s="136">
        <f>Розрахунок!BK38</f>
        <v>0</v>
      </c>
      <c r="Z40" s="85">
        <f>Розрахунок!BR38</f>
        <v>0</v>
      </c>
      <c r="AA40" s="398">
        <f>Розрахунок!BY38</f>
        <v>0</v>
      </c>
      <c r="AB40" s="85">
        <f>Розрахунок!CF38</f>
        <v>0</v>
      </c>
      <c r="AC40" s="398">
        <f>Розрахунок!CM38</f>
        <v>0</v>
      </c>
      <c r="AD40" s="400">
        <f>Розрахунок!CT38</f>
        <v>0</v>
      </c>
      <c r="AE40" s="398">
        <f>Розрахунок!DA38</f>
        <v>0</v>
      </c>
      <c r="AF40" s="400">
        <f>Розрахунок!DH38</f>
        <v>0</v>
      </c>
      <c r="AG40" s="148"/>
      <c r="AI40" s="30" t="e">
        <f ca="1">Розрахунок!ED38</f>
        <v>#NAME?</v>
      </c>
      <c r="AJ40" s="31" t="e">
        <f ca="1">Розрахунок!EE38</f>
        <v>#NAME?</v>
      </c>
      <c r="AK40" s="31" t="e">
        <f ca="1">Розрахунок!EF38</f>
        <v>#NAME?</v>
      </c>
      <c r="AL40" s="31" t="e">
        <f ca="1">Розрахунок!EG38</f>
        <v>#NAME?</v>
      </c>
      <c r="AM40" s="31" t="e">
        <f ca="1">Розрахунок!EH38</f>
        <v>#NAME?</v>
      </c>
      <c r="AN40" s="31" t="e">
        <f ca="1">Розрахунок!EI38</f>
        <v>#NAME?</v>
      </c>
      <c r="AO40" s="32" t="e">
        <f ca="1">Розрахунок!EJ38</f>
        <v>#NAME?</v>
      </c>
      <c r="AP40" s="149" t="e">
        <f ca="1">IF(OR(Розрахунок!$EP38&lt;&gt;""),"+","")</f>
        <v>#NAME?</v>
      </c>
      <c r="AQ40" s="5"/>
    </row>
    <row r="41" spans="1:43" s="52" customFormat="1" hidden="1" x14ac:dyDescent="0.2">
      <c r="A41" s="417" t="e">
        <f ca="1">Розрахунок!A39</f>
        <v>#NAME?</v>
      </c>
      <c r="B41" s="371">
        <f>Розрахунок!B39</f>
        <v>0</v>
      </c>
      <c r="C41" s="417" t="str">
        <f>Розрахунок!C39</f>
        <v/>
      </c>
      <c r="D41" s="398" t="str">
        <f>IF(Розрахунок!F39&lt;&gt;"",LEFT(Розрахунок!F39,LEN(Розрахунок!F39)-1)," ")</f>
        <v xml:space="preserve"> </v>
      </c>
      <c r="E41" s="399" t="str">
        <f>IF(Розрахунок!G39&lt;&gt;"",LEFT(Розрахунок!G39,LEN(Розрахунок!G39)-1)," ")</f>
        <v xml:space="preserve"> </v>
      </c>
      <c r="F41" s="399" t="str">
        <f>IF(Розрахунок!H39&lt;&gt;"",LEFT(Розрахунок!H39,LEN(Розрахунок!H39)-1)," ")</f>
        <v xml:space="preserve"> </v>
      </c>
      <c r="G41" s="400" t="str">
        <f>IF(Розрахунок!I39&lt;&gt;"",LEFT(Розрахунок!I39,LEN(Розрахунок!I39)-1)," ")</f>
        <v xml:space="preserve"> </v>
      </c>
      <c r="H41" s="136">
        <f>Розрахунок!J39</f>
        <v>0</v>
      </c>
      <c r="I41" s="399" t="str">
        <f>IF(Розрахунок!K39&lt;&gt;"",LEFT(Розрахунок!K39, LEN(Розрахунок!K39)-1)," ")</f>
        <v xml:space="preserve"> </v>
      </c>
      <c r="J41" s="399">
        <f>Розрахунок!E39</f>
        <v>0</v>
      </c>
      <c r="K41" s="85">
        <f>Розрахунок!DN39</f>
        <v>0</v>
      </c>
      <c r="L41" s="398">
        <f>Розрахунок!DM39</f>
        <v>0</v>
      </c>
      <c r="M41" s="399">
        <f ca="1">Розрахунок!L39</f>
        <v>0</v>
      </c>
      <c r="N41" s="399">
        <f ca="1">Розрахунок!M39</f>
        <v>0</v>
      </c>
      <c r="O41" s="399">
        <f ca="1">Розрахунок!N39</f>
        <v>0</v>
      </c>
      <c r="P41" s="399">
        <f ca="1">Розрахунок!O39</f>
        <v>0</v>
      </c>
      <c r="Q41" s="387">
        <f ca="1">Розрахунок!DL39</f>
        <v>0</v>
      </c>
      <c r="R41" s="383" t="str">
        <f t="shared" si="0"/>
        <v xml:space="preserve"> </v>
      </c>
      <c r="S41" s="398">
        <f>Розрахунок!U39</f>
        <v>0</v>
      </c>
      <c r="T41" s="400">
        <f>Розрахунок!AB39</f>
        <v>0</v>
      </c>
      <c r="U41" s="136">
        <f>Розрахунок!AI39</f>
        <v>0</v>
      </c>
      <c r="V41" s="85">
        <f>Розрахунок!AP39</f>
        <v>0</v>
      </c>
      <c r="W41" s="398">
        <f>Розрахунок!AW39</f>
        <v>0</v>
      </c>
      <c r="X41" s="400">
        <f>Розрахунок!BD39</f>
        <v>0</v>
      </c>
      <c r="Y41" s="136">
        <f>Розрахунок!BK39</f>
        <v>0</v>
      </c>
      <c r="Z41" s="85">
        <f>Розрахунок!BR39</f>
        <v>0</v>
      </c>
      <c r="AA41" s="398">
        <f>Розрахунок!BY39</f>
        <v>0</v>
      </c>
      <c r="AB41" s="85">
        <f>Розрахунок!CF39</f>
        <v>0</v>
      </c>
      <c r="AC41" s="398">
        <f>Розрахунок!CM39</f>
        <v>0</v>
      </c>
      <c r="AD41" s="400">
        <f>Розрахунок!CT39</f>
        <v>0</v>
      </c>
      <c r="AE41" s="398">
        <f>Розрахунок!DA39</f>
        <v>0</v>
      </c>
      <c r="AF41" s="400">
        <f>Розрахунок!DH39</f>
        <v>0</v>
      </c>
      <c r="AG41" s="148"/>
      <c r="AI41" s="30" t="e">
        <f ca="1">Розрахунок!ED39</f>
        <v>#NAME?</v>
      </c>
      <c r="AJ41" s="31" t="e">
        <f ca="1">Розрахунок!EE39</f>
        <v>#NAME?</v>
      </c>
      <c r="AK41" s="31" t="e">
        <f ca="1">Розрахунок!EF39</f>
        <v>#NAME?</v>
      </c>
      <c r="AL41" s="31" t="e">
        <f ca="1">Розрахунок!EG39</f>
        <v>#NAME?</v>
      </c>
      <c r="AM41" s="31" t="e">
        <f ca="1">Розрахунок!EH39</f>
        <v>#NAME?</v>
      </c>
      <c r="AN41" s="31" t="e">
        <f ca="1">Розрахунок!EI39</f>
        <v>#NAME?</v>
      </c>
      <c r="AO41" s="32" t="e">
        <f ca="1">Розрахунок!EJ39</f>
        <v>#NAME?</v>
      </c>
      <c r="AP41" s="149" t="e">
        <f ca="1">IF(OR(Розрахунок!$EP39&lt;&gt;""),"+","")</f>
        <v>#NAME?</v>
      </c>
      <c r="AQ41" s="5"/>
    </row>
    <row r="42" spans="1:43" s="52" customFormat="1" hidden="1" x14ac:dyDescent="0.2">
      <c r="A42" s="417" t="e">
        <f ca="1">Розрахунок!A40</f>
        <v>#NAME?</v>
      </c>
      <c r="B42" s="371">
        <f>Розрахунок!B40</f>
        <v>0</v>
      </c>
      <c r="C42" s="417" t="str">
        <f>Розрахунок!C40</f>
        <v/>
      </c>
      <c r="D42" s="398" t="str">
        <f>IF(Розрахунок!F40&lt;&gt;"",LEFT(Розрахунок!F40,LEN(Розрахунок!F40)-1)," ")</f>
        <v xml:space="preserve"> </v>
      </c>
      <c r="E42" s="399" t="str">
        <f>IF(Розрахунок!G40&lt;&gt;"",LEFT(Розрахунок!G40,LEN(Розрахунок!G40)-1)," ")</f>
        <v xml:space="preserve"> </v>
      </c>
      <c r="F42" s="399" t="str">
        <f>IF(Розрахунок!H40&lt;&gt;"",LEFT(Розрахунок!H40,LEN(Розрахунок!H40)-1)," ")</f>
        <v xml:space="preserve"> </v>
      </c>
      <c r="G42" s="400" t="str">
        <f>IF(Розрахунок!I40&lt;&gt;"",LEFT(Розрахунок!I40,LEN(Розрахунок!I40)-1)," ")</f>
        <v xml:space="preserve"> </v>
      </c>
      <c r="H42" s="136">
        <f>Розрахунок!J40</f>
        <v>0</v>
      </c>
      <c r="I42" s="399" t="str">
        <f>IF(Розрахунок!K40&lt;&gt;"",LEFT(Розрахунок!K40, LEN(Розрахунок!K40)-1)," ")</f>
        <v xml:space="preserve"> </v>
      </c>
      <c r="J42" s="399">
        <f>Розрахунок!E40</f>
        <v>0</v>
      </c>
      <c r="K42" s="85">
        <f>Розрахунок!DN40</f>
        <v>0</v>
      </c>
      <c r="L42" s="398">
        <f>Розрахунок!DM40</f>
        <v>0</v>
      </c>
      <c r="M42" s="399">
        <f ca="1">Розрахунок!L40</f>
        <v>0</v>
      </c>
      <c r="N42" s="399">
        <f ca="1">Розрахунок!M40</f>
        <v>0</v>
      </c>
      <c r="O42" s="399">
        <f ca="1">Розрахунок!N40</f>
        <v>0</v>
      </c>
      <c r="P42" s="399">
        <f ca="1">Розрахунок!O40</f>
        <v>0</v>
      </c>
      <c r="Q42" s="387">
        <f ca="1">Розрахунок!DL40</f>
        <v>0</v>
      </c>
      <c r="R42" s="383" t="str">
        <f t="shared" si="0"/>
        <v xml:space="preserve"> </v>
      </c>
      <c r="S42" s="398">
        <f>Розрахунок!U40</f>
        <v>0</v>
      </c>
      <c r="T42" s="400">
        <f>Розрахунок!AB40</f>
        <v>0</v>
      </c>
      <c r="U42" s="136">
        <f>Розрахунок!AI40</f>
        <v>0</v>
      </c>
      <c r="V42" s="85">
        <f>Розрахунок!AP40</f>
        <v>0</v>
      </c>
      <c r="W42" s="398">
        <f>Розрахунок!AW40</f>
        <v>0</v>
      </c>
      <c r="X42" s="400">
        <f>Розрахунок!BD40</f>
        <v>0</v>
      </c>
      <c r="Y42" s="136">
        <f>Розрахунок!BK40</f>
        <v>0</v>
      </c>
      <c r="Z42" s="85">
        <f>Розрахунок!BR40</f>
        <v>0</v>
      </c>
      <c r="AA42" s="398">
        <f>Розрахунок!BY40</f>
        <v>0</v>
      </c>
      <c r="AB42" s="85">
        <f>Розрахунок!CF40</f>
        <v>0</v>
      </c>
      <c r="AC42" s="398">
        <f>Розрахунок!CM40</f>
        <v>0</v>
      </c>
      <c r="AD42" s="400">
        <f>Розрахунок!CT40</f>
        <v>0</v>
      </c>
      <c r="AE42" s="398">
        <f>Розрахунок!DA40</f>
        <v>0</v>
      </c>
      <c r="AF42" s="400">
        <f>Розрахунок!DH40</f>
        <v>0</v>
      </c>
      <c r="AG42" s="148"/>
      <c r="AI42" s="30" t="e">
        <f ca="1">Розрахунок!ED40</f>
        <v>#NAME?</v>
      </c>
      <c r="AJ42" s="31" t="e">
        <f ca="1">Розрахунок!EE40</f>
        <v>#NAME?</v>
      </c>
      <c r="AK42" s="31" t="e">
        <f ca="1">Розрахунок!EF40</f>
        <v>#NAME?</v>
      </c>
      <c r="AL42" s="31" t="e">
        <f ca="1">Розрахунок!EG40</f>
        <v>#NAME?</v>
      </c>
      <c r="AM42" s="31" t="e">
        <f ca="1">Розрахунок!EH40</f>
        <v>#NAME?</v>
      </c>
      <c r="AN42" s="31" t="e">
        <f ca="1">Розрахунок!EI40</f>
        <v>#NAME?</v>
      </c>
      <c r="AO42" s="32" t="e">
        <f ca="1">Розрахунок!EJ40</f>
        <v>#NAME?</v>
      </c>
      <c r="AP42" s="149" t="e">
        <f ca="1">IF(OR(Розрахунок!$EP40&lt;&gt;""),"+","")</f>
        <v>#NAME?</v>
      </c>
      <c r="AQ42" s="5"/>
    </row>
    <row r="43" spans="1:43" s="52" customFormat="1" hidden="1" x14ac:dyDescent="0.2">
      <c r="A43" s="417" t="e">
        <f ca="1">Розрахунок!A41</f>
        <v>#NAME?</v>
      </c>
      <c r="B43" s="371">
        <f>Розрахунок!B41</f>
        <v>0</v>
      </c>
      <c r="C43" s="417" t="str">
        <f>Розрахунок!C41</f>
        <v/>
      </c>
      <c r="D43" s="398" t="str">
        <f>IF(Розрахунок!F41&lt;&gt;"",LEFT(Розрахунок!F41,LEN(Розрахунок!F41)-1)," ")</f>
        <v xml:space="preserve"> </v>
      </c>
      <c r="E43" s="399" t="str">
        <f>IF(Розрахунок!G41&lt;&gt;"",LEFT(Розрахунок!G41,LEN(Розрахунок!G41)-1)," ")</f>
        <v xml:space="preserve"> </v>
      </c>
      <c r="F43" s="399" t="str">
        <f>IF(Розрахунок!H41&lt;&gt;"",LEFT(Розрахунок!H41,LEN(Розрахунок!H41)-1)," ")</f>
        <v xml:space="preserve"> </v>
      </c>
      <c r="G43" s="400" t="str">
        <f>IF(Розрахунок!I41&lt;&gt;"",LEFT(Розрахунок!I41,LEN(Розрахунок!I41)-1)," ")</f>
        <v xml:space="preserve"> </v>
      </c>
      <c r="H43" s="136">
        <f>Розрахунок!J41</f>
        <v>0</v>
      </c>
      <c r="I43" s="399" t="str">
        <f>IF(Розрахунок!K41&lt;&gt;"",LEFT(Розрахунок!K41, LEN(Розрахунок!K41)-1)," ")</f>
        <v xml:space="preserve"> </v>
      </c>
      <c r="J43" s="399">
        <f>Розрахунок!E41</f>
        <v>0</v>
      </c>
      <c r="K43" s="85">
        <f>Розрахунок!DN41</f>
        <v>0</v>
      </c>
      <c r="L43" s="398">
        <f>Розрахунок!DM41</f>
        <v>0</v>
      </c>
      <c r="M43" s="399">
        <f ca="1">Розрахунок!L41</f>
        <v>0</v>
      </c>
      <c r="N43" s="399">
        <f ca="1">Розрахунок!M41</f>
        <v>0</v>
      </c>
      <c r="O43" s="399">
        <f ca="1">Розрахунок!N41</f>
        <v>0</v>
      </c>
      <c r="P43" s="399">
        <f ca="1">Розрахунок!O41</f>
        <v>0</v>
      </c>
      <c r="Q43" s="387">
        <f ca="1">Розрахунок!DL41</f>
        <v>0</v>
      </c>
      <c r="R43" s="383" t="str">
        <f t="shared" si="0"/>
        <v xml:space="preserve"> </v>
      </c>
      <c r="S43" s="398">
        <f>Розрахунок!U41</f>
        <v>0</v>
      </c>
      <c r="T43" s="400">
        <f>Розрахунок!AB41</f>
        <v>0</v>
      </c>
      <c r="U43" s="136">
        <f>Розрахунок!AI41</f>
        <v>0</v>
      </c>
      <c r="V43" s="85">
        <f>Розрахунок!AP41</f>
        <v>0</v>
      </c>
      <c r="W43" s="398">
        <f>Розрахунок!AW41</f>
        <v>0</v>
      </c>
      <c r="X43" s="400">
        <f>Розрахунок!BD41</f>
        <v>0</v>
      </c>
      <c r="Y43" s="136">
        <f>Розрахунок!BK41</f>
        <v>0</v>
      </c>
      <c r="Z43" s="85">
        <f>Розрахунок!BR41</f>
        <v>0</v>
      </c>
      <c r="AA43" s="398">
        <f>Розрахунок!BY41</f>
        <v>0</v>
      </c>
      <c r="AB43" s="85">
        <f>Розрахунок!CF41</f>
        <v>0</v>
      </c>
      <c r="AC43" s="398">
        <f>Розрахунок!CM41</f>
        <v>0</v>
      </c>
      <c r="AD43" s="400">
        <f>Розрахунок!CT41</f>
        <v>0</v>
      </c>
      <c r="AE43" s="398">
        <f>Розрахунок!DA41</f>
        <v>0</v>
      </c>
      <c r="AF43" s="400">
        <f>Розрахунок!DH41</f>
        <v>0</v>
      </c>
      <c r="AG43" s="148"/>
      <c r="AI43" s="30" t="e">
        <f ca="1">Розрахунок!ED41</f>
        <v>#NAME?</v>
      </c>
      <c r="AJ43" s="31" t="e">
        <f ca="1">Розрахунок!EE41</f>
        <v>#NAME?</v>
      </c>
      <c r="AK43" s="31" t="e">
        <f ca="1">Розрахунок!EF41</f>
        <v>#NAME?</v>
      </c>
      <c r="AL43" s="31" t="e">
        <f ca="1">Розрахунок!EG41</f>
        <v>#NAME?</v>
      </c>
      <c r="AM43" s="31" t="e">
        <f ca="1">Розрахунок!EH41</f>
        <v>#NAME?</v>
      </c>
      <c r="AN43" s="31" t="e">
        <f ca="1">Розрахунок!EI41</f>
        <v>#NAME?</v>
      </c>
      <c r="AO43" s="32" t="e">
        <f ca="1">Розрахунок!EJ41</f>
        <v>#NAME?</v>
      </c>
      <c r="AP43" s="149" t="e">
        <f ca="1">IF(OR(Розрахунок!$EP41&lt;&gt;""),"+","")</f>
        <v>#NAME?</v>
      </c>
      <c r="AQ43" s="5"/>
    </row>
    <row r="44" spans="1:43" s="52" customFormat="1" hidden="1" x14ac:dyDescent="0.2">
      <c r="A44" s="417" t="e">
        <f ca="1">Розрахунок!A42</f>
        <v>#NAME?</v>
      </c>
      <c r="B44" s="371">
        <f>Розрахунок!B42</f>
        <v>0</v>
      </c>
      <c r="C44" s="417" t="str">
        <f>Розрахунок!C42</f>
        <v/>
      </c>
      <c r="D44" s="398" t="str">
        <f>IF(Розрахунок!F42&lt;&gt;"",LEFT(Розрахунок!F42,LEN(Розрахунок!F42)-1)," ")</f>
        <v xml:space="preserve"> </v>
      </c>
      <c r="E44" s="399" t="str">
        <f>IF(Розрахунок!G42&lt;&gt;"",LEFT(Розрахунок!G42,LEN(Розрахунок!G42)-1)," ")</f>
        <v xml:space="preserve"> </v>
      </c>
      <c r="F44" s="399" t="str">
        <f>IF(Розрахунок!H42&lt;&gt;"",LEFT(Розрахунок!H42,LEN(Розрахунок!H42)-1)," ")</f>
        <v xml:space="preserve"> </v>
      </c>
      <c r="G44" s="400" t="str">
        <f>IF(Розрахунок!I42&lt;&gt;"",LEFT(Розрахунок!I42,LEN(Розрахунок!I42)-1)," ")</f>
        <v xml:space="preserve"> </v>
      </c>
      <c r="H44" s="136">
        <f>Розрахунок!J42</f>
        <v>0</v>
      </c>
      <c r="I44" s="399" t="str">
        <f>IF(Розрахунок!K42&lt;&gt;"",LEFT(Розрахунок!K42, LEN(Розрахунок!K42)-1)," ")</f>
        <v xml:space="preserve"> </v>
      </c>
      <c r="J44" s="399">
        <f>Розрахунок!E42</f>
        <v>0</v>
      </c>
      <c r="K44" s="85">
        <f>Розрахунок!DN42</f>
        <v>0</v>
      </c>
      <c r="L44" s="398">
        <f>Розрахунок!DM42</f>
        <v>0</v>
      </c>
      <c r="M44" s="399">
        <f ca="1">Розрахунок!L42</f>
        <v>0</v>
      </c>
      <c r="N44" s="399">
        <f ca="1">Розрахунок!M42</f>
        <v>0</v>
      </c>
      <c r="O44" s="399">
        <f ca="1">Розрахунок!N42</f>
        <v>0</v>
      </c>
      <c r="P44" s="399">
        <f ca="1">Розрахунок!O42</f>
        <v>0</v>
      </c>
      <c r="Q44" s="387">
        <f ca="1">Розрахунок!DL42</f>
        <v>0</v>
      </c>
      <c r="R44" s="383" t="str">
        <f t="shared" si="0"/>
        <v xml:space="preserve"> </v>
      </c>
      <c r="S44" s="398">
        <f>Розрахунок!U42</f>
        <v>0</v>
      </c>
      <c r="T44" s="400">
        <f>Розрахунок!AB42</f>
        <v>0</v>
      </c>
      <c r="U44" s="136">
        <f>Розрахунок!AI42</f>
        <v>0</v>
      </c>
      <c r="V44" s="85">
        <f>Розрахунок!AP42</f>
        <v>0</v>
      </c>
      <c r="W44" s="398">
        <f>Розрахунок!AW42</f>
        <v>0</v>
      </c>
      <c r="X44" s="400">
        <f>Розрахунок!BD42</f>
        <v>0</v>
      </c>
      <c r="Y44" s="136">
        <f>Розрахунок!BK42</f>
        <v>0</v>
      </c>
      <c r="Z44" s="85">
        <f>Розрахунок!BR42</f>
        <v>0</v>
      </c>
      <c r="AA44" s="398">
        <f>Розрахунок!BY42</f>
        <v>0</v>
      </c>
      <c r="AB44" s="85">
        <f>Розрахунок!CF42</f>
        <v>0</v>
      </c>
      <c r="AC44" s="398">
        <f>Розрахунок!CM42</f>
        <v>0</v>
      </c>
      <c r="AD44" s="400">
        <f>Розрахунок!CT42</f>
        <v>0</v>
      </c>
      <c r="AE44" s="398">
        <f>Розрахунок!DA42</f>
        <v>0</v>
      </c>
      <c r="AF44" s="400">
        <f>Розрахунок!DH42</f>
        <v>0</v>
      </c>
      <c r="AG44" s="148"/>
      <c r="AI44" s="30" t="e">
        <f ca="1">Розрахунок!ED42</f>
        <v>#NAME?</v>
      </c>
      <c r="AJ44" s="31" t="e">
        <f ca="1">Розрахунок!EE42</f>
        <v>#NAME?</v>
      </c>
      <c r="AK44" s="31" t="e">
        <f ca="1">Розрахунок!EF42</f>
        <v>#NAME?</v>
      </c>
      <c r="AL44" s="31" t="e">
        <f ca="1">Розрахунок!EG42</f>
        <v>#NAME?</v>
      </c>
      <c r="AM44" s="31" t="e">
        <f ca="1">Розрахунок!EH42</f>
        <v>#NAME?</v>
      </c>
      <c r="AN44" s="31" t="e">
        <f ca="1">Розрахунок!EI42</f>
        <v>#NAME?</v>
      </c>
      <c r="AO44" s="32" t="e">
        <f ca="1">Розрахунок!EJ42</f>
        <v>#NAME?</v>
      </c>
      <c r="AP44" s="149" t="e">
        <f ca="1">IF(OR(Розрахунок!$EP42&lt;&gt;""),"+","")</f>
        <v>#NAME?</v>
      </c>
      <c r="AQ44" s="5"/>
    </row>
    <row r="45" spans="1:43" s="52" customFormat="1" hidden="1" x14ac:dyDescent="0.2">
      <c r="A45" s="417" t="e">
        <f ca="1">Розрахунок!A43</f>
        <v>#NAME?</v>
      </c>
      <c r="B45" s="371">
        <f>Розрахунок!B43</f>
        <v>0</v>
      </c>
      <c r="C45" s="417" t="str">
        <f>Розрахунок!C43</f>
        <v/>
      </c>
      <c r="D45" s="398" t="str">
        <f>IF(Розрахунок!F43&lt;&gt;"",LEFT(Розрахунок!F43,LEN(Розрахунок!F43)-1)," ")</f>
        <v xml:space="preserve"> </v>
      </c>
      <c r="E45" s="399" t="str">
        <f>IF(Розрахунок!G43&lt;&gt;"",LEFT(Розрахунок!G43,LEN(Розрахунок!G43)-1)," ")</f>
        <v xml:space="preserve"> </v>
      </c>
      <c r="F45" s="399" t="str">
        <f>IF(Розрахунок!H43&lt;&gt;"",LEFT(Розрахунок!H43,LEN(Розрахунок!H43)-1)," ")</f>
        <v xml:space="preserve"> </v>
      </c>
      <c r="G45" s="400" t="str">
        <f>IF(Розрахунок!I43&lt;&gt;"",LEFT(Розрахунок!I43,LEN(Розрахунок!I43)-1)," ")</f>
        <v xml:space="preserve"> </v>
      </c>
      <c r="H45" s="136">
        <f>Розрахунок!J43</f>
        <v>0</v>
      </c>
      <c r="I45" s="399" t="str">
        <f>IF(Розрахунок!K43&lt;&gt;"",LEFT(Розрахунок!K43, LEN(Розрахунок!K43)-1)," ")</f>
        <v xml:space="preserve"> </v>
      </c>
      <c r="J45" s="399">
        <f>Розрахунок!E43</f>
        <v>0</v>
      </c>
      <c r="K45" s="85">
        <f>Розрахунок!DN43</f>
        <v>0</v>
      </c>
      <c r="L45" s="398">
        <f>Розрахунок!DM43</f>
        <v>0</v>
      </c>
      <c r="M45" s="399">
        <f ca="1">Розрахунок!L43</f>
        <v>0</v>
      </c>
      <c r="N45" s="399">
        <f ca="1">Розрахунок!M43</f>
        <v>0</v>
      </c>
      <c r="O45" s="399">
        <f ca="1">Розрахунок!N43</f>
        <v>0</v>
      </c>
      <c r="P45" s="399">
        <f ca="1">Розрахунок!O43</f>
        <v>0</v>
      </c>
      <c r="Q45" s="387">
        <f ca="1">Розрахунок!DL43</f>
        <v>0</v>
      </c>
      <c r="R45" s="383" t="str">
        <f t="shared" si="0"/>
        <v xml:space="preserve"> </v>
      </c>
      <c r="S45" s="398">
        <f>Розрахунок!U43</f>
        <v>0</v>
      </c>
      <c r="T45" s="400">
        <f>Розрахунок!AB43</f>
        <v>0</v>
      </c>
      <c r="U45" s="136">
        <f>Розрахунок!AI43</f>
        <v>0</v>
      </c>
      <c r="V45" s="85">
        <f>Розрахунок!AP43</f>
        <v>0</v>
      </c>
      <c r="W45" s="398">
        <f>Розрахунок!AW43</f>
        <v>0</v>
      </c>
      <c r="X45" s="400">
        <f>Розрахунок!BD43</f>
        <v>0</v>
      </c>
      <c r="Y45" s="136">
        <f>Розрахунок!BK43</f>
        <v>0</v>
      </c>
      <c r="Z45" s="85">
        <f>Розрахунок!BR43</f>
        <v>0</v>
      </c>
      <c r="AA45" s="398">
        <f>Розрахунок!BY43</f>
        <v>0</v>
      </c>
      <c r="AB45" s="85">
        <f>Розрахунок!CF43</f>
        <v>0</v>
      </c>
      <c r="AC45" s="398">
        <f>Розрахунок!CM43</f>
        <v>0</v>
      </c>
      <c r="AD45" s="400">
        <f>Розрахунок!CT43</f>
        <v>0</v>
      </c>
      <c r="AE45" s="398">
        <f>Розрахунок!DA43</f>
        <v>0</v>
      </c>
      <c r="AF45" s="400">
        <f>Розрахунок!DH43</f>
        <v>0</v>
      </c>
      <c r="AG45" s="148"/>
      <c r="AI45" s="30" t="e">
        <f ca="1">Розрахунок!ED43</f>
        <v>#NAME?</v>
      </c>
      <c r="AJ45" s="31" t="e">
        <f ca="1">Розрахунок!EE43</f>
        <v>#NAME?</v>
      </c>
      <c r="AK45" s="31" t="e">
        <f ca="1">Розрахунок!EF43</f>
        <v>#NAME?</v>
      </c>
      <c r="AL45" s="31" t="e">
        <f ca="1">Розрахунок!EG43</f>
        <v>#NAME?</v>
      </c>
      <c r="AM45" s="31" t="e">
        <f ca="1">Розрахунок!EH43</f>
        <v>#NAME?</v>
      </c>
      <c r="AN45" s="31" t="e">
        <f ca="1">Розрахунок!EI43</f>
        <v>#NAME?</v>
      </c>
      <c r="AO45" s="32" t="e">
        <f ca="1">Розрахунок!EJ43</f>
        <v>#NAME?</v>
      </c>
      <c r="AP45" s="149" t="e">
        <f ca="1">IF(OR(Розрахунок!$EP43&lt;&gt;""),"+","")</f>
        <v>#NAME?</v>
      </c>
      <c r="AQ45" s="5"/>
    </row>
    <row r="46" spans="1:43" s="52" customFormat="1" hidden="1" x14ac:dyDescent="0.2">
      <c r="A46" s="417" t="e">
        <f ca="1">Розрахунок!A44</f>
        <v>#NAME?</v>
      </c>
      <c r="B46" s="371">
        <f>Розрахунок!B44</f>
        <v>0</v>
      </c>
      <c r="C46" s="417" t="str">
        <f>Розрахунок!C44</f>
        <v/>
      </c>
      <c r="D46" s="398" t="str">
        <f>IF(Розрахунок!F44&lt;&gt;"",LEFT(Розрахунок!F44,LEN(Розрахунок!F44)-1)," ")</f>
        <v xml:space="preserve"> </v>
      </c>
      <c r="E46" s="399" t="str">
        <f>IF(Розрахунок!G44&lt;&gt;"",LEFT(Розрахунок!G44,LEN(Розрахунок!G44)-1)," ")</f>
        <v xml:space="preserve"> </v>
      </c>
      <c r="F46" s="399" t="str">
        <f>IF(Розрахунок!H44&lt;&gt;"",LEFT(Розрахунок!H44,LEN(Розрахунок!H44)-1)," ")</f>
        <v xml:space="preserve"> </v>
      </c>
      <c r="G46" s="400" t="str">
        <f>IF(Розрахунок!I44&lt;&gt;"",LEFT(Розрахунок!I44,LEN(Розрахунок!I44)-1)," ")</f>
        <v xml:space="preserve"> </v>
      </c>
      <c r="H46" s="136">
        <f>Розрахунок!J44</f>
        <v>0</v>
      </c>
      <c r="I46" s="399" t="str">
        <f>IF(Розрахунок!K44&lt;&gt;"",LEFT(Розрахунок!K44, LEN(Розрахунок!K44)-1)," ")</f>
        <v xml:space="preserve"> </v>
      </c>
      <c r="J46" s="399">
        <f>Розрахунок!E44</f>
        <v>0</v>
      </c>
      <c r="K46" s="85">
        <f>Розрахунок!DN44</f>
        <v>0</v>
      </c>
      <c r="L46" s="398">
        <f>Розрахунок!DM44</f>
        <v>0</v>
      </c>
      <c r="M46" s="399">
        <f ca="1">Розрахунок!L44</f>
        <v>0</v>
      </c>
      <c r="N46" s="399">
        <f ca="1">Розрахунок!M44</f>
        <v>0</v>
      </c>
      <c r="O46" s="399">
        <f ca="1">Розрахунок!N44</f>
        <v>0</v>
      </c>
      <c r="P46" s="399">
        <f ca="1">Розрахунок!O44</f>
        <v>0</v>
      </c>
      <c r="Q46" s="387">
        <f ca="1">Розрахунок!DL44</f>
        <v>0</v>
      </c>
      <c r="R46" s="383" t="str">
        <f t="shared" si="0"/>
        <v xml:space="preserve"> </v>
      </c>
      <c r="S46" s="398">
        <f>Розрахунок!U44</f>
        <v>0</v>
      </c>
      <c r="T46" s="400">
        <f>Розрахунок!AB44</f>
        <v>0</v>
      </c>
      <c r="U46" s="136">
        <f>Розрахунок!AI44</f>
        <v>0</v>
      </c>
      <c r="V46" s="85">
        <f>Розрахунок!AP44</f>
        <v>0</v>
      </c>
      <c r="W46" s="398">
        <f>Розрахунок!AW44</f>
        <v>0</v>
      </c>
      <c r="X46" s="400">
        <f>Розрахунок!BD44</f>
        <v>0</v>
      </c>
      <c r="Y46" s="136">
        <f>Розрахунок!BK44</f>
        <v>0</v>
      </c>
      <c r="Z46" s="85">
        <f>Розрахунок!BR44</f>
        <v>0</v>
      </c>
      <c r="AA46" s="398">
        <f>Розрахунок!BY44</f>
        <v>0</v>
      </c>
      <c r="AB46" s="85">
        <f>Розрахунок!CF44</f>
        <v>0</v>
      </c>
      <c r="AC46" s="398">
        <f>Розрахунок!CM44</f>
        <v>0</v>
      </c>
      <c r="AD46" s="400">
        <f>Розрахунок!CT44</f>
        <v>0</v>
      </c>
      <c r="AE46" s="398">
        <f>Розрахунок!DA44</f>
        <v>0</v>
      </c>
      <c r="AF46" s="400">
        <f>Розрахунок!DH44</f>
        <v>0</v>
      </c>
      <c r="AG46" s="148"/>
      <c r="AI46" s="30" t="e">
        <f ca="1">Розрахунок!ED44</f>
        <v>#NAME?</v>
      </c>
      <c r="AJ46" s="31" t="e">
        <f ca="1">Розрахунок!EE44</f>
        <v>#NAME?</v>
      </c>
      <c r="AK46" s="31" t="e">
        <f ca="1">Розрахунок!EF44</f>
        <v>#NAME?</v>
      </c>
      <c r="AL46" s="31" t="e">
        <f ca="1">Розрахунок!EG44</f>
        <v>#NAME?</v>
      </c>
      <c r="AM46" s="31" t="e">
        <f ca="1">Розрахунок!EH44</f>
        <v>#NAME?</v>
      </c>
      <c r="AN46" s="31" t="e">
        <f ca="1">Розрахунок!EI44</f>
        <v>#NAME?</v>
      </c>
      <c r="AO46" s="32" t="e">
        <f ca="1">Розрахунок!EJ44</f>
        <v>#NAME?</v>
      </c>
      <c r="AP46" s="149" t="e">
        <f ca="1">IF(OR(Розрахунок!$EP44&lt;&gt;""),"+","")</f>
        <v>#NAME?</v>
      </c>
      <c r="AQ46" s="5"/>
    </row>
    <row r="47" spans="1:43" s="52" customFormat="1" hidden="1" x14ac:dyDescent="0.2">
      <c r="A47" s="417" t="e">
        <f ca="1">Розрахунок!A45</f>
        <v>#NAME?</v>
      </c>
      <c r="B47" s="371">
        <f>Розрахунок!B45</f>
        <v>0</v>
      </c>
      <c r="C47" s="417" t="str">
        <f>Розрахунок!C45</f>
        <v/>
      </c>
      <c r="D47" s="398" t="str">
        <f>IF(Розрахунок!F45&lt;&gt;"",LEFT(Розрахунок!F45,LEN(Розрахунок!F45)-1)," ")</f>
        <v xml:space="preserve"> </v>
      </c>
      <c r="E47" s="399" t="str">
        <f>IF(Розрахунок!G45&lt;&gt;"",LEFT(Розрахунок!G45,LEN(Розрахунок!G45)-1)," ")</f>
        <v xml:space="preserve"> </v>
      </c>
      <c r="F47" s="399" t="str">
        <f>IF(Розрахунок!H45&lt;&gt;"",LEFT(Розрахунок!H45,LEN(Розрахунок!H45)-1)," ")</f>
        <v xml:space="preserve"> </v>
      </c>
      <c r="G47" s="400" t="str">
        <f>IF(Розрахунок!I45&lt;&gt;"",LEFT(Розрахунок!I45,LEN(Розрахунок!I45)-1)," ")</f>
        <v xml:space="preserve"> </v>
      </c>
      <c r="H47" s="136">
        <f>Розрахунок!J45</f>
        <v>0</v>
      </c>
      <c r="I47" s="399" t="str">
        <f>IF(Розрахунок!K45&lt;&gt;"",LEFT(Розрахунок!K45, LEN(Розрахунок!K45)-1)," ")</f>
        <v xml:space="preserve"> </v>
      </c>
      <c r="J47" s="399">
        <f>Розрахунок!E45</f>
        <v>0</v>
      </c>
      <c r="K47" s="85">
        <f>Розрахунок!DN45</f>
        <v>0</v>
      </c>
      <c r="L47" s="398">
        <f>Розрахунок!DM45</f>
        <v>0</v>
      </c>
      <c r="M47" s="399">
        <f ca="1">Розрахунок!L45</f>
        <v>0</v>
      </c>
      <c r="N47" s="399">
        <f ca="1">Розрахунок!M45</f>
        <v>0</v>
      </c>
      <c r="O47" s="399">
        <f ca="1">Розрахунок!N45</f>
        <v>0</v>
      </c>
      <c r="P47" s="399">
        <f ca="1">Розрахунок!O45</f>
        <v>0</v>
      </c>
      <c r="Q47" s="387">
        <f ca="1">Розрахунок!DL45</f>
        <v>0</v>
      </c>
      <c r="R47" s="383" t="str">
        <f t="shared" si="0"/>
        <v xml:space="preserve"> </v>
      </c>
      <c r="S47" s="398">
        <f>Розрахунок!U45</f>
        <v>0</v>
      </c>
      <c r="T47" s="400">
        <f>Розрахунок!AB45</f>
        <v>0</v>
      </c>
      <c r="U47" s="136">
        <f>Розрахунок!AI45</f>
        <v>0</v>
      </c>
      <c r="V47" s="85">
        <f>Розрахунок!AP45</f>
        <v>0</v>
      </c>
      <c r="W47" s="398">
        <f>Розрахунок!AW45</f>
        <v>0</v>
      </c>
      <c r="X47" s="400">
        <f>Розрахунок!BD45</f>
        <v>0</v>
      </c>
      <c r="Y47" s="136">
        <f>Розрахунок!BK45</f>
        <v>0</v>
      </c>
      <c r="Z47" s="85">
        <f>Розрахунок!BR45</f>
        <v>0</v>
      </c>
      <c r="AA47" s="398">
        <f>Розрахунок!BY45</f>
        <v>0</v>
      </c>
      <c r="AB47" s="85">
        <f>Розрахунок!CF45</f>
        <v>0</v>
      </c>
      <c r="AC47" s="398">
        <f>Розрахунок!CM45</f>
        <v>0</v>
      </c>
      <c r="AD47" s="400">
        <f>Розрахунок!CT45</f>
        <v>0</v>
      </c>
      <c r="AE47" s="398">
        <f>Розрахунок!DA45</f>
        <v>0</v>
      </c>
      <c r="AF47" s="400">
        <f>Розрахунок!DH45</f>
        <v>0</v>
      </c>
      <c r="AG47" s="148"/>
      <c r="AI47" s="30" t="e">
        <f ca="1">Розрахунок!ED45</f>
        <v>#NAME?</v>
      </c>
      <c r="AJ47" s="31" t="e">
        <f ca="1">Розрахунок!EE45</f>
        <v>#NAME?</v>
      </c>
      <c r="AK47" s="31" t="e">
        <f ca="1">Розрахунок!EF45</f>
        <v>#NAME?</v>
      </c>
      <c r="AL47" s="31" t="e">
        <f ca="1">Розрахунок!EG45</f>
        <v>#NAME?</v>
      </c>
      <c r="AM47" s="31" t="e">
        <f ca="1">Розрахунок!EH45</f>
        <v>#NAME?</v>
      </c>
      <c r="AN47" s="31" t="e">
        <f ca="1">Розрахунок!EI45</f>
        <v>#NAME?</v>
      </c>
      <c r="AO47" s="32" t="e">
        <f ca="1">Розрахунок!EJ45</f>
        <v>#NAME?</v>
      </c>
      <c r="AP47" s="149" t="e">
        <f ca="1">IF(OR(Розрахунок!$EP45&lt;&gt;""),"+","")</f>
        <v>#NAME?</v>
      </c>
      <c r="AQ47" s="5"/>
    </row>
    <row r="48" spans="1:43" s="52" customFormat="1" hidden="1" x14ac:dyDescent="0.2">
      <c r="A48" s="417" t="e">
        <f ca="1">Розрахунок!A46</f>
        <v>#NAME?</v>
      </c>
      <c r="B48" s="371">
        <f>Розрахунок!B46</f>
        <v>0</v>
      </c>
      <c r="C48" s="417" t="str">
        <f>Розрахунок!C46</f>
        <v/>
      </c>
      <c r="D48" s="398" t="str">
        <f>IF(Розрахунок!F46&lt;&gt;"",LEFT(Розрахунок!F46,LEN(Розрахунок!F46)-1)," ")</f>
        <v xml:space="preserve"> </v>
      </c>
      <c r="E48" s="399" t="str">
        <f>IF(Розрахунок!G46&lt;&gt;"",LEFT(Розрахунок!G46,LEN(Розрахунок!G46)-1)," ")</f>
        <v xml:space="preserve"> </v>
      </c>
      <c r="F48" s="399" t="str">
        <f>IF(Розрахунок!H46&lt;&gt;"",LEFT(Розрахунок!H46,LEN(Розрахунок!H46)-1)," ")</f>
        <v xml:space="preserve"> </v>
      </c>
      <c r="G48" s="400" t="str">
        <f>IF(Розрахунок!I46&lt;&gt;"",LEFT(Розрахунок!I46,LEN(Розрахунок!I46)-1)," ")</f>
        <v xml:space="preserve"> </v>
      </c>
      <c r="H48" s="136">
        <f>Розрахунок!J46</f>
        <v>0</v>
      </c>
      <c r="I48" s="399" t="str">
        <f>IF(Розрахунок!K46&lt;&gt;"",LEFT(Розрахунок!K46, LEN(Розрахунок!K46)-1)," ")</f>
        <v xml:space="preserve"> </v>
      </c>
      <c r="J48" s="399">
        <f>Розрахунок!E46</f>
        <v>0</v>
      </c>
      <c r="K48" s="85">
        <f>Розрахунок!DN46</f>
        <v>0</v>
      </c>
      <c r="L48" s="398">
        <f>Розрахунок!DM46</f>
        <v>0</v>
      </c>
      <c r="M48" s="399">
        <f ca="1">Розрахунок!L46</f>
        <v>0</v>
      </c>
      <c r="N48" s="399">
        <f ca="1">Розрахунок!M46</f>
        <v>0</v>
      </c>
      <c r="O48" s="399">
        <f ca="1">Розрахунок!N46</f>
        <v>0</v>
      </c>
      <c r="P48" s="399">
        <f ca="1">Розрахунок!O46</f>
        <v>0</v>
      </c>
      <c r="Q48" s="387">
        <f ca="1">Розрахунок!DL46</f>
        <v>0</v>
      </c>
      <c r="R48" s="383" t="str">
        <f t="shared" si="0"/>
        <v xml:space="preserve"> </v>
      </c>
      <c r="S48" s="398">
        <f>Розрахунок!U46</f>
        <v>0</v>
      </c>
      <c r="T48" s="400">
        <f>Розрахунок!AB46</f>
        <v>0</v>
      </c>
      <c r="U48" s="136">
        <f>Розрахунок!AI46</f>
        <v>0</v>
      </c>
      <c r="V48" s="85">
        <f>Розрахунок!AP46</f>
        <v>0</v>
      </c>
      <c r="W48" s="398">
        <f>Розрахунок!AW46</f>
        <v>0</v>
      </c>
      <c r="X48" s="400">
        <f>Розрахунок!BD46</f>
        <v>0</v>
      </c>
      <c r="Y48" s="136">
        <f>Розрахунок!BK46</f>
        <v>0</v>
      </c>
      <c r="Z48" s="85">
        <f>Розрахунок!BR46</f>
        <v>0</v>
      </c>
      <c r="AA48" s="398">
        <f>Розрахунок!BY46</f>
        <v>0</v>
      </c>
      <c r="AB48" s="85">
        <f>Розрахунок!CF46</f>
        <v>0</v>
      </c>
      <c r="AC48" s="398">
        <f>Розрахунок!CM46</f>
        <v>0</v>
      </c>
      <c r="AD48" s="400">
        <f>Розрахунок!CT46</f>
        <v>0</v>
      </c>
      <c r="AE48" s="398">
        <f>Розрахунок!DA46</f>
        <v>0</v>
      </c>
      <c r="AF48" s="400">
        <f>Розрахунок!DH46</f>
        <v>0</v>
      </c>
      <c r="AG48" s="148"/>
      <c r="AI48" s="30" t="e">
        <f ca="1">Розрахунок!ED46</f>
        <v>#NAME?</v>
      </c>
      <c r="AJ48" s="31" t="e">
        <f ca="1">Розрахунок!EE46</f>
        <v>#NAME?</v>
      </c>
      <c r="AK48" s="31" t="e">
        <f ca="1">Розрахунок!EF46</f>
        <v>#NAME?</v>
      </c>
      <c r="AL48" s="31" t="e">
        <f ca="1">Розрахунок!EG46</f>
        <v>#NAME?</v>
      </c>
      <c r="AM48" s="31" t="e">
        <f ca="1">Розрахунок!EH46</f>
        <v>#NAME?</v>
      </c>
      <c r="AN48" s="31" t="e">
        <f ca="1">Розрахунок!EI46</f>
        <v>#NAME?</v>
      </c>
      <c r="AO48" s="32" t="e">
        <f ca="1">Розрахунок!EJ46</f>
        <v>#NAME?</v>
      </c>
      <c r="AP48" s="149" t="e">
        <f ca="1">IF(OR(Розрахунок!$EP46&lt;&gt;""),"+","")</f>
        <v>#NAME?</v>
      </c>
      <c r="AQ48" s="5"/>
    </row>
    <row r="49" spans="1:43" s="52" customFormat="1" hidden="1" x14ac:dyDescent="0.2">
      <c r="A49" s="417" t="e">
        <f ca="1">Розрахунок!A47</f>
        <v>#NAME?</v>
      </c>
      <c r="B49" s="371">
        <f>Розрахунок!B47</f>
        <v>0</v>
      </c>
      <c r="C49" s="417" t="str">
        <f>Розрахунок!C47</f>
        <v/>
      </c>
      <c r="D49" s="398" t="str">
        <f>IF(Розрахунок!F47&lt;&gt;"",LEFT(Розрахунок!F47,LEN(Розрахунок!F47)-1)," ")</f>
        <v xml:space="preserve"> </v>
      </c>
      <c r="E49" s="399" t="str">
        <f>IF(Розрахунок!G47&lt;&gt;"",LEFT(Розрахунок!G47,LEN(Розрахунок!G47)-1)," ")</f>
        <v xml:space="preserve"> </v>
      </c>
      <c r="F49" s="399" t="str">
        <f>IF(Розрахунок!H47&lt;&gt;"",LEFT(Розрахунок!H47,LEN(Розрахунок!H47)-1)," ")</f>
        <v xml:space="preserve"> </v>
      </c>
      <c r="G49" s="400" t="str">
        <f>IF(Розрахунок!I47&lt;&gt;"",LEFT(Розрахунок!I47,LEN(Розрахунок!I47)-1)," ")</f>
        <v xml:space="preserve"> </v>
      </c>
      <c r="H49" s="136">
        <f>Розрахунок!J47</f>
        <v>0</v>
      </c>
      <c r="I49" s="399" t="str">
        <f>IF(Розрахунок!K47&lt;&gt;"",LEFT(Розрахунок!K47, LEN(Розрахунок!K47)-1)," ")</f>
        <v xml:space="preserve"> </v>
      </c>
      <c r="J49" s="399">
        <f>Розрахунок!E47</f>
        <v>0</v>
      </c>
      <c r="K49" s="85">
        <f>Розрахунок!DN47</f>
        <v>0</v>
      </c>
      <c r="L49" s="398">
        <f>Розрахунок!DM47</f>
        <v>0</v>
      </c>
      <c r="M49" s="399">
        <f ca="1">Розрахунок!L47</f>
        <v>0</v>
      </c>
      <c r="N49" s="399">
        <f ca="1">Розрахунок!M47</f>
        <v>0</v>
      </c>
      <c r="O49" s="399">
        <f ca="1">Розрахунок!N47</f>
        <v>0</v>
      </c>
      <c r="P49" s="399">
        <f ca="1">Розрахунок!O47</f>
        <v>0</v>
      </c>
      <c r="Q49" s="387">
        <f ca="1">Розрахунок!DL47</f>
        <v>0</v>
      </c>
      <c r="R49" s="383" t="str">
        <f t="shared" si="0"/>
        <v xml:space="preserve"> </v>
      </c>
      <c r="S49" s="398">
        <f>Розрахунок!U47</f>
        <v>0</v>
      </c>
      <c r="T49" s="400">
        <f>Розрахунок!AB47</f>
        <v>0</v>
      </c>
      <c r="U49" s="136">
        <f>Розрахунок!AI47</f>
        <v>0</v>
      </c>
      <c r="V49" s="85">
        <f>Розрахунок!AP47</f>
        <v>0</v>
      </c>
      <c r="W49" s="398">
        <f>Розрахунок!AW47</f>
        <v>0</v>
      </c>
      <c r="X49" s="400">
        <f>Розрахунок!BD47</f>
        <v>0</v>
      </c>
      <c r="Y49" s="136">
        <f>Розрахунок!BK47</f>
        <v>0</v>
      </c>
      <c r="Z49" s="85">
        <f>Розрахунок!BR47</f>
        <v>0</v>
      </c>
      <c r="AA49" s="398">
        <f>Розрахунок!BY47</f>
        <v>0</v>
      </c>
      <c r="AB49" s="85">
        <f>Розрахунок!CF47</f>
        <v>0</v>
      </c>
      <c r="AC49" s="398">
        <f>Розрахунок!CM47</f>
        <v>0</v>
      </c>
      <c r="AD49" s="400">
        <f>Розрахунок!CT47</f>
        <v>0</v>
      </c>
      <c r="AE49" s="398">
        <f>Розрахунок!DA47</f>
        <v>0</v>
      </c>
      <c r="AF49" s="400">
        <f>Розрахунок!DH47</f>
        <v>0</v>
      </c>
      <c r="AG49" s="148"/>
      <c r="AI49" s="30" t="e">
        <f ca="1">Розрахунок!ED47</f>
        <v>#NAME?</v>
      </c>
      <c r="AJ49" s="31" t="e">
        <f ca="1">Розрахунок!EE47</f>
        <v>#NAME?</v>
      </c>
      <c r="AK49" s="31" t="e">
        <f ca="1">Розрахунок!EF47</f>
        <v>#NAME?</v>
      </c>
      <c r="AL49" s="31" t="e">
        <f ca="1">Розрахунок!EG47</f>
        <v>#NAME?</v>
      </c>
      <c r="AM49" s="31" t="e">
        <f ca="1">Розрахунок!EH47</f>
        <v>#NAME?</v>
      </c>
      <c r="AN49" s="31" t="e">
        <f ca="1">Розрахунок!EI47</f>
        <v>#NAME?</v>
      </c>
      <c r="AO49" s="32" t="e">
        <f ca="1">Розрахунок!EJ47</f>
        <v>#NAME?</v>
      </c>
      <c r="AP49" s="149" t="e">
        <f ca="1">IF(OR(Розрахунок!$EP47&lt;&gt;""),"+","")</f>
        <v>#NAME?</v>
      </c>
      <c r="AQ49" s="5"/>
    </row>
    <row r="50" spans="1:43" s="52" customFormat="1" hidden="1" x14ac:dyDescent="0.2">
      <c r="A50" s="417" t="e">
        <f ca="1">Розрахунок!A48</f>
        <v>#NAME?</v>
      </c>
      <c r="B50" s="371">
        <f>Розрахунок!B48</f>
        <v>0</v>
      </c>
      <c r="C50" s="417" t="str">
        <f>Розрахунок!C48</f>
        <v/>
      </c>
      <c r="D50" s="398" t="str">
        <f>IF(Розрахунок!F48&lt;&gt;"",LEFT(Розрахунок!F48,LEN(Розрахунок!F48)-1)," ")</f>
        <v xml:space="preserve"> </v>
      </c>
      <c r="E50" s="399" t="str">
        <f>IF(Розрахунок!G48&lt;&gt;"",LEFT(Розрахунок!G48,LEN(Розрахунок!G48)-1)," ")</f>
        <v xml:space="preserve"> </v>
      </c>
      <c r="F50" s="399" t="str">
        <f>IF(Розрахунок!H48&lt;&gt;"",LEFT(Розрахунок!H48,LEN(Розрахунок!H48)-1)," ")</f>
        <v xml:space="preserve"> </v>
      </c>
      <c r="G50" s="400" t="str">
        <f>IF(Розрахунок!I48&lt;&gt;"",LEFT(Розрахунок!I48,LEN(Розрахунок!I48)-1)," ")</f>
        <v xml:space="preserve"> </v>
      </c>
      <c r="H50" s="136">
        <f>Розрахунок!J48</f>
        <v>0</v>
      </c>
      <c r="I50" s="399" t="str">
        <f>IF(Розрахунок!K48&lt;&gt;"",LEFT(Розрахунок!K48, LEN(Розрахунок!K48)-1)," ")</f>
        <v xml:space="preserve"> </v>
      </c>
      <c r="J50" s="399">
        <f>Розрахунок!E48</f>
        <v>0</v>
      </c>
      <c r="K50" s="85">
        <f>Розрахунок!DN48</f>
        <v>0</v>
      </c>
      <c r="L50" s="398">
        <f>Розрахунок!DM48</f>
        <v>0</v>
      </c>
      <c r="M50" s="399">
        <f ca="1">Розрахунок!L48</f>
        <v>0</v>
      </c>
      <c r="N50" s="399">
        <f ca="1">Розрахунок!M48</f>
        <v>0</v>
      </c>
      <c r="O50" s="399">
        <f ca="1">Розрахунок!N48</f>
        <v>0</v>
      </c>
      <c r="P50" s="399">
        <f ca="1">Розрахунок!O48</f>
        <v>0</v>
      </c>
      <c r="Q50" s="387">
        <f ca="1">Розрахунок!DL48</f>
        <v>0</v>
      </c>
      <c r="R50" s="383" t="str">
        <f t="shared" si="0"/>
        <v xml:space="preserve"> </v>
      </c>
      <c r="S50" s="398">
        <f>Розрахунок!U48</f>
        <v>0</v>
      </c>
      <c r="T50" s="400">
        <f>Розрахунок!AB48</f>
        <v>0</v>
      </c>
      <c r="U50" s="136">
        <f>Розрахунок!AI48</f>
        <v>0</v>
      </c>
      <c r="V50" s="85">
        <f>Розрахунок!AP48</f>
        <v>0</v>
      </c>
      <c r="W50" s="398">
        <f>Розрахунок!AW48</f>
        <v>0</v>
      </c>
      <c r="X50" s="400">
        <f>Розрахунок!BD48</f>
        <v>0</v>
      </c>
      <c r="Y50" s="136">
        <f>Розрахунок!BK48</f>
        <v>0</v>
      </c>
      <c r="Z50" s="85">
        <f>Розрахунок!BR48</f>
        <v>0</v>
      </c>
      <c r="AA50" s="398">
        <f>Розрахунок!BY48</f>
        <v>0</v>
      </c>
      <c r="AB50" s="85">
        <f>Розрахунок!CF48</f>
        <v>0</v>
      </c>
      <c r="AC50" s="398">
        <f>Розрахунок!CM48</f>
        <v>0</v>
      </c>
      <c r="AD50" s="400">
        <f>Розрахунок!CT48</f>
        <v>0</v>
      </c>
      <c r="AE50" s="398">
        <f>Розрахунок!DA48</f>
        <v>0</v>
      </c>
      <c r="AF50" s="400">
        <f>Розрахунок!DH48</f>
        <v>0</v>
      </c>
      <c r="AG50" s="148"/>
      <c r="AI50" s="30" t="e">
        <f ca="1">Розрахунок!ED48</f>
        <v>#NAME?</v>
      </c>
      <c r="AJ50" s="31" t="e">
        <f ca="1">Розрахунок!EE48</f>
        <v>#NAME?</v>
      </c>
      <c r="AK50" s="31" t="e">
        <f ca="1">Розрахунок!EF48</f>
        <v>#NAME?</v>
      </c>
      <c r="AL50" s="31" t="e">
        <f ca="1">Розрахунок!EG48</f>
        <v>#NAME?</v>
      </c>
      <c r="AM50" s="31" t="e">
        <f ca="1">Розрахунок!EH48</f>
        <v>#NAME?</v>
      </c>
      <c r="AN50" s="31" t="e">
        <f ca="1">Розрахунок!EI48</f>
        <v>#NAME?</v>
      </c>
      <c r="AO50" s="32" t="e">
        <f ca="1">Розрахунок!EJ48</f>
        <v>#NAME?</v>
      </c>
      <c r="AP50" s="149" t="e">
        <f ca="1">IF(OR(Розрахунок!$EP48&lt;&gt;""),"+","")</f>
        <v>#NAME?</v>
      </c>
      <c r="AQ50" s="5"/>
    </row>
    <row r="51" spans="1:43" s="52" customFormat="1" hidden="1" x14ac:dyDescent="0.2">
      <c r="A51" s="417" t="e">
        <f ca="1">Розрахунок!A49</f>
        <v>#NAME?</v>
      </c>
      <c r="B51" s="371">
        <f>Розрахунок!B49</f>
        <v>0</v>
      </c>
      <c r="C51" s="417" t="str">
        <f>Розрахунок!C49</f>
        <v/>
      </c>
      <c r="D51" s="398" t="str">
        <f>IF(Розрахунок!F49&lt;&gt;"",LEFT(Розрахунок!F49,LEN(Розрахунок!F49)-1)," ")</f>
        <v xml:space="preserve"> </v>
      </c>
      <c r="E51" s="399" t="str">
        <f>IF(Розрахунок!G49&lt;&gt;"",LEFT(Розрахунок!G49,LEN(Розрахунок!G49)-1)," ")</f>
        <v xml:space="preserve"> </v>
      </c>
      <c r="F51" s="399" t="str">
        <f>IF(Розрахунок!H49&lt;&gt;"",LEFT(Розрахунок!H49,LEN(Розрахунок!H49)-1)," ")</f>
        <v xml:space="preserve"> </v>
      </c>
      <c r="G51" s="400" t="str">
        <f>IF(Розрахунок!I49&lt;&gt;"",LEFT(Розрахунок!I49,LEN(Розрахунок!I49)-1)," ")</f>
        <v xml:space="preserve"> </v>
      </c>
      <c r="H51" s="136">
        <f>Розрахунок!J49</f>
        <v>0</v>
      </c>
      <c r="I51" s="399" t="str">
        <f>IF(Розрахунок!K49&lt;&gt;"",LEFT(Розрахунок!K49, LEN(Розрахунок!K49)-1)," ")</f>
        <v xml:space="preserve"> </v>
      </c>
      <c r="J51" s="399">
        <f>Розрахунок!E49</f>
        <v>0</v>
      </c>
      <c r="K51" s="85">
        <f>Розрахунок!DN49</f>
        <v>0</v>
      </c>
      <c r="L51" s="398">
        <f>Розрахунок!DM49</f>
        <v>0</v>
      </c>
      <c r="M51" s="399">
        <f ca="1">Розрахунок!L49</f>
        <v>0</v>
      </c>
      <c r="N51" s="399">
        <f ca="1">Розрахунок!M49</f>
        <v>0</v>
      </c>
      <c r="O51" s="399">
        <f ca="1">Розрахунок!N49</f>
        <v>0</v>
      </c>
      <c r="P51" s="399">
        <f ca="1">Розрахунок!O49</f>
        <v>0</v>
      </c>
      <c r="Q51" s="387">
        <f ca="1">Розрахунок!DL49</f>
        <v>0</v>
      </c>
      <c r="R51" s="383" t="str">
        <f t="shared" si="0"/>
        <v xml:space="preserve"> </v>
      </c>
      <c r="S51" s="398">
        <f>Розрахунок!U49</f>
        <v>0</v>
      </c>
      <c r="T51" s="400">
        <f>Розрахунок!AB49</f>
        <v>0</v>
      </c>
      <c r="U51" s="136">
        <f>Розрахунок!AI49</f>
        <v>0</v>
      </c>
      <c r="V51" s="85">
        <f>Розрахунок!AP49</f>
        <v>0</v>
      </c>
      <c r="W51" s="398">
        <f>Розрахунок!AW49</f>
        <v>0</v>
      </c>
      <c r="X51" s="400">
        <f>Розрахунок!BD49</f>
        <v>0</v>
      </c>
      <c r="Y51" s="136">
        <f>Розрахунок!BK49</f>
        <v>0</v>
      </c>
      <c r="Z51" s="85">
        <f>Розрахунок!BR49</f>
        <v>0</v>
      </c>
      <c r="AA51" s="398">
        <f>Розрахунок!BY49</f>
        <v>0</v>
      </c>
      <c r="AB51" s="85">
        <f>Розрахунок!CF49</f>
        <v>0</v>
      </c>
      <c r="AC51" s="398">
        <f>Розрахунок!CM49</f>
        <v>0</v>
      </c>
      <c r="AD51" s="400">
        <f>Розрахунок!CT49</f>
        <v>0</v>
      </c>
      <c r="AE51" s="398">
        <f>Розрахунок!DA49</f>
        <v>0</v>
      </c>
      <c r="AF51" s="400">
        <f>Розрахунок!DH49</f>
        <v>0</v>
      </c>
      <c r="AG51" s="148"/>
      <c r="AI51" s="30" t="e">
        <f ca="1">Розрахунок!ED49</f>
        <v>#NAME?</v>
      </c>
      <c r="AJ51" s="31" t="e">
        <f ca="1">Розрахунок!EE49</f>
        <v>#NAME?</v>
      </c>
      <c r="AK51" s="31" t="e">
        <f ca="1">Розрахунок!EF49</f>
        <v>#NAME?</v>
      </c>
      <c r="AL51" s="31" t="e">
        <f ca="1">Розрахунок!EG49</f>
        <v>#NAME?</v>
      </c>
      <c r="AM51" s="31" t="e">
        <f ca="1">Розрахунок!EH49</f>
        <v>#NAME?</v>
      </c>
      <c r="AN51" s="31" t="e">
        <f ca="1">Розрахунок!EI49</f>
        <v>#NAME?</v>
      </c>
      <c r="AO51" s="32" t="e">
        <f ca="1">Розрахунок!EJ49</f>
        <v>#NAME?</v>
      </c>
      <c r="AP51" s="149" t="e">
        <f ca="1">IF(OR(Розрахунок!$EP49&lt;&gt;""),"+","")</f>
        <v>#NAME?</v>
      </c>
      <c r="AQ51" s="5"/>
    </row>
    <row r="52" spans="1:43" s="52" customFormat="1" hidden="1" x14ac:dyDescent="0.2">
      <c r="A52" s="417" t="e">
        <f ca="1">Розрахунок!A50</f>
        <v>#NAME?</v>
      </c>
      <c r="B52" s="371">
        <f>Розрахунок!B50</f>
        <v>0</v>
      </c>
      <c r="C52" s="417" t="str">
        <f>Розрахунок!C50</f>
        <v/>
      </c>
      <c r="D52" s="398" t="str">
        <f>IF(Розрахунок!F50&lt;&gt;"",LEFT(Розрахунок!F50,LEN(Розрахунок!F50)-1)," ")</f>
        <v xml:space="preserve"> </v>
      </c>
      <c r="E52" s="399" t="str">
        <f>IF(Розрахунок!G50&lt;&gt;"",LEFT(Розрахунок!G50,LEN(Розрахунок!G50)-1)," ")</f>
        <v xml:space="preserve"> </v>
      </c>
      <c r="F52" s="399" t="str">
        <f>IF(Розрахунок!H50&lt;&gt;"",LEFT(Розрахунок!H50,LEN(Розрахунок!H50)-1)," ")</f>
        <v xml:space="preserve"> </v>
      </c>
      <c r="G52" s="400" t="str">
        <f>IF(Розрахунок!I50&lt;&gt;"",LEFT(Розрахунок!I50,LEN(Розрахунок!I50)-1)," ")</f>
        <v xml:space="preserve"> </v>
      </c>
      <c r="H52" s="136">
        <f>Розрахунок!J50</f>
        <v>0</v>
      </c>
      <c r="I52" s="399" t="str">
        <f>IF(Розрахунок!K50&lt;&gt;"",LEFT(Розрахунок!K50, LEN(Розрахунок!K50)-1)," ")</f>
        <v xml:space="preserve"> </v>
      </c>
      <c r="J52" s="399">
        <f>Розрахунок!E50</f>
        <v>0</v>
      </c>
      <c r="K52" s="85">
        <f>Розрахунок!DN50</f>
        <v>0</v>
      </c>
      <c r="L52" s="398">
        <f>Розрахунок!DM50</f>
        <v>0</v>
      </c>
      <c r="M52" s="399">
        <f ca="1">Розрахунок!L50</f>
        <v>0</v>
      </c>
      <c r="N52" s="399">
        <f ca="1">Розрахунок!M50</f>
        <v>0</v>
      </c>
      <c r="O52" s="399">
        <f ca="1">Розрахунок!N50</f>
        <v>0</v>
      </c>
      <c r="P52" s="399">
        <f ca="1">Розрахунок!O50</f>
        <v>0</v>
      </c>
      <c r="Q52" s="387">
        <f ca="1">Розрахунок!DL50</f>
        <v>0</v>
      </c>
      <c r="R52" s="383" t="str">
        <f t="shared" si="0"/>
        <v xml:space="preserve"> </v>
      </c>
      <c r="S52" s="398">
        <f>Розрахунок!U50</f>
        <v>0</v>
      </c>
      <c r="T52" s="400">
        <f>Розрахунок!AB50</f>
        <v>0</v>
      </c>
      <c r="U52" s="136">
        <f>Розрахунок!AI50</f>
        <v>0</v>
      </c>
      <c r="V52" s="85">
        <f>Розрахунок!AP50</f>
        <v>0</v>
      </c>
      <c r="W52" s="398">
        <f>Розрахунок!AW50</f>
        <v>0</v>
      </c>
      <c r="X52" s="400">
        <f>Розрахунок!BD50</f>
        <v>0</v>
      </c>
      <c r="Y52" s="136">
        <f>Розрахунок!BK50</f>
        <v>0</v>
      </c>
      <c r="Z52" s="85">
        <f>Розрахунок!BR50</f>
        <v>0</v>
      </c>
      <c r="AA52" s="398">
        <f>Розрахунок!BY50</f>
        <v>0</v>
      </c>
      <c r="AB52" s="85">
        <f>Розрахунок!CF50</f>
        <v>0</v>
      </c>
      <c r="AC52" s="398">
        <f>Розрахунок!CM50</f>
        <v>0</v>
      </c>
      <c r="AD52" s="400">
        <f>Розрахунок!CT50</f>
        <v>0</v>
      </c>
      <c r="AE52" s="398">
        <f>Розрахунок!DA50</f>
        <v>0</v>
      </c>
      <c r="AF52" s="400">
        <f>Розрахунок!DH50</f>
        <v>0</v>
      </c>
      <c r="AG52" s="148"/>
      <c r="AI52" s="30" t="e">
        <f ca="1">Розрахунок!ED50</f>
        <v>#NAME?</v>
      </c>
      <c r="AJ52" s="31" t="e">
        <f ca="1">Розрахунок!EE50</f>
        <v>#NAME?</v>
      </c>
      <c r="AK52" s="31" t="e">
        <f ca="1">Розрахунок!EF50</f>
        <v>#NAME?</v>
      </c>
      <c r="AL52" s="31" t="e">
        <f ca="1">Розрахунок!EG50</f>
        <v>#NAME?</v>
      </c>
      <c r="AM52" s="31" t="e">
        <f ca="1">Розрахунок!EH50</f>
        <v>#NAME?</v>
      </c>
      <c r="AN52" s="31" t="e">
        <f ca="1">Розрахунок!EI50</f>
        <v>#NAME?</v>
      </c>
      <c r="AO52" s="32" t="e">
        <f ca="1">Розрахунок!EJ50</f>
        <v>#NAME?</v>
      </c>
      <c r="AP52" s="149" t="e">
        <f ca="1">IF(OR(Розрахунок!$EP50&lt;&gt;""),"+","")</f>
        <v>#NAME?</v>
      </c>
      <c r="AQ52" s="5"/>
    </row>
    <row r="53" spans="1:43" s="52" customFormat="1" hidden="1" x14ac:dyDescent="0.2">
      <c r="A53" s="417" t="e">
        <f ca="1">Розрахунок!A51</f>
        <v>#NAME?</v>
      </c>
      <c r="B53" s="371">
        <f>Розрахунок!B51</f>
        <v>0</v>
      </c>
      <c r="C53" s="417" t="str">
        <f>Розрахунок!C51</f>
        <v/>
      </c>
      <c r="D53" s="398" t="str">
        <f>IF(Розрахунок!F51&lt;&gt;"",LEFT(Розрахунок!F51,LEN(Розрахунок!F51)-1)," ")</f>
        <v xml:space="preserve"> </v>
      </c>
      <c r="E53" s="399" t="str">
        <f>IF(Розрахунок!G51&lt;&gt;"",LEFT(Розрахунок!G51,LEN(Розрахунок!G51)-1)," ")</f>
        <v xml:space="preserve"> </v>
      </c>
      <c r="F53" s="399" t="str">
        <f>IF(Розрахунок!H51&lt;&gt;"",LEFT(Розрахунок!H51,LEN(Розрахунок!H51)-1)," ")</f>
        <v xml:space="preserve"> </v>
      </c>
      <c r="G53" s="400" t="str">
        <f>IF(Розрахунок!I51&lt;&gt;"",LEFT(Розрахунок!I51,LEN(Розрахунок!I51)-1)," ")</f>
        <v xml:space="preserve"> </v>
      </c>
      <c r="H53" s="136">
        <f>Розрахунок!J51</f>
        <v>0</v>
      </c>
      <c r="I53" s="399" t="str">
        <f>IF(Розрахунок!K51&lt;&gt;"",LEFT(Розрахунок!K51, LEN(Розрахунок!K51)-1)," ")</f>
        <v xml:space="preserve"> </v>
      </c>
      <c r="J53" s="399">
        <f>Розрахунок!E51</f>
        <v>0</v>
      </c>
      <c r="K53" s="85">
        <f>Розрахунок!DN51</f>
        <v>0</v>
      </c>
      <c r="L53" s="398">
        <f>Розрахунок!DM51</f>
        <v>0</v>
      </c>
      <c r="M53" s="399">
        <f ca="1">Розрахунок!L51</f>
        <v>0</v>
      </c>
      <c r="N53" s="399">
        <f ca="1">Розрахунок!M51</f>
        <v>0</v>
      </c>
      <c r="O53" s="399">
        <f ca="1">Розрахунок!N51</f>
        <v>0</v>
      </c>
      <c r="P53" s="399">
        <f ca="1">Розрахунок!O51</f>
        <v>0</v>
      </c>
      <c r="Q53" s="387">
        <f ca="1">Розрахунок!DL51</f>
        <v>0</v>
      </c>
      <c r="R53" s="383" t="str">
        <f t="shared" si="0"/>
        <v xml:space="preserve"> </v>
      </c>
      <c r="S53" s="398">
        <f>Розрахунок!U51</f>
        <v>0</v>
      </c>
      <c r="T53" s="400">
        <f>Розрахунок!AB51</f>
        <v>0</v>
      </c>
      <c r="U53" s="136">
        <f>Розрахунок!AI51</f>
        <v>0</v>
      </c>
      <c r="V53" s="85">
        <f>Розрахунок!AP51</f>
        <v>0</v>
      </c>
      <c r="W53" s="398">
        <f>Розрахунок!AW51</f>
        <v>0</v>
      </c>
      <c r="X53" s="400">
        <f>Розрахунок!BD51</f>
        <v>0</v>
      </c>
      <c r="Y53" s="136">
        <f>Розрахунок!BK51</f>
        <v>0</v>
      </c>
      <c r="Z53" s="85">
        <f>Розрахунок!BR51</f>
        <v>0</v>
      </c>
      <c r="AA53" s="398">
        <f>Розрахунок!BY51</f>
        <v>0</v>
      </c>
      <c r="AB53" s="85">
        <f>Розрахунок!CF51</f>
        <v>0</v>
      </c>
      <c r="AC53" s="398">
        <f>Розрахунок!CM51</f>
        <v>0</v>
      </c>
      <c r="AD53" s="400">
        <f>Розрахунок!CT51</f>
        <v>0</v>
      </c>
      <c r="AE53" s="398">
        <f>Розрахунок!DA51</f>
        <v>0</v>
      </c>
      <c r="AF53" s="400">
        <f>Розрахунок!DH51</f>
        <v>0</v>
      </c>
      <c r="AG53" s="148"/>
      <c r="AI53" s="30" t="e">
        <f ca="1">Розрахунок!ED51</f>
        <v>#NAME?</v>
      </c>
      <c r="AJ53" s="31" t="e">
        <f ca="1">Розрахунок!EE51</f>
        <v>#NAME?</v>
      </c>
      <c r="AK53" s="31" t="e">
        <f ca="1">Розрахунок!EF51</f>
        <v>#NAME?</v>
      </c>
      <c r="AL53" s="31" t="e">
        <f ca="1">Розрахунок!EG51</f>
        <v>#NAME?</v>
      </c>
      <c r="AM53" s="31" t="e">
        <f ca="1">Розрахунок!EH51</f>
        <v>#NAME?</v>
      </c>
      <c r="AN53" s="31" t="e">
        <f ca="1">Розрахунок!EI51</f>
        <v>#NAME?</v>
      </c>
      <c r="AO53" s="32" t="e">
        <f ca="1">Розрахунок!EJ51</f>
        <v>#NAME?</v>
      </c>
      <c r="AP53" s="149" t="e">
        <f ca="1">IF(OR(Розрахунок!$EP51&lt;&gt;""),"+","")</f>
        <v>#NAME?</v>
      </c>
      <c r="AQ53" s="5"/>
    </row>
    <row r="54" spans="1:43" s="52" customFormat="1" hidden="1" x14ac:dyDescent="0.2">
      <c r="A54" s="417" t="e">
        <f ca="1">Розрахунок!A52</f>
        <v>#NAME?</v>
      </c>
      <c r="B54" s="371">
        <f>Розрахунок!B52</f>
        <v>0</v>
      </c>
      <c r="C54" s="417" t="str">
        <f>Розрахунок!C52</f>
        <v/>
      </c>
      <c r="D54" s="398" t="str">
        <f>IF(Розрахунок!F52&lt;&gt;"",LEFT(Розрахунок!F52,LEN(Розрахунок!F52)-1)," ")</f>
        <v xml:space="preserve"> </v>
      </c>
      <c r="E54" s="399" t="str">
        <f>IF(Розрахунок!G52&lt;&gt;"",LEFT(Розрахунок!G52,LEN(Розрахунок!G52)-1)," ")</f>
        <v xml:space="preserve"> </v>
      </c>
      <c r="F54" s="399" t="str">
        <f>IF(Розрахунок!H52&lt;&gt;"",LEFT(Розрахунок!H52,LEN(Розрахунок!H52)-1)," ")</f>
        <v xml:space="preserve"> </v>
      </c>
      <c r="G54" s="400" t="str">
        <f>IF(Розрахунок!I52&lt;&gt;"",LEFT(Розрахунок!I52,LEN(Розрахунок!I52)-1)," ")</f>
        <v xml:space="preserve"> </v>
      </c>
      <c r="H54" s="136">
        <f>Розрахунок!J52</f>
        <v>0</v>
      </c>
      <c r="I54" s="399" t="str">
        <f>IF(Розрахунок!K52&lt;&gt;"",LEFT(Розрахунок!K52, LEN(Розрахунок!K52)-1)," ")</f>
        <v xml:space="preserve"> </v>
      </c>
      <c r="J54" s="399">
        <f>Розрахунок!E52</f>
        <v>0</v>
      </c>
      <c r="K54" s="85">
        <f>Розрахунок!DN52</f>
        <v>0</v>
      </c>
      <c r="L54" s="398">
        <f>Розрахунок!DM52</f>
        <v>0</v>
      </c>
      <c r="M54" s="399">
        <f ca="1">Розрахунок!L52</f>
        <v>0</v>
      </c>
      <c r="N54" s="399">
        <f ca="1">Розрахунок!M52</f>
        <v>0</v>
      </c>
      <c r="O54" s="399">
        <f ca="1">Розрахунок!N52</f>
        <v>0</v>
      </c>
      <c r="P54" s="399">
        <f ca="1">Розрахунок!O52</f>
        <v>0</v>
      </c>
      <c r="Q54" s="387">
        <f ca="1">Розрахунок!DL52</f>
        <v>0</v>
      </c>
      <c r="R54" s="383" t="str">
        <f t="shared" si="0"/>
        <v xml:space="preserve"> </v>
      </c>
      <c r="S54" s="398">
        <f>Розрахунок!U52</f>
        <v>0</v>
      </c>
      <c r="T54" s="400">
        <f>Розрахунок!AB52</f>
        <v>0</v>
      </c>
      <c r="U54" s="136">
        <f>Розрахунок!AI52</f>
        <v>0</v>
      </c>
      <c r="V54" s="85">
        <f>Розрахунок!AP52</f>
        <v>0</v>
      </c>
      <c r="W54" s="398">
        <f>Розрахунок!AW52</f>
        <v>0</v>
      </c>
      <c r="X54" s="400">
        <f>Розрахунок!BD52</f>
        <v>0</v>
      </c>
      <c r="Y54" s="136">
        <f>Розрахунок!BK52</f>
        <v>0</v>
      </c>
      <c r="Z54" s="85">
        <f>Розрахунок!BR52</f>
        <v>0</v>
      </c>
      <c r="AA54" s="398">
        <f>Розрахунок!BY52</f>
        <v>0</v>
      </c>
      <c r="AB54" s="85">
        <f>Розрахунок!CF52</f>
        <v>0</v>
      </c>
      <c r="AC54" s="398">
        <f>Розрахунок!CM52</f>
        <v>0</v>
      </c>
      <c r="AD54" s="400">
        <f>Розрахунок!CT52</f>
        <v>0</v>
      </c>
      <c r="AE54" s="398">
        <f>Розрахунок!DA52</f>
        <v>0</v>
      </c>
      <c r="AF54" s="400">
        <f>Розрахунок!DH52</f>
        <v>0</v>
      </c>
      <c r="AG54" s="148"/>
      <c r="AI54" s="30" t="e">
        <f ca="1">Розрахунок!ED52</f>
        <v>#NAME?</v>
      </c>
      <c r="AJ54" s="31" t="e">
        <f ca="1">Розрахунок!EE52</f>
        <v>#NAME?</v>
      </c>
      <c r="AK54" s="31" t="e">
        <f ca="1">Розрахунок!EF52</f>
        <v>#NAME?</v>
      </c>
      <c r="AL54" s="31" t="e">
        <f ca="1">Розрахунок!EG52</f>
        <v>#NAME?</v>
      </c>
      <c r="AM54" s="31" t="e">
        <f ca="1">Розрахунок!EH52</f>
        <v>#NAME?</v>
      </c>
      <c r="AN54" s="31" t="e">
        <f ca="1">Розрахунок!EI52</f>
        <v>#NAME?</v>
      </c>
      <c r="AO54" s="32" t="e">
        <f ca="1">Розрахунок!EJ52</f>
        <v>#NAME?</v>
      </c>
      <c r="AP54" s="149" t="e">
        <f ca="1">IF(OR(Розрахунок!$EP52&lt;&gt;""),"+","")</f>
        <v>#NAME?</v>
      </c>
      <c r="AQ54" s="5"/>
    </row>
    <row r="55" spans="1:43" s="52" customFormat="1" hidden="1" x14ac:dyDescent="0.2">
      <c r="A55" s="417" t="e">
        <f ca="1">Розрахунок!A53</f>
        <v>#NAME?</v>
      </c>
      <c r="B55" s="371">
        <f>Розрахунок!B53</f>
        <v>0</v>
      </c>
      <c r="C55" s="417" t="str">
        <f>Розрахунок!C53</f>
        <v/>
      </c>
      <c r="D55" s="398" t="str">
        <f>IF(Розрахунок!F53&lt;&gt;"",LEFT(Розрахунок!F53,LEN(Розрахунок!F53)-1)," ")</f>
        <v xml:space="preserve"> </v>
      </c>
      <c r="E55" s="399" t="str">
        <f>IF(Розрахунок!G53&lt;&gt;"",LEFT(Розрахунок!G53,LEN(Розрахунок!G53)-1)," ")</f>
        <v xml:space="preserve"> </v>
      </c>
      <c r="F55" s="399" t="str">
        <f>IF(Розрахунок!H53&lt;&gt;"",LEFT(Розрахунок!H53,LEN(Розрахунок!H53)-1)," ")</f>
        <v xml:space="preserve"> </v>
      </c>
      <c r="G55" s="400" t="str">
        <f>IF(Розрахунок!I53&lt;&gt;"",LEFT(Розрахунок!I53,LEN(Розрахунок!I53)-1)," ")</f>
        <v xml:space="preserve"> </v>
      </c>
      <c r="H55" s="136">
        <f>Розрахунок!J53</f>
        <v>0</v>
      </c>
      <c r="I55" s="399" t="str">
        <f>IF(Розрахунок!K53&lt;&gt;"",LEFT(Розрахунок!K53, LEN(Розрахунок!K53)-1)," ")</f>
        <v xml:space="preserve"> </v>
      </c>
      <c r="J55" s="399">
        <f>Розрахунок!E53</f>
        <v>0</v>
      </c>
      <c r="K55" s="85">
        <f>Розрахунок!DN53</f>
        <v>0</v>
      </c>
      <c r="L55" s="398">
        <f>Розрахунок!DM53</f>
        <v>0</v>
      </c>
      <c r="M55" s="399">
        <f ca="1">Розрахунок!L53</f>
        <v>0</v>
      </c>
      <c r="N55" s="399">
        <f ca="1">Розрахунок!M53</f>
        <v>0</v>
      </c>
      <c r="O55" s="399">
        <f ca="1">Розрахунок!N53</f>
        <v>0</v>
      </c>
      <c r="P55" s="399">
        <f ca="1">Розрахунок!O53</f>
        <v>0</v>
      </c>
      <c r="Q55" s="387">
        <f ca="1">Розрахунок!DL53</f>
        <v>0</v>
      </c>
      <c r="R55" s="383" t="str">
        <f t="shared" si="0"/>
        <v xml:space="preserve"> </v>
      </c>
      <c r="S55" s="398">
        <f>Розрахунок!U53</f>
        <v>0</v>
      </c>
      <c r="T55" s="400">
        <f>Розрахунок!AB53</f>
        <v>0</v>
      </c>
      <c r="U55" s="136">
        <f>Розрахунок!AI53</f>
        <v>0</v>
      </c>
      <c r="V55" s="85">
        <f>Розрахунок!AP53</f>
        <v>0</v>
      </c>
      <c r="W55" s="398">
        <f>Розрахунок!AW53</f>
        <v>0</v>
      </c>
      <c r="X55" s="400">
        <f>Розрахунок!BD53</f>
        <v>0</v>
      </c>
      <c r="Y55" s="136">
        <f>Розрахунок!BK53</f>
        <v>0</v>
      </c>
      <c r="Z55" s="85">
        <f>Розрахунок!BR53</f>
        <v>0</v>
      </c>
      <c r="AA55" s="398">
        <f>Розрахунок!BY53</f>
        <v>0</v>
      </c>
      <c r="AB55" s="85">
        <f>Розрахунок!CF53</f>
        <v>0</v>
      </c>
      <c r="AC55" s="398">
        <f>Розрахунок!CM53</f>
        <v>0</v>
      </c>
      <c r="AD55" s="400">
        <f>Розрахунок!CT53</f>
        <v>0</v>
      </c>
      <c r="AE55" s="398">
        <f>Розрахунок!DA53</f>
        <v>0</v>
      </c>
      <c r="AF55" s="400">
        <f>Розрахунок!DH53</f>
        <v>0</v>
      </c>
      <c r="AG55" s="148"/>
      <c r="AI55" s="30" t="e">
        <f ca="1">Розрахунок!ED53</f>
        <v>#NAME?</v>
      </c>
      <c r="AJ55" s="31" t="e">
        <f ca="1">Розрахунок!EE53</f>
        <v>#NAME?</v>
      </c>
      <c r="AK55" s="31" t="e">
        <f ca="1">Розрахунок!EF53</f>
        <v>#NAME?</v>
      </c>
      <c r="AL55" s="31" t="e">
        <f ca="1">Розрахунок!EG53</f>
        <v>#NAME?</v>
      </c>
      <c r="AM55" s="31" t="e">
        <f ca="1">Розрахунок!EH53</f>
        <v>#NAME?</v>
      </c>
      <c r="AN55" s="31" t="e">
        <f ca="1">Розрахунок!EI53</f>
        <v>#NAME?</v>
      </c>
      <c r="AO55" s="32" t="e">
        <f ca="1">Розрахунок!EJ53</f>
        <v>#NAME?</v>
      </c>
      <c r="AP55" s="149" t="e">
        <f ca="1">IF(OR(Розрахунок!$EP53&lt;&gt;""),"+","")</f>
        <v>#NAME?</v>
      </c>
      <c r="AQ55" s="5"/>
    </row>
    <row r="56" spans="1:43" s="52" customFormat="1" hidden="1" x14ac:dyDescent="0.2">
      <c r="A56" s="417" t="e">
        <f ca="1">Розрахунок!A54</f>
        <v>#NAME?</v>
      </c>
      <c r="B56" s="371">
        <f>Розрахунок!B54</f>
        <v>0</v>
      </c>
      <c r="C56" s="417" t="str">
        <f>Розрахунок!C54</f>
        <v/>
      </c>
      <c r="D56" s="398" t="str">
        <f>IF(Розрахунок!F54&lt;&gt;"",LEFT(Розрахунок!F54,LEN(Розрахунок!F54)-1)," ")</f>
        <v xml:space="preserve"> </v>
      </c>
      <c r="E56" s="399" t="str">
        <f>IF(Розрахунок!G54&lt;&gt;"",LEFT(Розрахунок!G54,LEN(Розрахунок!G54)-1)," ")</f>
        <v xml:space="preserve"> </v>
      </c>
      <c r="F56" s="399" t="str">
        <f>IF(Розрахунок!H54&lt;&gt;"",LEFT(Розрахунок!H54,LEN(Розрахунок!H54)-1)," ")</f>
        <v xml:space="preserve"> </v>
      </c>
      <c r="G56" s="400" t="str">
        <f>IF(Розрахунок!I54&lt;&gt;"",LEFT(Розрахунок!I54,LEN(Розрахунок!I54)-1)," ")</f>
        <v xml:space="preserve"> </v>
      </c>
      <c r="H56" s="136">
        <f>Розрахунок!J54</f>
        <v>0</v>
      </c>
      <c r="I56" s="399" t="str">
        <f>IF(Розрахунок!K54&lt;&gt;"",LEFT(Розрахунок!K54, LEN(Розрахунок!K54)-1)," ")</f>
        <v xml:space="preserve"> </v>
      </c>
      <c r="J56" s="399">
        <f>Розрахунок!E54</f>
        <v>0</v>
      </c>
      <c r="K56" s="85">
        <f>Розрахунок!DN54</f>
        <v>0</v>
      </c>
      <c r="L56" s="398">
        <f>Розрахунок!DM54</f>
        <v>0</v>
      </c>
      <c r="M56" s="399">
        <f ca="1">Розрахунок!L54</f>
        <v>0</v>
      </c>
      <c r="N56" s="399">
        <f ca="1">Розрахунок!M54</f>
        <v>0</v>
      </c>
      <c r="O56" s="399">
        <f ca="1">Розрахунок!N54</f>
        <v>0</v>
      </c>
      <c r="P56" s="399">
        <f ca="1">Розрахунок!O54</f>
        <v>0</v>
      </c>
      <c r="Q56" s="387">
        <f ca="1">Розрахунок!DL54</f>
        <v>0</v>
      </c>
      <c r="R56" s="383" t="str">
        <f t="shared" si="0"/>
        <v xml:space="preserve"> </v>
      </c>
      <c r="S56" s="398">
        <f>Розрахунок!U54</f>
        <v>0</v>
      </c>
      <c r="T56" s="400">
        <f>Розрахунок!AB54</f>
        <v>0</v>
      </c>
      <c r="U56" s="136">
        <f>Розрахунок!AI54</f>
        <v>0</v>
      </c>
      <c r="V56" s="85">
        <f>Розрахунок!AP54</f>
        <v>0</v>
      </c>
      <c r="W56" s="398">
        <f>Розрахунок!AW54</f>
        <v>0</v>
      </c>
      <c r="X56" s="400">
        <f>Розрахунок!BD54</f>
        <v>0</v>
      </c>
      <c r="Y56" s="136">
        <f>Розрахунок!BK54</f>
        <v>0</v>
      </c>
      <c r="Z56" s="85">
        <f>Розрахунок!BR54</f>
        <v>0</v>
      </c>
      <c r="AA56" s="398">
        <f>Розрахунок!BY54</f>
        <v>0</v>
      </c>
      <c r="AB56" s="85">
        <f>Розрахунок!CF54</f>
        <v>0</v>
      </c>
      <c r="AC56" s="398">
        <f>Розрахунок!CM54</f>
        <v>0</v>
      </c>
      <c r="AD56" s="400">
        <f>Розрахунок!CT54</f>
        <v>0</v>
      </c>
      <c r="AE56" s="398">
        <f>Розрахунок!DA54</f>
        <v>0</v>
      </c>
      <c r="AF56" s="400">
        <f>Розрахунок!DH54</f>
        <v>0</v>
      </c>
      <c r="AG56" s="148"/>
      <c r="AI56" s="30" t="e">
        <f ca="1">Розрахунок!ED54</f>
        <v>#NAME?</v>
      </c>
      <c r="AJ56" s="31" t="e">
        <f ca="1">Розрахунок!EE54</f>
        <v>#NAME?</v>
      </c>
      <c r="AK56" s="31" t="e">
        <f ca="1">Розрахунок!EF54</f>
        <v>#NAME?</v>
      </c>
      <c r="AL56" s="31" t="e">
        <f ca="1">Розрахунок!EG54</f>
        <v>#NAME?</v>
      </c>
      <c r="AM56" s="31" t="e">
        <f ca="1">Розрахунок!EH54</f>
        <v>#NAME?</v>
      </c>
      <c r="AN56" s="31" t="e">
        <f ca="1">Розрахунок!EI54</f>
        <v>#NAME?</v>
      </c>
      <c r="AO56" s="32" t="e">
        <f ca="1">Розрахунок!EJ54</f>
        <v>#NAME?</v>
      </c>
      <c r="AP56" s="149" t="e">
        <f ca="1">IF(OR(Розрахунок!$EP54&lt;&gt;""),"+","")</f>
        <v>#NAME?</v>
      </c>
      <c r="AQ56" s="5"/>
    </row>
    <row r="57" spans="1:43" s="52" customFormat="1" hidden="1" x14ac:dyDescent="0.2">
      <c r="A57" s="417" t="e">
        <f ca="1">Розрахунок!A55</f>
        <v>#NAME?</v>
      </c>
      <c r="B57" s="371">
        <f>Розрахунок!B55</f>
        <v>0</v>
      </c>
      <c r="C57" s="417" t="str">
        <f>Розрахунок!C55</f>
        <v/>
      </c>
      <c r="D57" s="398" t="str">
        <f>IF(Розрахунок!F55&lt;&gt;"",LEFT(Розрахунок!F55,LEN(Розрахунок!F55)-1)," ")</f>
        <v xml:space="preserve"> </v>
      </c>
      <c r="E57" s="399" t="str">
        <f>IF(Розрахунок!G55&lt;&gt;"",LEFT(Розрахунок!G55,LEN(Розрахунок!G55)-1)," ")</f>
        <v xml:space="preserve"> </v>
      </c>
      <c r="F57" s="399" t="str">
        <f>IF(Розрахунок!H55&lt;&gt;"",LEFT(Розрахунок!H55,LEN(Розрахунок!H55)-1)," ")</f>
        <v xml:space="preserve"> </v>
      </c>
      <c r="G57" s="400" t="str">
        <f>IF(Розрахунок!I55&lt;&gt;"",LEFT(Розрахунок!I55,LEN(Розрахунок!I55)-1)," ")</f>
        <v xml:space="preserve"> </v>
      </c>
      <c r="H57" s="136">
        <f>Розрахунок!J55</f>
        <v>0</v>
      </c>
      <c r="I57" s="399" t="str">
        <f>IF(Розрахунок!K55&lt;&gt;"",LEFT(Розрахунок!K55, LEN(Розрахунок!K55)-1)," ")</f>
        <v xml:space="preserve"> </v>
      </c>
      <c r="J57" s="399">
        <f>Розрахунок!E55</f>
        <v>0</v>
      </c>
      <c r="K57" s="85">
        <f>Розрахунок!DN55</f>
        <v>0</v>
      </c>
      <c r="L57" s="398">
        <f>Розрахунок!DM55</f>
        <v>0</v>
      </c>
      <c r="M57" s="399">
        <f ca="1">Розрахунок!L55</f>
        <v>0</v>
      </c>
      <c r="N57" s="399">
        <f ca="1">Розрахунок!M55</f>
        <v>0</v>
      </c>
      <c r="O57" s="399">
        <f ca="1">Розрахунок!N55</f>
        <v>0</v>
      </c>
      <c r="P57" s="399">
        <f ca="1">Розрахунок!O55</f>
        <v>0</v>
      </c>
      <c r="Q57" s="387">
        <f ca="1">Розрахунок!DL55</f>
        <v>0</v>
      </c>
      <c r="R57" s="383" t="str">
        <f t="shared" si="0"/>
        <v xml:space="preserve"> </v>
      </c>
      <c r="S57" s="398">
        <f>Розрахунок!U55</f>
        <v>0</v>
      </c>
      <c r="T57" s="400">
        <f>Розрахунок!AB55</f>
        <v>0</v>
      </c>
      <c r="U57" s="136">
        <f>Розрахунок!AI55</f>
        <v>0</v>
      </c>
      <c r="V57" s="85">
        <f>Розрахунок!AP55</f>
        <v>0</v>
      </c>
      <c r="W57" s="398">
        <f>Розрахунок!AW55</f>
        <v>0</v>
      </c>
      <c r="X57" s="400">
        <f>Розрахунок!BD55</f>
        <v>0</v>
      </c>
      <c r="Y57" s="136">
        <f>Розрахунок!BK55</f>
        <v>0</v>
      </c>
      <c r="Z57" s="85">
        <f>Розрахунок!BR55</f>
        <v>0</v>
      </c>
      <c r="AA57" s="398">
        <f>Розрахунок!BY55</f>
        <v>0</v>
      </c>
      <c r="AB57" s="85">
        <f>Розрахунок!CF55</f>
        <v>0</v>
      </c>
      <c r="AC57" s="398">
        <f>Розрахунок!CM55</f>
        <v>0</v>
      </c>
      <c r="AD57" s="400">
        <f>Розрахунок!CT55</f>
        <v>0</v>
      </c>
      <c r="AE57" s="398">
        <f>Розрахунок!DA55</f>
        <v>0</v>
      </c>
      <c r="AF57" s="400">
        <f>Розрахунок!DH55</f>
        <v>0</v>
      </c>
      <c r="AG57" s="148"/>
      <c r="AI57" s="30" t="e">
        <f ca="1">Розрахунок!ED55</f>
        <v>#NAME?</v>
      </c>
      <c r="AJ57" s="31" t="e">
        <f ca="1">Розрахунок!EE55</f>
        <v>#NAME?</v>
      </c>
      <c r="AK57" s="31" t="e">
        <f ca="1">Розрахунок!EF55</f>
        <v>#NAME?</v>
      </c>
      <c r="AL57" s="31" t="e">
        <f ca="1">Розрахунок!EG55</f>
        <v>#NAME?</v>
      </c>
      <c r="AM57" s="31" t="e">
        <f ca="1">Розрахунок!EH55</f>
        <v>#NAME?</v>
      </c>
      <c r="AN57" s="31" t="e">
        <f ca="1">Розрахунок!EI55</f>
        <v>#NAME?</v>
      </c>
      <c r="AO57" s="32" t="e">
        <f ca="1">Розрахунок!EJ55</f>
        <v>#NAME?</v>
      </c>
      <c r="AP57" s="149" t="e">
        <f ca="1">IF(OR(Розрахунок!$EP55&lt;&gt;""),"+","")</f>
        <v>#NAME?</v>
      </c>
      <c r="AQ57" s="5"/>
    </row>
    <row r="58" spans="1:43" s="52" customFormat="1" hidden="1" x14ac:dyDescent="0.2">
      <c r="A58" s="417" t="e">
        <f ca="1">Розрахунок!A56</f>
        <v>#NAME?</v>
      </c>
      <c r="B58" s="371">
        <f>Розрахунок!B56</f>
        <v>0</v>
      </c>
      <c r="C58" s="417" t="str">
        <f>Розрахунок!C56</f>
        <v/>
      </c>
      <c r="D58" s="398" t="str">
        <f>IF(Розрахунок!F56&lt;&gt;"",LEFT(Розрахунок!F56,LEN(Розрахунок!F56)-1)," ")</f>
        <v xml:space="preserve"> </v>
      </c>
      <c r="E58" s="399" t="str">
        <f>IF(Розрахунок!G56&lt;&gt;"",LEFT(Розрахунок!G56,LEN(Розрахунок!G56)-1)," ")</f>
        <v xml:space="preserve"> </v>
      </c>
      <c r="F58" s="399" t="str">
        <f>IF(Розрахунок!H56&lt;&gt;"",LEFT(Розрахунок!H56,LEN(Розрахунок!H56)-1)," ")</f>
        <v xml:space="preserve"> </v>
      </c>
      <c r="G58" s="400" t="str">
        <f>IF(Розрахунок!I56&lt;&gt;"",LEFT(Розрахунок!I56,LEN(Розрахунок!I56)-1)," ")</f>
        <v xml:space="preserve"> </v>
      </c>
      <c r="H58" s="136">
        <f>Розрахунок!J56</f>
        <v>0</v>
      </c>
      <c r="I58" s="399" t="str">
        <f>IF(Розрахунок!K56&lt;&gt;"",LEFT(Розрахунок!K56, LEN(Розрахунок!K56)-1)," ")</f>
        <v xml:space="preserve"> </v>
      </c>
      <c r="J58" s="399">
        <f>Розрахунок!E56</f>
        <v>0</v>
      </c>
      <c r="K58" s="85">
        <f>Розрахунок!DN56</f>
        <v>0</v>
      </c>
      <c r="L58" s="398">
        <f>Розрахунок!DM56</f>
        <v>0</v>
      </c>
      <c r="M58" s="399">
        <f ca="1">Розрахунок!L56</f>
        <v>0</v>
      </c>
      <c r="N58" s="399">
        <f ca="1">Розрахунок!M56</f>
        <v>0</v>
      </c>
      <c r="O58" s="399">
        <f ca="1">Розрахунок!N56</f>
        <v>0</v>
      </c>
      <c r="P58" s="399">
        <f ca="1">Розрахунок!O56</f>
        <v>0</v>
      </c>
      <c r="Q58" s="387">
        <f ca="1">Розрахунок!DL56</f>
        <v>0</v>
      </c>
      <c r="R58" s="383" t="str">
        <f t="shared" si="0"/>
        <v xml:space="preserve"> </v>
      </c>
      <c r="S58" s="398">
        <f>Розрахунок!U56</f>
        <v>0</v>
      </c>
      <c r="T58" s="400">
        <f>Розрахунок!AB56</f>
        <v>0</v>
      </c>
      <c r="U58" s="136">
        <f>Розрахунок!AI56</f>
        <v>0</v>
      </c>
      <c r="V58" s="85">
        <f>Розрахунок!AP56</f>
        <v>0</v>
      </c>
      <c r="W58" s="398">
        <f>Розрахунок!AW56</f>
        <v>0</v>
      </c>
      <c r="X58" s="400">
        <f>Розрахунок!BD56</f>
        <v>0</v>
      </c>
      <c r="Y58" s="136">
        <f>Розрахунок!BK56</f>
        <v>0</v>
      </c>
      <c r="Z58" s="85">
        <f>Розрахунок!BR56</f>
        <v>0</v>
      </c>
      <c r="AA58" s="398">
        <f>Розрахунок!BY56</f>
        <v>0</v>
      </c>
      <c r="AB58" s="85">
        <f>Розрахунок!CF56</f>
        <v>0</v>
      </c>
      <c r="AC58" s="398">
        <f>Розрахунок!CM56</f>
        <v>0</v>
      </c>
      <c r="AD58" s="400">
        <f>Розрахунок!CT56</f>
        <v>0</v>
      </c>
      <c r="AE58" s="398">
        <f>Розрахунок!DA56</f>
        <v>0</v>
      </c>
      <c r="AF58" s="400">
        <f>Розрахунок!DH56</f>
        <v>0</v>
      </c>
      <c r="AG58" s="148"/>
      <c r="AI58" s="30" t="e">
        <f ca="1">Розрахунок!ED56</f>
        <v>#NAME?</v>
      </c>
      <c r="AJ58" s="31" t="e">
        <f ca="1">Розрахунок!EE56</f>
        <v>#NAME?</v>
      </c>
      <c r="AK58" s="31" t="e">
        <f ca="1">Розрахунок!EF56</f>
        <v>#NAME?</v>
      </c>
      <c r="AL58" s="31" t="e">
        <f ca="1">Розрахунок!EG56</f>
        <v>#NAME?</v>
      </c>
      <c r="AM58" s="31" t="e">
        <f ca="1">Розрахунок!EH56</f>
        <v>#NAME?</v>
      </c>
      <c r="AN58" s="31" t="e">
        <f ca="1">Розрахунок!EI56</f>
        <v>#NAME?</v>
      </c>
      <c r="AO58" s="32" t="e">
        <f ca="1">Розрахунок!EJ56</f>
        <v>#NAME?</v>
      </c>
      <c r="AP58" s="149" t="e">
        <f ca="1">IF(OR(Розрахунок!$EP56&lt;&gt;""),"+","")</f>
        <v>#NAME?</v>
      </c>
      <c r="AQ58" s="5"/>
    </row>
    <row r="59" spans="1:43" s="52" customFormat="1" hidden="1" x14ac:dyDescent="0.2">
      <c r="A59" s="417" t="e">
        <f ca="1">Розрахунок!A57</f>
        <v>#NAME?</v>
      </c>
      <c r="B59" s="371">
        <f>Розрахунок!B57</f>
        <v>0</v>
      </c>
      <c r="C59" s="417" t="str">
        <f>Розрахунок!C57</f>
        <v/>
      </c>
      <c r="D59" s="398" t="str">
        <f>IF(Розрахунок!F57&lt;&gt;"",LEFT(Розрахунок!F57,LEN(Розрахунок!F57)-1)," ")</f>
        <v xml:space="preserve"> </v>
      </c>
      <c r="E59" s="399" t="str">
        <f>IF(Розрахунок!G57&lt;&gt;"",LEFT(Розрахунок!G57,LEN(Розрахунок!G57)-1)," ")</f>
        <v xml:space="preserve"> </v>
      </c>
      <c r="F59" s="399" t="str">
        <f>IF(Розрахунок!H57&lt;&gt;"",LEFT(Розрахунок!H57,LEN(Розрахунок!H57)-1)," ")</f>
        <v xml:space="preserve"> </v>
      </c>
      <c r="G59" s="400" t="str">
        <f>IF(Розрахунок!I57&lt;&gt;"",LEFT(Розрахунок!I57,LEN(Розрахунок!I57)-1)," ")</f>
        <v xml:space="preserve"> </v>
      </c>
      <c r="H59" s="136">
        <f>Розрахунок!J57</f>
        <v>0</v>
      </c>
      <c r="I59" s="399" t="str">
        <f>IF(Розрахунок!K57&lt;&gt;"",LEFT(Розрахунок!K57, LEN(Розрахунок!K57)-1)," ")</f>
        <v xml:space="preserve"> </v>
      </c>
      <c r="J59" s="399">
        <f>Розрахунок!E57</f>
        <v>0</v>
      </c>
      <c r="K59" s="85">
        <f>Розрахунок!DN57</f>
        <v>0</v>
      </c>
      <c r="L59" s="398">
        <f>Розрахунок!DM57</f>
        <v>0</v>
      </c>
      <c r="M59" s="399">
        <f ca="1">Розрахунок!L57</f>
        <v>0</v>
      </c>
      <c r="N59" s="399">
        <f ca="1">Розрахунок!M57</f>
        <v>0</v>
      </c>
      <c r="O59" s="399">
        <f ca="1">Розрахунок!N57</f>
        <v>0</v>
      </c>
      <c r="P59" s="399">
        <f ca="1">Розрахунок!O57</f>
        <v>0</v>
      </c>
      <c r="Q59" s="387">
        <f ca="1">Розрахунок!DL57</f>
        <v>0</v>
      </c>
      <c r="R59" s="383" t="str">
        <f t="shared" si="0"/>
        <v xml:space="preserve"> </v>
      </c>
      <c r="S59" s="398">
        <f>Розрахунок!U57</f>
        <v>0</v>
      </c>
      <c r="T59" s="400">
        <f>Розрахунок!AB57</f>
        <v>0</v>
      </c>
      <c r="U59" s="136">
        <f>Розрахунок!AI57</f>
        <v>0</v>
      </c>
      <c r="V59" s="85">
        <f>Розрахунок!AP57</f>
        <v>0</v>
      </c>
      <c r="W59" s="398">
        <f>Розрахунок!AW57</f>
        <v>0</v>
      </c>
      <c r="X59" s="400">
        <f>Розрахунок!BD57</f>
        <v>0</v>
      </c>
      <c r="Y59" s="136">
        <f>Розрахунок!BK57</f>
        <v>0</v>
      </c>
      <c r="Z59" s="85">
        <f>Розрахунок!BR57</f>
        <v>0</v>
      </c>
      <c r="AA59" s="398">
        <f>Розрахунок!BY57</f>
        <v>0</v>
      </c>
      <c r="AB59" s="85">
        <f>Розрахунок!CF57</f>
        <v>0</v>
      </c>
      <c r="AC59" s="398">
        <f>Розрахунок!CM57</f>
        <v>0</v>
      </c>
      <c r="AD59" s="400">
        <f>Розрахунок!CT57</f>
        <v>0</v>
      </c>
      <c r="AE59" s="398">
        <f>Розрахунок!DA57</f>
        <v>0</v>
      </c>
      <c r="AF59" s="400">
        <f>Розрахунок!DH57</f>
        <v>0</v>
      </c>
      <c r="AG59" s="148"/>
      <c r="AI59" s="30" t="e">
        <f ca="1">Розрахунок!ED57</f>
        <v>#NAME?</v>
      </c>
      <c r="AJ59" s="31" t="e">
        <f ca="1">Розрахунок!EE57</f>
        <v>#NAME?</v>
      </c>
      <c r="AK59" s="31" t="e">
        <f ca="1">Розрахунок!EF57</f>
        <v>#NAME?</v>
      </c>
      <c r="AL59" s="31" t="e">
        <f ca="1">Розрахунок!EG57</f>
        <v>#NAME?</v>
      </c>
      <c r="AM59" s="31" t="e">
        <f ca="1">Розрахунок!EH57</f>
        <v>#NAME?</v>
      </c>
      <c r="AN59" s="31" t="e">
        <f ca="1">Розрахунок!EI57</f>
        <v>#NAME?</v>
      </c>
      <c r="AO59" s="32" t="e">
        <f ca="1">Розрахунок!EJ57</f>
        <v>#NAME?</v>
      </c>
      <c r="AP59" s="149" t="e">
        <f ca="1">IF(OR(Розрахунок!$EP57&lt;&gt;""),"+","")</f>
        <v>#NAME?</v>
      </c>
      <c r="AQ59" s="5"/>
    </row>
    <row r="60" spans="1:43" s="52" customFormat="1" hidden="1" x14ac:dyDescent="0.2">
      <c r="A60" s="417" t="e">
        <f ca="1">Розрахунок!A58</f>
        <v>#NAME?</v>
      </c>
      <c r="B60" s="371">
        <f>Розрахунок!B58</f>
        <v>0</v>
      </c>
      <c r="C60" s="417" t="str">
        <f>Розрахунок!C58</f>
        <v/>
      </c>
      <c r="D60" s="398" t="str">
        <f>IF(Розрахунок!F58&lt;&gt;"",LEFT(Розрахунок!F58,LEN(Розрахунок!F58)-1)," ")</f>
        <v xml:space="preserve"> </v>
      </c>
      <c r="E60" s="399" t="str">
        <f>IF(Розрахунок!G58&lt;&gt;"",LEFT(Розрахунок!G58,LEN(Розрахунок!G58)-1)," ")</f>
        <v xml:space="preserve"> </v>
      </c>
      <c r="F60" s="399" t="str">
        <f>IF(Розрахунок!H58&lt;&gt;"",LEFT(Розрахунок!H58,LEN(Розрахунок!H58)-1)," ")</f>
        <v xml:space="preserve"> </v>
      </c>
      <c r="G60" s="400" t="str">
        <f>IF(Розрахунок!I58&lt;&gt;"",LEFT(Розрахунок!I58,LEN(Розрахунок!I58)-1)," ")</f>
        <v xml:space="preserve"> </v>
      </c>
      <c r="H60" s="136">
        <f>Розрахунок!J58</f>
        <v>0</v>
      </c>
      <c r="I60" s="399" t="str">
        <f>IF(Розрахунок!K58&lt;&gt;"",LEFT(Розрахунок!K58, LEN(Розрахунок!K58)-1)," ")</f>
        <v xml:space="preserve"> </v>
      </c>
      <c r="J60" s="399">
        <f>Розрахунок!E58</f>
        <v>0</v>
      </c>
      <c r="K60" s="85">
        <f>Розрахунок!DN58</f>
        <v>0</v>
      </c>
      <c r="L60" s="398">
        <f>Розрахунок!DM58</f>
        <v>0</v>
      </c>
      <c r="M60" s="399">
        <f ca="1">Розрахунок!L58</f>
        <v>0</v>
      </c>
      <c r="N60" s="399">
        <f ca="1">Розрахунок!M58</f>
        <v>0</v>
      </c>
      <c r="O60" s="399">
        <f ca="1">Розрахунок!N58</f>
        <v>0</v>
      </c>
      <c r="P60" s="399">
        <f ca="1">Розрахунок!O58</f>
        <v>0</v>
      </c>
      <c r="Q60" s="387">
        <f ca="1">Розрахунок!DL58</f>
        <v>0</v>
      </c>
      <c r="R60" s="383" t="str">
        <f t="shared" si="0"/>
        <v xml:space="preserve"> </v>
      </c>
      <c r="S60" s="398">
        <f>Розрахунок!U58</f>
        <v>0</v>
      </c>
      <c r="T60" s="400">
        <f>Розрахунок!AB58</f>
        <v>0</v>
      </c>
      <c r="U60" s="136">
        <f>Розрахунок!AI58</f>
        <v>0</v>
      </c>
      <c r="V60" s="85">
        <f>Розрахунок!AP58</f>
        <v>0</v>
      </c>
      <c r="W60" s="398">
        <f>Розрахунок!AW58</f>
        <v>0</v>
      </c>
      <c r="X60" s="400">
        <f>Розрахунок!BD58</f>
        <v>0</v>
      </c>
      <c r="Y60" s="136">
        <f>Розрахунок!BK58</f>
        <v>0</v>
      </c>
      <c r="Z60" s="85">
        <f>Розрахунок!BR58</f>
        <v>0</v>
      </c>
      <c r="AA60" s="398">
        <f>Розрахунок!BY58</f>
        <v>0</v>
      </c>
      <c r="AB60" s="85">
        <f>Розрахунок!CF58</f>
        <v>0</v>
      </c>
      <c r="AC60" s="398">
        <f>Розрахунок!CM58</f>
        <v>0</v>
      </c>
      <c r="AD60" s="400">
        <f>Розрахунок!CT58</f>
        <v>0</v>
      </c>
      <c r="AE60" s="398">
        <f>Розрахунок!DA58</f>
        <v>0</v>
      </c>
      <c r="AF60" s="400">
        <f>Розрахунок!DH58</f>
        <v>0</v>
      </c>
      <c r="AG60" s="148"/>
      <c r="AI60" s="30" t="e">
        <f ca="1">Розрахунок!ED58</f>
        <v>#NAME?</v>
      </c>
      <c r="AJ60" s="31" t="e">
        <f ca="1">Розрахунок!EE58</f>
        <v>#NAME?</v>
      </c>
      <c r="AK60" s="31" t="e">
        <f ca="1">Розрахунок!EF58</f>
        <v>#NAME?</v>
      </c>
      <c r="AL60" s="31" t="e">
        <f ca="1">Розрахунок!EG58</f>
        <v>#NAME?</v>
      </c>
      <c r="AM60" s="31" t="e">
        <f ca="1">Розрахунок!EH58</f>
        <v>#NAME?</v>
      </c>
      <c r="AN60" s="31" t="e">
        <f ca="1">Розрахунок!EI58</f>
        <v>#NAME?</v>
      </c>
      <c r="AO60" s="32" t="e">
        <f ca="1">Розрахунок!EJ58</f>
        <v>#NAME?</v>
      </c>
      <c r="AP60" s="149" t="e">
        <f ca="1">IF(OR(Розрахунок!$EP58&lt;&gt;""),"+","")</f>
        <v>#NAME?</v>
      </c>
      <c r="AQ60" s="5"/>
    </row>
    <row r="61" spans="1:43" s="52" customFormat="1" hidden="1" x14ac:dyDescent="0.2">
      <c r="A61" s="417" t="e">
        <f ca="1">Розрахунок!A59</f>
        <v>#NAME?</v>
      </c>
      <c r="B61" s="371">
        <f>Розрахунок!B59</f>
        <v>0</v>
      </c>
      <c r="C61" s="417" t="str">
        <f>Розрахунок!C59</f>
        <v/>
      </c>
      <c r="D61" s="398" t="str">
        <f>IF(Розрахунок!F59&lt;&gt;"",LEFT(Розрахунок!F59,LEN(Розрахунок!F59)-1)," ")</f>
        <v xml:space="preserve"> </v>
      </c>
      <c r="E61" s="399" t="str">
        <f>IF(Розрахунок!G59&lt;&gt;"",LEFT(Розрахунок!G59,LEN(Розрахунок!G59)-1)," ")</f>
        <v xml:space="preserve"> </v>
      </c>
      <c r="F61" s="399" t="str">
        <f>IF(Розрахунок!H59&lt;&gt;"",LEFT(Розрахунок!H59,LEN(Розрахунок!H59)-1)," ")</f>
        <v xml:space="preserve"> </v>
      </c>
      <c r="G61" s="400" t="str">
        <f>IF(Розрахунок!I59&lt;&gt;"",LEFT(Розрахунок!I59,LEN(Розрахунок!I59)-1)," ")</f>
        <v xml:space="preserve"> </v>
      </c>
      <c r="H61" s="136">
        <f>Розрахунок!J59</f>
        <v>0</v>
      </c>
      <c r="I61" s="399" t="str">
        <f>IF(Розрахунок!K59&lt;&gt;"",LEFT(Розрахунок!K59, LEN(Розрахунок!K59)-1)," ")</f>
        <v xml:space="preserve"> </v>
      </c>
      <c r="J61" s="399">
        <f>Розрахунок!E59</f>
        <v>0</v>
      </c>
      <c r="K61" s="85">
        <f>Розрахунок!DN59</f>
        <v>0</v>
      </c>
      <c r="L61" s="398">
        <f>Розрахунок!DM59</f>
        <v>0</v>
      </c>
      <c r="M61" s="399">
        <f ca="1">Розрахунок!L59</f>
        <v>0</v>
      </c>
      <c r="N61" s="399">
        <f ca="1">Розрахунок!M59</f>
        <v>0</v>
      </c>
      <c r="O61" s="399">
        <f ca="1">Розрахунок!N59</f>
        <v>0</v>
      </c>
      <c r="P61" s="399">
        <f ca="1">Розрахунок!O59</f>
        <v>0</v>
      </c>
      <c r="Q61" s="387">
        <f ca="1">Розрахунок!DL59</f>
        <v>0</v>
      </c>
      <c r="R61" s="383" t="str">
        <f t="shared" si="0"/>
        <v xml:space="preserve"> </v>
      </c>
      <c r="S61" s="398">
        <f>Розрахунок!U59</f>
        <v>0</v>
      </c>
      <c r="T61" s="400">
        <f>Розрахунок!AB59</f>
        <v>0</v>
      </c>
      <c r="U61" s="136">
        <f>Розрахунок!AI59</f>
        <v>0</v>
      </c>
      <c r="V61" s="85">
        <f>Розрахунок!AP59</f>
        <v>0</v>
      </c>
      <c r="W61" s="398">
        <f>Розрахунок!AW59</f>
        <v>0</v>
      </c>
      <c r="X61" s="400">
        <f>Розрахунок!BD59</f>
        <v>0</v>
      </c>
      <c r="Y61" s="136">
        <f>Розрахунок!BK59</f>
        <v>0</v>
      </c>
      <c r="Z61" s="85">
        <f>Розрахунок!BR59</f>
        <v>0</v>
      </c>
      <c r="AA61" s="398">
        <f>Розрахунок!BY59</f>
        <v>0</v>
      </c>
      <c r="AB61" s="85">
        <f>Розрахунок!CF59</f>
        <v>0</v>
      </c>
      <c r="AC61" s="398">
        <f>Розрахунок!CM59</f>
        <v>0</v>
      </c>
      <c r="AD61" s="400">
        <f>Розрахунок!CT59</f>
        <v>0</v>
      </c>
      <c r="AE61" s="398">
        <f>Розрахунок!DA59</f>
        <v>0</v>
      </c>
      <c r="AF61" s="400">
        <f>Розрахунок!DH59</f>
        <v>0</v>
      </c>
      <c r="AG61" s="148"/>
      <c r="AI61" s="30" t="e">
        <f ca="1">Розрахунок!ED59</f>
        <v>#NAME?</v>
      </c>
      <c r="AJ61" s="31" t="e">
        <f ca="1">Розрахунок!EE59</f>
        <v>#NAME?</v>
      </c>
      <c r="AK61" s="31" t="e">
        <f ca="1">Розрахунок!EF59</f>
        <v>#NAME?</v>
      </c>
      <c r="AL61" s="31" t="e">
        <f ca="1">Розрахунок!EG59</f>
        <v>#NAME?</v>
      </c>
      <c r="AM61" s="31" t="e">
        <f ca="1">Розрахунок!EH59</f>
        <v>#NAME?</v>
      </c>
      <c r="AN61" s="31" t="e">
        <f ca="1">Розрахунок!EI59</f>
        <v>#NAME?</v>
      </c>
      <c r="AO61" s="32" t="e">
        <f ca="1">Розрахунок!EJ59</f>
        <v>#NAME?</v>
      </c>
      <c r="AP61" s="149" t="e">
        <f ca="1">IF(OR(Розрахунок!$EP59&lt;&gt;""),"+","")</f>
        <v>#NAME?</v>
      </c>
      <c r="AQ61" s="5"/>
    </row>
    <row r="62" spans="1:43" s="157" customFormat="1" hidden="1" x14ac:dyDescent="0.2">
      <c r="A62" s="417" t="e">
        <f ca="1">Розрахунок!A60</f>
        <v>#NAME?</v>
      </c>
      <c r="B62" s="371">
        <f>Розрахунок!B60</f>
        <v>0</v>
      </c>
      <c r="C62" s="417" t="str">
        <f>Розрахунок!C60</f>
        <v/>
      </c>
      <c r="D62" s="398" t="str">
        <f>IF(Розрахунок!F60&lt;&gt;"",LEFT(Розрахунок!F60,LEN(Розрахунок!F60)-1)," ")</f>
        <v xml:space="preserve"> </v>
      </c>
      <c r="E62" s="399" t="str">
        <f>IF(Розрахунок!G60&lt;&gt;"",LEFT(Розрахунок!G60,LEN(Розрахунок!G60)-1)," ")</f>
        <v xml:space="preserve"> </v>
      </c>
      <c r="F62" s="399" t="str">
        <f>IF(Розрахунок!H60&lt;&gt;"",LEFT(Розрахунок!H60,LEN(Розрахунок!H60)-1)," ")</f>
        <v xml:space="preserve"> </v>
      </c>
      <c r="G62" s="400" t="str">
        <f>IF(Розрахунок!I60&lt;&gt;"",LEFT(Розрахунок!I60,LEN(Розрахунок!I60)-1)," ")</f>
        <v xml:space="preserve"> </v>
      </c>
      <c r="H62" s="136">
        <f>Розрахунок!J60</f>
        <v>0</v>
      </c>
      <c r="I62" s="399" t="str">
        <f>IF(Розрахунок!K60&lt;&gt;"",LEFT(Розрахунок!K60, LEN(Розрахунок!K60)-1)," ")</f>
        <v xml:space="preserve"> </v>
      </c>
      <c r="J62" s="399">
        <f>Розрахунок!E60</f>
        <v>0</v>
      </c>
      <c r="K62" s="85">
        <f>Розрахунок!DN60</f>
        <v>0</v>
      </c>
      <c r="L62" s="398">
        <f>Розрахунок!DM60</f>
        <v>0</v>
      </c>
      <c r="M62" s="399">
        <f ca="1">Розрахунок!L60</f>
        <v>0</v>
      </c>
      <c r="N62" s="399">
        <f ca="1">Розрахунок!M60</f>
        <v>0</v>
      </c>
      <c r="O62" s="399">
        <f ca="1">Розрахунок!N60</f>
        <v>0</v>
      </c>
      <c r="P62" s="399">
        <f ca="1">Розрахунок!O60</f>
        <v>0</v>
      </c>
      <c r="Q62" s="387">
        <f ca="1">Розрахунок!DL60</f>
        <v>0</v>
      </c>
      <c r="R62" s="383" t="str">
        <f t="shared" ref="R62:R111" si="1">IF(L62&lt;&gt;0,M62/L62," ")</f>
        <v xml:space="preserve"> </v>
      </c>
      <c r="S62" s="398">
        <f>Розрахунок!U60</f>
        <v>0</v>
      </c>
      <c r="T62" s="400">
        <f>Розрахунок!AB60</f>
        <v>0</v>
      </c>
      <c r="U62" s="136">
        <f>Розрахунок!AI60</f>
        <v>0</v>
      </c>
      <c r="V62" s="85">
        <f>Розрахунок!AP60</f>
        <v>0</v>
      </c>
      <c r="W62" s="398">
        <f>Розрахунок!AW60</f>
        <v>0</v>
      </c>
      <c r="X62" s="400">
        <f>Розрахунок!BD60</f>
        <v>0</v>
      </c>
      <c r="Y62" s="136">
        <f>Розрахунок!BK60</f>
        <v>0</v>
      </c>
      <c r="Z62" s="85">
        <f>Розрахунок!BR60</f>
        <v>0</v>
      </c>
      <c r="AA62" s="398">
        <f>Розрахунок!BY60</f>
        <v>0</v>
      </c>
      <c r="AB62" s="85">
        <f>Розрахунок!CF60</f>
        <v>0</v>
      </c>
      <c r="AC62" s="398">
        <f>Розрахунок!CM60</f>
        <v>0</v>
      </c>
      <c r="AD62" s="400">
        <f>Розрахунок!CT60</f>
        <v>0</v>
      </c>
      <c r="AE62" s="398">
        <f>Розрахунок!DA60</f>
        <v>0</v>
      </c>
      <c r="AF62" s="400">
        <f>Розрахунок!DH60</f>
        <v>0</v>
      </c>
      <c r="AG62" s="156"/>
      <c r="AI62" s="30" t="e">
        <f ca="1">Розрахунок!ED60</f>
        <v>#NAME?</v>
      </c>
      <c r="AJ62" s="31" t="e">
        <f ca="1">Розрахунок!EE60</f>
        <v>#NAME?</v>
      </c>
      <c r="AK62" s="31" t="e">
        <f ca="1">Розрахунок!EF60</f>
        <v>#NAME?</v>
      </c>
      <c r="AL62" s="31" t="e">
        <f ca="1">Розрахунок!EG60</f>
        <v>#NAME?</v>
      </c>
      <c r="AM62" s="31" t="e">
        <f ca="1">Розрахунок!EH60</f>
        <v>#NAME?</v>
      </c>
      <c r="AN62" s="31" t="e">
        <f ca="1">Розрахунок!EI60</f>
        <v>#NAME?</v>
      </c>
      <c r="AO62" s="32" t="e">
        <f ca="1">Розрахунок!EJ60</f>
        <v>#NAME?</v>
      </c>
      <c r="AP62" s="149" t="e">
        <f ca="1">IF(OR(Розрахунок!$EP60&lt;&gt;""),"+","")</f>
        <v>#NAME?</v>
      </c>
      <c r="AQ62" s="292"/>
    </row>
    <row r="63" spans="1:43" s="152" customFormat="1" ht="14.25" hidden="1" x14ac:dyDescent="0.2">
      <c r="A63" s="417" t="e">
        <f ca="1">Розрахунок!A61</f>
        <v>#NAME?</v>
      </c>
      <c r="B63" s="371">
        <f>Розрахунок!B61</f>
        <v>0</v>
      </c>
      <c r="C63" s="417" t="str">
        <f>Розрахунок!C61</f>
        <v/>
      </c>
      <c r="D63" s="398" t="str">
        <f>IF(Розрахунок!F61&lt;&gt;"",LEFT(Розрахунок!F61,LEN(Розрахунок!F61)-1)," ")</f>
        <v xml:space="preserve"> </v>
      </c>
      <c r="E63" s="399" t="str">
        <f>IF(Розрахунок!G61&lt;&gt;"",LEFT(Розрахунок!G61,LEN(Розрахунок!G61)-1)," ")</f>
        <v xml:space="preserve"> </v>
      </c>
      <c r="F63" s="399" t="str">
        <f>IF(Розрахунок!H61&lt;&gt;"",LEFT(Розрахунок!H61,LEN(Розрахунок!H61)-1)," ")</f>
        <v xml:space="preserve"> </v>
      </c>
      <c r="G63" s="400" t="str">
        <f>IF(Розрахунок!I61&lt;&gt;"",LEFT(Розрахунок!I61,LEN(Розрахунок!I61)-1)," ")</f>
        <v xml:space="preserve"> </v>
      </c>
      <c r="H63" s="136">
        <f>Розрахунок!J61</f>
        <v>0</v>
      </c>
      <c r="I63" s="399" t="str">
        <f>IF(Розрахунок!K61&lt;&gt;"",LEFT(Розрахунок!K61, LEN(Розрахунок!K61)-1)," ")</f>
        <v xml:space="preserve"> </v>
      </c>
      <c r="J63" s="399">
        <f>Розрахунок!E61</f>
        <v>0</v>
      </c>
      <c r="K63" s="85">
        <f>Розрахунок!DN61</f>
        <v>0</v>
      </c>
      <c r="L63" s="398">
        <f>Розрахунок!DM61</f>
        <v>0</v>
      </c>
      <c r="M63" s="399">
        <f ca="1">Розрахунок!L61</f>
        <v>0</v>
      </c>
      <c r="N63" s="399">
        <f ca="1">Розрахунок!M61</f>
        <v>0</v>
      </c>
      <c r="O63" s="399">
        <f ca="1">Розрахунок!N61</f>
        <v>0</v>
      </c>
      <c r="P63" s="399">
        <f ca="1">Розрахунок!O61</f>
        <v>0</v>
      </c>
      <c r="Q63" s="387">
        <f ca="1">Розрахунок!DL61</f>
        <v>0</v>
      </c>
      <c r="R63" s="383" t="str">
        <f t="shared" si="1"/>
        <v xml:space="preserve"> </v>
      </c>
      <c r="S63" s="398">
        <f>Розрахунок!U61</f>
        <v>0</v>
      </c>
      <c r="T63" s="400">
        <f>Розрахунок!AB61</f>
        <v>0</v>
      </c>
      <c r="U63" s="136">
        <f>Розрахунок!AI61</f>
        <v>0</v>
      </c>
      <c r="V63" s="85">
        <f>Розрахунок!AP61</f>
        <v>0</v>
      </c>
      <c r="W63" s="398">
        <f>Розрахунок!AW61</f>
        <v>0</v>
      </c>
      <c r="X63" s="400">
        <f>Розрахунок!BD61</f>
        <v>0</v>
      </c>
      <c r="Y63" s="136">
        <f>Розрахунок!BK61</f>
        <v>0</v>
      </c>
      <c r="Z63" s="85">
        <f>Розрахунок!BR61</f>
        <v>0</v>
      </c>
      <c r="AA63" s="398">
        <f>Розрахунок!BY61</f>
        <v>0</v>
      </c>
      <c r="AB63" s="85">
        <f>Розрахунок!CF61</f>
        <v>0</v>
      </c>
      <c r="AC63" s="398">
        <f>Розрахунок!CM61</f>
        <v>0</v>
      </c>
      <c r="AD63" s="400">
        <f>Розрахунок!CT61</f>
        <v>0</v>
      </c>
      <c r="AE63" s="398">
        <f>Розрахунок!DA61</f>
        <v>0</v>
      </c>
      <c r="AF63" s="400">
        <f>Розрахунок!DH61</f>
        <v>0</v>
      </c>
      <c r="AG63" s="151"/>
      <c r="AI63" s="30" t="e">
        <f ca="1">Розрахунок!ED61</f>
        <v>#NAME?</v>
      </c>
      <c r="AJ63" s="31" t="e">
        <f ca="1">Розрахунок!EE61</f>
        <v>#NAME?</v>
      </c>
      <c r="AK63" s="31" t="e">
        <f ca="1">Розрахунок!EF61</f>
        <v>#NAME?</v>
      </c>
      <c r="AL63" s="31" t="e">
        <f ca="1">Розрахунок!EG61</f>
        <v>#NAME?</v>
      </c>
      <c r="AM63" s="31" t="e">
        <f ca="1">Розрахунок!EH61</f>
        <v>#NAME?</v>
      </c>
      <c r="AN63" s="31" t="e">
        <f ca="1">Розрахунок!EI61</f>
        <v>#NAME?</v>
      </c>
      <c r="AO63" s="32" t="e">
        <f ca="1">Розрахунок!EJ61</f>
        <v>#NAME?</v>
      </c>
      <c r="AP63" s="149" t="e">
        <f ca="1">IF(OR(Розрахунок!$EP61&lt;&gt;""),"+","")</f>
        <v>#NAME?</v>
      </c>
      <c r="AQ63" s="33"/>
    </row>
    <row r="64" spans="1:43" s="52" customFormat="1" hidden="1" x14ac:dyDescent="0.2">
      <c r="A64" s="417" t="e">
        <f ca="1">Розрахунок!A62</f>
        <v>#NAME?</v>
      </c>
      <c r="B64" s="371">
        <f>Розрахунок!B62</f>
        <v>0</v>
      </c>
      <c r="C64" s="417" t="str">
        <f>Розрахунок!C62</f>
        <v/>
      </c>
      <c r="D64" s="398" t="str">
        <f>IF(Розрахунок!F62&lt;&gt;"",LEFT(Розрахунок!F62,LEN(Розрахунок!F62)-1)," ")</f>
        <v xml:space="preserve"> </v>
      </c>
      <c r="E64" s="399" t="str">
        <f>IF(Розрахунок!G62&lt;&gt;"",LEFT(Розрахунок!G62,LEN(Розрахунок!G62)-1)," ")</f>
        <v xml:space="preserve"> </v>
      </c>
      <c r="F64" s="399" t="str">
        <f>IF(Розрахунок!H62&lt;&gt;"",LEFT(Розрахунок!H62,LEN(Розрахунок!H62)-1)," ")</f>
        <v xml:space="preserve"> </v>
      </c>
      <c r="G64" s="400" t="str">
        <f>IF(Розрахунок!I62&lt;&gt;"",LEFT(Розрахунок!I62,LEN(Розрахунок!I62)-1)," ")</f>
        <v xml:space="preserve"> </v>
      </c>
      <c r="H64" s="136">
        <f>Розрахунок!J62</f>
        <v>0</v>
      </c>
      <c r="I64" s="399" t="str">
        <f>IF(Розрахунок!K62&lt;&gt;"",LEFT(Розрахунок!K62, LEN(Розрахунок!K62)-1)," ")</f>
        <v xml:space="preserve"> </v>
      </c>
      <c r="J64" s="399">
        <f>Розрахунок!E62</f>
        <v>0</v>
      </c>
      <c r="K64" s="85">
        <f>Розрахунок!DN62</f>
        <v>0</v>
      </c>
      <c r="L64" s="398">
        <f>Розрахунок!DM62</f>
        <v>0</v>
      </c>
      <c r="M64" s="399">
        <f ca="1">Розрахунок!L62</f>
        <v>0</v>
      </c>
      <c r="N64" s="399">
        <f ca="1">Розрахунок!M62</f>
        <v>0</v>
      </c>
      <c r="O64" s="399">
        <f ca="1">Розрахунок!N62</f>
        <v>0</v>
      </c>
      <c r="P64" s="399">
        <f ca="1">Розрахунок!O62</f>
        <v>0</v>
      </c>
      <c r="Q64" s="387">
        <f ca="1">Розрахунок!DL62</f>
        <v>0</v>
      </c>
      <c r="R64" s="383" t="str">
        <f t="shared" si="1"/>
        <v xml:space="preserve"> </v>
      </c>
      <c r="S64" s="398">
        <f>Розрахунок!U62</f>
        <v>0</v>
      </c>
      <c r="T64" s="400">
        <f>Розрахунок!AB62</f>
        <v>0</v>
      </c>
      <c r="U64" s="136">
        <f>Розрахунок!AI62</f>
        <v>0</v>
      </c>
      <c r="V64" s="85">
        <f>Розрахунок!AP62</f>
        <v>0</v>
      </c>
      <c r="W64" s="398">
        <f>Розрахунок!AW62</f>
        <v>0</v>
      </c>
      <c r="X64" s="400">
        <f>Розрахунок!BD62</f>
        <v>0</v>
      </c>
      <c r="Y64" s="136">
        <f>Розрахунок!BK62</f>
        <v>0</v>
      </c>
      <c r="Z64" s="85">
        <f>Розрахунок!BR62</f>
        <v>0</v>
      </c>
      <c r="AA64" s="398">
        <f>Розрахунок!BY62</f>
        <v>0</v>
      </c>
      <c r="AB64" s="85">
        <f>Розрахунок!CF62</f>
        <v>0</v>
      </c>
      <c r="AC64" s="398">
        <f>Розрахунок!CM62</f>
        <v>0</v>
      </c>
      <c r="AD64" s="400">
        <f>Розрахунок!CT62</f>
        <v>0</v>
      </c>
      <c r="AE64" s="398">
        <f>Розрахунок!DA62</f>
        <v>0</v>
      </c>
      <c r="AF64" s="400">
        <f>Розрахунок!DH62</f>
        <v>0</v>
      </c>
      <c r="AG64" s="148"/>
      <c r="AI64" s="30" t="e">
        <f ca="1">Розрахунок!ED62</f>
        <v>#NAME?</v>
      </c>
      <c r="AJ64" s="31" t="e">
        <f ca="1">Розрахунок!EE62</f>
        <v>#NAME?</v>
      </c>
      <c r="AK64" s="31" t="e">
        <f ca="1">Розрахунок!EF62</f>
        <v>#NAME?</v>
      </c>
      <c r="AL64" s="31" t="e">
        <f ca="1">Розрахунок!EG62</f>
        <v>#NAME?</v>
      </c>
      <c r="AM64" s="31" t="e">
        <f ca="1">Розрахунок!EH62</f>
        <v>#NAME?</v>
      </c>
      <c r="AN64" s="31" t="e">
        <f ca="1">Розрахунок!EI62</f>
        <v>#NAME?</v>
      </c>
      <c r="AO64" s="32" t="e">
        <f ca="1">Розрахунок!EJ62</f>
        <v>#NAME?</v>
      </c>
      <c r="AP64" s="149" t="e">
        <f ca="1">IF(OR(Розрахунок!$EP62&lt;&gt;""),"+","")</f>
        <v>#NAME?</v>
      </c>
      <c r="AQ64" s="5"/>
    </row>
    <row r="65" spans="1:43" s="52" customFormat="1" hidden="1" x14ac:dyDescent="0.2">
      <c r="A65" s="417" t="e">
        <f ca="1">Розрахунок!A63</f>
        <v>#NAME?</v>
      </c>
      <c r="B65" s="371">
        <f>Розрахунок!B63</f>
        <v>0</v>
      </c>
      <c r="C65" s="417" t="str">
        <f>Розрахунок!C63</f>
        <v/>
      </c>
      <c r="D65" s="398" t="str">
        <f>IF(Розрахунок!F63&lt;&gt;"",LEFT(Розрахунок!F63,LEN(Розрахунок!F63)-1)," ")</f>
        <v xml:space="preserve"> </v>
      </c>
      <c r="E65" s="399" t="str">
        <f>IF(Розрахунок!G63&lt;&gt;"",LEFT(Розрахунок!G63,LEN(Розрахунок!G63)-1)," ")</f>
        <v xml:space="preserve"> </v>
      </c>
      <c r="F65" s="399" t="str">
        <f>IF(Розрахунок!H63&lt;&gt;"",LEFT(Розрахунок!H63,LEN(Розрахунок!H63)-1)," ")</f>
        <v xml:space="preserve"> </v>
      </c>
      <c r="G65" s="400" t="str">
        <f>IF(Розрахунок!I63&lt;&gt;"",LEFT(Розрахунок!I63,LEN(Розрахунок!I63)-1)," ")</f>
        <v xml:space="preserve"> </v>
      </c>
      <c r="H65" s="136">
        <f>Розрахунок!J63</f>
        <v>0</v>
      </c>
      <c r="I65" s="399" t="str">
        <f>IF(Розрахунок!K63&lt;&gt;"",LEFT(Розрахунок!K63, LEN(Розрахунок!K63)-1)," ")</f>
        <v xml:space="preserve"> </v>
      </c>
      <c r="J65" s="399">
        <f>Розрахунок!E63</f>
        <v>0</v>
      </c>
      <c r="K65" s="85">
        <f>Розрахунок!DN63</f>
        <v>0</v>
      </c>
      <c r="L65" s="398">
        <f>Розрахунок!DM63</f>
        <v>0</v>
      </c>
      <c r="M65" s="399">
        <f ca="1">Розрахунок!L63</f>
        <v>0</v>
      </c>
      <c r="N65" s="399">
        <f ca="1">Розрахунок!M63</f>
        <v>0</v>
      </c>
      <c r="O65" s="399">
        <f ca="1">Розрахунок!N63</f>
        <v>0</v>
      </c>
      <c r="P65" s="399">
        <f ca="1">Розрахунок!O63</f>
        <v>0</v>
      </c>
      <c r="Q65" s="387">
        <f ca="1">Розрахунок!DL63</f>
        <v>0</v>
      </c>
      <c r="R65" s="383" t="str">
        <f t="shared" si="1"/>
        <v xml:space="preserve"> </v>
      </c>
      <c r="S65" s="398">
        <f>Розрахунок!U63</f>
        <v>0</v>
      </c>
      <c r="T65" s="400">
        <f>Розрахунок!AB63</f>
        <v>0</v>
      </c>
      <c r="U65" s="136">
        <f>Розрахунок!AI63</f>
        <v>0</v>
      </c>
      <c r="V65" s="85">
        <f>Розрахунок!AP63</f>
        <v>0</v>
      </c>
      <c r="W65" s="398">
        <f>Розрахунок!AW63</f>
        <v>0</v>
      </c>
      <c r="X65" s="400">
        <f>Розрахунок!BD63</f>
        <v>0</v>
      </c>
      <c r="Y65" s="136">
        <f>Розрахунок!BK63</f>
        <v>0</v>
      </c>
      <c r="Z65" s="85">
        <f>Розрахунок!BR63</f>
        <v>0</v>
      </c>
      <c r="AA65" s="398">
        <f>Розрахунок!BY63</f>
        <v>0</v>
      </c>
      <c r="AB65" s="85">
        <f>Розрахунок!CF63</f>
        <v>0</v>
      </c>
      <c r="AC65" s="398">
        <f>Розрахунок!CM63</f>
        <v>0</v>
      </c>
      <c r="AD65" s="400">
        <f>Розрахунок!CT63</f>
        <v>0</v>
      </c>
      <c r="AE65" s="398">
        <f>Розрахунок!DA63</f>
        <v>0</v>
      </c>
      <c r="AF65" s="400">
        <f>Розрахунок!DH63</f>
        <v>0</v>
      </c>
      <c r="AG65" s="148"/>
      <c r="AI65" s="30" t="e">
        <f ca="1">Розрахунок!ED63</f>
        <v>#NAME?</v>
      </c>
      <c r="AJ65" s="31" t="e">
        <f ca="1">Розрахунок!EE63</f>
        <v>#NAME?</v>
      </c>
      <c r="AK65" s="31" t="e">
        <f ca="1">Розрахунок!EF63</f>
        <v>#NAME?</v>
      </c>
      <c r="AL65" s="31" t="e">
        <f ca="1">Розрахунок!EG63</f>
        <v>#NAME?</v>
      </c>
      <c r="AM65" s="31" t="e">
        <f ca="1">Розрахунок!EH63</f>
        <v>#NAME?</v>
      </c>
      <c r="AN65" s="31" t="e">
        <f ca="1">Розрахунок!EI63</f>
        <v>#NAME?</v>
      </c>
      <c r="AO65" s="32" t="e">
        <f ca="1">Розрахунок!EJ63</f>
        <v>#NAME?</v>
      </c>
      <c r="AP65" s="149" t="e">
        <f ca="1">IF(OR(Розрахунок!$EP63&lt;&gt;""),"+","")</f>
        <v>#NAME?</v>
      </c>
      <c r="AQ65" s="5"/>
    </row>
    <row r="66" spans="1:43" s="52" customFormat="1" hidden="1" x14ac:dyDescent="0.2">
      <c r="A66" s="417" t="e">
        <f ca="1">Розрахунок!A64</f>
        <v>#NAME?</v>
      </c>
      <c r="B66" s="371">
        <f>Розрахунок!B64</f>
        <v>0</v>
      </c>
      <c r="C66" s="417" t="str">
        <f>Розрахунок!C64</f>
        <v/>
      </c>
      <c r="D66" s="398" t="str">
        <f>IF(Розрахунок!F64&lt;&gt;"",LEFT(Розрахунок!F64,LEN(Розрахунок!F64)-1)," ")</f>
        <v xml:space="preserve"> </v>
      </c>
      <c r="E66" s="399" t="str">
        <f>IF(Розрахунок!G64&lt;&gt;"",LEFT(Розрахунок!G64,LEN(Розрахунок!G64)-1)," ")</f>
        <v xml:space="preserve"> </v>
      </c>
      <c r="F66" s="399" t="str">
        <f>IF(Розрахунок!H64&lt;&gt;"",LEFT(Розрахунок!H64,LEN(Розрахунок!H64)-1)," ")</f>
        <v xml:space="preserve"> </v>
      </c>
      <c r="G66" s="400" t="str">
        <f>IF(Розрахунок!I64&lt;&gt;"",LEFT(Розрахунок!I64,LEN(Розрахунок!I64)-1)," ")</f>
        <v xml:space="preserve"> </v>
      </c>
      <c r="H66" s="136">
        <f>Розрахунок!J64</f>
        <v>0</v>
      </c>
      <c r="I66" s="399" t="str">
        <f>IF(Розрахунок!K64&lt;&gt;"",LEFT(Розрахунок!K64, LEN(Розрахунок!K64)-1)," ")</f>
        <v xml:space="preserve"> </v>
      </c>
      <c r="J66" s="399">
        <f>Розрахунок!E64</f>
        <v>0</v>
      </c>
      <c r="K66" s="85">
        <f>Розрахунок!DN64</f>
        <v>0</v>
      </c>
      <c r="L66" s="398">
        <f>Розрахунок!DM64</f>
        <v>0</v>
      </c>
      <c r="M66" s="399">
        <f ca="1">Розрахунок!L64</f>
        <v>0</v>
      </c>
      <c r="N66" s="399">
        <f ca="1">Розрахунок!M64</f>
        <v>0</v>
      </c>
      <c r="O66" s="399">
        <f ca="1">Розрахунок!N64</f>
        <v>0</v>
      </c>
      <c r="P66" s="399">
        <f ca="1">Розрахунок!O64</f>
        <v>0</v>
      </c>
      <c r="Q66" s="387">
        <f ca="1">Розрахунок!DL64</f>
        <v>0</v>
      </c>
      <c r="R66" s="383" t="str">
        <f t="shared" si="1"/>
        <v xml:space="preserve"> </v>
      </c>
      <c r="S66" s="398">
        <f>Розрахунок!U64</f>
        <v>0</v>
      </c>
      <c r="T66" s="400">
        <f>Розрахунок!AB64</f>
        <v>0</v>
      </c>
      <c r="U66" s="136">
        <f>Розрахунок!AI64</f>
        <v>0</v>
      </c>
      <c r="V66" s="85">
        <f>Розрахунок!AP64</f>
        <v>0</v>
      </c>
      <c r="W66" s="398">
        <f>Розрахунок!AW64</f>
        <v>0</v>
      </c>
      <c r="X66" s="400">
        <f>Розрахунок!BD64</f>
        <v>0</v>
      </c>
      <c r="Y66" s="136">
        <f>Розрахунок!BK64</f>
        <v>0</v>
      </c>
      <c r="Z66" s="85">
        <f>Розрахунок!BR64</f>
        <v>0</v>
      </c>
      <c r="AA66" s="398">
        <f>Розрахунок!BY64</f>
        <v>0</v>
      </c>
      <c r="AB66" s="85">
        <f>Розрахунок!CF64</f>
        <v>0</v>
      </c>
      <c r="AC66" s="398">
        <f>Розрахунок!CM64</f>
        <v>0</v>
      </c>
      <c r="AD66" s="400">
        <f>Розрахунок!CT64</f>
        <v>0</v>
      </c>
      <c r="AE66" s="398">
        <f>Розрахунок!DA64</f>
        <v>0</v>
      </c>
      <c r="AF66" s="400">
        <f>Розрахунок!DH64</f>
        <v>0</v>
      </c>
      <c r="AG66" s="148"/>
      <c r="AI66" s="30" t="e">
        <f ca="1">Розрахунок!ED64</f>
        <v>#NAME?</v>
      </c>
      <c r="AJ66" s="31" t="e">
        <f ca="1">Розрахунок!EE64</f>
        <v>#NAME?</v>
      </c>
      <c r="AK66" s="31" t="e">
        <f ca="1">Розрахунок!EF64</f>
        <v>#NAME?</v>
      </c>
      <c r="AL66" s="31" t="e">
        <f ca="1">Розрахунок!EG64</f>
        <v>#NAME?</v>
      </c>
      <c r="AM66" s="31" t="e">
        <f ca="1">Розрахунок!EH64</f>
        <v>#NAME?</v>
      </c>
      <c r="AN66" s="31" t="e">
        <f ca="1">Розрахунок!EI64</f>
        <v>#NAME?</v>
      </c>
      <c r="AO66" s="32" t="e">
        <f ca="1">Розрахунок!EJ64</f>
        <v>#NAME?</v>
      </c>
      <c r="AP66" s="149" t="e">
        <f ca="1">IF(OR(Розрахунок!$EP64&lt;&gt;""),"+","")</f>
        <v>#NAME?</v>
      </c>
      <c r="AQ66" s="5"/>
    </row>
    <row r="67" spans="1:43" s="52" customFormat="1" hidden="1" x14ac:dyDescent="0.2">
      <c r="A67" s="417" t="e">
        <f ca="1">Розрахунок!A65</f>
        <v>#NAME?</v>
      </c>
      <c r="B67" s="371">
        <f>Розрахунок!B65</f>
        <v>0</v>
      </c>
      <c r="C67" s="417" t="str">
        <f>Розрахунок!C65</f>
        <v/>
      </c>
      <c r="D67" s="398" t="str">
        <f>IF(Розрахунок!F65&lt;&gt;"",LEFT(Розрахунок!F65,LEN(Розрахунок!F65)-1)," ")</f>
        <v xml:space="preserve"> </v>
      </c>
      <c r="E67" s="399" t="str">
        <f>IF(Розрахунок!G65&lt;&gt;"",LEFT(Розрахунок!G65,LEN(Розрахунок!G65)-1)," ")</f>
        <v xml:space="preserve"> </v>
      </c>
      <c r="F67" s="399" t="str">
        <f>IF(Розрахунок!H65&lt;&gt;"",LEFT(Розрахунок!H65,LEN(Розрахунок!H65)-1)," ")</f>
        <v xml:space="preserve"> </v>
      </c>
      <c r="G67" s="400" t="str">
        <f>IF(Розрахунок!I65&lt;&gt;"",LEFT(Розрахунок!I65,LEN(Розрахунок!I65)-1)," ")</f>
        <v xml:space="preserve"> </v>
      </c>
      <c r="H67" s="136">
        <f>Розрахунок!J65</f>
        <v>0</v>
      </c>
      <c r="I67" s="399" t="str">
        <f>IF(Розрахунок!K65&lt;&gt;"",LEFT(Розрахунок!K65, LEN(Розрахунок!K65)-1)," ")</f>
        <v xml:space="preserve"> </v>
      </c>
      <c r="J67" s="399">
        <f>Розрахунок!E65</f>
        <v>0</v>
      </c>
      <c r="K67" s="85">
        <f>Розрахунок!DN65</f>
        <v>0</v>
      </c>
      <c r="L67" s="398">
        <f>Розрахунок!DM65</f>
        <v>0</v>
      </c>
      <c r="M67" s="399">
        <f ca="1">Розрахунок!L65</f>
        <v>0</v>
      </c>
      <c r="N67" s="399">
        <f ca="1">Розрахунок!M65</f>
        <v>0</v>
      </c>
      <c r="O67" s="399">
        <f ca="1">Розрахунок!N65</f>
        <v>0</v>
      </c>
      <c r="P67" s="399">
        <f ca="1">Розрахунок!O65</f>
        <v>0</v>
      </c>
      <c r="Q67" s="387">
        <f ca="1">Розрахунок!DL65</f>
        <v>0</v>
      </c>
      <c r="R67" s="383" t="str">
        <f t="shared" si="1"/>
        <v xml:space="preserve"> </v>
      </c>
      <c r="S67" s="398">
        <f>Розрахунок!U65</f>
        <v>0</v>
      </c>
      <c r="T67" s="400">
        <f>Розрахунок!AB65</f>
        <v>0</v>
      </c>
      <c r="U67" s="136">
        <f>Розрахунок!AI65</f>
        <v>0</v>
      </c>
      <c r="V67" s="85">
        <f>Розрахунок!AP65</f>
        <v>0</v>
      </c>
      <c r="W67" s="398">
        <f>Розрахунок!AW65</f>
        <v>0</v>
      </c>
      <c r="X67" s="400">
        <f>Розрахунок!BD65</f>
        <v>0</v>
      </c>
      <c r="Y67" s="136">
        <f>Розрахунок!BK65</f>
        <v>0</v>
      </c>
      <c r="Z67" s="85">
        <f>Розрахунок!BR65</f>
        <v>0</v>
      </c>
      <c r="AA67" s="398">
        <f>Розрахунок!BY65</f>
        <v>0</v>
      </c>
      <c r="AB67" s="85">
        <f>Розрахунок!CF65</f>
        <v>0</v>
      </c>
      <c r="AC67" s="398">
        <f>Розрахунок!CM65</f>
        <v>0</v>
      </c>
      <c r="AD67" s="400">
        <f>Розрахунок!CT65</f>
        <v>0</v>
      </c>
      <c r="AE67" s="398">
        <f>Розрахунок!DA65</f>
        <v>0</v>
      </c>
      <c r="AF67" s="400">
        <f>Розрахунок!DH65</f>
        <v>0</v>
      </c>
      <c r="AG67" s="148"/>
      <c r="AI67" s="30" t="e">
        <f ca="1">Розрахунок!ED65</f>
        <v>#NAME?</v>
      </c>
      <c r="AJ67" s="31" t="e">
        <f ca="1">Розрахунок!EE65</f>
        <v>#NAME?</v>
      </c>
      <c r="AK67" s="31" t="e">
        <f ca="1">Розрахунок!EF65</f>
        <v>#NAME?</v>
      </c>
      <c r="AL67" s="31" t="e">
        <f ca="1">Розрахунок!EG65</f>
        <v>#NAME?</v>
      </c>
      <c r="AM67" s="31" t="e">
        <f ca="1">Розрахунок!EH65</f>
        <v>#NAME?</v>
      </c>
      <c r="AN67" s="31" t="e">
        <f ca="1">Розрахунок!EI65</f>
        <v>#NAME?</v>
      </c>
      <c r="AO67" s="32" t="e">
        <f ca="1">Розрахунок!EJ65</f>
        <v>#NAME?</v>
      </c>
      <c r="AP67" s="149" t="e">
        <f ca="1">IF(OR(Розрахунок!$EP65&lt;&gt;""),"+","")</f>
        <v>#NAME?</v>
      </c>
      <c r="AQ67" s="5"/>
    </row>
    <row r="68" spans="1:43" s="52" customFormat="1" hidden="1" x14ac:dyDescent="0.2">
      <c r="A68" s="417" t="e">
        <f ca="1">Розрахунок!A66</f>
        <v>#NAME?</v>
      </c>
      <c r="B68" s="371">
        <f>Розрахунок!B66</f>
        <v>0</v>
      </c>
      <c r="C68" s="417" t="str">
        <f>Розрахунок!C66</f>
        <v/>
      </c>
      <c r="D68" s="398" t="str">
        <f>IF(Розрахунок!F66&lt;&gt;"",LEFT(Розрахунок!F66,LEN(Розрахунок!F66)-1)," ")</f>
        <v xml:space="preserve"> </v>
      </c>
      <c r="E68" s="399" t="str">
        <f>IF(Розрахунок!G66&lt;&gt;"",LEFT(Розрахунок!G66,LEN(Розрахунок!G66)-1)," ")</f>
        <v xml:space="preserve"> </v>
      </c>
      <c r="F68" s="399" t="str">
        <f>IF(Розрахунок!H66&lt;&gt;"",LEFT(Розрахунок!H66,LEN(Розрахунок!H66)-1)," ")</f>
        <v xml:space="preserve"> </v>
      </c>
      <c r="G68" s="400" t="str">
        <f>IF(Розрахунок!I66&lt;&gt;"",LEFT(Розрахунок!I66,LEN(Розрахунок!I66)-1)," ")</f>
        <v xml:space="preserve"> </v>
      </c>
      <c r="H68" s="136">
        <f>Розрахунок!J66</f>
        <v>0</v>
      </c>
      <c r="I68" s="399" t="str">
        <f>IF(Розрахунок!K66&lt;&gt;"",LEFT(Розрахунок!K66, LEN(Розрахунок!K66)-1)," ")</f>
        <v xml:space="preserve"> </v>
      </c>
      <c r="J68" s="399">
        <f>Розрахунок!E66</f>
        <v>0</v>
      </c>
      <c r="K68" s="85">
        <f>Розрахунок!DN66</f>
        <v>0</v>
      </c>
      <c r="L68" s="398">
        <f>Розрахунок!DM66</f>
        <v>0</v>
      </c>
      <c r="M68" s="399">
        <f ca="1">Розрахунок!L66</f>
        <v>0</v>
      </c>
      <c r="N68" s="399">
        <f ca="1">Розрахунок!M66</f>
        <v>0</v>
      </c>
      <c r="O68" s="399">
        <f ca="1">Розрахунок!N66</f>
        <v>0</v>
      </c>
      <c r="P68" s="399">
        <f ca="1">Розрахунок!O66</f>
        <v>0</v>
      </c>
      <c r="Q68" s="387">
        <f ca="1">Розрахунок!DL66</f>
        <v>0</v>
      </c>
      <c r="R68" s="383" t="str">
        <f t="shared" si="1"/>
        <v xml:space="preserve"> </v>
      </c>
      <c r="S68" s="398">
        <f>Розрахунок!U66</f>
        <v>0</v>
      </c>
      <c r="T68" s="400">
        <f>Розрахунок!AB66</f>
        <v>0</v>
      </c>
      <c r="U68" s="136">
        <f>Розрахунок!AI66</f>
        <v>0</v>
      </c>
      <c r="V68" s="85">
        <f>Розрахунок!AP66</f>
        <v>0</v>
      </c>
      <c r="W68" s="398">
        <f>Розрахунок!AW66</f>
        <v>0</v>
      </c>
      <c r="X68" s="400">
        <f>Розрахунок!BD66</f>
        <v>0</v>
      </c>
      <c r="Y68" s="136">
        <f>Розрахунок!BK66</f>
        <v>0</v>
      </c>
      <c r="Z68" s="85">
        <f>Розрахунок!BR66</f>
        <v>0</v>
      </c>
      <c r="AA68" s="398">
        <f>Розрахунок!BY66</f>
        <v>0</v>
      </c>
      <c r="AB68" s="85">
        <f>Розрахунок!CF66</f>
        <v>0</v>
      </c>
      <c r="AC68" s="398">
        <f>Розрахунок!CM66</f>
        <v>0</v>
      </c>
      <c r="AD68" s="400">
        <f>Розрахунок!CT66</f>
        <v>0</v>
      </c>
      <c r="AE68" s="398">
        <f>Розрахунок!DA66</f>
        <v>0</v>
      </c>
      <c r="AF68" s="400">
        <f>Розрахунок!DH66</f>
        <v>0</v>
      </c>
      <c r="AG68" s="148"/>
      <c r="AI68" s="30" t="e">
        <f ca="1">Розрахунок!ED66</f>
        <v>#NAME?</v>
      </c>
      <c r="AJ68" s="31" t="e">
        <f ca="1">Розрахунок!EE66</f>
        <v>#NAME?</v>
      </c>
      <c r="AK68" s="31" t="e">
        <f ca="1">Розрахунок!EF66</f>
        <v>#NAME?</v>
      </c>
      <c r="AL68" s="31" t="e">
        <f ca="1">Розрахунок!EG66</f>
        <v>#NAME?</v>
      </c>
      <c r="AM68" s="31" t="e">
        <f ca="1">Розрахунок!EH66</f>
        <v>#NAME?</v>
      </c>
      <c r="AN68" s="31" t="e">
        <f ca="1">Розрахунок!EI66</f>
        <v>#NAME?</v>
      </c>
      <c r="AO68" s="32" t="e">
        <f ca="1">Розрахунок!EJ66</f>
        <v>#NAME?</v>
      </c>
      <c r="AP68" s="149" t="e">
        <f ca="1">IF(OR(Розрахунок!$EP66&lt;&gt;""),"+","")</f>
        <v>#NAME?</v>
      </c>
      <c r="AQ68" s="5"/>
    </row>
    <row r="69" spans="1:43" s="52" customFormat="1" hidden="1" x14ac:dyDescent="0.2">
      <c r="A69" s="417" t="e">
        <f ca="1">Розрахунок!A67</f>
        <v>#NAME?</v>
      </c>
      <c r="B69" s="371">
        <f>Розрахунок!B67</f>
        <v>0</v>
      </c>
      <c r="C69" s="417" t="str">
        <f>Розрахунок!C67</f>
        <v/>
      </c>
      <c r="D69" s="398" t="str">
        <f>IF(Розрахунок!F67&lt;&gt;"",LEFT(Розрахунок!F67,LEN(Розрахунок!F67)-1)," ")</f>
        <v xml:space="preserve"> </v>
      </c>
      <c r="E69" s="399" t="str">
        <f>IF(Розрахунок!G67&lt;&gt;"",LEFT(Розрахунок!G67,LEN(Розрахунок!G67)-1)," ")</f>
        <v xml:space="preserve"> </v>
      </c>
      <c r="F69" s="399" t="str">
        <f>IF(Розрахунок!H67&lt;&gt;"",LEFT(Розрахунок!H67,LEN(Розрахунок!H67)-1)," ")</f>
        <v xml:space="preserve"> </v>
      </c>
      <c r="G69" s="400" t="str">
        <f>IF(Розрахунок!I67&lt;&gt;"",LEFT(Розрахунок!I67,LEN(Розрахунок!I67)-1)," ")</f>
        <v xml:space="preserve"> </v>
      </c>
      <c r="H69" s="136">
        <f>Розрахунок!J67</f>
        <v>0</v>
      </c>
      <c r="I69" s="399" t="str">
        <f>IF(Розрахунок!K67&lt;&gt;"",LEFT(Розрахунок!K67, LEN(Розрахунок!K67)-1)," ")</f>
        <v xml:space="preserve"> </v>
      </c>
      <c r="J69" s="399">
        <f>Розрахунок!E67</f>
        <v>0</v>
      </c>
      <c r="K69" s="85">
        <f>Розрахунок!DN67</f>
        <v>0</v>
      </c>
      <c r="L69" s="398">
        <f>Розрахунок!DM67</f>
        <v>0</v>
      </c>
      <c r="M69" s="399">
        <f ca="1">Розрахунок!L67</f>
        <v>0</v>
      </c>
      <c r="N69" s="399">
        <f ca="1">Розрахунок!M67</f>
        <v>0</v>
      </c>
      <c r="O69" s="399">
        <f ca="1">Розрахунок!N67</f>
        <v>0</v>
      </c>
      <c r="P69" s="399">
        <f ca="1">Розрахунок!O67</f>
        <v>0</v>
      </c>
      <c r="Q69" s="387">
        <f ca="1">Розрахунок!DL67</f>
        <v>0</v>
      </c>
      <c r="R69" s="383" t="str">
        <f t="shared" si="1"/>
        <v xml:space="preserve"> </v>
      </c>
      <c r="S69" s="398">
        <f>Розрахунок!U67</f>
        <v>0</v>
      </c>
      <c r="T69" s="400">
        <f>Розрахунок!AB67</f>
        <v>0</v>
      </c>
      <c r="U69" s="136">
        <f>Розрахунок!AI67</f>
        <v>0</v>
      </c>
      <c r="V69" s="85">
        <f>Розрахунок!AP67</f>
        <v>0</v>
      </c>
      <c r="W69" s="398">
        <f>Розрахунок!AW67</f>
        <v>0</v>
      </c>
      <c r="X69" s="400">
        <f>Розрахунок!BD67</f>
        <v>0</v>
      </c>
      <c r="Y69" s="136">
        <f>Розрахунок!BK67</f>
        <v>0</v>
      </c>
      <c r="Z69" s="85">
        <f>Розрахунок!BR67</f>
        <v>0</v>
      </c>
      <c r="AA69" s="398">
        <f>Розрахунок!BY67</f>
        <v>0</v>
      </c>
      <c r="AB69" s="85">
        <f>Розрахунок!CF67</f>
        <v>0</v>
      </c>
      <c r="AC69" s="398">
        <f>Розрахунок!CM67</f>
        <v>0</v>
      </c>
      <c r="AD69" s="400">
        <f>Розрахунок!CT67</f>
        <v>0</v>
      </c>
      <c r="AE69" s="398">
        <f>Розрахунок!DA67</f>
        <v>0</v>
      </c>
      <c r="AF69" s="400">
        <f>Розрахунок!DH67</f>
        <v>0</v>
      </c>
      <c r="AG69" s="148"/>
      <c r="AI69" s="30" t="e">
        <f ca="1">Розрахунок!ED67</f>
        <v>#NAME?</v>
      </c>
      <c r="AJ69" s="31" t="e">
        <f ca="1">Розрахунок!EE67</f>
        <v>#NAME?</v>
      </c>
      <c r="AK69" s="31" t="e">
        <f ca="1">Розрахунок!EF67</f>
        <v>#NAME?</v>
      </c>
      <c r="AL69" s="31" t="e">
        <f ca="1">Розрахунок!EG67</f>
        <v>#NAME?</v>
      </c>
      <c r="AM69" s="31" t="e">
        <f ca="1">Розрахунок!EH67</f>
        <v>#NAME?</v>
      </c>
      <c r="AN69" s="31" t="e">
        <f ca="1">Розрахунок!EI67</f>
        <v>#NAME?</v>
      </c>
      <c r="AO69" s="32" t="e">
        <f ca="1">Розрахунок!EJ67</f>
        <v>#NAME?</v>
      </c>
      <c r="AP69" s="149" t="e">
        <f ca="1">IF(OR(Розрахунок!$EP67&lt;&gt;""),"+","")</f>
        <v>#NAME?</v>
      </c>
      <c r="AQ69" s="5"/>
    </row>
    <row r="70" spans="1:43" s="52" customFormat="1" hidden="1" x14ac:dyDescent="0.2">
      <c r="A70" s="417" t="e">
        <f ca="1">Розрахунок!A68</f>
        <v>#NAME?</v>
      </c>
      <c r="B70" s="371">
        <f>Розрахунок!B68</f>
        <v>0</v>
      </c>
      <c r="C70" s="417" t="str">
        <f>Розрахунок!C68</f>
        <v/>
      </c>
      <c r="D70" s="398" t="str">
        <f>IF(Розрахунок!F68&lt;&gt;"",LEFT(Розрахунок!F68,LEN(Розрахунок!F68)-1)," ")</f>
        <v xml:space="preserve"> </v>
      </c>
      <c r="E70" s="399" t="str">
        <f>IF(Розрахунок!G68&lt;&gt;"",LEFT(Розрахунок!G68,LEN(Розрахунок!G68)-1)," ")</f>
        <v xml:space="preserve"> </v>
      </c>
      <c r="F70" s="399" t="str">
        <f>IF(Розрахунок!H68&lt;&gt;"",LEFT(Розрахунок!H68,LEN(Розрахунок!H68)-1)," ")</f>
        <v xml:space="preserve"> </v>
      </c>
      <c r="G70" s="400" t="str">
        <f>IF(Розрахунок!I68&lt;&gt;"",LEFT(Розрахунок!I68,LEN(Розрахунок!I68)-1)," ")</f>
        <v xml:space="preserve"> </v>
      </c>
      <c r="H70" s="136">
        <f>Розрахунок!J68</f>
        <v>0</v>
      </c>
      <c r="I70" s="399" t="str">
        <f>IF(Розрахунок!K68&lt;&gt;"",LEFT(Розрахунок!K68, LEN(Розрахунок!K68)-1)," ")</f>
        <v xml:space="preserve"> </v>
      </c>
      <c r="J70" s="399">
        <f>Розрахунок!E68</f>
        <v>0</v>
      </c>
      <c r="K70" s="85">
        <f>Розрахунок!DN68</f>
        <v>0</v>
      </c>
      <c r="L70" s="398">
        <f>Розрахунок!DM68</f>
        <v>0</v>
      </c>
      <c r="M70" s="399">
        <f ca="1">Розрахунок!L68</f>
        <v>0</v>
      </c>
      <c r="N70" s="399">
        <f ca="1">Розрахунок!M68</f>
        <v>0</v>
      </c>
      <c r="O70" s="399">
        <f ca="1">Розрахунок!N68</f>
        <v>0</v>
      </c>
      <c r="P70" s="399">
        <f ca="1">Розрахунок!O68</f>
        <v>0</v>
      </c>
      <c r="Q70" s="387">
        <f ca="1">Розрахунок!DL68</f>
        <v>0</v>
      </c>
      <c r="R70" s="383" t="str">
        <f t="shared" si="1"/>
        <v xml:space="preserve"> </v>
      </c>
      <c r="S70" s="398">
        <f>Розрахунок!U68</f>
        <v>0</v>
      </c>
      <c r="T70" s="400">
        <f>Розрахунок!AB68</f>
        <v>0</v>
      </c>
      <c r="U70" s="136">
        <f>Розрахунок!AI68</f>
        <v>0</v>
      </c>
      <c r="V70" s="85">
        <f>Розрахунок!AP68</f>
        <v>0</v>
      </c>
      <c r="W70" s="398">
        <f>Розрахунок!AW68</f>
        <v>0</v>
      </c>
      <c r="X70" s="400">
        <f>Розрахунок!BD68</f>
        <v>0</v>
      </c>
      <c r="Y70" s="136">
        <f>Розрахунок!BK68</f>
        <v>0</v>
      </c>
      <c r="Z70" s="85">
        <f>Розрахунок!BR68</f>
        <v>0</v>
      </c>
      <c r="AA70" s="398">
        <f>Розрахунок!BY68</f>
        <v>0</v>
      </c>
      <c r="AB70" s="85">
        <f>Розрахунок!CF68</f>
        <v>0</v>
      </c>
      <c r="AC70" s="398">
        <f>Розрахунок!CM68</f>
        <v>0</v>
      </c>
      <c r="AD70" s="400">
        <f>Розрахунок!CT68</f>
        <v>0</v>
      </c>
      <c r="AE70" s="398">
        <f>Розрахунок!DA68</f>
        <v>0</v>
      </c>
      <c r="AF70" s="400">
        <f>Розрахунок!DH68</f>
        <v>0</v>
      </c>
      <c r="AG70" s="148"/>
      <c r="AI70" s="30" t="e">
        <f ca="1">Розрахунок!ED68</f>
        <v>#NAME?</v>
      </c>
      <c r="AJ70" s="31" t="e">
        <f ca="1">Розрахунок!EE68</f>
        <v>#NAME?</v>
      </c>
      <c r="AK70" s="31" t="e">
        <f ca="1">Розрахунок!EF68</f>
        <v>#NAME?</v>
      </c>
      <c r="AL70" s="31" t="e">
        <f ca="1">Розрахунок!EG68</f>
        <v>#NAME?</v>
      </c>
      <c r="AM70" s="31" t="e">
        <f ca="1">Розрахунок!EH68</f>
        <v>#NAME?</v>
      </c>
      <c r="AN70" s="31" t="e">
        <f ca="1">Розрахунок!EI68</f>
        <v>#NAME?</v>
      </c>
      <c r="AO70" s="32" t="e">
        <f ca="1">Розрахунок!EJ68</f>
        <v>#NAME?</v>
      </c>
      <c r="AP70" s="149" t="e">
        <f ca="1">IF(OR(Розрахунок!$EP68&lt;&gt;""),"+","")</f>
        <v>#NAME?</v>
      </c>
      <c r="AQ70" s="5"/>
    </row>
    <row r="71" spans="1:43" s="52" customFormat="1" hidden="1" x14ac:dyDescent="0.2">
      <c r="A71" s="417" t="e">
        <f ca="1">Розрахунок!A69</f>
        <v>#NAME?</v>
      </c>
      <c r="B71" s="371">
        <f>Розрахунок!B69</f>
        <v>0</v>
      </c>
      <c r="C71" s="417" t="str">
        <f>Розрахунок!C69</f>
        <v/>
      </c>
      <c r="D71" s="398" t="str">
        <f>IF(Розрахунок!F69&lt;&gt;"",LEFT(Розрахунок!F69,LEN(Розрахунок!F69)-1)," ")</f>
        <v xml:space="preserve"> </v>
      </c>
      <c r="E71" s="399" t="str">
        <f>IF(Розрахунок!G69&lt;&gt;"",LEFT(Розрахунок!G69,LEN(Розрахунок!G69)-1)," ")</f>
        <v xml:space="preserve"> </v>
      </c>
      <c r="F71" s="399" t="str">
        <f>IF(Розрахунок!H69&lt;&gt;"",LEFT(Розрахунок!H69,LEN(Розрахунок!H69)-1)," ")</f>
        <v xml:space="preserve"> </v>
      </c>
      <c r="G71" s="400" t="str">
        <f>IF(Розрахунок!I69&lt;&gt;"",LEFT(Розрахунок!I69,LEN(Розрахунок!I69)-1)," ")</f>
        <v xml:space="preserve"> </v>
      </c>
      <c r="H71" s="136">
        <f>Розрахунок!J69</f>
        <v>0</v>
      </c>
      <c r="I71" s="399" t="str">
        <f>IF(Розрахунок!K69&lt;&gt;"",LEFT(Розрахунок!K69, LEN(Розрахунок!K69)-1)," ")</f>
        <v xml:space="preserve"> </v>
      </c>
      <c r="J71" s="399">
        <f>Розрахунок!E69</f>
        <v>0</v>
      </c>
      <c r="K71" s="85">
        <f>Розрахунок!DN69</f>
        <v>0</v>
      </c>
      <c r="L71" s="398">
        <f>Розрахунок!DM69</f>
        <v>0</v>
      </c>
      <c r="M71" s="399">
        <f ca="1">Розрахунок!L69</f>
        <v>0</v>
      </c>
      <c r="N71" s="399">
        <f ca="1">Розрахунок!M69</f>
        <v>0</v>
      </c>
      <c r="O71" s="399">
        <f ca="1">Розрахунок!N69</f>
        <v>0</v>
      </c>
      <c r="P71" s="399">
        <f ca="1">Розрахунок!O69</f>
        <v>0</v>
      </c>
      <c r="Q71" s="387">
        <f ca="1">Розрахунок!DL69</f>
        <v>0</v>
      </c>
      <c r="R71" s="383" t="str">
        <f t="shared" si="1"/>
        <v xml:space="preserve"> </v>
      </c>
      <c r="S71" s="398">
        <f>Розрахунок!U69</f>
        <v>0</v>
      </c>
      <c r="T71" s="400">
        <f>Розрахунок!AB69</f>
        <v>0</v>
      </c>
      <c r="U71" s="136">
        <f>Розрахунок!AI69</f>
        <v>0</v>
      </c>
      <c r="V71" s="85">
        <f>Розрахунок!AP69</f>
        <v>0</v>
      </c>
      <c r="W71" s="398">
        <f>Розрахунок!AW69</f>
        <v>0</v>
      </c>
      <c r="X71" s="400">
        <f>Розрахунок!BD69</f>
        <v>0</v>
      </c>
      <c r="Y71" s="136">
        <f>Розрахунок!BK69</f>
        <v>0</v>
      </c>
      <c r="Z71" s="85">
        <f>Розрахунок!BR69</f>
        <v>0</v>
      </c>
      <c r="AA71" s="398">
        <f>Розрахунок!BY69</f>
        <v>0</v>
      </c>
      <c r="AB71" s="85">
        <f>Розрахунок!CF69</f>
        <v>0</v>
      </c>
      <c r="AC71" s="398">
        <f>Розрахунок!CM69</f>
        <v>0</v>
      </c>
      <c r="AD71" s="400">
        <f>Розрахунок!CT69</f>
        <v>0</v>
      </c>
      <c r="AE71" s="398">
        <f>Розрахунок!DA69</f>
        <v>0</v>
      </c>
      <c r="AF71" s="400">
        <f>Розрахунок!DH69</f>
        <v>0</v>
      </c>
      <c r="AG71" s="148"/>
      <c r="AI71" s="30" t="e">
        <f ca="1">Розрахунок!ED69</f>
        <v>#NAME?</v>
      </c>
      <c r="AJ71" s="31" t="e">
        <f ca="1">Розрахунок!EE69</f>
        <v>#NAME?</v>
      </c>
      <c r="AK71" s="31" t="e">
        <f ca="1">Розрахунок!EF69</f>
        <v>#NAME?</v>
      </c>
      <c r="AL71" s="31" t="e">
        <f ca="1">Розрахунок!EG69</f>
        <v>#NAME?</v>
      </c>
      <c r="AM71" s="31" t="e">
        <f ca="1">Розрахунок!EH69</f>
        <v>#NAME?</v>
      </c>
      <c r="AN71" s="31" t="e">
        <f ca="1">Розрахунок!EI69</f>
        <v>#NAME?</v>
      </c>
      <c r="AO71" s="32" t="e">
        <f ca="1">Розрахунок!EJ69</f>
        <v>#NAME?</v>
      </c>
      <c r="AP71" s="149" t="e">
        <f ca="1">IF(OR(Розрахунок!$EP69&lt;&gt;""),"+","")</f>
        <v>#NAME?</v>
      </c>
      <c r="AQ71" s="5"/>
    </row>
    <row r="72" spans="1:43" s="52" customFormat="1" hidden="1" x14ac:dyDescent="0.2">
      <c r="A72" s="417" t="e">
        <f ca="1">Розрахунок!A70</f>
        <v>#NAME?</v>
      </c>
      <c r="B72" s="371">
        <f>Розрахунок!B70</f>
        <v>0</v>
      </c>
      <c r="C72" s="417" t="str">
        <f>Розрахунок!C70</f>
        <v/>
      </c>
      <c r="D72" s="398" t="str">
        <f>IF(Розрахунок!F70&lt;&gt;"",LEFT(Розрахунок!F70,LEN(Розрахунок!F70)-1)," ")</f>
        <v xml:space="preserve"> </v>
      </c>
      <c r="E72" s="399" t="str">
        <f>IF(Розрахунок!G70&lt;&gt;"",LEFT(Розрахунок!G70,LEN(Розрахунок!G70)-1)," ")</f>
        <v xml:space="preserve"> </v>
      </c>
      <c r="F72" s="399" t="str">
        <f>IF(Розрахунок!H70&lt;&gt;"",LEFT(Розрахунок!H70,LEN(Розрахунок!H70)-1)," ")</f>
        <v xml:space="preserve"> </v>
      </c>
      <c r="G72" s="400" t="str">
        <f>IF(Розрахунок!I70&lt;&gt;"",LEFT(Розрахунок!I70,LEN(Розрахунок!I70)-1)," ")</f>
        <v xml:space="preserve"> </v>
      </c>
      <c r="H72" s="136">
        <f>Розрахунок!J70</f>
        <v>0</v>
      </c>
      <c r="I72" s="399" t="str">
        <f>IF(Розрахунок!K70&lt;&gt;"",LEFT(Розрахунок!K70, LEN(Розрахунок!K70)-1)," ")</f>
        <v xml:space="preserve"> </v>
      </c>
      <c r="J72" s="399">
        <f>Розрахунок!E70</f>
        <v>0</v>
      </c>
      <c r="K72" s="85">
        <f>Розрахунок!DN70</f>
        <v>0</v>
      </c>
      <c r="L72" s="398">
        <f>Розрахунок!DM70</f>
        <v>0</v>
      </c>
      <c r="M72" s="399">
        <f ca="1">Розрахунок!L70</f>
        <v>0</v>
      </c>
      <c r="N72" s="399">
        <f ca="1">Розрахунок!M70</f>
        <v>0</v>
      </c>
      <c r="O72" s="399">
        <f ca="1">Розрахунок!N70</f>
        <v>0</v>
      </c>
      <c r="P72" s="399">
        <f ca="1">Розрахунок!O70</f>
        <v>0</v>
      </c>
      <c r="Q72" s="387">
        <f ca="1">Розрахунок!DL70</f>
        <v>0</v>
      </c>
      <c r="R72" s="383" t="str">
        <f t="shared" si="1"/>
        <v xml:space="preserve"> </v>
      </c>
      <c r="S72" s="398">
        <f>Розрахунок!U70</f>
        <v>0</v>
      </c>
      <c r="T72" s="400">
        <f>Розрахунок!AB70</f>
        <v>0</v>
      </c>
      <c r="U72" s="136">
        <f>Розрахунок!AI70</f>
        <v>0</v>
      </c>
      <c r="V72" s="85">
        <f>Розрахунок!AP70</f>
        <v>0</v>
      </c>
      <c r="W72" s="398">
        <f>Розрахунок!AW70</f>
        <v>0</v>
      </c>
      <c r="X72" s="400">
        <f>Розрахунок!BD70</f>
        <v>0</v>
      </c>
      <c r="Y72" s="136">
        <f>Розрахунок!BK70</f>
        <v>0</v>
      </c>
      <c r="Z72" s="85">
        <f>Розрахунок!BR70</f>
        <v>0</v>
      </c>
      <c r="AA72" s="398">
        <f>Розрахунок!BY70</f>
        <v>0</v>
      </c>
      <c r="AB72" s="85">
        <f>Розрахунок!CF70</f>
        <v>0</v>
      </c>
      <c r="AC72" s="398">
        <f>Розрахунок!CM70</f>
        <v>0</v>
      </c>
      <c r="AD72" s="400">
        <f>Розрахунок!CT70</f>
        <v>0</v>
      </c>
      <c r="AE72" s="398">
        <f>Розрахунок!DA70</f>
        <v>0</v>
      </c>
      <c r="AF72" s="400">
        <f>Розрахунок!DH70</f>
        <v>0</v>
      </c>
      <c r="AG72" s="148"/>
      <c r="AI72" s="30" t="e">
        <f ca="1">Розрахунок!ED70</f>
        <v>#NAME?</v>
      </c>
      <c r="AJ72" s="31" t="e">
        <f ca="1">Розрахунок!EE70</f>
        <v>#NAME?</v>
      </c>
      <c r="AK72" s="31" t="e">
        <f ca="1">Розрахунок!EF70</f>
        <v>#NAME?</v>
      </c>
      <c r="AL72" s="31" t="e">
        <f ca="1">Розрахунок!EG70</f>
        <v>#NAME?</v>
      </c>
      <c r="AM72" s="31" t="e">
        <f ca="1">Розрахунок!EH70</f>
        <v>#NAME?</v>
      </c>
      <c r="AN72" s="31" t="e">
        <f ca="1">Розрахунок!EI70</f>
        <v>#NAME?</v>
      </c>
      <c r="AO72" s="32" t="e">
        <f ca="1">Розрахунок!EJ70</f>
        <v>#NAME?</v>
      </c>
      <c r="AP72" s="149" t="e">
        <f ca="1">IF(OR(Розрахунок!$EP70&lt;&gt;""),"+","")</f>
        <v>#NAME?</v>
      </c>
      <c r="AQ72" s="5"/>
    </row>
    <row r="73" spans="1:43" s="52" customFormat="1" hidden="1" x14ac:dyDescent="0.2">
      <c r="A73" s="417" t="e">
        <f ca="1">Розрахунок!A71</f>
        <v>#NAME?</v>
      </c>
      <c r="B73" s="371">
        <f>Розрахунок!B71</f>
        <v>0</v>
      </c>
      <c r="C73" s="417" t="str">
        <f>Розрахунок!C71</f>
        <v/>
      </c>
      <c r="D73" s="398" t="str">
        <f>IF(Розрахунок!F71&lt;&gt;"",LEFT(Розрахунок!F71,LEN(Розрахунок!F71)-1)," ")</f>
        <v xml:space="preserve"> </v>
      </c>
      <c r="E73" s="399" t="str">
        <f>IF(Розрахунок!G71&lt;&gt;"",LEFT(Розрахунок!G71,LEN(Розрахунок!G71)-1)," ")</f>
        <v xml:space="preserve"> </v>
      </c>
      <c r="F73" s="399" t="str">
        <f>IF(Розрахунок!H71&lt;&gt;"",LEFT(Розрахунок!H71,LEN(Розрахунок!H71)-1)," ")</f>
        <v xml:space="preserve"> </v>
      </c>
      <c r="G73" s="400" t="str">
        <f>IF(Розрахунок!I71&lt;&gt;"",LEFT(Розрахунок!I71,LEN(Розрахунок!I71)-1)," ")</f>
        <v xml:space="preserve"> </v>
      </c>
      <c r="H73" s="136">
        <f>Розрахунок!J71</f>
        <v>0</v>
      </c>
      <c r="I73" s="399" t="str">
        <f>IF(Розрахунок!K71&lt;&gt;"",LEFT(Розрахунок!K71, LEN(Розрахунок!K71)-1)," ")</f>
        <v xml:space="preserve"> </v>
      </c>
      <c r="J73" s="399">
        <f>Розрахунок!E71</f>
        <v>0</v>
      </c>
      <c r="K73" s="85">
        <f>Розрахунок!DN71</f>
        <v>0</v>
      </c>
      <c r="L73" s="398">
        <f>Розрахунок!DM71</f>
        <v>0</v>
      </c>
      <c r="M73" s="399">
        <f ca="1">Розрахунок!L71</f>
        <v>0</v>
      </c>
      <c r="N73" s="399">
        <f ca="1">Розрахунок!M71</f>
        <v>0</v>
      </c>
      <c r="O73" s="399">
        <f ca="1">Розрахунок!N71</f>
        <v>0</v>
      </c>
      <c r="P73" s="399">
        <f ca="1">Розрахунок!O71</f>
        <v>0</v>
      </c>
      <c r="Q73" s="387">
        <f ca="1">Розрахунок!DL71</f>
        <v>0</v>
      </c>
      <c r="R73" s="383" t="str">
        <f t="shared" si="1"/>
        <v xml:space="preserve"> </v>
      </c>
      <c r="S73" s="398">
        <f>Розрахунок!U71</f>
        <v>0</v>
      </c>
      <c r="T73" s="400">
        <f>Розрахунок!AB71</f>
        <v>0</v>
      </c>
      <c r="U73" s="136">
        <f>Розрахунок!AI71</f>
        <v>0</v>
      </c>
      <c r="V73" s="85">
        <f>Розрахунок!AP71</f>
        <v>0</v>
      </c>
      <c r="W73" s="398">
        <f>Розрахунок!AW71</f>
        <v>0</v>
      </c>
      <c r="X73" s="400">
        <f>Розрахунок!BD71</f>
        <v>0</v>
      </c>
      <c r="Y73" s="136">
        <f>Розрахунок!BK71</f>
        <v>0</v>
      </c>
      <c r="Z73" s="85">
        <f>Розрахунок!BR71</f>
        <v>0</v>
      </c>
      <c r="AA73" s="398">
        <f>Розрахунок!BY71</f>
        <v>0</v>
      </c>
      <c r="AB73" s="85">
        <f>Розрахунок!CF71</f>
        <v>0</v>
      </c>
      <c r="AC73" s="398">
        <f>Розрахунок!CM71</f>
        <v>0</v>
      </c>
      <c r="AD73" s="400">
        <f>Розрахунок!CT71</f>
        <v>0</v>
      </c>
      <c r="AE73" s="398">
        <f>Розрахунок!DA71</f>
        <v>0</v>
      </c>
      <c r="AF73" s="400">
        <f>Розрахунок!DH71</f>
        <v>0</v>
      </c>
      <c r="AG73" s="148"/>
      <c r="AI73" s="30" t="e">
        <f ca="1">Розрахунок!ED71</f>
        <v>#NAME?</v>
      </c>
      <c r="AJ73" s="31" t="e">
        <f ca="1">Розрахунок!EE71</f>
        <v>#NAME?</v>
      </c>
      <c r="AK73" s="31" t="e">
        <f ca="1">Розрахунок!EF71</f>
        <v>#NAME?</v>
      </c>
      <c r="AL73" s="31" t="e">
        <f ca="1">Розрахунок!EG71</f>
        <v>#NAME?</v>
      </c>
      <c r="AM73" s="31" t="e">
        <f ca="1">Розрахунок!EH71</f>
        <v>#NAME?</v>
      </c>
      <c r="AN73" s="31" t="e">
        <f ca="1">Розрахунок!EI71</f>
        <v>#NAME?</v>
      </c>
      <c r="AO73" s="32" t="e">
        <f ca="1">Розрахунок!EJ71</f>
        <v>#NAME?</v>
      </c>
      <c r="AP73" s="149" t="e">
        <f ca="1">IF(OR(Розрахунок!$EP71&lt;&gt;""),"+","")</f>
        <v>#NAME?</v>
      </c>
      <c r="AQ73" s="5"/>
    </row>
    <row r="74" spans="1:43" s="52" customFormat="1" hidden="1" x14ac:dyDescent="0.2">
      <c r="A74" s="417" t="e">
        <f ca="1">Розрахунок!A72</f>
        <v>#NAME?</v>
      </c>
      <c r="B74" s="371">
        <f>Розрахунок!B72</f>
        <v>0</v>
      </c>
      <c r="C74" s="417" t="str">
        <f>Розрахунок!C72</f>
        <v/>
      </c>
      <c r="D74" s="398" t="str">
        <f>IF(Розрахунок!F72&lt;&gt;"",LEFT(Розрахунок!F72,LEN(Розрахунок!F72)-1)," ")</f>
        <v xml:space="preserve"> </v>
      </c>
      <c r="E74" s="399" t="str">
        <f>IF(Розрахунок!G72&lt;&gt;"",LEFT(Розрахунок!G72,LEN(Розрахунок!G72)-1)," ")</f>
        <v xml:space="preserve"> </v>
      </c>
      <c r="F74" s="399" t="str">
        <f>IF(Розрахунок!H72&lt;&gt;"",LEFT(Розрахунок!H72,LEN(Розрахунок!H72)-1)," ")</f>
        <v xml:space="preserve"> </v>
      </c>
      <c r="G74" s="400" t="str">
        <f>IF(Розрахунок!I72&lt;&gt;"",LEFT(Розрахунок!I72,LEN(Розрахунок!I72)-1)," ")</f>
        <v xml:space="preserve"> </v>
      </c>
      <c r="H74" s="136">
        <f>Розрахунок!J72</f>
        <v>0</v>
      </c>
      <c r="I74" s="399" t="str">
        <f>IF(Розрахунок!K72&lt;&gt;"",LEFT(Розрахунок!K72, LEN(Розрахунок!K72)-1)," ")</f>
        <v xml:space="preserve"> </v>
      </c>
      <c r="J74" s="399">
        <f>Розрахунок!E72</f>
        <v>0</v>
      </c>
      <c r="K74" s="85">
        <f>Розрахунок!DN72</f>
        <v>0</v>
      </c>
      <c r="L74" s="398">
        <f>Розрахунок!DM72</f>
        <v>0</v>
      </c>
      <c r="M74" s="399">
        <f ca="1">Розрахунок!L72</f>
        <v>0</v>
      </c>
      <c r="N74" s="399">
        <f ca="1">Розрахунок!M72</f>
        <v>0</v>
      </c>
      <c r="O74" s="399">
        <f ca="1">Розрахунок!N72</f>
        <v>0</v>
      </c>
      <c r="P74" s="399">
        <f ca="1">Розрахунок!O72</f>
        <v>0</v>
      </c>
      <c r="Q74" s="387">
        <f ca="1">Розрахунок!DL72</f>
        <v>0</v>
      </c>
      <c r="R74" s="383" t="str">
        <f t="shared" si="1"/>
        <v xml:space="preserve"> </v>
      </c>
      <c r="S74" s="398">
        <f>Розрахунок!U72</f>
        <v>0</v>
      </c>
      <c r="T74" s="400">
        <f>Розрахунок!AB72</f>
        <v>0</v>
      </c>
      <c r="U74" s="136">
        <f>Розрахунок!AI72</f>
        <v>0</v>
      </c>
      <c r="V74" s="85">
        <f>Розрахунок!AP72</f>
        <v>0</v>
      </c>
      <c r="W74" s="398">
        <f>Розрахунок!AW72</f>
        <v>0</v>
      </c>
      <c r="X74" s="400">
        <f>Розрахунок!BD72</f>
        <v>0</v>
      </c>
      <c r="Y74" s="136">
        <f>Розрахунок!BK72</f>
        <v>0</v>
      </c>
      <c r="Z74" s="85">
        <f>Розрахунок!BR72</f>
        <v>0</v>
      </c>
      <c r="AA74" s="398">
        <f>Розрахунок!BY72</f>
        <v>0</v>
      </c>
      <c r="AB74" s="85">
        <f>Розрахунок!CF72</f>
        <v>0</v>
      </c>
      <c r="AC74" s="398">
        <f>Розрахунок!CM72</f>
        <v>0</v>
      </c>
      <c r="AD74" s="400">
        <f>Розрахунок!CT72</f>
        <v>0</v>
      </c>
      <c r="AE74" s="398">
        <f>Розрахунок!DA72</f>
        <v>0</v>
      </c>
      <c r="AF74" s="400">
        <f>Розрахунок!DH72</f>
        <v>0</v>
      </c>
      <c r="AG74" s="148"/>
      <c r="AI74" s="30" t="e">
        <f ca="1">Розрахунок!ED72</f>
        <v>#NAME?</v>
      </c>
      <c r="AJ74" s="31" t="e">
        <f ca="1">Розрахунок!EE72</f>
        <v>#NAME?</v>
      </c>
      <c r="AK74" s="31" t="e">
        <f ca="1">Розрахунок!EF72</f>
        <v>#NAME?</v>
      </c>
      <c r="AL74" s="31" t="e">
        <f ca="1">Розрахунок!EG72</f>
        <v>#NAME?</v>
      </c>
      <c r="AM74" s="31" t="e">
        <f ca="1">Розрахунок!EH72</f>
        <v>#NAME?</v>
      </c>
      <c r="AN74" s="31" t="e">
        <f ca="1">Розрахунок!EI72</f>
        <v>#NAME?</v>
      </c>
      <c r="AO74" s="32" t="e">
        <f ca="1">Розрахунок!EJ72</f>
        <v>#NAME?</v>
      </c>
      <c r="AP74" s="149" t="e">
        <f ca="1">IF(OR(Розрахунок!$EP72&lt;&gt;""),"+","")</f>
        <v>#NAME?</v>
      </c>
      <c r="AQ74" s="5"/>
    </row>
    <row r="75" spans="1:43" s="52" customFormat="1" hidden="1" x14ac:dyDescent="0.2">
      <c r="A75" s="417" t="e">
        <f ca="1">Розрахунок!A73</f>
        <v>#NAME?</v>
      </c>
      <c r="B75" s="371">
        <f>Розрахунок!B73</f>
        <v>0</v>
      </c>
      <c r="C75" s="417" t="str">
        <f>Розрахунок!C73</f>
        <v/>
      </c>
      <c r="D75" s="398" t="str">
        <f>IF(Розрахунок!F73&lt;&gt;"",LEFT(Розрахунок!F73,LEN(Розрахунок!F73)-1)," ")</f>
        <v xml:space="preserve"> </v>
      </c>
      <c r="E75" s="399" t="str">
        <f>IF(Розрахунок!G73&lt;&gt;"",LEFT(Розрахунок!G73,LEN(Розрахунок!G73)-1)," ")</f>
        <v xml:space="preserve"> </v>
      </c>
      <c r="F75" s="399" t="str">
        <f>IF(Розрахунок!H73&lt;&gt;"",LEFT(Розрахунок!H73,LEN(Розрахунок!H73)-1)," ")</f>
        <v xml:space="preserve"> </v>
      </c>
      <c r="G75" s="400" t="str">
        <f>IF(Розрахунок!I73&lt;&gt;"",LEFT(Розрахунок!I73,LEN(Розрахунок!I73)-1)," ")</f>
        <v xml:space="preserve"> </v>
      </c>
      <c r="H75" s="136">
        <f>Розрахунок!J73</f>
        <v>0</v>
      </c>
      <c r="I75" s="399" t="str">
        <f>IF(Розрахунок!K73&lt;&gt;"",LEFT(Розрахунок!K73, LEN(Розрахунок!K73)-1)," ")</f>
        <v xml:space="preserve"> </v>
      </c>
      <c r="J75" s="399">
        <f>Розрахунок!E73</f>
        <v>0</v>
      </c>
      <c r="K75" s="85">
        <f>Розрахунок!DN73</f>
        <v>0</v>
      </c>
      <c r="L75" s="398">
        <f>Розрахунок!DM73</f>
        <v>0</v>
      </c>
      <c r="M75" s="399">
        <f ca="1">Розрахунок!L73</f>
        <v>0</v>
      </c>
      <c r="N75" s="399">
        <f ca="1">Розрахунок!M73</f>
        <v>0</v>
      </c>
      <c r="O75" s="399">
        <f ca="1">Розрахунок!N73</f>
        <v>0</v>
      </c>
      <c r="P75" s="399">
        <f ca="1">Розрахунок!O73</f>
        <v>0</v>
      </c>
      <c r="Q75" s="387">
        <f ca="1">Розрахунок!DL73</f>
        <v>0</v>
      </c>
      <c r="R75" s="383" t="str">
        <f t="shared" si="1"/>
        <v xml:space="preserve"> </v>
      </c>
      <c r="S75" s="398">
        <f>Розрахунок!U73</f>
        <v>0</v>
      </c>
      <c r="T75" s="400">
        <f>Розрахунок!AB73</f>
        <v>0</v>
      </c>
      <c r="U75" s="136">
        <f>Розрахунок!AI73</f>
        <v>0</v>
      </c>
      <c r="V75" s="85">
        <f>Розрахунок!AP73</f>
        <v>0</v>
      </c>
      <c r="W75" s="398">
        <f>Розрахунок!AW73</f>
        <v>0</v>
      </c>
      <c r="X75" s="400">
        <f>Розрахунок!BD73</f>
        <v>0</v>
      </c>
      <c r="Y75" s="136">
        <f>Розрахунок!BK73</f>
        <v>0</v>
      </c>
      <c r="Z75" s="85">
        <f>Розрахунок!BR73</f>
        <v>0</v>
      </c>
      <c r="AA75" s="398">
        <f>Розрахунок!BY73</f>
        <v>0</v>
      </c>
      <c r="AB75" s="85">
        <f>Розрахунок!CF73</f>
        <v>0</v>
      </c>
      <c r="AC75" s="398">
        <f>Розрахунок!CM73</f>
        <v>0</v>
      </c>
      <c r="AD75" s="400">
        <f>Розрахунок!CT73</f>
        <v>0</v>
      </c>
      <c r="AE75" s="398">
        <f>Розрахунок!DA73</f>
        <v>0</v>
      </c>
      <c r="AF75" s="400">
        <f>Розрахунок!DH73</f>
        <v>0</v>
      </c>
      <c r="AG75" s="148"/>
      <c r="AI75" s="30" t="e">
        <f ca="1">Розрахунок!ED73</f>
        <v>#NAME?</v>
      </c>
      <c r="AJ75" s="31" t="e">
        <f ca="1">Розрахунок!EE73</f>
        <v>#NAME?</v>
      </c>
      <c r="AK75" s="31" t="e">
        <f ca="1">Розрахунок!EF73</f>
        <v>#NAME?</v>
      </c>
      <c r="AL75" s="31" t="e">
        <f ca="1">Розрахунок!EG73</f>
        <v>#NAME?</v>
      </c>
      <c r="AM75" s="31" t="e">
        <f ca="1">Розрахунок!EH73</f>
        <v>#NAME?</v>
      </c>
      <c r="AN75" s="31" t="e">
        <f ca="1">Розрахунок!EI73</f>
        <v>#NAME?</v>
      </c>
      <c r="AO75" s="32" t="e">
        <f ca="1">Розрахунок!EJ73</f>
        <v>#NAME?</v>
      </c>
      <c r="AP75" s="149" t="e">
        <f ca="1">IF(OR(Розрахунок!$EP73&lt;&gt;""),"+","")</f>
        <v>#NAME?</v>
      </c>
      <c r="AQ75" s="5"/>
    </row>
    <row r="76" spans="1:43" s="52" customFormat="1" hidden="1" x14ac:dyDescent="0.2">
      <c r="A76" s="417" t="e">
        <f ca="1">Розрахунок!A74</f>
        <v>#NAME?</v>
      </c>
      <c r="B76" s="371">
        <f>Розрахунок!B74</f>
        <v>0</v>
      </c>
      <c r="C76" s="417" t="str">
        <f>Розрахунок!C74</f>
        <v/>
      </c>
      <c r="D76" s="398" t="str">
        <f>IF(Розрахунок!F74&lt;&gt;"",LEFT(Розрахунок!F74,LEN(Розрахунок!F74)-1)," ")</f>
        <v xml:space="preserve"> </v>
      </c>
      <c r="E76" s="399" t="str">
        <f>IF(Розрахунок!G74&lt;&gt;"",LEFT(Розрахунок!G74,LEN(Розрахунок!G74)-1)," ")</f>
        <v xml:space="preserve"> </v>
      </c>
      <c r="F76" s="399" t="str">
        <f>IF(Розрахунок!H74&lt;&gt;"",LEFT(Розрахунок!H74,LEN(Розрахунок!H74)-1)," ")</f>
        <v xml:space="preserve"> </v>
      </c>
      <c r="G76" s="400" t="str">
        <f>IF(Розрахунок!I74&lt;&gt;"",LEFT(Розрахунок!I74,LEN(Розрахунок!I74)-1)," ")</f>
        <v xml:space="preserve"> </v>
      </c>
      <c r="H76" s="136">
        <f>Розрахунок!J74</f>
        <v>0</v>
      </c>
      <c r="I76" s="399" t="str">
        <f>IF(Розрахунок!K74&lt;&gt;"",LEFT(Розрахунок!K74, LEN(Розрахунок!K74)-1)," ")</f>
        <v xml:space="preserve"> </v>
      </c>
      <c r="J76" s="399">
        <f>Розрахунок!E74</f>
        <v>0</v>
      </c>
      <c r="K76" s="85">
        <f>Розрахунок!DN74</f>
        <v>0</v>
      </c>
      <c r="L76" s="398">
        <f>Розрахунок!DM74</f>
        <v>0</v>
      </c>
      <c r="M76" s="399">
        <f ca="1">Розрахунок!L74</f>
        <v>0</v>
      </c>
      <c r="N76" s="399">
        <f ca="1">Розрахунок!M74</f>
        <v>0</v>
      </c>
      <c r="O76" s="399">
        <f ca="1">Розрахунок!N74</f>
        <v>0</v>
      </c>
      <c r="P76" s="399">
        <f ca="1">Розрахунок!O74</f>
        <v>0</v>
      </c>
      <c r="Q76" s="387">
        <f ca="1">Розрахунок!DL74</f>
        <v>0</v>
      </c>
      <c r="R76" s="383" t="str">
        <f t="shared" si="1"/>
        <v xml:space="preserve"> </v>
      </c>
      <c r="S76" s="398">
        <f>Розрахунок!U74</f>
        <v>0</v>
      </c>
      <c r="T76" s="400">
        <f>Розрахунок!AB74</f>
        <v>0</v>
      </c>
      <c r="U76" s="136">
        <f>Розрахунок!AI74</f>
        <v>0</v>
      </c>
      <c r="V76" s="85">
        <f>Розрахунок!AP74</f>
        <v>0</v>
      </c>
      <c r="W76" s="398">
        <f>Розрахунок!AW74</f>
        <v>0</v>
      </c>
      <c r="X76" s="400">
        <f>Розрахунок!BD74</f>
        <v>0</v>
      </c>
      <c r="Y76" s="136">
        <f>Розрахунок!BK74</f>
        <v>0</v>
      </c>
      <c r="Z76" s="85">
        <f>Розрахунок!BR74</f>
        <v>0</v>
      </c>
      <c r="AA76" s="398">
        <f>Розрахунок!BY74</f>
        <v>0</v>
      </c>
      <c r="AB76" s="85">
        <f>Розрахунок!CF74</f>
        <v>0</v>
      </c>
      <c r="AC76" s="398">
        <f>Розрахунок!CM74</f>
        <v>0</v>
      </c>
      <c r="AD76" s="400">
        <f>Розрахунок!CT74</f>
        <v>0</v>
      </c>
      <c r="AE76" s="398">
        <f>Розрахунок!DA74</f>
        <v>0</v>
      </c>
      <c r="AF76" s="400">
        <f>Розрахунок!DH74</f>
        <v>0</v>
      </c>
      <c r="AG76" s="148"/>
      <c r="AI76" s="30" t="e">
        <f ca="1">Розрахунок!ED74</f>
        <v>#NAME?</v>
      </c>
      <c r="AJ76" s="31" t="e">
        <f ca="1">Розрахунок!EE74</f>
        <v>#NAME?</v>
      </c>
      <c r="AK76" s="31" t="e">
        <f ca="1">Розрахунок!EF74</f>
        <v>#NAME?</v>
      </c>
      <c r="AL76" s="31" t="e">
        <f ca="1">Розрахунок!EG74</f>
        <v>#NAME?</v>
      </c>
      <c r="AM76" s="31" t="e">
        <f ca="1">Розрахунок!EH74</f>
        <v>#NAME?</v>
      </c>
      <c r="AN76" s="31" t="e">
        <f ca="1">Розрахунок!EI74</f>
        <v>#NAME?</v>
      </c>
      <c r="AO76" s="32" t="e">
        <f ca="1">Розрахунок!EJ74</f>
        <v>#NAME?</v>
      </c>
      <c r="AP76" s="149" t="e">
        <f ca="1">IF(OR(Розрахунок!$EP74&lt;&gt;""),"+","")</f>
        <v>#NAME?</v>
      </c>
      <c r="AQ76" s="5"/>
    </row>
    <row r="77" spans="1:43" s="52" customFormat="1" hidden="1" x14ac:dyDescent="0.2">
      <c r="A77" s="417" t="e">
        <f ca="1">Розрахунок!A75</f>
        <v>#NAME?</v>
      </c>
      <c r="B77" s="371">
        <f>Розрахунок!B75</f>
        <v>0</v>
      </c>
      <c r="C77" s="417" t="str">
        <f>Розрахунок!C75</f>
        <v/>
      </c>
      <c r="D77" s="398" t="str">
        <f>IF(Розрахунок!F75&lt;&gt;"",LEFT(Розрахунок!F75,LEN(Розрахунок!F75)-1)," ")</f>
        <v xml:space="preserve"> </v>
      </c>
      <c r="E77" s="399" t="str">
        <f>IF(Розрахунок!G75&lt;&gt;"",LEFT(Розрахунок!G75,LEN(Розрахунок!G75)-1)," ")</f>
        <v xml:space="preserve"> </v>
      </c>
      <c r="F77" s="399" t="str">
        <f>IF(Розрахунок!H75&lt;&gt;"",LEFT(Розрахунок!H75,LEN(Розрахунок!H75)-1)," ")</f>
        <v xml:space="preserve"> </v>
      </c>
      <c r="G77" s="400" t="str">
        <f>IF(Розрахунок!I75&lt;&gt;"",LEFT(Розрахунок!I75,LEN(Розрахунок!I75)-1)," ")</f>
        <v xml:space="preserve"> </v>
      </c>
      <c r="H77" s="136">
        <f>Розрахунок!J75</f>
        <v>0</v>
      </c>
      <c r="I77" s="399" t="str">
        <f>IF(Розрахунок!K75&lt;&gt;"",LEFT(Розрахунок!K75, LEN(Розрахунок!K75)-1)," ")</f>
        <v xml:space="preserve"> </v>
      </c>
      <c r="J77" s="399">
        <f>Розрахунок!E75</f>
        <v>0</v>
      </c>
      <c r="K77" s="85">
        <f>Розрахунок!DN75</f>
        <v>0</v>
      </c>
      <c r="L77" s="398">
        <f>Розрахунок!DM75</f>
        <v>0</v>
      </c>
      <c r="M77" s="399">
        <f ca="1">Розрахунок!L75</f>
        <v>0</v>
      </c>
      <c r="N77" s="399">
        <f ca="1">Розрахунок!M75</f>
        <v>0</v>
      </c>
      <c r="O77" s="399">
        <f ca="1">Розрахунок!N75</f>
        <v>0</v>
      </c>
      <c r="P77" s="399">
        <f ca="1">Розрахунок!O75</f>
        <v>0</v>
      </c>
      <c r="Q77" s="387">
        <f ca="1">Розрахунок!DL75</f>
        <v>0</v>
      </c>
      <c r="R77" s="383" t="str">
        <f t="shared" si="1"/>
        <v xml:space="preserve"> </v>
      </c>
      <c r="S77" s="398">
        <f>Розрахунок!U75</f>
        <v>0</v>
      </c>
      <c r="T77" s="400">
        <f>Розрахунок!AB75</f>
        <v>0</v>
      </c>
      <c r="U77" s="136">
        <f>Розрахунок!AI75</f>
        <v>0</v>
      </c>
      <c r="V77" s="85">
        <f>Розрахунок!AP75</f>
        <v>0</v>
      </c>
      <c r="W77" s="398">
        <f>Розрахунок!AW75</f>
        <v>0</v>
      </c>
      <c r="X77" s="400">
        <f>Розрахунок!BD75</f>
        <v>0</v>
      </c>
      <c r="Y77" s="136">
        <f>Розрахунок!BK75</f>
        <v>0</v>
      </c>
      <c r="Z77" s="85">
        <f>Розрахунок!BR75</f>
        <v>0</v>
      </c>
      <c r="AA77" s="398">
        <f>Розрахунок!BY75</f>
        <v>0</v>
      </c>
      <c r="AB77" s="85">
        <f>Розрахунок!CF75</f>
        <v>0</v>
      </c>
      <c r="AC77" s="398">
        <f>Розрахунок!CM75</f>
        <v>0</v>
      </c>
      <c r="AD77" s="400">
        <f>Розрахунок!CT75</f>
        <v>0</v>
      </c>
      <c r="AE77" s="398">
        <f>Розрахунок!DA75</f>
        <v>0</v>
      </c>
      <c r="AF77" s="400">
        <f>Розрахунок!DH75</f>
        <v>0</v>
      </c>
      <c r="AG77" s="148"/>
      <c r="AI77" s="30" t="e">
        <f ca="1">Розрахунок!ED75</f>
        <v>#NAME?</v>
      </c>
      <c r="AJ77" s="31" t="e">
        <f ca="1">Розрахунок!EE75</f>
        <v>#NAME?</v>
      </c>
      <c r="AK77" s="31" t="e">
        <f ca="1">Розрахунок!EF75</f>
        <v>#NAME?</v>
      </c>
      <c r="AL77" s="31" t="e">
        <f ca="1">Розрахунок!EG75</f>
        <v>#NAME?</v>
      </c>
      <c r="AM77" s="31" t="e">
        <f ca="1">Розрахунок!EH75</f>
        <v>#NAME?</v>
      </c>
      <c r="AN77" s="31" t="e">
        <f ca="1">Розрахунок!EI75</f>
        <v>#NAME?</v>
      </c>
      <c r="AO77" s="32" t="e">
        <f ca="1">Розрахунок!EJ75</f>
        <v>#NAME?</v>
      </c>
      <c r="AP77" s="149" t="e">
        <f ca="1">IF(OR(Розрахунок!$EP75&lt;&gt;""),"+","")</f>
        <v>#NAME?</v>
      </c>
      <c r="AQ77" s="5"/>
    </row>
    <row r="78" spans="1:43" s="52" customFormat="1" hidden="1" x14ac:dyDescent="0.2">
      <c r="A78" s="417" t="e">
        <f ca="1">Розрахунок!A76</f>
        <v>#NAME?</v>
      </c>
      <c r="B78" s="371">
        <f>Розрахунок!B76</f>
        <v>0</v>
      </c>
      <c r="C78" s="417" t="str">
        <f>Розрахунок!C76</f>
        <v/>
      </c>
      <c r="D78" s="398" t="str">
        <f>IF(Розрахунок!F76&lt;&gt;"",LEFT(Розрахунок!F76,LEN(Розрахунок!F76)-1)," ")</f>
        <v xml:space="preserve"> </v>
      </c>
      <c r="E78" s="399" t="str">
        <f>IF(Розрахунок!G76&lt;&gt;"",LEFT(Розрахунок!G76,LEN(Розрахунок!G76)-1)," ")</f>
        <v xml:space="preserve"> </v>
      </c>
      <c r="F78" s="399" t="str">
        <f>IF(Розрахунок!H76&lt;&gt;"",LEFT(Розрахунок!H76,LEN(Розрахунок!H76)-1)," ")</f>
        <v xml:space="preserve"> </v>
      </c>
      <c r="G78" s="400" t="str">
        <f>IF(Розрахунок!I76&lt;&gt;"",LEFT(Розрахунок!I76,LEN(Розрахунок!I76)-1)," ")</f>
        <v xml:space="preserve"> </v>
      </c>
      <c r="H78" s="136">
        <f>Розрахунок!J76</f>
        <v>0</v>
      </c>
      <c r="I78" s="399" t="str">
        <f>IF(Розрахунок!K76&lt;&gt;"",LEFT(Розрахунок!K76, LEN(Розрахунок!K76)-1)," ")</f>
        <v xml:space="preserve"> </v>
      </c>
      <c r="J78" s="399">
        <f>Розрахунок!E76</f>
        <v>0</v>
      </c>
      <c r="K78" s="85">
        <f>Розрахунок!DN76</f>
        <v>0</v>
      </c>
      <c r="L78" s="398">
        <f>Розрахунок!DM76</f>
        <v>0</v>
      </c>
      <c r="M78" s="399">
        <f ca="1">Розрахунок!L76</f>
        <v>0</v>
      </c>
      <c r="N78" s="399">
        <f ca="1">Розрахунок!M76</f>
        <v>0</v>
      </c>
      <c r="O78" s="399">
        <f ca="1">Розрахунок!N76</f>
        <v>0</v>
      </c>
      <c r="P78" s="399">
        <f ca="1">Розрахунок!O76</f>
        <v>0</v>
      </c>
      <c r="Q78" s="387">
        <f ca="1">Розрахунок!DL76</f>
        <v>0</v>
      </c>
      <c r="R78" s="383" t="str">
        <f t="shared" si="1"/>
        <v xml:space="preserve"> </v>
      </c>
      <c r="S78" s="398">
        <f>Розрахунок!U76</f>
        <v>0</v>
      </c>
      <c r="T78" s="400">
        <f>Розрахунок!AB76</f>
        <v>0</v>
      </c>
      <c r="U78" s="136">
        <f>Розрахунок!AI76</f>
        <v>0</v>
      </c>
      <c r="V78" s="85">
        <f>Розрахунок!AP76</f>
        <v>0</v>
      </c>
      <c r="W78" s="398">
        <f>Розрахунок!AW76</f>
        <v>0</v>
      </c>
      <c r="X78" s="400">
        <f>Розрахунок!BD76</f>
        <v>0</v>
      </c>
      <c r="Y78" s="136">
        <f>Розрахунок!BK76</f>
        <v>0</v>
      </c>
      <c r="Z78" s="85">
        <f>Розрахунок!BR76</f>
        <v>0</v>
      </c>
      <c r="AA78" s="398">
        <f>Розрахунок!BY76</f>
        <v>0</v>
      </c>
      <c r="AB78" s="85">
        <f>Розрахунок!CF76</f>
        <v>0</v>
      </c>
      <c r="AC78" s="398">
        <f>Розрахунок!CM76</f>
        <v>0</v>
      </c>
      <c r="AD78" s="400">
        <f>Розрахунок!CT76</f>
        <v>0</v>
      </c>
      <c r="AE78" s="398">
        <f>Розрахунок!DA76</f>
        <v>0</v>
      </c>
      <c r="AF78" s="400">
        <f>Розрахунок!DH76</f>
        <v>0</v>
      </c>
      <c r="AG78" s="148"/>
      <c r="AI78" s="30" t="e">
        <f ca="1">Розрахунок!ED76</f>
        <v>#NAME?</v>
      </c>
      <c r="AJ78" s="31" t="e">
        <f ca="1">Розрахунок!EE76</f>
        <v>#NAME?</v>
      </c>
      <c r="AK78" s="31" t="e">
        <f ca="1">Розрахунок!EF76</f>
        <v>#NAME?</v>
      </c>
      <c r="AL78" s="31" t="e">
        <f ca="1">Розрахунок!EG76</f>
        <v>#NAME?</v>
      </c>
      <c r="AM78" s="31" t="e">
        <f ca="1">Розрахунок!EH76</f>
        <v>#NAME?</v>
      </c>
      <c r="AN78" s="31" t="e">
        <f ca="1">Розрахунок!EI76</f>
        <v>#NAME?</v>
      </c>
      <c r="AO78" s="32" t="e">
        <f ca="1">Розрахунок!EJ76</f>
        <v>#NAME?</v>
      </c>
      <c r="AP78" s="149" t="e">
        <f ca="1">IF(OR(Розрахунок!$EP76&lt;&gt;""),"+","")</f>
        <v>#NAME?</v>
      </c>
      <c r="AQ78" s="5"/>
    </row>
    <row r="79" spans="1:43" s="52" customFormat="1" hidden="1" x14ac:dyDescent="0.2">
      <c r="A79" s="417" t="e">
        <f ca="1">Розрахунок!A77</f>
        <v>#NAME?</v>
      </c>
      <c r="B79" s="371">
        <f>Розрахунок!B77</f>
        <v>0</v>
      </c>
      <c r="C79" s="417" t="str">
        <f>Розрахунок!C77</f>
        <v/>
      </c>
      <c r="D79" s="398" t="str">
        <f>IF(Розрахунок!F77&lt;&gt;"",LEFT(Розрахунок!F77,LEN(Розрахунок!F77)-1)," ")</f>
        <v xml:space="preserve"> </v>
      </c>
      <c r="E79" s="399" t="str">
        <f>IF(Розрахунок!G77&lt;&gt;"",LEFT(Розрахунок!G77,LEN(Розрахунок!G77)-1)," ")</f>
        <v xml:space="preserve"> </v>
      </c>
      <c r="F79" s="399" t="str">
        <f>IF(Розрахунок!H77&lt;&gt;"",LEFT(Розрахунок!H77,LEN(Розрахунок!H77)-1)," ")</f>
        <v xml:space="preserve"> </v>
      </c>
      <c r="G79" s="400" t="str">
        <f>IF(Розрахунок!I77&lt;&gt;"",LEFT(Розрахунок!I77,LEN(Розрахунок!I77)-1)," ")</f>
        <v xml:space="preserve"> </v>
      </c>
      <c r="H79" s="136">
        <f>Розрахунок!J77</f>
        <v>0</v>
      </c>
      <c r="I79" s="399" t="str">
        <f>IF(Розрахунок!K77&lt;&gt;"",LEFT(Розрахунок!K77, LEN(Розрахунок!K77)-1)," ")</f>
        <v xml:space="preserve"> </v>
      </c>
      <c r="J79" s="399">
        <f>Розрахунок!E77</f>
        <v>0</v>
      </c>
      <c r="K79" s="85">
        <f>Розрахунок!DN77</f>
        <v>0</v>
      </c>
      <c r="L79" s="398">
        <f>Розрахунок!DM77</f>
        <v>0</v>
      </c>
      <c r="M79" s="399">
        <f ca="1">Розрахунок!L77</f>
        <v>0</v>
      </c>
      <c r="N79" s="399">
        <f ca="1">Розрахунок!M77</f>
        <v>0</v>
      </c>
      <c r="O79" s="399">
        <f ca="1">Розрахунок!N77</f>
        <v>0</v>
      </c>
      <c r="P79" s="399">
        <f ca="1">Розрахунок!O77</f>
        <v>0</v>
      </c>
      <c r="Q79" s="387">
        <f ca="1">Розрахунок!DL77</f>
        <v>0</v>
      </c>
      <c r="R79" s="383" t="str">
        <f t="shared" si="1"/>
        <v xml:space="preserve"> </v>
      </c>
      <c r="S79" s="398">
        <f>Розрахунок!U77</f>
        <v>0</v>
      </c>
      <c r="T79" s="400">
        <f>Розрахунок!AB77</f>
        <v>0</v>
      </c>
      <c r="U79" s="136">
        <f>Розрахунок!AI77</f>
        <v>0</v>
      </c>
      <c r="V79" s="85">
        <f>Розрахунок!AP77</f>
        <v>0</v>
      </c>
      <c r="W79" s="398">
        <f>Розрахунок!AW77</f>
        <v>0</v>
      </c>
      <c r="X79" s="400">
        <f>Розрахунок!BD77</f>
        <v>0</v>
      </c>
      <c r="Y79" s="136">
        <f>Розрахунок!BK77</f>
        <v>0</v>
      </c>
      <c r="Z79" s="85">
        <f>Розрахунок!BR77</f>
        <v>0</v>
      </c>
      <c r="AA79" s="398">
        <f>Розрахунок!BY77</f>
        <v>0</v>
      </c>
      <c r="AB79" s="85">
        <f>Розрахунок!CF77</f>
        <v>0</v>
      </c>
      <c r="AC79" s="398">
        <f>Розрахунок!CM77</f>
        <v>0</v>
      </c>
      <c r="AD79" s="400">
        <f>Розрахунок!CT77</f>
        <v>0</v>
      </c>
      <c r="AE79" s="398">
        <f>Розрахунок!DA77</f>
        <v>0</v>
      </c>
      <c r="AF79" s="400">
        <f>Розрахунок!DH77</f>
        <v>0</v>
      </c>
      <c r="AG79" s="148"/>
      <c r="AI79" s="30" t="e">
        <f ca="1">Розрахунок!ED77</f>
        <v>#NAME?</v>
      </c>
      <c r="AJ79" s="31" t="e">
        <f ca="1">Розрахунок!EE77</f>
        <v>#NAME?</v>
      </c>
      <c r="AK79" s="31" t="e">
        <f ca="1">Розрахунок!EF77</f>
        <v>#NAME?</v>
      </c>
      <c r="AL79" s="31" t="e">
        <f ca="1">Розрахунок!EG77</f>
        <v>#NAME?</v>
      </c>
      <c r="AM79" s="31" t="e">
        <f ca="1">Розрахунок!EH77</f>
        <v>#NAME?</v>
      </c>
      <c r="AN79" s="31" t="e">
        <f ca="1">Розрахунок!EI77</f>
        <v>#NAME?</v>
      </c>
      <c r="AO79" s="32" t="e">
        <f ca="1">Розрахунок!EJ77</f>
        <v>#NAME?</v>
      </c>
      <c r="AP79" s="149" t="e">
        <f ca="1">IF(OR(Розрахунок!$EP77&lt;&gt;""),"+","")</f>
        <v>#NAME?</v>
      </c>
      <c r="AQ79" s="5"/>
    </row>
    <row r="80" spans="1:43" s="52" customFormat="1" hidden="1" x14ac:dyDescent="0.2">
      <c r="A80" s="417" t="e">
        <f ca="1">Розрахунок!A78</f>
        <v>#NAME?</v>
      </c>
      <c r="B80" s="371">
        <f>Розрахунок!B78</f>
        <v>0</v>
      </c>
      <c r="C80" s="417" t="str">
        <f>Розрахунок!C78</f>
        <v/>
      </c>
      <c r="D80" s="398" t="str">
        <f>IF(Розрахунок!F78&lt;&gt;"",LEFT(Розрахунок!F78,LEN(Розрахунок!F78)-1)," ")</f>
        <v xml:space="preserve"> </v>
      </c>
      <c r="E80" s="399" t="str">
        <f>IF(Розрахунок!G78&lt;&gt;"",LEFT(Розрахунок!G78,LEN(Розрахунок!G78)-1)," ")</f>
        <v xml:space="preserve"> </v>
      </c>
      <c r="F80" s="399" t="str">
        <f>IF(Розрахунок!H78&lt;&gt;"",LEFT(Розрахунок!H78,LEN(Розрахунок!H78)-1)," ")</f>
        <v xml:space="preserve"> </v>
      </c>
      <c r="G80" s="400" t="str">
        <f>IF(Розрахунок!I78&lt;&gt;"",LEFT(Розрахунок!I78,LEN(Розрахунок!I78)-1)," ")</f>
        <v xml:space="preserve"> </v>
      </c>
      <c r="H80" s="136">
        <f>Розрахунок!J78</f>
        <v>0</v>
      </c>
      <c r="I80" s="399" t="str">
        <f>IF(Розрахунок!K78&lt;&gt;"",LEFT(Розрахунок!K78, LEN(Розрахунок!K78)-1)," ")</f>
        <v xml:space="preserve"> </v>
      </c>
      <c r="J80" s="399">
        <f>Розрахунок!E78</f>
        <v>0</v>
      </c>
      <c r="K80" s="85">
        <f>Розрахунок!DN78</f>
        <v>0</v>
      </c>
      <c r="L80" s="398">
        <f>Розрахунок!DM78</f>
        <v>0</v>
      </c>
      <c r="M80" s="399">
        <f ca="1">Розрахунок!L78</f>
        <v>0</v>
      </c>
      <c r="N80" s="399">
        <f ca="1">Розрахунок!M78</f>
        <v>0</v>
      </c>
      <c r="O80" s="399">
        <f ca="1">Розрахунок!N78</f>
        <v>0</v>
      </c>
      <c r="P80" s="399">
        <f ca="1">Розрахунок!O78</f>
        <v>0</v>
      </c>
      <c r="Q80" s="387">
        <f ca="1">Розрахунок!DL78</f>
        <v>0</v>
      </c>
      <c r="R80" s="383" t="str">
        <f t="shared" si="1"/>
        <v xml:space="preserve"> </v>
      </c>
      <c r="S80" s="398">
        <f>Розрахунок!U78</f>
        <v>0</v>
      </c>
      <c r="T80" s="400">
        <f>Розрахунок!AB78</f>
        <v>0</v>
      </c>
      <c r="U80" s="136">
        <f>Розрахунок!AI78</f>
        <v>0</v>
      </c>
      <c r="V80" s="85">
        <f>Розрахунок!AP78</f>
        <v>0</v>
      </c>
      <c r="W80" s="398">
        <f>Розрахунок!AW78</f>
        <v>0</v>
      </c>
      <c r="X80" s="400">
        <f>Розрахунок!BD78</f>
        <v>0</v>
      </c>
      <c r="Y80" s="136">
        <f>Розрахунок!BK78</f>
        <v>0</v>
      </c>
      <c r="Z80" s="85">
        <f>Розрахунок!BR78</f>
        <v>0</v>
      </c>
      <c r="AA80" s="398">
        <f>Розрахунок!BY78</f>
        <v>0</v>
      </c>
      <c r="AB80" s="85">
        <f>Розрахунок!CF78</f>
        <v>0</v>
      </c>
      <c r="AC80" s="398">
        <f>Розрахунок!CM78</f>
        <v>0</v>
      </c>
      <c r="AD80" s="400">
        <f>Розрахунок!CT78</f>
        <v>0</v>
      </c>
      <c r="AE80" s="398">
        <f>Розрахунок!DA78</f>
        <v>0</v>
      </c>
      <c r="AF80" s="400">
        <f>Розрахунок!DH78</f>
        <v>0</v>
      </c>
      <c r="AG80" s="148"/>
      <c r="AI80" s="30" t="e">
        <f ca="1">Розрахунок!ED78</f>
        <v>#NAME?</v>
      </c>
      <c r="AJ80" s="31" t="e">
        <f ca="1">Розрахунок!EE78</f>
        <v>#NAME?</v>
      </c>
      <c r="AK80" s="31" t="e">
        <f ca="1">Розрахунок!EF78</f>
        <v>#NAME?</v>
      </c>
      <c r="AL80" s="31" t="e">
        <f ca="1">Розрахунок!EG78</f>
        <v>#NAME?</v>
      </c>
      <c r="AM80" s="31" t="e">
        <f ca="1">Розрахунок!EH78</f>
        <v>#NAME?</v>
      </c>
      <c r="AN80" s="31" t="e">
        <f ca="1">Розрахунок!EI78</f>
        <v>#NAME?</v>
      </c>
      <c r="AO80" s="32" t="e">
        <f ca="1">Розрахунок!EJ78</f>
        <v>#NAME?</v>
      </c>
      <c r="AP80" s="149" t="e">
        <f ca="1">IF(OR(Розрахунок!$EP78&lt;&gt;""),"+","")</f>
        <v>#NAME?</v>
      </c>
      <c r="AQ80" s="5"/>
    </row>
    <row r="81" spans="1:43" s="52" customFormat="1" hidden="1" x14ac:dyDescent="0.2">
      <c r="A81" s="417" t="e">
        <f ca="1">Розрахунок!A79</f>
        <v>#NAME?</v>
      </c>
      <c r="B81" s="371">
        <f>Розрахунок!B79</f>
        <v>0</v>
      </c>
      <c r="C81" s="417" t="str">
        <f>Розрахунок!C79</f>
        <v/>
      </c>
      <c r="D81" s="398" t="str">
        <f>IF(Розрахунок!F79&lt;&gt;"",LEFT(Розрахунок!F79,LEN(Розрахунок!F79)-1)," ")</f>
        <v xml:space="preserve"> </v>
      </c>
      <c r="E81" s="399" t="str">
        <f>IF(Розрахунок!G79&lt;&gt;"",LEFT(Розрахунок!G79,LEN(Розрахунок!G79)-1)," ")</f>
        <v xml:space="preserve"> </v>
      </c>
      <c r="F81" s="399" t="str">
        <f>IF(Розрахунок!H79&lt;&gt;"",LEFT(Розрахунок!H79,LEN(Розрахунок!H79)-1)," ")</f>
        <v xml:space="preserve"> </v>
      </c>
      <c r="G81" s="400" t="str">
        <f>IF(Розрахунок!I79&lt;&gt;"",LEFT(Розрахунок!I79,LEN(Розрахунок!I79)-1)," ")</f>
        <v xml:space="preserve"> </v>
      </c>
      <c r="H81" s="136">
        <f>Розрахунок!J79</f>
        <v>0</v>
      </c>
      <c r="I81" s="399" t="str">
        <f>IF(Розрахунок!K79&lt;&gt;"",LEFT(Розрахунок!K79, LEN(Розрахунок!K79)-1)," ")</f>
        <v xml:space="preserve"> </v>
      </c>
      <c r="J81" s="399">
        <f>Розрахунок!E79</f>
        <v>0</v>
      </c>
      <c r="K81" s="85">
        <f>Розрахунок!DN79</f>
        <v>0</v>
      </c>
      <c r="L81" s="398">
        <f>Розрахунок!DM79</f>
        <v>0</v>
      </c>
      <c r="M81" s="399">
        <f ca="1">Розрахунок!L79</f>
        <v>0</v>
      </c>
      <c r="N81" s="399">
        <f ca="1">Розрахунок!M79</f>
        <v>0</v>
      </c>
      <c r="O81" s="399">
        <f ca="1">Розрахунок!N79</f>
        <v>0</v>
      </c>
      <c r="P81" s="399">
        <f ca="1">Розрахунок!O79</f>
        <v>0</v>
      </c>
      <c r="Q81" s="387">
        <f ca="1">Розрахунок!DL79</f>
        <v>0</v>
      </c>
      <c r="R81" s="383" t="str">
        <f t="shared" si="1"/>
        <v xml:space="preserve"> </v>
      </c>
      <c r="S81" s="398">
        <f>Розрахунок!U79</f>
        <v>0</v>
      </c>
      <c r="T81" s="400">
        <f>Розрахунок!AB79</f>
        <v>0</v>
      </c>
      <c r="U81" s="136">
        <f>Розрахунок!AI79</f>
        <v>0</v>
      </c>
      <c r="V81" s="85">
        <f>Розрахунок!AP79</f>
        <v>0</v>
      </c>
      <c r="W81" s="398">
        <f>Розрахунок!AW79</f>
        <v>0</v>
      </c>
      <c r="X81" s="400">
        <f>Розрахунок!BD79</f>
        <v>0</v>
      </c>
      <c r="Y81" s="136">
        <f>Розрахунок!BK79</f>
        <v>0</v>
      </c>
      <c r="Z81" s="85">
        <f>Розрахунок!BR79</f>
        <v>0</v>
      </c>
      <c r="AA81" s="398">
        <f>Розрахунок!BY79</f>
        <v>0</v>
      </c>
      <c r="AB81" s="85">
        <f>Розрахунок!CF79</f>
        <v>0</v>
      </c>
      <c r="AC81" s="398">
        <f>Розрахунок!CM79</f>
        <v>0</v>
      </c>
      <c r="AD81" s="400">
        <f>Розрахунок!CT79</f>
        <v>0</v>
      </c>
      <c r="AE81" s="398">
        <f>Розрахунок!DA79</f>
        <v>0</v>
      </c>
      <c r="AF81" s="400">
        <f>Розрахунок!DH79</f>
        <v>0</v>
      </c>
      <c r="AG81" s="148"/>
      <c r="AI81" s="30" t="e">
        <f ca="1">Розрахунок!ED79</f>
        <v>#NAME?</v>
      </c>
      <c r="AJ81" s="31" t="e">
        <f ca="1">Розрахунок!EE79</f>
        <v>#NAME?</v>
      </c>
      <c r="AK81" s="31" t="e">
        <f ca="1">Розрахунок!EF79</f>
        <v>#NAME?</v>
      </c>
      <c r="AL81" s="31" t="e">
        <f ca="1">Розрахунок!EG79</f>
        <v>#NAME?</v>
      </c>
      <c r="AM81" s="31" t="e">
        <f ca="1">Розрахунок!EH79</f>
        <v>#NAME?</v>
      </c>
      <c r="AN81" s="31" t="e">
        <f ca="1">Розрахунок!EI79</f>
        <v>#NAME?</v>
      </c>
      <c r="AO81" s="32" t="e">
        <f ca="1">Розрахунок!EJ79</f>
        <v>#NAME?</v>
      </c>
      <c r="AP81" s="149" t="e">
        <f ca="1">IF(OR(Розрахунок!$EP79&lt;&gt;""),"+","")</f>
        <v>#NAME?</v>
      </c>
      <c r="AQ81" s="5"/>
    </row>
    <row r="82" spans="1:43" s="52" customFormat="1" hidden="1" x14ac:dyDescent="0.2">
      <c r="A82" s="417" t="e">
        <f ca="1">Розрахунок!A80</f>
        <v>#NAME?</v>
      </c>
      <c r="B82" s="371">
        <f>Розрахунок!B80</f>
        <v>0</v>
      </c>
      <c r="C82" s="417" t="str">
        <f>Розрахунок!C80</f>
        <v/>
      </c>
      <c r="D82" s="398" t="str">
        <f>IF(Розрахунок!F80&lt;&gt;"",LEFT(Розрахунок!F80,LEN(Розрахунок!F80)-1)," ")</f>
        <v xml:space="preserve"> </v>
      </c>
      <c r="E82" s="399" t="str">
        <f>IF(Розрахунок!G80&lt;&gt;"",LEFT(Розрахунок!G80,LEN(Розрахунок!G80)-1)," ")</f>
        <v xml:space="preserve"> </v>
      </c>
      <c r="F82" s="399" t="str">
        <f>IF(Розрахунок!H80&lt;&gt;"",LEFT(Розрахунок!H80,LEN(Розрахунок!H80)-1)," ")</f>
        <v xml:space="preserve"> </v>
      </c>
      <c r="G82" s="400" t="str">
        <f>IF(Розрахунок!I80&lt;&gt;"",LEFT(Розрахунок!I80,LEN(Розрахунок!I80)-1)," ")</f>
        <v xml:space="preserve"> </v>
      </c>
      <c r="H82" s="136">
        <f>Розрахунок!J80</f>
        <v>0</v>
      </c>
      <c r="I82" s="399" t="str">
        <f>IF(Розрахунок!K80&lt;&gt;"",LEFT(Розрахунок!K80, LEN(Розрахунок!K80)-1)," ")</f>
        <v xml:space="preserve"> </v>
      </c>
      <c r="J82" s="399">
        <f>Розрахунок!E80</f>
        <v>0</v>
      </c>
      <c r="K82" s="85">
        <f>Розрахунок!DN80</f>
        <v>0</v>
      </c>
      <c r="L82" s="398">
        <f>Розрахунок!DM80</f>
        <v>0</v>
      </c>
      <c r="M82" s="399">
        <f ca="1">Розрахунок!L80</f>
        <v>0</v>
      </c>
      <c r="N82" s="399">
        <f ca="1">Розрахунок!M80</f>
        <v>0</v>
      </c>
      <c r="O82" s="399">
        <f ca="1">Розрахунок!N80</f>
        <v>0</v>
      </c>
      <c r="P82" s="399">
        <f ca="1">Розрахунок!O80</f>
        <v>0</v>
      </c>
      <c r="Q82" s="387">
        <f ca="1">Розрахунок!DL80</f>
        <v>0</v>
      </c>
      <c r="R82" s="383" t="str">
        <f t="shared" si="1"/>
        <v xml:space="preserve"> </v>
      </c>
      <c r="S82" s="398">
        <f>Розрахунок!U80</f>
        <v>0</v>
      </c>
      <c r="T82" s="400">
        <f>Розрахунок!AB80</f>
        <v>0</v>
      </c>
      <c r="U82" s="136">
        <f>Розрахунок!AI80</f>
        <v>0</v>
      </c>
      <c r="V82" s="85">
        <f>Розрахунок!AP80</f>
        <v>0</v>
      </c>
      <c r="W82" s="398">
        <f>Розрахунок!AW80</f>
        <v>0</v>
      </c>
      <c r="X82" s="400">
        <f>Розрахунок!BD80</f>
        <v>0</v>
      </c>
      <c r="Y82" s="136">
        <f>Розрахунок!BK80</f>
        <v>0</v>
      </c>
      <c r="Z82" s="85">
        <f>Розрахунок!BR80</f>
        <v>0</v>
      </c>
      <c r="AA82" s="398">
        <f>Розрахунок!BY80</f>
        <v>0</v>
      </c>
      <c r="AB82" s="85">
        <f>Розрахунок!CF80</f>
        <v>0</v>
      </c>
      <c r="AC82" s="398">
        <f>Розрахунок!CM80</f>
        <v>0</v>
      </c>
      <c r="AD82" s="400">
        <f>Розрахунок!CT80</f>
        <v>0</v>
      </c>
      <c r="AE82" s="398">
        <f>Розрахунок!DA80</f>
        <v>0</v>
      </c>
      <c r="AF82" s="400">
        <f>Розрахунок!DH80</f>
        <v>0</v>
      </c>
      <c r="AG82" s="148"/>
      <c r="AI82" s="30" t="e">
        <f ca="1">Розрахунок!ED80</f>
        <v>#NAME?</v>
      </c>
      <c r="AJ82" s="31" t="e">
        <f ca="1">Розрахунок!EE80</f>
        <v>#NAME?</v>
      </c>
      <c r="AK82" s="31" t="e">
        <f ca="1">Розрахунок!EF80</f>
        <v>#NAME?</v>
      </c>
      <c r="AL82" s="31" t="e">
        <f ca="1">Розрахунок!EG80</f>
        <v>#NAME?</v>
      </c>
      <c r="AM82" s="31" t="e">
        <f ca="1">Розрахунок!EH80</f>
        <v>#NAME?</v>
      </c>
      <c r="AN82" s="31" t="e">
        <f ca="1">Розрахунок!EI80</f>
        <v>#NAME?</v>
      </c>
      <c r="AO82" s="32" t="e">
        <f ca="1">Розрахунок!EJ80</f>
        <v>#NAME?</v>
      </c>
      <c r="AP82" s="149" t="e">
        <f ca="1">IF(OR(Розрахунок!$EP80&lt;&gt;""),"+","")</f>
        <v>#NAME?</v>
      </c>
      <c r="AQ82" s="5"/>
    </row>
    <row r="83" spans="1:43" s="52" customFormat="1" hidden="1" x14ac:dyDescent="0.2">
      <c r="A83" s="417" t="e">
        <f ca="1">Розрахунок!A81</f>
        <v>#NAME?</v>
      </c>
      <c r="B83" s="371">
        <f>Розрахунок!B81</f>
        <v>0</v>
      </c>
      <c r="C83" s="417" t="str">
        <f>Розрахунок!C81</f>
        <v/>
      </c>
      <c r="D83" s="398" t="str">
        <f>IF(Розрахунок!F81&lt;&gt;"",LEFT(Розрахунок!F81,LEN(Розрахунок!F81)-1)," ")</f>
        <v xml:space="preserve"> </v>
      </c>
      <c r="E83" s="399" t="str">
        <f>IF(Розрахунок!G81&lt;&gt;"",LEFT(Розрахунок!G81,LEN(Розрахунок!G81)-1)," ")</f>
        <v xml:space="preserve"> </v>
      </c>
      <c r="F83" s="399" t="str">
        <f>IF(Розрахунок!H81&lt;&gt;"",LEFT(Розрахунок!H81,LEN(Розрахунок!H81)-1)," ")</f>
        <v xml:space="preserve"> </v>
      </c>
      <c r="G83" s="400" t="str">
        <f>IF(Розрахунок!I81&lt;&gt;"",LEFT(Розрахунок!I81,LEN(Розрахунок!I81)-1)," ")</f>
        <v xml:space="preserve"> </v>
      </c>
      <c r="H83" s="136">
        <f>Розрахунок!J81</f>
        <v>0</v>
      </c>
      <c r="I83" s="399" t="str">
        <f>IF(Розрахунок!K81&lt;&gt;"",LEFT(Розрахунок!K81, LEN(Розрахунок!K81)-1)," ")</f>
        <v xml:space="preserve"> </v>
      </c>
      <c r="J83" s="399">
        <f>Розрахунок!E81</f>
        <v>0</v>
      </c>
      <c r="K83" s="85">
        <f>Розрахунок!DN81</f>
        <v>0</v>
      </c>
      <c r="L83" s="398">
        <f>Розрахунок!DM81</f>
        <v>0</v>
      </c>
      <c r="M83" s="399">
        <f ca="1">Розрахунок!L81</f>
        <v>0</v>
      </c>
      <c r="N83" s="399">
        <f ca="1">Розрахунок!M81</f>
        <v>0</v>
      </c>
      <c r="O83" s="399">
        <f ca="1">Розрахунок!N81</f>
        <v>0</v>
      </c>
      <c r="P83" s="399">
        <f ca="1">Розрахунок!O81</f>
        <v>0</v>
      </c>
      <c r="Q83" s="387">
        <f ca="1">Розрахунок!DL81</f>
        <v>0</v>
      </c>
      <c r="R83" s="383" t="str">
        <f t="shared" si="1"/>
        <v xml:space="preserve"> </v>
      </c>
      <c r="S83" s="398">
        <f>Розрахунок!U81</f>
        <v>0</v>
      </c>
      <c r="T83" s="400">
        <f>Розрахунок!AB81</f>
        <v>0</v>
      </c>
      <c r="U83" s="136">
        <f>Розрахунок!AI81</f>
        <v>0</v>
      </c>
      <c r="V83" s="85">
        <f>Розрахунок!AP81</f>
        <v>0</v>
      </c>
      <c r="W83" s="398">
        <f>Розрахунок!AW81</f>
        <v>0</v>
      </c>
      <c r="X83" s="400">
        <f>Розрахунок!BD81</f>
        <v>0</v>
      </c>
      <c r="Y83" s="136">
        <f>Розрахунок!BK81</f>
        <v>0</v>
      </c>
      <c r="Z83" s="85">
        <f>Розрахунок!BR81</f>
        <v>0</v>
      </c>
      <c r="AA83" s="398">
        <f>Розрахунок!BY81</f>
        <v>0</v>
      </c>
      <c r="AB83" s="85">
        <f>Розрахунок!CF81</f>
        <v>0</v>
      </c>
      <c r="AC83" s="398">
        <f>Розрахунок!CM81</f>
        <v>0</v>
      </c>
      <c r="AD83" s="400">
        <f>Розрахунок!CT81</f>
        <v>0</v>
      </c>
      <c r="AE83" s="398">
        <f>Розрахунок!DA81</f>
        <v>0</v>
      </c>
      <c r="AF83" s="400">
        <f>Розрахунок!DH81</f>
        <v>0</v>
      </c>
      <c r="AG83" s="148"/>
      <c r="AI83" s="30" t="e">
        <f ca="1">Розрахунок!ED81</f>
        <v>#NAME?</v>
      </c>
      <c r="AJ83" s="31" t="e">
        <f ca="1">Розрахунок!EE81</f>
        <v>#NAME?</v>
      </c>
      <c r="AK83" s="31" t="e">
        <f ca="1">Розрахунок!EF81</f>
        <v>#NAME?</v>
      </c>
      <c r="AL83" s="31" t="e">
        <f ca="1">Розрахунок!EG81</f>
        <v>#NAME?</v>
      </c>
      <c r="AM83" s="31" t="e">
        <f ca="1">Розрахунок!EH81</f>
        <v>#NAME?</v>
      </c>
      <c r="AN83" s="31" t="e">
        <f ca="1">Розрахунок!EI81</f>
        <v>#NAME?</v>
      </c>
      <c r="AO83" s="32" t="e">
        <f ca="1">Розрахунок!EJ81</f>
        <v>#NAME?</v>
      </c>
      <c r="AP83" s="149" t="e">
        <f ca="1">IF(OR(Розрахунок!$EP81&lt;&gt;""),"+","")</f>
        <v>#NAME?</v>
      </c>
      <c r="AQ83" s="5"/>
    </row>
    <row r="84" spans="1:43" s="52" customFormat="1" hidden="1" x14ac:dyDescent="0.2">
      <c r="A84" s="417" t="e">
        <f ca="1">Розрахунок!A82</f>
        <v>#NAME?</v>
      </c>
      <c r="B84" s="371">
        <f>Розрахунок!B82</f>
        <v>0</v>
      </c>
      <c r="C84" s="417" t="str">
        <f>Розрахунок!C82</f>
        <v/>
      </c>
      <c r="D84" s="398" t="str">
        <f>IF(Розрахунок!F82&lt;&gt;"",LEFT(Розрахунок!F82,LEN(Розрахунок!F82)-1)," ")</f>
        <v xml:space="preserve"> </v>
      </c>
      <c r="E84" s="399" t="str">
        <f>IF(Розрахунок!G82&lt;&gt;"",LEFT(Розрахунок!G82,LEN(Розрахунок!G82)-1)," ")</f>
        <v xml:space="preserve"> </v>
      </c>
      <c r="F84" s="399" t="str">
        <f>IF(Розрахунок!H82&lt;&gt;"",LEFT(Розрахунок!H82,LEN(Розрахунок!H82)-1)," ")</f>
        <v xml:space="preserve"> </v>
      </c>
      <c r="G84" s="400" t="str">
        <f>IF(Розрахунок!I82&lt;&gt;"",LEFT(Розрахунок!I82,LEN(Розрахунок!I82)-1)," ")</f>
        <v xml:space="preserve"> </v>
      </c>
      <c r="H84" s="136">
        <f>Розрахунок!J82</f>
        <v>0</v>
      </c>
      <c r="I84" s="399" t="str">
        <f>IF(Розрахунок!K82&lt;&gt;"",LEFT(Розрахунок!K82, LEN(Розрахунок!K82)-1)," ")</f>
        <v xml:space="preserve"> </v>
      </c>
      <c r="J84" s="399">
        <f>Розрахунок!E82</f>
        <v>0</v>
      </c>
      <c r="K84" s="85">
        <f>Розрахунок!DN82</f>
        <v>0</v>
      </c>
      <c r="L84" s="398">
        <f>Розрахунок!DM82</f>
        <v>0</v>
      </c>
      <c r="M84" s="399">
        <f ca="1">Розрахунок!L82</f>
        <v>0</v>
      </c>
      <c r="N84" s="399">
        <f ca="1">Розрахунок!M82</f>
        <v>0</v>
      </c>
      <c r="O84" s="399">
        <f ca="1">Розрахунок!N82</f>
        <v>0</v>
      </c>
      <c r="P84" s="399">
        <f ca="1">Розрахунок!O82</f>
        <v>0</v>
      </c>
      <c r="Q84" s="387">
        <f ca="1">Розрахунок!DL82</f>
        <v>0</v>
      </c>
      <c r="R84" s="383" t="str">
        <f t="shared" si="1"/>
        <v xml:space="preserve"> </v>
      </c>
      <c r="S84" s="398">
        <f>Розрахунок!U82</f>
        <v>0</v>
      </c>
      <c r="T84" s="400">
        <f>Розрахунок!AB82</f>
        <v>0</v>
      </c>
      <c r="U84" s="136">
        <f>Розрахунок!AI82</f>
        <v>0</v>
      </c>
      <c r="V84" s="85">
        <f>Розрахунок!AP82</f>
        <v>0</v>
      </c>
      <c r="W84" s="398">
        <f>Розрахунок!AW82</f>
        <v>0</v>
      </c>
      <c r="X84" s="400">
        <f>Розрахунок!BD82</f>
        <v>0</v>
      </c>
      <c r="Y84" s="136">
        <f>Розрахунок!BK82</f>
        <v>0</v>
      </c>
      <c r="Z84" s="85">
        <f>Розрахунок!BR82</f>
        <v>0</v>
      </c>
      <c r="AA84" s="398">
        <f>Розрахунок!BY82</f>
        <v>0</v>
      </c>
      <c r="AB84" s="85">
        <f>Розрахунок!CF82</f>
        <v>0</v>
      </c>
      <c r="AC84" s="398">
        <f>Розрахунок!CM82</f>
        <v>0</v>
      </c>
      <c r="AD84" s="400">
        <f>Розрахунок!CT82</f>
        <v>0</v>
      </c>
      <c r="AE84" s="398">
        <f>Розрахунок!DA82</f>
        <v>0</v>
      </c>
      <c r="AF84" s="400">
        <f>Розрахунок!DH82</f>
        <v>0</v>
      </c>
      <c r="AG84" s="148"/>
      <c r="AI84" s="30" t="e">
        <f ca="1">Розрахунок!ED82</f>
        <v>#NAME?</v>
      </c>
      <c r="AJ84" s="31" t="e">
        <f ca="1">Розрахунок!EE82</f>
        <v>#NAME?</v>
      </c>
      <c r="AK84" s="31" t="e">
        <f ca="1">Розрахунок!EF82</f>
        <v>#NAME?</v>
      </c>
      <c r="AL84" s="31" t="e">
        <f ca="1">Розрахунок!EG82</f>
        <v>#NAME?</v>
      </c>
      <c r="AM84" s="31" t="e">
        <f ca="1">Розрахунок!EH82</f>
        <v>#NAME?</v>
      </c>
      <c r="AN84" s="31" t="e">
        <f ca="1">Розрахунок!EI82</f>
        <v>#NAME?</v>
      </c>
      <c r="AO84" s="32" t="e">
        <f ca="1">Розрахунок!EJ82</f>
        <v>#NAME?</v>
      </c>
      <c r="AP84" s="149" t="e">
        <f ca="1">IF(OR(Розрахунок!$EP82&lt;&gt;""),"+","")</f>
        <v>#NAME?</v>
      </c>
      <c r="AQ84" s="5"/>
    </row>
    <row r="85" spans="1:43" s="52" customFormat="1" hidden="1" x14ac:dyDescent="0.2">
      <c r="A85" s="417" t="e">
        <f ca="1">Розрахунок!A83</f>
        <v>#NAME?</v>
      </c>
      <c r="B85" s="371">
        <f>Розрахунок!B83</f>
        <v>0</v>
      </c>
      <c r="C85" s="417" t="str">
        <f>Розрахунок!C83</f>
        <v/>
      </c>
      <c r="D85" s="398" t="str">
        <f>IF(Розрахунок!F83&lt;&gt;"",LEFT(Розрахунок!F83,LEN(Розрахунок!F83)-1)," ")</f>
        <v xml:space="preserve"> </v>
      </c>
      <c r="E85" s="399" t="str">
        <f>IF(Розрахунок!G83&lt;&gt;"",LEFT(Розрахунок!G83,LEN(Розрахунок!G83)-1)," ")</f>
        <v xml:space="preserve"> </v>
      </c>
      <c r="F85" s="399" t="str">
        <f>IF(Розрахунок!H83&lt;&gt;"",LEFT(Розрахунок!H83,LEN(Розрахунок!H83)-1)," ")</f>
        <v xml:space="preserve"> </v>
      </c>
      <c r="G85" s="400" t="str">
        <f>IF(Розрахунок!I83&lt;&gt;"",LEFT(Розрахунок!I83,LEN(Розрахунок!I83)-1)," ")</f>
        <v xml:space="preserve"> </v>
      </c>
      <c r="H85" s="136">
        <f>Розрахунок!J83</f>
        <v>0</v>
      </c>
      <c r="I85" s="399" t="str">
        <f>IF(Розрахунок!K83&lt;&gt;"",LEFT(Розрахунок!K83, LEN(Розрахунок!K83)-1)," ")</f>
        <v xml:space="preserve"> </v>
      </c>
      <c r="J85" s="399">
        <f>Розрахунок!E83</f>
        <v>0</v>
      </c>
      <c r="K85" s="85">
        <f>Розрахунок!DN83</f>
        <v>0</v>
      </c>
      <c r="L85" s="398">
        <f>Розрахунок!DM83</f>
        <v>0</v>
      </c>
      <c r="M85" s="399">
        <f ca="1">Розрахунок!L83</f>
        <v>0</v>
      </c>
      <c r="N85" s="399">
        <f ca="1">Розрахунок!M83</f>
        <v>0</v>
      </c>
      <c r="O85" s="399">
        <f ca="1">Розрахунок!N83</f>
        <v>0</v>
      </c>
      <c r="P85" s="399">
        <f ca="1">Розрахунок!O83</f>
        <v>0</v>
      </c>
      <c r="Q85" s="387">
        <f ca="1">Розрахунок!DL83</f>
        <v>0</v>
      </c>
      <c r="R85" s="383" t="str">
        <f t="shared" si="1"/>
        <v xml:space="preserve"> </v>
      </c>
      <c r="S85" s="398">
        <f>Розрахунок!U83</f>
        <v>0</v>
      </c>
      <c r="T85" s="400">
        <f>Розрахунок!AB83</f>
        <v>0</v>
      </c>
      <c r="U85" s="136">
        <f>Розрахунок!AI83</f>
        <v>0</v>
      </c>
      <c r="V85" s="85">
        <f>Розрахунок!AP83</f>
        <v>0</v>
      </c>
      <c r="W85" s="398">
        <f>Розрахунок!AW83</f>
        <v>0</v>
      </c>
      <c r="X85" s="400">
        <f>Розрахунок!BD83</f>
        <v>0</v>
      </c>
      <c r="Y85" s="136">
        <f>Розрахунок!BK83</f>
        <v>0</v>
      </c>
      <c r="Z85" s="85">
        <f>Розрахунок!BR83</f>
        <v>0</v>
      </c>
      <c r="AA85" s="398">
        <f>Розрахунок!BY83</f>
        <v>0</v>
      </c>
      <c r="AB85" s="85">
        <f>Розрахунок!CF83</f>
        <v>0</v>
      </c>
      <c r="AC85" s="398">
        <f>Розрахунок!CM83</f>
        <v>0</v>
      </c>
      <c r="AD85" s="400">
        <f>Розрахунок!CT83</f>
        <v>0</v>
      </c>
      <c r="AE85" s="398">
        <f>Розрахунок!DA83</f>
        <v>0</v>
      </c>
      <c r="AF85" s="400">
        <f>Розрахунок!DH83</f>
        <v>0</v>
      </c>
      <c r="AG85" s="148"/>
      <c r="AI85" s="30" t="e">
        <f ca="1">Розрахунок!ED83</f>
        <v>#NAME?</v>
      </c>
      <c r="AJ85" s="31" t="e">
        <f ca="1">Розрахунок!EE83</f>
        <v>#NAME?</v>
      </c>
      <c r="AK85" s="31" t="e">
        <f ca="1">Розрахунок!EF83</f>
        <v>#NAME?</v>
      </c>
      <c r="AL85" s="31" t="e">
        <f ca="1">Розрахунок!EG83</f>
        <v>#NAME?</v>
      </c>
      <c r="AM85" s="31" t="e">
        <f ca="1">Розрахунок!EH83</f>
        <v>#NAME?</v>
      </c>
      <c r="AN85" s="31" t="e">
        <f ca="1">Розрахунок!EI83</f>
        <v>#NAME?</v>
      </c>
      <c r="AO85" s="32" t="e">
        <f ca="1">Розрахунок!EJ83</f>
        <v>#NAME?</v>
      </c>
      <c r="AP85" s="149" t="e">
        <f ca="1">IF(OR(Розрахунок!$EP83&lt;&gt;""),"+","")</f>
        <v>#NAME?</v>
      </c>
      <c r="AQ85" s="5"/>
    </row>
    <row r="86" spans="1:43" s="52" customFormat="1" hidden="1" x14ac:dyDescent="0.2">
      <c r="A86" s="417" t="e">
        <f ca="1">Розрахунок!A84</f>
        <v>#NAME?</v>
      </c>
      <c r="B86" s="371">
        <f>Розрахунок!B84</f>
        <v>0</v>
      </c>
      <c r="C86" s="417" t="str">
        <f>Розрахунок!C84</f>
        <v/>
      </c>
      <c r="D86" s="398" t="str">
        <f>IF(Розрахунок!F84&lt;&gt;"",LEFT(Розрахунок!F84,LEN(Розрахунок!F84)-1)," ")</f>
        <v xml:space="preserve"> </v>
      </c>
      <c r="E86" s="399" t="str">
        <f>IF(Розрахунок!G84&lt;&gt;"",LEFT(Розрахунок!G84,LEN(Розрахунок!G84)-1)," ")</f>
        <v xml:space="preserve"> </v>
      </c>
      <c r="F86" s="399" t="str">
        <f>IF(Розрахунок!H84&lt;&gt;"",LEFT(Розрахунок!H84,LEN(Розрахунок!H84)-1)," ")</f>
        <v xml:space="preserve"> </v>
      </c>
      <c r="G86" s="400" t="str">
        <f>IF(Розрахунок!I84&lt;&gt;"",LEFT(Розрахунок!I84,LEN(Розрахунок!I84)-1)," ")</f>
        <v xml:space="preserve"> </v>
      </c>
      <c r="H86" s="136">
        <f>Розрахунок!J84</f>
        <v>0</v>
      </c>
      <c r="I86" s="399" t="str">
        <f>IF(Розрахунок!K84&lt;&gt;"",LEFT(Розрахунок!K84, LEN(Розрахунок!K84)-1)," ")</f>
        <v xml:space="preserve"> </v>
      </c>
      <c r="J86" s="399">
        <f>Розрахунок!E84</f>
        <v>0</v>
      </c>
      <c r="K86" s="85">
        <f>Розрахунок!DN84</f>
        <v>0</v>
      </c>
      <c r="L86" s="398">
        <f>Розрахунок!DM84</f>
        <v>0</v>
      </c>
      <c r="M86" s="399">
        <f ca="1">Розрахунок!L84</f>
        <v>0</v>
      </c>
      <c r="N86" s="399">
        <f ca="1">Розрахунок!M84</f>
        <v>0</v>
      </c>
      <c r="O86" s="399">
        <f ca="1">Розрахунок!N84</f>
        <v>0</v>
      </c>
      <c r="P86" s="399">
        <f ca="1">Розрахунок!O84</f>
        <v>0</v>
      </c>
      <c r="Q86" s="387">
        <f ca="1">Розрахунок!DL84</f>
        <v>0</v>
      </c>
      <c r="R86" s="383" t="str">
        <f t="shared" si="1"/>
        <v xml:space="preserve"> </v>
      </c>
      <c r="S86" s="398">
        <f>Розрахунок!U84</f>
        <v>0</v>
      </c>
      <c r="T86" s="400">
        <f>Розрахунок!AB84</f>
        <v>0</v>
      </c>
      <c r="U86" s="136">
        <f>Розрахунок!AI84</f>
        <v>0</v>
      </c>
      <c r="V86" s="85">
        <f>Розрахунок!AP84</f>
        <v>0</v>
      </c>
      <c r="W86" s="398">
        <f>Розрахунок!AW84</f>
        <v>0</v>
      </c>
      <c r="X86" s="400">
        <f>Розрахунок!BD84</f>
        <v>0</v>
      </c>
      <c r="Y86" s="136">
        <f>Розрахунок!BK84</f>
        <v>0</v>
      </c>
      <c r="Z86" s="85">
        <f>Розрахунок!BR84</f>
        <v>0</v>
      </c>
      <c r="AA86" s="398">
        <f>Розрахунок!BY84</f>
        <v>0</v>
      </c>
      <c r="AB86" s="85">
        <f>Розрахунок!CF84</f>
        <v>0</v>
      </c>
      <c r="AC86" s="398">
        <f>Розрахунок!CM84</f>
        <v>0</v>
      </c>
      <c r="AD86" s="400">
        <f>Розрахунок!CT84</f>
        <v>0</v>
      </c>
      <c r="AE86" s="398">
        <f>Розрахунок!DA84</f>
        <v>0</v>
      </c>
      <c r="AF86" s="400">
        <f>Розрахунок!DH84</f>
        <v>0</v>
      </c>
      <c r="AG86" s="148"/>
      <c r="AI86" s="30" t="e">
        <f ca="1">Розрахунок!ED84</f>
        <v>#NAME?</v>
      </c>
      <c r="AJ86" s="31" t="e">
        <f ca="1">Розрахунок!EE84</f>
        <v>#NAME?</v>
      </c>
      <c r="AK86" s="31" t="e">
        <f ca="1">Розрахунок!EF84</f>
        <v>#NAME?</v>
      </c>
      <c r="AL86" s="31" t="e">
        <f ca="1">Розрахунок!EG84</f>
        <v>#NAME?</v>
      </c>
      <c r="AM86" s="31" t="e">
        <f ca="1">Розрахунок!EH84</f>
        <v>#NAME?</v>
      </c>
      <c r="AN86" s="31" t="e">
        <f ca="1">Розрахунок!EI84</f>
        <v>#NAME?</v>
      </c>
      <c r="AO86" s="32" t="e">
        <f ca="1">Розрахунок!EJ84</f>
        <v>#NAME?</v>
      </c>
      <c r="AP86" s="149" t="e">
        <f ca="1">IF(OR(Розрахунок!$EP84&lt;&gt;""),"+","")</f>
        <v>#NAME?</v>
      </c>
      <c r="AQ86" s="5"/>
    </row>
    <row r="87" spans="1:43" s="52" customFormat="1" hidden="1" x14ac:dyDescent="0.2">
      <c r="A87" s="417" t="e">
        <f ca="1">Розрахунок!A85</f>
        <v>#NAME?</v>
      </c>
      <c r="B87" s="371">
        <f>Розрахунок!B85</f>
        <v>0</v>
      </c>
      <c r="C87" s="417" t="str">
        <f>Розрахунок!C85</f>
        <v/>
      </c>
      <c r="D87" s="398" t="str">
        <f>IF(Розрахунок!F85&lt;&gt;"",LEFT(Розрахунок!F85,LEN(Розрахунок!F85)-1)," ")</f>
        <v xml:space="preserve"> </v>
      </c>
      <c r="E87" s="399" t="str">
        <f>IF(Розрахунок!G85&lt;&gt;"",LEFT(Розрахунок!G85,LEN(Розрахунок!G85)-1)," ")</f>
        <v xml:space="preserve"> </v>
      </c>
      <c r="F87" s="399" t="str">
        <f>IF(Розрахунок!H85&lt;&gt;"",LEFT(Розрахунок!H85,LEN(Розрахунок!H85)-1)," ")</f>
        <v xml:space="preserve"> </v>
      </c>
      <c r="G87" s="400" t="str">
        <f>IF(Розрахунок!I85&lt;&gt;"",LEFT(Розрахунок!I85,LEN(Розрахунок!I85)-1)," ")</f>
        <v xml:space="preserve"> </v>
      </c>
      <c r="H87" s="136">
        <f>Розрахунок!J85</f>
        <v>0</v>
      </c>
      <c r="I87" s="399" t="str">
        <f>IF(Розрахунок!K85&lt;&gt;"",LEFT(Розрахунок!K85, LEN(Розрахунок!K85)-1)," ")</f>
        <v xml:space="preserve"> </v>
      </c>
      <c r="J87" s="399">
        <f>Розрахунок!E85</f>
        <v>0</v>
      </c>
      <c r="K87" s="85">
        <f>Розрахунок!DN85</f>
        <v>0</v>
      </c>
      <c r="L87" s="398">
        <f>Розрахунок!DM85</f>
        <v>0</v>
      </c>
      <c r="M87" s="399">
        <f ca="1">Розрахунок!L85</f>
        <v>0</v>
      </c>
      <c r="N87" s="399">
        <f ca="1">Розрахунок!M85</f>
        <v>0</v>
      </c>
      <c r="O87" s="399">
        <f ca="1">Розрахунок!N85</f>
        <v>0</v>
      </c>
      <c r="P87" s="399">
        <f ca="1">Розрахунок!O85</f>
        <v>0</v>
      </c>
      <c r="Q87" s="387">
        <f ca="1">Розрахунок!DL85</f>
        <v>0</v>
      </c>
      <c r="R87" s="383" t="str">
        <f t="shared" si="1"/>
        <v xml:space="preserve"> </v>
      </c>
      <c r="S87" s="398">
        <f>Розрахунок!U85</f>
        <v>0</v>
      </c>
      <c r="T87" s="400">
        <f>Розрахунок!AB85</f>
        <v>0</v>
      </c>
      <c r="U87" s="136">
        <f>Розрахунок!AI85</f>
        <v>0</v>
      </c>
      <c r="V87" s="85">
        <f>Розрахунок!AP85</f>
        <v>0</v>
      </c>
      <c r="W87" s="398">
        <f>Розрахунок!AW85</f>
        <v>0</v>
      </c>
      <c r="X87" s="400">
        <f>Розрахунок!BD85</f>
        <v>0</v>
      </c>
      <c r="Y87" s="136">
        <f>Розрахунок!BK85</f>
        <v>0</v>
      </c>
      <c r="Z87" s="85">
        <f>Розрахунок!BR85</f>
        <v>0</v>
      </c>
      <c r="AA87" s="398">
        <f>Розрахунок!BY85</f>
        <v>0</v>
      </c>
      <c r="AB87" s="85">
        <f>Розрахунок!CF85</f>
        <v>0</v>
      </c>
      <c r="AC87" s="398">
        <f>Розрахунок!CM85</f>
        <v>0</v>
      </c>
      <c r="AD87" s="400">
        <f>Розрахунок!CT85</f>
        <v>0</v>
      </c>
      <c r="AE87" s="398">
        <f>Розрахунок!DA85</f>
        <v>0</v>
      </c>
      <c r="AF87" s="400">
        <f>Розрахунок!DH85</f>
        <v>0</v>
      </c>
      <c r="AG87" s="148"/>
      <c r="AI87" s="30" t="e">
        <f ca="1">Розрахунок!ED85</f>
        <v>#NAME?</v>
      </c>
      <c r="AJ87" s="31" t="e">
        <f ca="1">Розрахунок!EE85</f>
        <v>#NAME?</v>
      </c>
      <c r="AK87" s="31" t="e">
        <f ca="1">Розрахунок!EF85</f>
        <v>#NAME?</v>
      </c>
      <c r="AL87" s="31" t="e">
        <f ca="1">Розрахунок!EG85</f>
        <v>#NAME?</v>
      </c>
      <c r="AM87" s="31" t="e">
        <f ca="1">Розрахунок!EH85</f>
        <v>#NAME?</v>
      </c>
      <c r="AN87" s="31" t="e">
        <f ca="1">Розрахунок!EI85</f>
        <v>#NAME?</v>
      </c>
      <c r="AO87" s="32" t="e">
        <f ca="1">Розрахунок!EJ85</f>
        <v>#NAME?</v>
      </c>
      <c r="AP87" s="149" t="e">
        <f ca="1">IF(OR(Розрахунок!$EP85&lt;&gt;""),"+","")</f>
        <v>#NAME?</v>
      </c>
      <c r="AQ87" s="5"/>
    </row>
    <row r="88" spans="1:43" s="52" customFormat="1" hidden="1" x14ac:dyDescent="0.2">
      <c r="A88" s="417" t="e">
        <f ca="1">Розрахунок!A86</f>
        <v>#NAME?</v>
      </c>
      <c r="B88" s="371">
        <f>Розрахунок!B86</f>
        <v>0</v>
      </c>
      <c r="C88" s="417" t="str">
        <f>Розрахунок!C86</f>
        <v/>
      </c>
      <c r="D88" s="398" t="str">
        <f>IF(Розрахунок!F86&lt;&gt;"",LEFT(Розрахунок!F86,LEN(Розрахунок!F86)-1)," ")</f>
        <v xml:space="preserve"> </v>
      </c>
      <c r="E88" s="399" t="str">
        <f>IF(Розрахунок!G86&lt;&gt;"",LEFT(Розрахунок!G86,LEN(Розрахунок!G86)-1)," ")</f>
        <v xml:space="preserve"> </v>
      </c>
      <c r="F88" s="399" t="str">
        <f>IF(Розрахунок!H86&lt;&gt;"",LEFT(Розрахунок!H86,LEN(Розрахунок!H86)-1)," ")</f>
        <v xml:space="preserve"> </v>
      </c>
      <c r="G88" s="400" t="str">
        <f>IF(Розрахунок!I86&lt;&gt;"",LEFT(Розрахунок!I86,LEN(Розрахунок!I86)-1)," ")</f>
        <v xml:space="preserve"> </v>
      </c>
      <c r="H88" s="136">
        <f>Розрахунок!J86</f>
        <v>0</v>
      </c>
      <c r="I88" s="399" t="str">
        <f>IF(Розрахунок!K86&lt;&gt;"",LEFT(Розрахунок!K86, LEN(Розрахунок!K86)-1)," ")</f>
        <v xml:space="preserve"> </v>
      </c>
      <c r="J88" s="399">
        <f>Розрахунок!E86</f>
        <v>0</v>
      </c>
      <c r="K88" s="85">
        <f>Розрахунок!DN86</f>
        <v>0</v>
      </c>
      <c r="L88" s="398">
        <f>Розрахунок!DM86</f>
        <v>0</v>
      </c>
      <c r="M88" s="399">
        <f ca="1">Розрахунок!L86</f>
        <v>0</v>
      </c>
      <c r="N88" s="399">
        <f ca="1">Розрахунок!M86</f>
        <v>0</v>
      </c>
      <c r="O88" s="399">
        <f ca="1">Розрахунок!N86</f>
        <v>0</v>
      </c>
      <c r="P88" s="399">
        <f ca="1">Розрахунок!O86</f>
        <v>0</v>
      </c>
      <c r="Q88" s="387">
        <f ca="1">Розрахунок!DL86</f>
        <v>0</v>
      </c>
      <c r="R88" s="383" t="str">
        <f t="shared" si="1"/>
        <v xml:space="preserve"> </v>
      </c>
      <c r="S88" s="398">
        <f>Розрахунок!U86</f>
        <v>0</v>
      </c>
      <c r="T88" s="400">
        <f>Розрахунок!AB86</f>
        <v>0</v>
      </c>
      <c r="U88" s="136">
        <f>Розрахунок!AI86</f>
        <v>0</v>
      </c>
      <c r="V88" s="85">
        <f>Розрахунок!AP86</f>
        <v>0</v>
      </c>
      <c r="W88" s="398">
        <f>Розрахунок!AW86</f>
        <v>0</v>
      </c>
      <c r="X88" s="400">
        <f>Розрахунок!BD86</f>
        <v>0</v>
      </c>
      <c r="Y88" s="136">
        <f>Розрахунок!BK86</f>
        <v>0</v>
      </c>
      <c r="Z88" s="85">
        <f>Розрахунок!BR86</f>
        <v>0</v>
      </c>
      <c r="AA88" s="398">
        <f>Розрахунок!BY86</f>
        <v>0</v>
      </c>
      <c r="AB88" s="85">
        <f>Розрахунок!CF86</f>
        <v>0</v>
      </c>
      <c r="AC88" s="398">
        <f>Розрахунок!CM86</f>
        <v>0</v>
      </c>
      <c r="AD88" s="400">
        <f>Розрахунок!CT86</f>
        <v>0</v>
      </c>
      <c r="AE88" s="398">
        <f>Розрахунок!DA86</f>
        <v>0</v>
      </c>
      <c r="AF88" s="400">
        <f>Розрахунок!DH86</f>
        <v>0</v>
      </c>
      <c r="AG88" s="148"/>
      <c r="AI88" s="30" t="e">
        <f ca="1">Розрахунок!ED86</f>
        <v>#NAME?</v>
      </c>
      <c r="AJ88" s="31" t="e">
        <f ca="1">Розрахунок!EE86</f>
        <v>#NAME?</v>
      </c>
      <c r="AK88" s="31" t="e">
        <f ca="1">Розрахунок!EF86</f>
        <v>#NAME?</v>
      </c>
      <c r="AL88" s="31" t="e">
        <f ca="1">Розрахунок!EG86</f>
        <v>#NAME?</v>
      </c>
      <c r="AM88" s="31" t="e">
        <f ca="1">Розрахунок!EH86</f>
        <v>#NAME?</v>
      </c>
      <c r="AN88" s="31" t="e">
        <f ca="1">Розрахунок!EI86</f>
        <v>#NAME?</v>
      </c>
      <c r="AO88" s="32" t="e">
        <f ca="1">Розрахунок!EJ86</f>
        <v>#NAME?</v>
      </c>
      <c r="AP88" s="149" t="e">
        <f ca="1">IF(OR(Розрахунок!$EP86&lt;&gt;""),"+","")</f>
        <v>#NAME?</v>
      </c>
      <c r="AQ88" s="5"/>
    </row>
    <row r="89" spans="1:43" s="52" customFormat="1" hidden="1" x14ac:dyDescent="0.2">
      <c r="A89" s="417" t="e">
        <f ca="1">Розрахунок!A87</f>
        <v>#NAME?</v>
      </c>
      <c r="B89" s="371">
        <f>Розрахунок!B87</f>
        <v>0</v>
      </c>
      <c r="C89" s="417" t="str">
        <f>Розрахунок!C87</f>
        <v/>
      </c>
      <c r="D89" s="398" t="str">
        <f>IF(Розрахунок!F87&lt;&gt;"",LEFT(Розрахунок!F87,LEN(Розрахунок!F87)-1)," ")</f>
        <v xml:space="preserve"> </v>
      </c>
      <c r="E89" s="399" t="str">
        <f>IF(Розрахунок!G87&lt;&gt;"",LEFT(Розрахунок!G87,LEN(Розрахунок!G87)-1)," ")</f>
        <v xml:space="preserve"> </v>
      </c>
      <c r="F89" s="399" t="str">
        <f>IF(Розрахунок!H87&lt;&gt;"",LEFT(Розрахунок!H87,LEN(Розрахунок!H87)-1)," ")</f>
        <v xml:space="preserve"> </v>
      </c>
      <c r="G89" s="400" t="str">
        <f>IF(Розрахунок!I87&lt;&gt;"",LEFT(Розрахунок!I87,LEN(Розрахунок!I87)-1)," ")</f>
        <v xml:space="preserve"> </v>
      </c>
      <c r="H89" s="136">
        <f>Розрахунок!J87</f>
        <v>0</v>
      </c>
      <c r="I89" s="399" t="str">
        <f>IF(Розрахунок!K87&lt;&gt;"",LEFT(Розрахунок!K87, LEN(Розрахунок!K87)-1)," ")</f>
        <v xml:space="preserve"> </v>
      </c>
      <c r="J89" s="399">
        <f>Розрахунок!E87</f>
        <v>0</v>
      </c>
      <c r="K89" s="85">
        <f>Розрахунок!DN87</f>
        <v>0</v>
      </c>
      <c r="L89" s="398">
        <f>Розрахунок!DM87</f>
        <v>0</v>
      </c>
      <c r="M89" s="399">
        <f ca="1">Розрахунок!L87</f>
        <v>0</v>
      </c>
      <c r="N89" s="399">
        <f ca="1">Розрахунок!M87</f>
        <v>0</v>
      </c>
      <c r="O89" s="399">
        <f ca="1">Розрахунок!N87</f>
        <v>0</v>
      </c>
      <c r="P89" s="399">
        <f ca="1">Розрахунок!O87</f>
        <v>0</v>
      </c>
      <c r="Q89" s="387">
        <f ca="1">Розрахунок!DL87</f>
        <v>0</v>
      </c>
      <c r="R89" s="383" t="str">
        <f t="shared" si="1"/>
        <v xml:space="preserve"> </v>
      </c>
      <c r="S89" s="398">
        <f>Розрахунок!U87</f>
        <v>0</v>
      </c>
      <c r="T89" s="400">
        <f>Розрахунок!AB87</f>
        <v>0</v>
      </c>
      <c r="U89" s="136">
        <f>Розрахунок!AI87</f>
        <v>0</v>
      </c>
      <c r="V89" s="85">
        <f>Розрахунок!AP87</f>
        <v>0</v>
      </c>
      <c r="W89" s="398">
        <f>Розрахунок!AW87</f>
        <v>0</v>
      </c>
      <c r="X89" s="400">
        <f>Розрахунок!BD87</f>
        <v>0</v>
      </c>
      <c r="Y89" s="136">
        <f>Розрахунок!BK87</f>
        <v>0</v>
      </c>
      <c r="Z89" s="85">
        <f>Розрахунок!BR87</f>
        <v>0</v>
      </c>
      <c r="AA89" s="398">
        <f>Розрахунок!BY87</f>
        <v>0</v>
      </c>
      <c r="AB89" s="85">
        <f>Розрахунок!CF87</f>
        <v>0</v>
      </c>
      <c r="AC89" s="398">
        <f>Розрахунок!CM87</f>
        <v>0</v>
      </c>
      <c r="AD89" s="400">
        <f>Розрахунок!CT87</f>
        <v>0</v>
      </c>
      <c r="AE89" s="398">
        <f>Розрахунок!DA87</f>
        <v>0</v>
      </c>
      <c r="AF89" s="400">
        <f>Розрахунок!DH87</f>
        <v>0</v>
      </c>
      <c r="AG89" s="148"/>
      <c r="AI89" s="30" t="e">
        <f ca="1">Розрахунок!ED87</f>
        <v>#NAME?</v>
      </c>
      <c r="AJ89" s="31" t="e">
        <f ca="1">Розрахунок!EE87</f>
        <v>#NAME?</v>
      </c>
      <c r="AK89" s="31" t="e">
        <f ca="1">Розрахунок!EF87</f>
        <v>#NAME?</v>
      </c>
      <c r="AL89" s="31" t="e">
        <f ca="1">Розрахунок!EG87</f>
        <v>#NAME?</v>
      </c>
      <c r="AM89" s="31" t="e">
        <f ca="1">Розрахунок!EH87</f>
        <v>#NAME?</v>
      </c>
      <c r="AN89" s="31" t="e">
        <f ca="1">Розрахунок!EI87</f>
        <v>#NAME?</v>
      </c>
      <c r="AO89" s="32" t="e">
        <f ca="1">Розрахунок!EJ87</f>
        <v>#NAME?</v>
      </c>
      <c r="AP89" s="149" t="e">
        <f ca="1">IF(OR(Розрахунок!$EP87&lt;&gt;""),"+","")</f>
        <v>#NAME?</v>
      </c>
      <c r="AQ89" s="5"/>
    </row>
    <row r="90" spans="1:43" s="52" customFormat="1" hidden="1" x14ac:dyDescent="0.2">
      <c r="A90" s="417" t="e">
        <f ca="1">Розрахунок!A88</f>
        <v>#NAME?</v>
      </c>
      <c r="B90" s="371">
        <f>Розрахунок!B88</f>
        <v>0</v>
      </c>
      <c r="C90" s="417" t="str">
        <f>Розрахунок!C88</f>
        <v/>
      </c>
      <c r="D90" s="398" t="str">
        <f>IF(Розрахунок!F88&lt;&gt;"",LEFT(Розрахунок!F88,LEN(Розрахунок!F88)-1)," ")</f>
        <v xml:space="preserve"> </v>
      </c>
      <c r="E90" s="399" t="str">
        <f>IF(Розрахунок!G88&lt;&gt;"",LEFT(Розрахунок!G88,LEN(Розрахунок!G88)-1)," ")</f>
        <v xml:space="preserve"> </v>
      </c>
      <c r="F90" s="399" t="str">
        <f>IF(Розрахунок!H88&lt;&gt;"",LEFT(Розрахунок!H88,LEN(Розрахунок!H88)-1)," ")</f>
        <v xml:space="preserve"> </v>
      </c>
      <c r="G90" s="400" t="str">
        <f>IF(Розрахунок!I88&lt;&gt;"",LEFT(Розрахунок!I88,LEN(Розрахунок!I88)-1)," ")</f>
        <v xml:space="preserve"> </v>
      </c>
      <c r="H90" s="136">
        <f>Розрахунок!J88</f>
        <v>0</v>
      </c>
      <c r="I90" s="399" t="str">
        <f>IF(Розрахунок!K88&lt;&gt;"",LEFT(Розрахунок!K88, LEN(Розрахунок!K88)-1)," ")</f>
        <v xml:space="preserve"> </v>
      </c>
      <c r="J90" s="399">
        <f>Розрахунок!E88</f>
        <v>0</v>
      </c>
      <c r="K90" s="85">
        <f>Розрахунок!DN88</f>
        <v>0</v>
      </c>
      <c r="L90" s="398">
        <f>Розрахунок!DM88</f>
        <v>0</v>
      </c>
      <c r="M90" s="399">
        <f ca="1">Розрахунок!L88</f>
        <v>0</v>
      </c>
      <c r="N90" s="399">
        <f ca="1">Розрахунок!M88</f>
        <v>0</v>
      </c>
      <c r="O90" s="399">
        <f ca="1">Розрахунок!N88</f>
        <v>0</v>
      </c>
      <c r="P90" s="399">
        <f ca="1">Розрахунок!O88</f>
        <v>0</v>
      </c>
      <c r="Q90" s="387">
        <f ca="1">Розрахунок!DL88</f>
        <v>0</v>
      </c>
      <c r="R90" s="383" t="str">
        <f t="shared" si="1"/>
        <v xml:space="preserve"> </v>
      </c>
      <c r="S90" s="398">
        <f>Розрахунок!U88</f>
        <v>0</v>
      </c>
      <c r="T90" s="400">
        <f>Розрахунок!AB88</f>
        <v>0</v>
      </c>
      <c r="U90" s="136">
        <f>Розрахунок!AI88</f>
        <v>0</v>
      </c>
      <c r="V90" s="85">
        <f>Розрахунок!AP88</f>
        <v>0</v>
      </c>
      <c r="W90" s="398">
        <f>Розрахунок!AW88</f>
        <v>0</v>
      </c>
      <c r="X90" s="400">
        <f>Розрахунок!BD88</f>
        <v>0</v>
      </c>
      <c r="Y90" s="136">
        <f>Розрахунок!BK88</f>
        <v>0</v>
      </c>
      <c r="Z90" s="85">
        <f>Розрахунок!BR88</f>
        <v>0</v>
      </c>
      <c r="AA90" s="398">
        <f>Розрахунок!BY88</f>
        <v>0</v>
      </c>
      <c r="AB90" s="85">
        <f>Розрахунок!CF88</f>
        <v>0</v>
      </c>
      <c r="AC90" s="398">
        <f>Розрахунок!CM88</f>
        <v>0</v>
      </c>
      <c r="AD90" s="400">
        <f>Розрахунок!CT88</f>
        <v>0</v>
      </c>
      <c r="AE90" s="398">
        <f>Розрахунок!DA88</f>
        <v>0</v>
      </c>
      <c r="AF90" s="400">
        <f>Розрахунок!DH88</f>
        <v>0</v>
      </c>
      <c r="AG90" s="148"/>
      <c r="AI90" s="30" t="e">
        <f ca="1">Розрахунок!ED88</f>
        <v>#NAME?</v>
      </c>
      <c r="AJ90" s="31" t="e">
        <f ca="1">Розрахунок!EE88</f>
        <v>#NAME?</v>
      </c>
      <c r="AK90" s="31" t="e">
        <f ca="1">Розрахунок!EF88</f>
        <v>#NAME?</v>
      </c>
      <c r="AL90" s="31" t="e">
        <f ca="1">Розрахунок!EG88</f>
        <v>#NAME?</v>
      </c>
      <c r="AM90" s="31" t="e">
        <f ca="1">Розрахунок!EH88</f>
        <v>#NAME?</v>
      </c>
      <c r="AN90" s="31" t="e">
        <f ca="1">Розрахунок!EI88</f>
        <v>#NAME?</v>
      </c>
      <c r="AO90" s="32" t="e">
        <f ca="1">Розрахунок!EJ88</f>
        <v>#NAME?</v>
      </c>
      <c r="AP90" s="149" t="e">
        <f ca="1">IF(OR(Розрахунок!$EP88&lt;&gt;""),"+","")</f>
        <v>#NAME?</v>
      </c>
      <c r="AQ90" s="5"/>
    </row>
    <row r="91" spans="1:43" s="52" customFormat="1" hidden="1" x14ac:dyDescent="0.2">
      <c r="A91" s="417" t="e">
        <f ca="1">Розрахунок!A89</f>
        <v>#NAME?</v>
      </c>
      <c r="B91" s="371">
        <f>Розрахунок!B89</f>
        <v>0</v>
      </c>
      <c r="C91" s="417" t="str">
        <f>Розрахунок!C89</f>
        <v/>
      </c>
      <c r="D91" s="398" t="str">
        <f>IF(Розрахунок!F89&lt;&gt;"",LEFT(Розрахунок!F89,LEN(Розрахунок!F89)-1)," ")</f>
        <v xml:space="preserve"> </v>
      </c>
      <c r="E91" s="399" t="str">
        <f>IF(Розрахунок!G89&lt;&gt;"",LEFT(Розрахунок!G89,LEN(Розрахунок!G89)-1)," ")</f>
        <v xml:space="preserve"> </v>
      </c>
      <c r="F91" s="399" t="str">
        <f>IF(Розрахунок!H89&lt;&gt;"",LEFT(Розрахунок!H89,LEN(Розрахунок!H89)-1)," ")</f>
        <v xml:space="preserve"> </v>
      </c>
      <c r="G91" s="400" t="str">
        <f>IF(Розрахунок!I89&lt;&gt;"",LEFT(Розрахунок!I89,LEN(Розрахунок!I89)-1)," ")</f>
        <v xml:space="preserve"> </v>
      </c>
      <c r="H91" s="136">
        <f>Розрахунок!J89</f>
        <v>0</v>
      </c>
      <c r="I91" s="399" t="str">
        <f>IF(Розрахунок!K89&lt;&gt;"",LEFT(Розрахунок!K89, LEN(Розрахунок!K89)-1)," ")</f>
        <v xml:space="preserve"> </v>
      </c>
      <c r="J91" s="399">
        <f>Розрахунок!E89</f>
        <v>0</v>
      </c>
      <c r="K91" s="85">
        <f>Розрахунок!DN89</f>
        <v>0</v>
      </c>
      <c r="L91" s="398">
        <f>Розрахунок!DM89</f>
        <v>0</v>
      </c>
      <c r="M91" s="399">
        <f ca="1">Розрахунок!L89</f>
        <v>0</v>
      </c>
      <c r="N91" s="399">
        <f ca="1">Розрахунок!M89</f>
        <v>0</v>
      </c>
      <c r="O91" s="399">
        <f ca="1">Розрахунок!N89</f>
        <v>0</v>
      </c>
      <c r="P91" s="399">
        <f ca="1">Розрахунок!O89</f>
        <v>0</v>
      </c>
      <c r="Q91" s="387">
        <f ca="1">Розрахунок!DL89</f>
        <v>0</v>
      </c>
      <c r="R91" s="383" t="str">
        <f t="shared" si="1"/>
        <v xml:space="preserve"> </v>
      </c>
      <c r="S91" s="398">
        <f>Розрахунок!U89</f>
        <v>0</v>
      </c>
      <c r="T91" s="400">
        <f>Розрахунок!AB89</f>
        <v>0</v>
      </c>
      <c r="U91" s="136">
        <f>Розрахунок!AI89</f>
        <v>0</v>
      </c>
      <c r="V91" s="85">
        <f>Розрахунок!AP89</f>
        <v>0</v>
      </c>
      <c r="W91" s="398">
        <f>Розрахунок!AW89</f>
        <v>0</v>
      </c>
      <c r="X91" s="400">
        <f>Розрахунок!BD89</f>
        <v>0</v>
      </c>
      <c r="Y91" s="136">
        <f>Розрахунок!BK89</f>
        <v>0</v>
      </c>
      <c r="Z91" s="85">
        <f>Розрахунок!BR89</f>
        <v>0</v>
      </c>
      <c r="AA91" s="398">
        <f>Розрахунок!BY89</f>
        <v>0</v>
      </c>
      <c r="AB91" s="85">
        <f>Розрахунок!CF89</f>
        <v>0</v>
      </c>
      <c r="AC91" s="398">
        <f>Розрахунок!CM89</f>
        <v>0</v>
      </c>
      <c r="AD91" s="400">
        <f>Розрахунок!CT89</f>
        <v>0</v>
      </c>
      <c r="AE91" s="398">
        <f>Розрахунок!DA89</f>
        <v>0</v>
      </c>
      <c r="AF91" s="400">
        <f>Розрахунок!DH89</f>
        <v>0</v>
      </c>
      <c r="AG91" s="148"/>
      <c r="AI91" s="30" t="e">
        <f ca="1">Розрахунок!ED89</f>
        <v>#NAME?</v>
      </c>
      <c r="AJ91" s="31" t="e">
        <f ca="1">Розрахунок!EE89</f>
        <v>#NAME?</v>
      </c>
      <c r="AK91" s="31" t="e">
        <f ca="1">Розрахунок!EF89</f>
        <v>#NAME?</v>
      </c>
      <c r="AL91" s="31" t="e">
        <f ca="1">Розрахунок!EG89</f>
        <v>#NAME?</v>
      </c>
      <c r="AM91" s="31" t="e">
        <f ca="1">Розрахунок!EH89</f>
        <v>#NAME?</v>
      </c>
      <c r="AN91" s="31" t="e">
        <f ca="1">Розрахунок!EI89</f>
        <v>#NAME?</v>
      </c>
      <c r="AO91" s="32" t="e">
        <f ca="1">Розрахунок!EJ89</f>
        <v>#NAME?</v>
      </c>
      <c r="AP91" s="149" t="e">
        <f ca="1">IF(OR(Розрахунок!$EP89&lt;&gt;""),"+","")</f>
        <v>#NAME?</v>
      </c>
      <c r="AQ91" s="5"/>
    </row>
    <row r="92" spans="1:43" s="52" customFormat="1" hidden="1" x14ac:dyDescent="0.2">
      <c r="A92" s="417" t="e">
        <f ca="1">Розрахунок!A90</f>
        <v>#NAME?</v>
      </c>
      <c r="B92" s="371">
        <f>Розрахунок!B90</f>
        <v>0</v>
      </c>
      <c r="C92" s="417" t="str">
        <f>Розрахунок!C90</f>
        <v/>
      </c>
      <c r="D92" s="398" t="str">
        <f>IF(Розрахунок!F90&lt;&gt;"",LEFT(Розрахунок!F90,LEN(Розрахунок!F90)-1)," ")</f>
        <v xml:space="preserve"> </v>
      </c>
      <c r="E92" s="399" t="str">
        <f>IF(Розрахунок!G90&lt;&gt;"",LEFT(Розрахунок!G90,LEN(Розрахунок!G90)-1)," ")</f>
        <v xml:space="preserve"> </v>
      </c>
      <c r="F92" s="399" t="str">
        <f>IF(Розрахунок!H90&lt;&gt;"",LEFT(Розрахунок!H90,LEN(Розрахунок!H90)-1)," ")</f>
        <v xml:space="preserve"> </v>
      </c>
      <c r="G92" s="400" t="str">
        <f>IF(Розрахунок!I90&lt;&gt;"",LEFT(Розрахунок!I90,LEN(Розрахунок!I90)-1)," ")</f>
        <v xml:space="preserve"> </v>
      </c>
      <c r="H92" s="136">
        <f>Розрахунок!J90</f>
        <v>0</v>
      </c>
      <c r="I92" s="399" t="str">
        <f>IF(Розрахунок!K90&lt;&gt;"",LEFT(Розрахунок!K90, LEN(Розрахунок!K90)-1)," ")</f>
        <v xml:space="preserve"> </v>
      </c>
      <c r="J92" s="399">
        <f>Розрахунок!E90</f>
        <v>0</v>
      </c>
      <c r="K92" s="85">
        <f>Розрахунок!DN90</f>
        <v>0</v>
      </c>
      <c r="L92" s="398">
        <f>Розрахунок!DM90</f>
        <v>0</v>
      </c>
      <c r="M92" s="399">
        <f ca="1">Розрахунок!L90</f>
        <v>0</v>
      </c>
      <c r="N92" s="399">
        <f ca="1">Розрахунок!M90</f>
        <v>0</v>
      </c>
      <c r="O92" s="399">
        <f ca="1">Розрахунок!N90</f>
        <v>0</v>
      </c>
      <c r="P92" s="399">
        <f ca="1">Розрахунок!O90</f>
        <v>0</v>
      </c>
      <c r="Q92" s="387">
        <f ca="1">Розрахунок!DL90</f>
        <v>0</v>
      </c>
      <c r="R92" s="383" t="str">
        <f t="shared" si="1"/>
        <v xml:space="preserve"> </v>
      </c>
      <c r="S92" s="398">
        <f>Розрахунок!U90</f>
        <v>0</v>
      </c>
      <c r="T92" s="400">
        <f>Розрахунок!AB90</f>
        <v>0</v>
      </c>
      <c r="U92" s="136">
        <f>Розрахунок!AI90</f>
        <v>0</v>
      </c>
      <c r="V92" s="85">
        <f>Розрахунок!AP90</f>
        <v>0</v>
      </c>
      <c r="W92" s="398">
        <f>Розрахунок!AW90</f>
        <v>0</v>
      </c>
      <c r="X92" s="400">
        <f>Розрахунок!BD90</f>
        <v>0</v>
      </c>
      <c r="Y92" s="136">
        <f>Розрахунок!BK90</f>
        <v>0</v>
      </c>
      <c r="Z92" s="85">
        <f>Розрахунок!BR90</f>
        <v>0</v>
      </c>
      <c r="AA92" s="398">
        <f>Розрахунок!BY90</f>
        <v>0</v>
      </c>
      <c r="AB92" s="85">
        <f>Розрахунок!CF90</f>
        <v>0</v>
      </c>
      <c r="AC92" s="398">
        <f>Розрахунок!CM90</f>
        <v>0</v>
      </c>
      <c r="AD92" s="400">
        <f>Розрахунок!CT90</f>
        <v>0</v>
      </c>
      <c r="AE92" s="398">
        <f>Розрахунок!DA90</f>
        <v>0</v>
      </c>
      <c r="AF92" s="400">
        <f>Розрахунок!DH90</f>
        <v>0</v>
      </c>
      <c r="AG92" s="148"/>
      <c r="AI92" s="30" t="e">
        <f ca="1">Розрахунок!ED90</f>
        <v>#NAME?</v>
      </c>
      <c r="AJ92" s="31" t="e">
        <f ca="1">Розрахунок!EE90</f>
        <v>#NAME?</v>
      </c>
      <c r="AK92" s="31" t="e">
        <f ca="1">Розрахунок!EF90</f>
        <v>#NAME?</v>
      </c>
      <c r="AL92" s="31" t="e">
        <f ca="1">Розрахунок!EG90</f>
        <v>#NAME?</v>
      </c>
      <c r="AM92" s="31" t="e">
        <f ca="1">Розрахунок!EH90</f>
        <v>#NAME?</v>
      </c>
      <c r="AN92" s="31" t="e">
        <f ca="1">Розрахунок!EI90</f>
        <v>#NAME?</v>
      </c>
      <c r="AO92" s="32" t="e">
        <f ca="1">Розрахунок!EJ90</f>
        <v>#NAME?</v>
      </c>
      <c r="AP92" s="149" t="e">
        <f ca="1">IF(OR(Розрахунок!$EP90&lt;&gt;""),"+","")</f>
        <v>#NAME?</v>
      </c>
      <c r="AQ92" s="5"/>
    </row>
    <row r="93" spans="1:43" s="52" customFormat="1" hidden="1" x14ac:dyDescent="0.2">
      <c r="A93" s="417" t="e">
        <f ca="1">Розрахунок!A91</f>
        <v>#NAME?</v>
      </c>
      <c r="B93" s="371">
        <f>Розрахунок!B91</f>
        <v>0</v>
      </c>
      <c r="C93" s="417" t="str">
        <f>Розрахунок!C91</f>
        <v/>
      </c>
      <c r="D93" s="398" t="str">
        <f>IF(Розрахунок!F91&lt;&gt;"",LEFT(Розрахунок!F91,LEN(Розрахунок!F91)-1)," ")</f>
        <v xml:space="preserve"> </v>
      </c>
      <c r="E93" s="399" t="str">
        <f>IF(Розрахунок!G91&lt;&gt;"",LEFT(Розрахунок!G91,LEN(Розрахунок!G91)-1)," ")</f>
        <v xml:space="preserve"> </v>
      </c>
      <c r="F93" s="399" t="str">
        <f>IF(Розрахунок!H91&lt;&gt;"",LEFT(Розрахунок!H91,LEN(Розрахунок!H91)-1)," ")</f>
        <v xml:space="preserve"> </v>
      </c>
      <c r="G93" s="400" t="str">
        <f>IF(Розрахунок!I91&lt;&gt;"",LEFT(Розрахунок!I91,LEN(Розрахунок!I91)-1)," ")</f>
        <v xml:space="preserve"> </v>
      </c>
      <c r="H93" s="136">
        <f>Розрахунок!J91</f>
        <v>0</v>
      </c>
      <c r="I93" s="399" t="str">
        <f>IF(Розрахунок!K91&lt;&gt;"",LEFT(Розрахунок!K91, LEN(Розрахунок!K91)-1)," ")</f>
        <v xml:space="preserve"> </v>
      </c>
      <c r="J93" s="399">
        <f>Розрахунок!E91</f>
        <v>0</v>
      </c>
      <c r="K93" s="85">
        <f>Розрахунок!DN91</f>
        <v>0</v>
      </c>
      <c r="L93" s="398">
        <f>Розрахунок!DM91</f>
        <v>0</v>
      </c>
      <c r="M93" s="399">
        <f ca="1">Розрахунок!L91</f>
        <v>0</v>
      </c>
      <c r="N93" s="399">
        <f ca="1">Розрахунок!M91</f>
        <v>0</v>
      </c>
      <c r="O93" s="399">
        <f ca="1">Розрахунок!N91</f>
        <v>0</v>
      </c>
      <c r="P93" s="399">
        <f ca="1">Розрахунок!O91</f>
        <v>0</v>
      </c>
      <c r="Q93" s="387">
        <f ca="1">Розрахунок!DL91</f>
        <v>0</v>
      </c>
      <c r="R93" s="383" t="str">
        <f t="shared" si="1"/>
        <v xml:space="preserve"> </v>
      </c>
      <c r="S93" s="398">
        <f>Розрахунок!U91</f>
        <v>0</v>
      </c>
      <c r="T93" s="400">
        <f>Розрахунок!AB91</f>
        <v>0</v>
      </c>
      <c r="U93" s="136">
        <f>Розрахунок!AI91</f>
        <v>0</v>
      </c>
      <c r="V93" s="85">
        <f>Розрахунок!AP91</f>
        <v>0</v>
      </c>
      <c r="W93" s="398">
        <f>Розрахунок!AW91</f>
        <v>0</v>
      </c>
      <c r="X93" s="400">
        <f>Розрахунок!BD91</f>
        <v>0</v>
      </c>
      <c r="Y93" s="136">
        <f>Розрахунок!BK91</f>
        <v>0</v>
      </c>
      <c r="Z93" s="85">
        <f>Розрахунок!BR91</f>
        <v>0</v>
      </c>
      <c r="AA93" s="398">
        <f>Розрахунок!BY91</f>
        <v>0</v>
      </c>
      <c r="AB93" s="85">
        <f>Розрахунок!CF91</f>
        <v>0</v>
      </c>
      <c r="AC93" s="398">
        <f>Розрахунок!CM91</f>
        <v>0</v>
      </c>
      <c r="AD93" s="400">
        <f>Розрахунок!CT91</f>
        <v>0</v>
      </c>
      <c r="AE93" s="398">
        <f>Розрахунок!DA91</f>
        <v>0</v>
      </c>
      <c r="AF93" s="400">
        <f>Розрахунок!DH91</f>
        <v>0</v>
      </c>
      <c r="AG93" s="148"/>
      <c r="AI93" s="30" t="e">
        <f ca="1">Розрахунок!ED91</f>
        <v>#NAME?</v>
      </c>
      <c r="AJ93" s="31" t="e">
        <f ca="1">Розрахунок!EE91</f>
        <v>#NAME?</v>
      </c>
      <c r="AK93" s="31" t="e">
        <f ca="1">Розрахунок!EF91</f>
        <v>#NAME?</v>
      </c>
      <c r="AL93" s="31" t="e">
        <f ca="1">Розрахунок!EG91</f>
        <v>#NAME?</v>
      </c>
      <c r="AM93" s="31" t="e">
        <f ca="1">Розрахунок!EH91</f>
        <v>#NAME?</v>
      </c>
      <c r="AN93" s="31" t="e">
        <f ca="1">Розрахунок!EI91</f>
        <v>#NAME?</v>
      </c>
      <c r="AO93" s="32" t="e">
        <f ca="1">Розрахунок!EJ91</f>
        <v>#NAME?</v>
      </c>
      <c r="AP93" s="149" t="e">
        <f ca="1">IF(OR(Розрахунок!$EP91&lt;&gt;""),"+","")</f>
        <v>#NAME?</v>
      </c>
      <c r="AQ93" s="5"/>
    </row>
    <row r="94" spans="1:43" s="52" customFormat="1" hidden="1" x14ac:dyDescent="0.2">
      <c r="A94" s="417" t="e">
        <f ca="1">Розрахунок!A92</f>
        <v>#NAME?</v>
      </c>
      <c r="B94" s="371">
        <f>Розрахунок!B92</f>
        <v>0</v>
      </c>
      <c r="C94" s="417" t="str">
        <f>Розрахунок!C92</f>
        <v/>
      </c>
      <c r="D94" s="398" t="str">
        <f>IF(Розрахунок!F92&lt;&gt;"",LEFT(Розрахунок!F92,LEN(Розрахунок!F92)-1)," ")</f>
        <v xml:space="preserve"> </v>
      </c>
      <c r="E94" s="399" t="str">
        <f>IF(Розрахунок!G92&lt;&gt;"",LEFT(Розрахунок!G92,LEN(Розрахунок!G92)-1)," ")</f>
        <v xml:space="preserve"> </v>
      </c>
      <c r="F94" s="399" t="str">
        <f>IF(Розрахунок!H92&lt;&gt;"",LEFT(Розрахунок!H92,LEN(Розрахунок!H92)-1)," ")</f>
        <v xml:space="preserve"> </v>
      </c>
      <c r="G94" s="400" t="str">
        <f>IF(Розрахунок!I92&lt;&gt;"",LEFT(Розрахунок!I92,LEN(Розрахунок!I92)-1)," ")</f>
        <v xml:space="preserve"> </v>
      </c>
      <c r="H94" s="136">
        <f>Розрахунок!J92</f>
        <v>0</v>
      </c>
      <c r="I94" s="399" t="str">
        <f>IF(Розрахунок!K92&lt;&gt;"",LEFT(Розрахунок!K92, LEN(Розрахунок!K92)-1)," ")</f>
        <v xml:space="preserve"> </v>
      </c>
      <c r="J94" s="399">
        <f>Розрахунок!E92</f>
        <v>0</v>
      </c>
      <c r="K94" s="85">
        <f>Розрахунок!DN92</f>
        <v>0</v>
      </c>
      <c r="L94" s="398">
        <f>Розрахунок!DM92</f>
        <v>0</v>
      </c>
      <c r="M94" s="399">
        <f ca="1">Розрахунок!L92</f>
        <v>0</v>
      </c>
      <c r="N94" s="399">
        <f ca="1">Розрахунок!M92</f>
        <v>0</v>
      </c>
      <c r="O94" s="399">
        <f ca="1">Розрахунок!N92</f>
        <v>0</v>
      </c>
      <c r="P94" s="399">
        <f ca="1">Розрахунок!O92</f>
        <v>0</v>
      </c>
      <c r="Q94" s="387">
        <f ca="1">Розрахунок!DL92</f>
        <v>0</v>
      </c>
      <c r="R94" s="383" t="str">
        <f t="shared" si="1"/>
        <v xml:space="preserve"> </v>
      </c>
      <c r="S94" s="398">
        <f>Розрахунок!U92</f>
        <v>0</v>
      </c>
      <c r="T94" s="400">
        <f>Розрахунок!AB92</f>
        <v>0</v>
      </c>
      <c r="U94" s="136">
        <f>Розрахунок!AI92</f>
        <v>0</v>
      </c>
      <c r="V94" s="85">
        <f>Розрахунок!AP92</f>
        <v>0</v>
      </c>
      <c r="W94" s="398">
        <f>Розрахунок!AW92</f>
        <v>0</v>
      </c>
      <c r="X94" s="400">
        <f>Розрахунок!BD92</f>
        <v>0</v>
      </c>
      <c r="Y94" s="136">
        <f>Розрахунок!BK92</f>
        <v>0</v>
      </c>
      <c r="Z94" s="85">
        <f>Розрахунок!BR92</f>
        <v>0</v>
      </c>
      <c r="AA94" s="398">
        <f>Розрахунок!BY92</f>
        <v>0</v>
      </c>
      <c r="AB94" s="85">
        <f>Розрахунок!CF92</f>
        <v>0</v>
      </c>
      <c r="AC94" s="398">
        <f>Розрахунок!CM92</f>
        <v>0</v>
      </c>
      <c r="AD94" s="400">
        <f>Розрахунок!CT92</f>
        <v>0</v>
      </c>
      <c r="AE94" s="398">
        <f>Розрахунок!DA92</f>
        <v>0</v>
      </c>
      <c r="AF94" s="400">
        <f>Розрахунок!DH92</f>
        <v>0</v>
      </c>
      <c r="AG94" s="148"/>
      <c r="AI94" s="30" t="e">
        <f ca="1">Розрахунок!ED92</f>
        <v>#NAME?</v>
      </c>
      <c r="AJ94" s="31" t="e">
        <f ca="1">Розрахунок!EE92</f>
        <v>#NAME?</v>
      </c>
      <c r="AK94" s="31" t="e">
        <f ca="1">Розрахунок!EF92</f>
        <v>#NAME?</v>
      </c>
      <c r="AL94" s="31" t="e">
        <f ca="1">Розрахунок!EG92</f>
        <v>#NAME?</v>
      </c>
      <c r="AM94" s="31" t="e">
        <f ca="1">Розрахунок!EH92</f>
        <v>#NAME?</v>
      </c>
      <c r="AN94" s="31" t="e">
        <f ca="1">Розрахунок!EI92</f>
        <v>#NAME?</v>
      </c>
      <c r="AO94" s="32" t="e">
        <f ca="1">Розрахунок!EJ92</f>
        <v>#NAME?</v>
      </c>
      <c r="AP94" s="149" t="e">
        <f ca="1">IF(OR(Розрахунок!$EP92&lt;&gt;""),"+","")</f>
        <v>#NAME?</v>
      </c>
      <c r="AQ94" s="5"/>
    </row>
    <row r="95" spans="1:43" s="52" customFormat="1" hidden="1" x14ac:dyDescent="0.2">
      <c r="A95" s="417" t="e">
        <f ca="1">Розрахунок!A93</f>
        <v>#NAME?</v>
      </c>
      <c r="B95" s="371">
        <f>Розрахунок!B93</f>
        <v>0</v>
      </c>
      <c r="C95" s="417" t="str">
        <f>Розрахунок!C93</f>
        <v/>
      </c>
      <c r="D95" s="398" t="str">
        <f>IF(Розрахунок!F93&lt;&gt;"",LEFT(Розрахунок!F93,LEN(Розрахунок!F93)-1)," ")</f>
        <v xml:space="preserve"> </v>
      </c>
      <c r="E95" s="399" t="str">
        <f>IF(Розрахунок!G93&lt;&gt;"",LEFT(Розрахунок!G93,LEN(Розрахунок!G93)-1)," ")</f>
        <v xml:space="preserve"> </v>
      </c>
      <c r="F95" s="399" t="str">
        <f>IF(Розрахунок!H93&lt;&gt;"",LEFT(Розрахунок!H93,LEN(Розрахунок!H93)-1)," ")</f>
        <v xml:space="preserve"> </v>
      </c>
      <c r="G95" s="400" t="str">
        <f>IF(Розрахунок!I93&lt;&gt;"",LEFT(Розрахунок!I93,LEN(Розрахунок!I93)-1)," ")</f>
        <v xml:space="preserve"> </v>
      </c>
      <c r="H95" s="136">
        <f>Розрахунок!J93</f>
        <v>0</v>
      </c>
      <c r="I95" s="399" t="str">
        <f>IF(Розрахунок!K93&lt;&gt;"",LEFT(Розрахунок!K93, LEN(Розрахунок!K93)-1)," ")</f>
        <v xml:space="preserve"> </v>
      </c>
      <c r="J95" s="399">
        <f>Розрахунок!E93</f>
        <v>0</v>
      </c>
      <c r="K95" s="85">
        <f>Розрахунок!DN93</f>
        <v>0</v>
      </c>
      <c r="L95" s="398">
        <f>Розрахунок!DM93</f>
        <v>0</v>
      </c>
      <c r="M95" s="399">
        <f ca="1">Розрахунок!L93</f>
        <v>0</v>
      </c>
      <c r="N95" s="399">
        <f ca="1">Розрахунок!M93</f>
        <v>0</v>
      </c>
      <c r="O95" s="399">
        <f ca="1">Розрахунок!N93</f>
        <v>0</v>
      </c>
      <c r="P95" s="399">
        <f ca="1">Розрахунок!O93</f>
        <v>0</v>
      </c>
      <c r="Q95" s="387">
        <f ca="1">Розрахунок!DL93</f>
        <v>0</v>
      </c>
      <c r="R95" s="383" t="str">
        <f t="shared" si="1"/>
        <v xml:space="preserve"> </v>
      </c>
      <c r="S95" s="398">
        <f>Розрахунок!U93</f>
        <v>0</v>
      </c>
      <c r="T95" s="400">
        <f>Розрахунок!AB93</f>
        <v>0</v>
      </c>
      <c r="U95" s="136">
        <f>Розрахунок!AI93</f>
        <v>0</v>
      </c>
      <c r="V95" s="85">
        <f>Розрахунок!AP93</f>
        <v>0</v>
      </c>
      <c r="W95" s="398">
        <f>Розрахунок!AW93</f>
        <v>0</v>
      </c>
      <c r="X95" s="400">
        <f>Розрахунок!BD93</f>
        <v>0</v>
      </c>
      <c r="Y95" s="136">
        <f>Розрахунок!BK93</f>
        <v>0</v>
      </c>
      <c r="Z95" s="85">
        <f>Розрахунок!BR93</f>
        <v>0</v>
      </c>
      <c r="AA95" s="398">
        <f>Розрахунок!BY93</f>
        <v>0</v>
      </c>
      <c r="AB95" s="85">
        <f>Розрахунок!CF93</f>
        <v>0</v>
      </c>
      <c r="AC95" s="398">
        <f>Розрахунок!CM93</f>
        <v>0</v>
      </c>
      <c r="AD95" s="400">
        <f>Розрахунок!CT93</f>
        <v>0</v>
      </c>
      <c r="AE95" s="398">
        <f>Розрахунок!DA93</f>
        <v>0</v>
      </c>
      <c r="AF95" s="400">
        <f>Розрахунок!DH93</f>
        <v>0</v>
      </c>
      <c r="AG95" s="148"/>
      <c r="AI95" s="30" t="e">
        <f ca="1">Розрахунок!ED93</f>
        <v>#NAME?</v>
      </c>
      <c r="AJ95" s="31" t="e">
        <f ca="1">Розрахунок!EE93</f>
        <v>#NAME?</v>
      </c>
      <c r="AK95" s="31" t="e">
        <f ca="1">Розрахунок!EF93</f>
        <v>#NAME?</v>
      </c>
      <c r="AL95" s="31" t="e">
        <f ca="1">Розрахунок!EG93</f>
        <v>#NAME?</v>
      </c>
      <c r="AM95" s="31" t="e">
        <f ca="1">Розрахунок!EH93</f>
        <v>#NAME?</v>
      </c>
      <c r="AN95" s="31" t="e">
        <f ca="1">Розрахунок!EI93</f>
        <v>#NAME?</v>
      </c>
      <c r="AO95" s="32" t="e">
        <f ca="1">Розрахунок!EJ93</f>
        <v>#NAME?</v>
      </c>
      <c r="AP95" s="149" t="e">
        <f ca="1">IF(OR(Розрахунок!$EP93&lt;&gt;""),"+","")</f>
        <v>#NAME?</v>
      </c>
      <c r="AQ95" s="5"/>
    </row>
    <row r="96" spans="1:43" s="52" customFormat="1" hidden="1" x14ac:dyDescent="0.2">
      <c r="A96" s="417" t="e">
        <f ca="1">Розрахунок!A94</f>
        <v>#NAME?</v>
      </c>
      <c r="B96" s="371">
        <f>Розрахунок!B94</f>
        <v>0</v>
      </c>
      <c r="C96" s="417" t="str">
        <f>Розрахунок!C94</f>
        <v/>
      </c>
      <c r="D96" s="398" t="str">
        <f>IF(Розрахунок!F94&lt;&gt;"",LEFT(Розрахунок!F94,LEN(Розрахунок!F94)-1)," ")</f>
        <v xml:space="preserve"> </v>
      </c>
      <c r="E96" s="399" t="str">
        <f>IF(Розрахунок!G94&lt;&gt;"",LEFT(Розрахунок!G94,LEN(Розрахунок!G94)-1)," ")</f>
        <v xml:space="preserve"> </v>
      </c>
      <c r="F96" s="399" t="str">
        <f>IF(Розрахунок!H94&lt;&gt;"",LEFT(Розрахунок!H94,LEN(Розрахунок!H94)-1)," ")</f>
        <v xml:space="preserve"> </v>
      </c>
      <c r="G96" s="400" t="str">
        <f>IF(Розрахунок!I94&lt;&gt;"",LEFT(Розрахунок!I94,LEN(Розрахунок!I94)-1)," ")</f>
        <v xml:space="preserve"> </v>
      </c>
      <c r="H96" s="136">
        <f>Розрахунок!J94</f>
        <v>0</v>
      </c>
      <c r="I96" s="399" t="str">
        <f>IF(Розрахунок!K94&lt;&gt;"",LEFT(Розрахунок!K94, LEN(Розрахунок!K94)-1)," ")</f>
        <v xml:space="preserve"> </v>
      </c>
      <c r="J96" s="399">
        <f>Розрахунок!E94</f>
        <v>0</v>
      </c>
      <c r="K96" s="85">
        <f>Розрахунок!DN94</f>
        <v>0</v>
      </c>
      <c r="L96" s="398">
        <f>Розрахунок!DM94</f>
        <v>0</v>
      </c>
      <c r="M96" s="399">
        <f ca="1">Розрахунок!L94</f>
        <v>0</v>
      </c>
      <c r="N96" s="399">
        <f ca="1">Розрахунок!M94</f>
        <v>0</v>
      </c>
      <c r="O96" s="399">
        <f ca="1">Розрахунок!N94</f>
        <v>0</v>
      </c>
      <c r="P96" s="399">
        <f ca="1">Розрахунок!O94</f>
        <v>0</v>
      </c>
      <c r="Q96" s="387">
        <f ca="1">Розрахунок!DL94</f>
        <v>0</v>
      </c>
      <c r="R96" s="383" t="str">
        <f t="shared" si="1"/>
        <v xml:space="preserve"> </v>
      </c>
      <c r="S96" s="398">
        <f>Розрахунок!U94</f>
        <v>0</v>
      </c>
      <c r="T96" s="400">
        <f>Розрахунок!AB94</f>
        <v>0</v>
      </c>
      <c r="U96" s="136">
        <f>Розрахунок!AI94</f>
        <v>0</v>
      </c>
      <c r="V96" s="85">
        <f>Розрахунок!AP94</f>
        <v>0</v>
      </c>
      <c r="W96" s="398">
        <f>Розрахунок!AW94</f>
        <v>0</v>
      </c>
      <c r="X96" s="400">
        <f>Розрахунок!BD94</f>
        <v>0</v>
      </c>
      <c r="Y96" s="136">
        <f>Розрахунок!BK94</f>
        <v>0</v>
      </c>
      <c r="Z96" s="85">
        <f>Розрахунок!BR94</f>
        <v>0</v>
      </c>
      <c r="AA96" s="398">
        <f>Розрахунок!BY94</f>
        <v>0</v>
      </c>
      <c r="AB96" s="85">
        <f>Розрахунок!CF94</f>
        <v>0</v>
      </c>
      <c r="AC96" s="398">
        <f>Розрахунок!CM94</f>
        <v>0</v>
      </c>
      <c r="AD96" s="400">
        <f>Розрахунок!CT94</f>
        <v>0</v>
      </c>
      <c r="AE96" s="398">
        <f>Розрахунок!DA94</f>
        <v>0</v>
      </c>
      <c r="AF96" s="400">
        <f>Розрахунок!DH94</f>
        <v>0</v>
      </c>
      <c r="AG96" s="148"/>
      <c r="AI96" s="30" t="e">
        <f ca="1">Розрахунок!ED94</f>
        <v>#NAME?</v>
      </c>
      <c r="AJ96" s="31" t="e">
        <f ca="1">Розрахунок!EE94</f>
        <v>#NAME?</v>
      </c>
      <c r="AK96" s="31" t="e">
        <f ca="1">Розрахунок!EF94</f>
        <v>#NAME?</v>
      </c>
      <c r="AL96" s="31" t="e">
        <f ca="1">Розрахунок!EG94</f>
        <v>#NAME?</v>
      </c>
      <c r="AM96" s="31" t="e">
        <f ca="1">Розрахунок!EH94</f>
        <v>#NAME?</v>
      </c>
      <c r="AN96" s="31" t="e">
        <f ca="1">Розрахунок!EI94</f>
        <v>#NAME?</v>
      </c>
      <c r="AO96" s="32" t="e">
        <f ca="1">Розрахунок!EJ94</f>
        <v>#NAME?</v>
      </c>
      <c r="AP96" s="149" t="e">
        <f ca="1">IF(OR(Розрахунок!$EP94&lt;&gt;""),"+","")</f>
        <v>#NAME?</v>
      </c>
      <c r="AQ96" s="5"/>
    </row>
    <row r="97" spans="1:43" s="52" customFormat="1" hidden="1" x14ac:dyDescent="0.2">
      <c r="A97" s="417" t="e">
        <f ca="1">Розрахунок!A95</f>
        <v>#NAME?</v>
      </c>
      <c r="B97" s="371">
        <f>Розрахунок!B95</f>
        <v>0</v>
      </c>
      <c r="C97" s="417" t="str">
        <f>Розрахунок!C95</f>
        <v/>
      </c>
      <c r="D97" s="398" t="str">
        <f>IF(Розрахунок!F95&lt;&gt;"",LEFT(Розрахунок!F95,LEN(Розрахунок!F95)-1)," ")</f>
        <v xml:space="preserve"> </v>
      </c>
      <c r="E97" s="399" t="str">
        <f>IF(Розрахунок!G95&lt;&gt;"",LEFT(Розрахунок!G95,LEN(Розрахунок!G95)-1)," ")</f>
        <v xml:space="preserve"> </v>
      </c>
      <c r="F97" s="399" t="str">
        <f>IF(Розрахунок!H95&lt;&gt;"",LEFT(Розрахунок!H95,LEN(Розрахунок!H95)-1)," ")</f>
        <v xml:space="preserve"> </v>
      </c>
      <c r="G97" s="400" t="str">
        <f>IF(Розрахунок!I95&lt;&gt;"",LEFT(Розрахунок!I95,LEN(Розрахунок!I95)-1)," ")</f>
        <v xml:space="preserve"> </v>
      </c>
      <c r="H97" s="136">
        <f>Розрахунок!J95</f>
        <v>0</v>
      </c>
      <c r="I97" s="399" t="str">
        <f>IF(Розрахунок!K95&lt;&gt;"",LEFT(Розрахунок!K95, LEN(Розрахунок!K95)-1)," ")</f>
        <v xml:space="preserve"> </v>
      </c>
      <c r="J97" s="399">
        <f>Розрахунок!E95</f>
        <v>0</v>
      </c>
      <c r="K97" s="85">
        <f>Розрахунок!DN95</f>
        <v>0</v>
      </c>
      <c r="L97" s="398">
        <f>Розрахунок!DM95</f>
        <v>0</v>
      </c>
      <c r="M97" s="399">
        <f ca="1">Розрахунок!L95</f>
        <v>0</v>
      </c>
      <c r="N97" s="399">
        <f ca="1">Розрахунок!M95</f>
        <v>0</v>
      </c>
      <c r="O97" s="399">
        <f ca="1">Розрахунок!N95</f>
        <v>0</v>
      </c>
      <c r="P97" s="399">
        <f ca="1">Розрахунок!O95</f>
        <v>0</v>
      </c>
      <c r="Q97" s="387">
        <f ca="1">Розрахунок!DL95</f>
        <v>0</v>
      </c>
      <c r="R97" s="383" t="str">
        <f t="shared" si="1"/>
        <v xml:space="preserve"> </v>
      </c>
      <c r="S97" s="398">
        <f>Розрахунок!U95</f>
        <v>0</v>
      </c>
      <c r="T97" s="400">
        <f>Розрахунок!AB95</f>
        <v>0</v>
      </c>
      <c r="U97" s="136">
        <f>Розрахунок!AI95</f>
        <v>0</v>
      </c>
      <c r="V97" s="85">
        <f>Розрахунок!AP95</f>
        <v>0</v>
      </c>
      <c r="W97" s="398">
        <f>Розрахунок!AW95</f>
        <v>0</v>
      </c>
      <c r="X97" s="400">
        <f>Розрахунок!BD95</f>
        <v>0</v>
      </c>
      <c r="Y97" s="136">
        <f>Розрахунок!BK95</f>
        <v>0</v>
      </c>
      <c r="Z97" s="85">
        <f>Розрахунок!BR95</f>
        <v>0</v>
      </c>
      <c r="AA97" s="398">
        <f>Розрахунок!BY95</f>
        <v>0</v>
      </c>
      <c r="AB97" s="85">
        <f>Розрахунок!CF95</f>
        <v>0</v>
      </c>
      <c r="AC97" s="398">
        <f>Розрахунок!CM95</f>
        <v>0</v>
      </c>
      <c r="AD97" s="400">
        <f>Розрахунок!CT95</f>
        <v>0</v>
      </c>
      <c r="AE97" s="398">
        <f>Розрахунок!DA95</f>
        <v>0</v>
      </c>
      <c r="AF97" s="400">
        <f>Розрахунок!DH95</f>
        <v>0</v>
      </c>
      <c r="AG97" s="148"/>
      <c r="AI97" s="30" t="e">
        <f ca="1">Розрахунок!ED95</f>
        <v>#NAME?</v>
      </c>
      <c r="AJ97" s="31" t="e">
        <f ca="1">Розрахунок!EE95</f>
        <v>#NAME?</v>
      </c>
      <c r="AK97" s="31" t="e">
        <f ca="1">Розрахунок!EF95</f>
        <v>#NAME?</v>
      </c>
      <c r="AL97" s="31" t="e">
        <f ca="1">Розрахунок!EG95</f>
        <v>#NAME?</v>
      </c>
      <c r="AM97" s="31" t="e">
        <f ca="1">Розрахунок!EH95</f>
        <v>#NAME?</v>
      </c>
      <c r="AN97" s="31" t="e">
        <f ca="1">Розрахунок!EI95</f>
        <v>#NAME?</v>
      </c>
      <c r="AO97" s="32" t="e">
        <f ca="1">Розрахунок!EJ95</f>
        <v>#NAME?</v>
      </c>
      <c r="AP97" s="149" t="e">
        <f ca="1">IF(OR(Розрахунок!$EP95&lt;&gt;""),"+","")</f>
        <v>#NAME?</v>
      </c>
      <c r="AQ97" s="5"/>
    </row>
    <row r="98" spans="1:43" s="52" customFormat="1" hidden="1" x14ac:dyDescent="0.2">
      <c r="A98" s="417" t="e">
        <f ca="1">Розрахунок!A96</f>
        <v>#NAME?</v>
      </c>
      <c r="B98" s="371">
        <f>Розрахунок!B96</f>
        <v>0</v>
      </c>
      <c r="C98" s="417" t="str">
        <f>Розрахунок!C96</f>
        <v/>
      </c>
      <c r="D98" s="398" t="str">
        <f>IF(Розрахунок!F96&lt;&gt;"",LEFT(Розрахунок!F96,LEN(Розрахунок!F96)-1)," ")</f>
        <v xml:space="preserve"> </v>
      </c>
      <c r="E98" s="399" t="str">
        <f>IF(Розрахунок!G96&lt;&gt;"",LEFT(Розрахунок!G96,LEN(Розрахунок!G96)-1)," ")</f>
        <v xml:space="preserve"> </v>
      </c>
      <c r="F98" s="399" t="str">
        <f>IF(Розрахунок!H96&lt;&gt;"",LEFT(Розрахунок!H96,LEN(Розрахунок!H96)-1)," ")</f>
        <v xml:space="preserve"> </v>
      </c>
      <c r="G98" s="400" t="str">
        <f>IF(Розрахунок!I96&lt;&gt;"",LEFT(Розрахунок!I96,LEN(Розрахунок!I96)-1)," ")</f>
        <v xml:space="preserve"> </v>
      </c>
      <c r="H98" s="136">
        <f>Розрахунок!J96</f>
        <v>0</v>
      </c>
      <c r="I98" s="399" t="str">
        <f>IF(Розрахунок!K96&lt;&gt;"",LEFT(Розрахунок!K96, LEN(Розрахунок!K96)-1)," ")</f>
        <v xml:space="preserve"> </v>
      </c>
      <c r="J98" s="399">
        <f>Розрахунок!E96</f>
        <v>0</v>
      </c>
      <c r="K98" s="85">
        <f>Розрахунок!DN96</f>
        <v>0</v>
      </c>
      <c r="L98" s="398">
        <f>Розрахунок!DM96</f>
        <v>0</v>
      </c>
      <c r="M98" s="399">
        <f ca="1">Розрахунок!L96</f>
        <v>0</v>
      </c>
      <c r="N98" s="399">
        <f ca="1">Розрахунок!M96</f>
        <v>0</v>
      </c>
      <c r="O98" s="399">
        <f ca="1">Розрахунок!N96</f>
        <v>0</v>
      </c>
      <c r="P98" s="399">
        <f ca="1">Розрахунок!O96</f>
        <v>0</v>
      </c>
      <c r="Q98" s="387">
        <f ca="1">Розрахунок!DL96</f>
        <v>0</v>
      </c>
      <c r="R98" s="383" t="str">
        <f t="shared" si="1"/>
        <v xml:space="preserve"> </v>
      </c>
      <c r="S98" s="398">
        <f>Розрахунок!U96</f>
        <v>0</v>
      </c>
      <c r="T98" s="400">
        <f>Розрахунок!AB96</f>
        <v>0</v>
      </c>
      <c r="U98" s="136">
        <f>Розрахунок!AI96</f>
        <v>0</v>
      </c>
      <c r="V98" s="85">
        <f>Розрахунок!AP96</f>
        <v>0</v>
      </c>
      <c r="W98" s="398">
        <f>Розрахунок!AW96</f>
        <v>0</v>
      </c>
      <c r="X98" s="400">
        <f>Розрахунок!BD96</f>
        <v>0</v>
      </c>
      <c r="Y98" s="136">
        <f>Розрахунок!BK96</f>
        <v>0</v>
      </c>
      <c r="Z98" s="85">
        <f>Розрахунок!BR96</f>
        <v>0</v>
      </c>
      <c r="AA98" s="398">
        <f>Розрахунок!BY96</f>
        <v>0</v>
      </c>
      <c r="AB98" s="85">
        <f>Розрахунок!CF96</f>
        <v>0</v>
      </c>
      <c r="AC98" s="398">
        <f>Розрахунок!CM96</f>
        <v>0</v>
      </c>
      <c r="AD98" s="400">
        <f>Розрахунок!CT96</f>
        <v>0</v>
      </c>
      <c r="AE98" s="398">
        <f>Розрахунок!DA96</f>
        <v>0</v>
      </c>
      <c r="AF98" s="400">
        <f>Розрахунок!DH96</f>
        <v>0</v>
      </c>
      <c r="AG98" s="148"/>
      <c r="AI98" s="30" t="e">
        <f ca="1">Розрахунок!ED96</f>
        <v>#NAME?</v>
      </c>
      <c r="AJ98" s="31" t="e">
        <f ca="1">Розрахунок!EE96</f>
        <v>#NAME?</v>
      </c>
      <c r="AK98" s="31" t="e">
        <f ca="1">Розрахунок!EF96</f>
        <v>#NAME?</v>
      </c>
      <c r="AL98" s="31" t="e">
        <f ca="1">Розрахунок!EG96</f>
        <v>#NAME?</v>
      </c>
      <c r="AM98" s="31" t="e">
        <f ca="1">Розрахунок!EH96</f>
        <v>#NAME?</v>
      </c>
      <c r="AN98" s="31" t="e">
        <f ca="1">Розрахунок!EI96</f>
        <v>#NAME?</v>
      </c>
      <c r="AO98" s="32" t="e">
        <f ca="1">Розрахунок!EJ96</f>
        <v>#NAME?</v>
      </c>
      <c r="AP98" s="149" t="e">
        <f ca="1">IF(OR(Розрахунок!$EP96&lt;&gt;""),"+","")</f>
        <v>#NAME?</v>
      </c>
      <c r="AQ98" s="5"/>
    </row>
    <row r="99" spans="1:43" s="52" customFormat="1" hidden="1" x14ac:dyDescent="0.2">
      <c r="A99" s="417" t="e">
        <f ca="1">Розрахунок!A97</f>
        <v>#NAME?</v>
      </c>
      <c r="B99" s="371">
        <f>Розрахунок!B97</f>
        <v>0</v>
      </c>
      <c r="C99" s="417" t="str">
        <f>Розрахунок!C97</f>
        <v/>
      </c>
      <c r="D99" s="398" t="str">
        <f>IF(Розрахунок!F97&lt;&gt;"",LEFT(Розрахунок!F97,LEN(Розрахунок!F97)-1)," ")</f>
        <v xml:space="preserve"> </v>
      </c>
      <c r="E99" s="399" t="str">
        <f>IF(Розрахунок!G97&lt;&gt;"",LEFT(Розрахунок!G97,LEN(Розрахунок!G97)-1)," ")</f>
        <v xml:space="preserve"> </v>
      </c>
      <c r="F99" s="399" t="str">
        <f>IF(Розрахунок!H97&lt;&gt;"",LEFT(Розрахунок!H97,LEN(Розрахунок!H97)-1)," ")</f>
        <v xml:space="preserve"> </v>
      </c>
      <c r="G99" s="400" t="str">
        <f>IF(Розрахунок!I97&lt;&gt;"",LEFT(Розрахунок!I97,LEN(Розрахунок!I97)-1)," ")</f>
        <v xml:space="preserve"> </v>
      </c>
      <c r="H99" s="136">
        <f>Розрахунок!J97</f>
        <v>0</v>
      </c>
      <c r="I99" s="399" t="str">
        <f>IF(Розрахунок!K97&lt;&gt;"",LEFT(Розрахунок!K97, LEN(Розрахунок!K97)-1)," ")</f>
        <v xml:space="preserve"> </v>
      </c>
      <c r="J99" s="399">
        <f>Розрахунок!E97</f>
        <v>0</v>
      </c>
      <c r="K99" s="85">
        <f>Розрахунок!DN97</f>
        <v>0</v>
      </c>
      <c r="L99" s="398">
        <f>Розрахунок!DM97</f>
        <v>0</v>
      </c>
      <c r="M99" s="399">
        <f ca="1">Розрахунок!L97</f>
        <v>0</v>
      </c>
      <c r="N99" s="399">
        <f ca="1">Розрахунок!M97</f>
        <v>0</v>
      </c>
      <c r="O99" s="399">
        <f ca="1">Розрахунок!N97</f>
        <v>0</v>
      </c>
      <c r="P99" s="399">
        <f ca="1">Розрахунок!O97</f>
        <v>0</v>
      </c>
      <c r="Q99" s="387">
        <f ca="1">Розрахунок!DL97</f>
        <v>0</v>
      </c>
      <c r="R99" s="383" t="str">
        <f t="shared" si="1"/>
        <v xml:space="preserve"> </v>
      </c>
      <c r="S99" s="398">
        <f>Розрахунок!U97</f>
        <v>0</v>
      </c>
      <c r="T99" s="400">
        <f>Розрахунок!AB97</f>
        <v>0</v>
      </c>
      <c r="U99" s="136">
        <f>Розрахунок!AI97</f>
        <v>0</v>
      </c>
      <c r="V99" s="85">
        <f>Розрахунок!AP97</f>
        <v>0</v>
      </c>
      <c r="W99" s="398">
        <f>Розрахунок!AW97</f>
        <v>0</v>
      </c>
      <c r="X99" s="400">
        <f>Розрахунок!BD97</f>
        <v>0</v>
      </c>
      <c r="Y99" s="136">
        <f>Розрахунок!BK97</f>
        <v>0</v>
      </c>
      <c r="Z99" s="85">
        <f>Розрахунок!BR97</f>
        <v>0</v>
      </c>
      <c r="AA99" s="398">
        <f>Розрахунок!BY97</f>
        <v>0</v>
      </c>
      <c r="AB99" s="85">
        <f>Розрахунок!CF97</f>
        <v>0</v>
      </c>
      <c r="AC99" s="398">
        <f>Розрахунок!CM97</f>
        <v>0</v>
      </c>
      <c r="AD99" s="400">
        <f>Розрахунок!CT97</f>
        <v>0</v>
      </c>
      <c r="AE99" s="398">
        <f>Розрахунок!DA97</f>
        <v>0</v>
      </c>
      <c r="AF99" s="400">
        <f>Розрахунок!DH97</f>
        <v>0</v>
      </c>
      <c r="AG99" s="148"/>
      <c r="AI99" s="30" t="e">
        <f ca="1">Розрахунок!ED97</f>
        <v>#NAME?</v>
      </c>
      <c r="AJ99" s="31" t="e">
        <f ca="1">Розрахунок!EE97</f>
        <v>#NAME?</v>
      </c>
      <c r="AK99" s="31" t="e">
        <f ca="1">Розрахунок!EF97</f>
        <v>#NAME?</v>
      </c>
      <c r="AL99" s="31" t="e">
        <f ca="1">Розрахунок!EG97</f>
        <v>#NAME?</v>
      </c>
      <c r="AM99" s="31" t="e">
        <f ca="1">Розрахунок!EH97</f>
        <v>#NAME?</v>
      </c>
      <c r="AN99" s="31" t="e">
        <f ca="1">Розрахунок!EI97</f>
        <v>#NAME?</v>
      </c>
      <c r="AO99" s="32" t="e">
        <f ca="1">Розрахунок!EJ97</f>
        <v>#NAME?</v>
      </c>
      <c r="AP99" s="149" t="e">
        <f ca="1">IF(OR(Розрахунок!$EP97&lt;&gt;""),"+","")</f>
        <v>#NAME?</v>
      </c>
      <c r="AQ99" s="5"/>
    </row>
    <row r="100" spans="1:43" s="52" customFormat="1" hidden="1" x14ac:dyDescent="0.2">
      <c r="A100" s="417" t="e">
        <f ca="1">Розрахунок!A98</f>
        <v>#NAME?</v>
      </c>
      <c r="B100" s="371">
        <f>Розрахунок!B98</f>
        <v>0</v>
      </c>
      <c r="C100" s="417" t="str">
        <f>Розрахунок!C98</f>
        <v/>
      </c>
      <c r="D100" s="398" t="str">
        <f>IF(Розрахунок!F98&lt;&gt;"",LEFT(Розрахунок!F98,LEN(Розрахунок!F98)-1)," ")</f>
        <v xml:space="preserve"> </v>
      </c>
      <c r="E100" s="399" t="str">
        <f>IF(Розрахунок!G98&lt;&gt;"",LEFT(Розрахунок!G98,LEN(Розрахунок!G98)-1)," ")</f>
        <v xml:space="preserve"> </v>
      </c>
      <c r="F100" s="399" t="str">
        <f>IF(Розрахунок!H98&lt;&gt;"",LEFT(Розрахунок!H98,LEN(Розрахунок!H98)-1)," ")</f>
        <v xml:space="preserve"> </v>
      </c>
      <c r="G100" s="400" t="str">
        <f>IF(Розрахунок!I98&lt;&gt;"",LEFT(Розрахунок!I98,LEN(Розрахунок!I98)-1)," ")</f>
        <v xml:space="preserve"> </v>
      </c>
      <c r="H100" s="136">
        <f>Розрахунок!J98</f>
        <v>0</v>
      </c>
      <c r="I100" s="399" t="str">
        <f>IF(Розрахунок!K98&lt;&gt;"",LEFT(Розрахунок!K98, LEN(Розрахунок!K98)-1)," ")</f>
        <v xml:space="preserve"> </v>
      </c>
      <c r="J100" s="399">
        <f>Розрахунок!E98</f>
        <v>0</v>
      </c>
      <c r="K100" s="85">
        <f>Розрахунок!DN98</f>
        <v>0</v>
      </c>
      <c r="L100" s="398">
        <f>Розрахунок!DM98</f>
        <v>0</v>
      </c>
      <c r="M100" s="399">
        <f ca="1">Розрахунок!L98</f>
        <v>0</v>
      </c>
      <c r="N100" s="399">
        <f ca="1">Розрахунок!M98</f>
        <v>0</v>
      </c>
      <c r="O100" s="399">
        <f ca="1">Розрахунок!N98</f>
        <v>0</v>
      </c>
      <c r="P100" s="399">
        <f ca="1">Розрахунок!O98</f>
        <v>0</v>
      </c>
      <c r="Q100" s="387">
        <f ca="1">Розрахунок!DL98</f>
        <v>0</v>
      </c>
      <c r="R100" s="383" t="str">
        <f t="shared" si="1"/>
        <v xml:space="preserve"> </v>
      </c>
      <c r="S100" s="398">
        <f>Розрахунок!U98</f>
        <v>0</v>
      </c>
      <c r="T100" s="400">
        <f>Розрахунок!AB98</f>
        <v>0</v>
      </c>
      <c r="U100" s="136">
        <f>Розрахунок!AI98</f>
        <v>0</v>
      </c>
      <c r="V100" s="85">
        <f>Розрахунок!AP98</f>
        <v>0</v>
      </c>
      <c r="W100" s="398">
        <f>Розрахунок!AW98</f>
        <v>0</v>
      </c>
      <c r="X100" s="400">
        <f>Розрахунок!BD98</f>
        <v>0</v>
      </c>
      <c r="Y100" s="136">
        <f>Розрахунок!BK98</f>
        <v>0</v>
      </c>
      <c r="Z100" s="85">
        <f>Розрахунок!BR98</f>
        <v>0</v>
      </c>
      <c r="AA100" s="398">
        <f>Розрахунок!BY98</f>
        <v>0</v>
      </c>
      <c r="AB100" s="85">
        <f>Розрахунок!CF98</f>
        <v>0</v>
      </c>
      <c r="AC100" s="398">
        <f>Розрахунок!CM98</f>
        <v>0</v>
      </c>
      <c r="AD100" s="400">
        <f>Розрахунок!CT98</f>
        <v>0</v>
      </c>
      <c r="AE100" s="398">
        <f>Розрахунок!DA98</f>
        <v>0</v>
      </c>
      <c r="AF100" s="400">
        <f>Розрахунок!DH98</f>
        <v>0</v>
      </c>
      <c r="AG100" s="148"/>
      <c r="AI100" s="30" t="e">
        <f ca="1">Розрахунок!ED98</f>
        <v>#NAME?</v>
      </c>
      <c r="AJ100" s="31" t="e">
        <f ca="1">Розрахунок!EE98</f>
        <v>#NAME?</v>
      </c>
      <c r="AK100" s="31" t="e">
        <f ca="1">Розрахунок!EF98</f>
        <v>#NAME?</v>
      </c>
      <c r="AL100" s="31" t="e">
        <f ca="1">Розрахунок!EG98</f>
        <v>#NAME?</v>
      </c>
      <c r="AM100" s="31" t="e">
        <f ca="1">Розрахунок!EH98</f>
        <v>#NAME?</v>
      </c>
      <c r="AN100" s="31" t="e">
        <f ca="1">Розрахунок!EI98</f>
        <v>#NAME?</v>
      </c>
      <c r="AO100" s="32" t="e">
        <f ca="1">Розрахунок!EJ98</f>
        <v>#NAME?</v>
      </c>
      <c r="AP100" s="149" t="e">
        <f ca="1">IF(OR(Розрахунок!$EP98&lt;&gt;""),"+","")</f>
        <v>#NAME?</v>
      </c>
      <c r="AQ100" s="5"/>
    </row>
    <row r="101" spans="1:43" s="52" customFormat="1" hidden="1" x14ac:dyDescent="0.2">
      <c r="A101" s="417" t="e">
        <f ca="1">Розрахунок!A99</f>
        <v>#NAME?</v>
      </c>
      <c r="B101" s="371">
        <f>Розрахунок!B99</f>
        <v>0</v>
      </c>
      <c r="C101" s="417" t="str">
        <f>Розрахунок!C99</f>
        <v/>
      </c>
      <c r="D101" s="398" t="str">
        <f>IF(Розрахунок!F99&lt;&gt;"",LEFT(Розрахунок!F99,LEN(Розрахунок!F99)-1)," ")</f>
        <v xml:space="preserve"> </v>
      </c>
      <c r="E101" s="399" t="str">
        <f>IF(Розрахунок!G99&lt;&gt;"",LEFT(Розрахунок!G99,LEN(Розрахунок!G99)-1)," ")</f>
        <v xml:space="preserve"> </v>
      </c>
      <c r="F101" s="399" t="str">
        <f>IF(Розрахунок!H99&lt;&gt;"",LEFT(Розрахунок!H99,LEN(Розрахунок!H99)-1)," ")</f>
        <v xml:space="preserve"> </v>
      </c>
      <c r="G101" s="400" t="str">
        <f>IF(Розрахунок!I99&lt;&gt;"",LEFT(Розрахунок!I99,LEN(Розрахунок!I99)-1)," ")</f>
        <v xml:space="preserve"> </v>
      </c>
      <c r="H101" s="136">
        <f>Розрахунок!J99</f>
        <v>0</v>
      </c>
      <c r="I101" s="399" t="str">
        <f>IF(Розрахунок!K99&lt;&gt;"",LEFT(Розрахунок!K99, LEN(Розрахунок!K99)-1)," ")</f>
        <v xml:space="preserve"> </v>
      </c>
      <c r="J101" s="399">
        <f>Розрахунок!E99</f>
        <v>0</v>
      </c>
      <c r="K101" s="85">
        <f>Розрахунок!DN99</f>
        <v>0</v>
      </c>
      <c r="L101" s="398">
        <f>Розрахунок!DM99</f>
        <v>0</v>
      </c>
      <c r="M101" s="399">
        <f ca="1">Розрахунок!L99</f>
        <v>0</v>
      </c>
      <c r="N101" s="399">
        <f ca="1">Розрахунок!M99</f>
        <v>0</v>
      </c>
      <c r="O101" s="399">
        <f ca="1">Розрахунок!N99</f>
        <v>0</v>
      </c>
      <c r="P101" s="399">
        <f ca="1">Розрахунок!O99</f>
        <v>0</v>
      </c>
      <c r="Q101" s="387">
        <f ca="1">Розрахунок!DL99</f>
        <v>0</v>
      </c>
      <c r="R101" s="383" t="str">
        <f t="shared" si="1"/>
        <v xml:space="preserve"> </v>
      </c>
      <c r="S101" s="398">
        <f>Розрахунок!U99</f>
        <v>0</v>
      </c>
      <c r="T101" s="400">
        <f>Розрахунок!AB99</f>
        <v>0</v>
      </c>
      <c r="U101" s="136">
        <f>Розрахунок!AI99</f>
        <v>0</v>
      </c>
      <c r="V101" s="85">
        <f>Розрахунок!AP99</f>
        <v>0</v>
      </c>
      <c r="W101" s="398">
        <f>Розрахунок!AW99</f>
        <v>0</v>
      </c>
      <c r="X101" s="400">
        <f>Розрахунок!BD99</f>
        <v>0</v>
      </c>
      <c r="Y101" s="136">
        <f>Розрахунок!BK99</f>
        <v>0</v>
      </c>
      <c r="Z101" s="85">
        <f>Розрахунок!BR99</f>
        <v>0</v>
      </c>
      <c r="AA101" s="398">
        <f>Розрахунок!BY99</f>
        <v>0</v>
      </c>
      <c r="AB101" s="85">
        <f>Розрахунок!CF99</f>
        <v>0</v>
      </c>
      <c r="AC101" s="398">
        <f>Розрахунок!CM99</f>
        <v>0</v>
      </c>
      <c r="AD101" s="400">
        <f>Розрахунок!CT99</f>
        <v>0</v>
      </c>
      <c r="AE101" s="398">
        <f>Розрахунок!DA99</f>
        <v>0</v>
      </c>
      <c r="AF101" s="400">
        <f>Розрахунок!DH99</f>
        <v>0</v>
      </c>
      <c r="AG101" s="148"/>
      <c r="AI101" s="30" t="e">
        <f ca="1">Розрахунок!ED99</f>
        <v>#NAME?</v>
      </c>
      <c r="AJ101" s="31" t="e">
        <f ca="1">Розрахунок!EE99</f>
        <v>#NAME?</v>
      </c>
      <c r="AK101" s="31" t="e">
        <f ca="1">Розрахунок!EF99</f>
        <v>#NAME?</v>
      </c>
      <c r="AL101" s="31" t="e">
        <f ca="1">Розрахунок!EG99</f>
        <v>#NAME?</v>
      </c>
      <c r="AM101" s="31" t="e">
        <f ca="1">Розрахунок!EH99</f>
        <v>#NAME?</v>
      </c>
      <c r="AN101" s="31" t="e">
        <f ca="1">Розрахунок!EI99</f>
        <v>#NAME?</v>
      </c>
      <c r="AO101" s="32" t="e">
        <f ca="1">Розрахунок!EJ99</f>
        <v>#NAME?</v>
      </c>
      <c r="AP101" s="149" t="e">
        <f ca="1">IF(OR(Розрахунок!$EP99&lt;&gt;""),"+","")</f>
        <v>#NAME?</v>
      </c>
      <c r="AQ101" s="5"/>
    </row>
    <row r="102" spans="1:43" s="52" customFormat="1" hidden="1" x14ac:dyDescent="0.2">
      <c r="A102" s="417" t="e">
        <f ca="1">Розрахунок!A100</f>
        <v>#NAME?</v>
      </c>
      <c r="B102" s="371">
        <f>Розрахунок!B100</f>
        <v>0</v>
      </c>
      <c r="C102" s="417" t="str">
        <f>Розрахунок!C100</f>
        <v/>
      </c>
      <c r="D102" s="398" t="str">
        <f>IF(Розрахунок!F100&lt;&gt;"",LEFT(Розрахунок!F100,LEN(Розрахунок!F100)-1)," ")</f>
        <v xml:space="preserve"> </v>
      </c>
      <c r="E102" s="399" t="str">
        <f>IF(Розрахунок!G100&lt;&gt;"",LEFT(Розрахунок!G100,LEN(Розрахунок!G100)-1)," ")</f>
        <v xml:space="preserve"> </v>
      </c>
      <c r="F102" s="399" t="str">
        <f>IF(Розрахунок!H100&lt;&gt;"",LEFT(Розрахунок!H100,LEN(Розрахунок!H100)-1)," ")</f>
        <v xml:space="preserve"> </v>
      </c>
      <c r="G102" s="400" t="str">
        <f>IF(Розрахунок!I100&lt;&gt;"",LEFT(Розрахунок!I100,LEN(Розрахунок!I100)-1)," ")</f>
        <v xml:space="preserve"> </v>
      </c>
      <c r="H102" s="136">
        <f>Розрахунок!J100</f>
        <v>0</v>
      </c>
      <c r="I102" s="399" t="str">
        <f>IF(Розрахунок!K100&lt;&gt;"",LEFT(Розрахунок!K100, LEN(Розрахунок!K100)-1)," ")</f>
        <v xml:space="preserve"> </v>
      </c>
      <c r="J102" s="399">
        <f>Розрахунок!E100</f>
        <v>0</v>
      </c>
      <c r="K102" s="85">
        <f>Розрахунок!DN100</f>
        <v>0</v>
      </c>
      <c r="L102" s="398">
        <f>Розрахунок!DM100</f>
        <v>0</v>
      </c>
      <c r="M102" s="399">
        <f ca="1">Розрахунок!L100</f>
        <v>0</v>
      </c>
      <c r="N102" s="399">
        <f ca="1">Розрахунок!M100</f>
        <v>0</v>
      </c>
      <c r="O102" s="399">
        <f ca="1">Розрахунок!N100</f>
        <v>0</v>
      </c>
      <c r="P102" s="399">
        <f ca="1">Розрахунок!O100</f>
        <v>0</v>
      </c>
      <c r="Q102" s="387">
        <f ca="1">Розрахунок!DL100</f>
        <v>0</v>
      </c>
      <c r="R102" s="383" t="str">
        <f t="shared" si="1"/>
        <v xml:space="preserve"> </v>
      </c>
      <c r="S102" s="398">
        <f>Розрахунок!U100</f>
        <v>0</v>
      </c>
      <c r="T102" s="400">
        <f>Розрахунок!AB100</f>
        <v>0</v>
      </c>
      <c r="U102" s="136">
        <f>Розрахунок!AI100</f>
        <v>0</v>
      </c>
      <c r="V102" s="85">
        <f>Розрахунок!AP100</f>
        <v>0</v>
      </c>
      <c r="W102" s="398">
        <f>Розрахунок!AW100</f>
        <v>0</v>
      </c>
      <c r="X102" s="400">
        <f>Розрахунок!BD100</f>
        <v>0</v>
      </c>
      <c r="Y102" s="136">
        <f>Розрахунок!BK100</f>
        <v>0</v>
      </c>
      <c r="Z102" s="85">
        <f>Розрахунок!BR100</f>
        <v>0</v>
      </c>
      <c r="AA102" s="398">
        <f>Розрахунок!BY100</f>
        <v>0</v>
      </c>
      <c r="AB102" s="85">
        <f>Розрахунок!CF100</f>
        <v>0</v>
      </c>
      <c r="AC102" s="398">
        <f>Розрахунок!CM100</f>
        <v>0</v>
      </c>
      <c r="AD102" s="400">
        <f>Розрахунок!CT100</f>
        <v>0</v>
      </c>
      <c r="AE102" s="398">
        <f>Розрахунок!DA100</f>
        <v>0</v>
      </c>
      <c r="AF102" s="400">
        <f>Розрахунок!DH100</f>
        <v>0</v>
      </c>
      <c r="AG102" s="148"/>
      <c r="AI102" s="30" t="e">
        <f ca="1">Розрахунок!ED100</f>
        <v>#NAME?</v>
      </c>
      <c r="AJ102" s="31" t="e">
        <f ca="1">Розрахунок!EE100</f>
        <v>#NAME?</v>
      </c>
      <c r="AK102" s="31" t="e">
        <f ca="1">Розрахунок!EF100</f>
        <v>#NAME?</v>
      </c>
      <c r="AL102" s="31" t="e">
        <f ca="1">Розрахунок!EG100</f>
        <v>#NAME?</v>
      </c>
      <c r="AM102" s="31" t="e">
        <f ca="1">Розрахунок!EH100</f>
        <v>#NAME?</v>
      </c>
      <c r="AN102" s="31" t="e">
        <f ca="1">Розрахунок!EI100</f>
        <v>#NAME?</v>
      </c>
      <c r="AO102" s="32" t="e">
        <f ca="1">Розрахунок!EJ100</f>
        <v>#NAME?</v>
      </c>
      <c r="AP102" s="149" t="e">
        <f ca="1">IF(OR(Розрахунок!$EP100&lt;&gt;""),"+","")</f>
        <v>#NAME?</v>
      </c>
      <c r="AQ102" s="5"/>
    </row>
    <row r="103" spans="1:43" s="52" customFormat="1" hidden="1" x14ac:dyDescent="0.2">
      <c r="A103" s="417" t="e">
        <f ca="1">Розрахунок!A101</f>
        <v>#NAME?</v>
      </c>
      <c r="B103" s="371">
        <f>Розрахунок!B101</f>
        <v>0</v>
      </c>
      <c r="C103" s="417" t="str">
        <f>Розрахунок!C101</f>
        <v/>
      </c>
      <c r="D103" s="398" t="str">
        <f>IF(Розрахунок!F101&lt;&gt;"",LEFT(Розрахунок!F101,LEN(Розрахунок!F101)-1)," ")</f>
        <v xml:space="preserve"> </v>
      </c>
      <c r="E103" s="399" t="str">
        <f>IF(Розрахунок!G101&lt;&gt;"",LEFT(Розрахунок!G101,LEN(Розрахунок!G101)-1)," ")</f>
        <v xml:space="preserve"> </v>
      </c>
      <c r="F103" s="399" t="str">
        <f>IF(Розрахунок!H101&lt;&gt;"",LEFT(Розрахунок!H101,LEN(Розрахунок!H101)-1)," ")</f>
        <v xml:space="preserve"> </v>
      </c>
      <c r="G103" s="400" t="str">
        <f>IF(Розрахунок!I101&lt;&gt;"",LEFT(Розрахунок!I101,LEN(Розрахунок!I101)-1)," ")</f>
        <v xml:space="preserve"> </v>
      </c>
      <c r="H103" s="136">
        <f>Розрахунок!J101</f>
        <v>0</v>
      </c>
      <c r="I103" s="399" t="str">
        <f>IF(Розрахунок!K101&lt;&gt;"",LEFT(Розрахунок!K101, LEN(Розрахунок!K101)-1)," ")</f>
        <v xml:space="preserve"> </v>
      </c>
      <c r="J103" s="399">
        <f>Розрахунок!E101</f>
        <v>0</v>
      </c>
      <c r="K103" s="85">
        <f>Розрахунок!DN101</f>
        <v>0</v>
      </c>
      <c r="L103" s="398">
        <f>Розрахунок!DM101</f>
        <v>0</v>
      </c>
      <c r="M103" s="399">
        <f ca="1">Розрахунок!L101</f>
        <v>0</v>
      </c>
      <c r="N103" s="399">
        <f ca="1">Розрахунок!M101</f>
        <v>0</v>
      </c>
      <c r="O103" s="399">
        <f ca="1">Розрахунок!N101</f>
        <v>0</v>
      </c>
      <c r="P103" s="399">
        <f ca="1">Розрахунок!O101</f>
        <v>0</v>
      </c>
      <c r="Q103" s="387">
        <f ca="1">Розрахунок!DL101</f>
        <v>0</v>
      </c>
      <c r="R103" s="383" t="str">
        <f t="shared" si="1"/>
        <v xml:space="preserve"> </v>
      </c>
      <c r="S103" s="398">
        <f>Розрахунок!U101</f>
        <v>0</v>
      </c>
      <c r="T103" s="400">
        <f>Розрахунок!AB101</f>
        <v>0</v>
      </c>
      <c r="U103" s="136">
        <f>Розрахунок!AI101</f>
        <v>0</v>
      </c>
      <c r="V103" s="85">
        <f>Розрахунок!AP101</f>
        <v>0</v>
      </c>
      <c r="W103" s="398">
        <f>Розрахунок!AW101</f>
        <v>0</v>
      </c>
      <c r="X103" s="400">
        <f>Розрахунок!BD101</f>
        <v>0</v>
      </c>
      <c r="Y103" s="136">
        <f>Розрахунок!BK101</f>
        <v>0</v>
      </c>
      <c r="Z103" s="85">
        <f>Розрахунок!BR101</f>
        <v>0</v>
      </c>
      <c r="AA103" s="398">
        <f>Розрахунок!BY101</f>
        <v>0</v>
      </c>
      <c r="AB103" s="85">
        <f>Розрахунок!CF101</f>
        <v>0</v>
      </c>
      <c r="AC103" s="398">
        <f>Розрахунок!CM101</f>
        <v>0</v>
      </c>
      <c r="AD103" s="400">
        <f>Розрахунок!CT101</f>
        <v>0</v>
      </c>
      <c r="AE103" s="398">
        <f>Розрахунок!DA101</f>
        <v>0</v>
      </c>
      <c r="AF103" s="400">
        <f>Розрахунок!DH101</f>
        <v>0</v>
      </c>
      <c r="AG103" s="148"/>
      <c r="AI103" s="30" t="e">
        <f ca="1">Розрахунок!ED101</f>
        <v>#NAME?</v>
      </c>
      <c r="AJ103" s="31" t="e">
        <f ca="1">Розрахунок!EE101</f>
        <v>#NAME?</v>
      </c>
      <c r="AK103" s="31" t="e">
        <f ca="1">Розрахунок!EF101</f>
        <v>#NAME?</v>
      </c>
      <c r="AL103" s="31" t="e">
        <f ca="1">Розрахунок!EG101</f>
        <v>#NAME?</v>
      </c>
      <c r="AM103" s="31" t="e">
        <f ca="1">Розрахунок!EH101</f>
        <v>#NAME?</v>
      </c>
      <c r="AN103" s="31" t="e">
        <f ca="1">Розрахунок!EI101</f>
        <v>#NAME?</v>
      </c>
      <c r="AO103" s="32" t="e">
        <f ca="1">Розрахунок!EJ101</f>
        <v>#NAME?</v>
      </c>
      <c r="AP103" s="149" t="e">
        <f ca="1">IF(OR(Розрахунок!$EP101&lt;&gt;""),"+","")</f>
        <v>#NAME?</v>
      </c>
      <c r="AQ103" s="5"/>
    </row>
    <row r="104" spans="1:43" s="52" customFormat="1" hidden="1" x14ac:dyDescent="0.2">
      <c r="A104" s="417" t="e">
        <f ca="1">Розрахунок!A102</f>
        <v>#NAME?</v>
      </c>
      <c r="B104" s="371">
        <f>Розрахунок!B102</f>
        <v>0</v>
      </c>
      <c r="C104" s="417" t="str">
        <f>Розрахунок!C102</f>
        <v/>
      </c>
      <c r="D104" s="398" t="str">
        <f>IF(Розрахунок!F102&lt;&gt;"",LEFT(Розрахунок!F102,LEN(Розрахунок!F102)-1)," ")</f>
        <v xml:space="preserve"> </v>
      </c>
      <c r="E104" s="399" t="str">
        <f>IF(Розрахунок!G102&lt;&gt;"",LEFT(Розрахунок!G102,LEN(Розрахунок!G102)-1)," ")</f>
        <v xml:space="preserve"> </v>
      </c>
      <c r="F104" s="399" t="str">
        <f>IF(Розрахунок!H102&lt;&gt;"",LEFT(Розрахунок!H102,LEN(Розрахунок!H102)-1)," ")</f>
        <v xml:space="preserve"> </v>
      </c>
      <c r="G104" s="400" t="str">
        <f>IF(Розрахунок!I102&lt;&gt;"",LEFT(Розрахунок!I102,LEN(Розрахунок!I102)-1)," ")</f>
        <v xml:space="preserve"> </v>
      </c>
      <c r="H104" s="136">
        <f>Розрахунок!J102</f>
        <v>0</v>
      </c>
      <c r="I104" s="399" t="str">
        <f>IF(Розрахунок!K102&lt;&gt;"",LEFT(Розрахунок!K102, LEN(Розрахунок!K102)-1)," ")</f>
        <v xml:space="preserve"> </v>
      </c>
      <c r="J104" s="399">
        <f>Розрахунок!E102</f>
        <v>0</v>
      </c>
      <c r="K104" s="85">
        <f>Розрахунок!DN102</f>
        <v>0</v>
      </c>
      <c r="L104" s="398">
        <f>Розрахунок!DM102</f>
        <v>0</v>
      </c>
      <c r="M104" s="399">
        <f ca="1">Розрахунок!L102</f>
        <v>0</v>
      </c>
      <c r="N104" s="399">
        <f ca="1">Розрахунок!M102</f>
        <v>0</v>
      </c>
      <c r="O104" s="399">
        <f ca="1">Розрахунок!N102</f>
        <v>0</v>
      </c>
      <c r="P104" s="399">
        <f ca="1">Розрахунок!O102</f>
        <v>0</v>
      </c>
      <c r="Q104" s="387">
        <f ca="1">Розрахунок!DL102</f>
        <v>0</v>
      </c>
      <c r="R104" s="383" t="str">
        <f t="shared" si="1"/>
        <v xml:space="preserve"> </v>
      </c>
      <c r="S104" s="398">
        <f>Розрахунок!U102</f>
        <v>0</v>
      </c>
      <c r="T104" s="400">
        <f>Розрахунок!AB102</f>
        <v>0</v>
      </c>
      <c r="U104" s="136">
        <f>Розрахунок!AI102</f>
        <v>0</v>
      </c>
      <c r="V104" s="85">
        <f>Розрахунок!AP102</f>
        <v>0</v>
      </c>
      <c r="W104" s="398">
        <f>Розрахунок!AW102</f>
        <v>0</v>
      </c>
      <c r="X104" s="400">
        <f>Розрахунок!BD102</f>
        <v>0</v>
      </c>
      <c r="Y104" s="136">
        <f>Розрахунок!BK102</f>
        <v>0</v>
      </c>
      <c r="Z104" s="85">
        <f>Розрахунок!BR102</f>
        <v>0</v>
      </c>
      <c r="AA104" s="398">
        <f>Розрахунок!BY102</f>
        <v>0</v>
      </c>
      <c r="AB104" s="85">
        <f>Розрахунок!CF102</f>
        <v>0</v>
      </c>
      <c r="AC104" s="398">
        <f>Розрахунок!CM102</f>
        <v>0</v>
      </c>
      <c r="AD104" s="400">
        <f>Розрахунок!CT102</f>
        <v>0</v>
      </c>
      <c r="AE104" s="398">
        <f>Розрахунок!DA102</f>
        <v>0</v>
      </c>
      <c r="AF104" s="400">
        <f>Розрахунок!DH102</f>
        <v>0</v>
      </c>
      <c r="AG104" s="148"/>
      <c r="AI104" s="30" t="e">
        <f ca="1">Розрахунок!ED102</f>
        <v>#NAME?</v>
      </c>
      <c r="AJ104" s="31" t="e">
        <f ca="1">Розрахунок!EE102</f>
        <v>#NAME?</v>
      </c>
      <c r="AK104" s="31" t="e">
        <f ca="1">Розрахунок!EF102</f>
        <v>#NAME?</v>
      </c>
      <c r="AL104" s="31" t="e">
        <f ca="1">Розрахунок!EG102</f>
        <v>#NAME?</v>
      </c>
      <c r="AM104" s="31" t="e">
        <f ca="1">Розрахунок!EH102</f>
        <v>#NAME?</v>
      </c>
      <c r="AN104" s="31" t="e">
        <f ca="1">Розрахунок!EI102</f>
        <v>#NAME?</v>
      </c>
      <c r="AO104" s="32" t="e">
        <f ca="1">Розрахунок!EJ102</f>
        <v>#NAME?</v>
      </c>
      <c r="AP104" s="149" t="e">
        <f ca="1">IF(OR(Розрахунок!$EP102&lt;&gt;""),"+","")</f>
        <v>#NAME?</v>
      </c>
      <c r="AQ104" s="5"/>
    </row>
    <row r="105" spans="1:43" s="52" customFormat="1" hidden="1" x14ac:dyDescent="0.2">
      <c r="A105" s="417" t="e">
        <f ca="1">Розрахунок!A103</f>
        <v>#NAME?</v>
      </c>
      <c r="B105" s="371">
        <f>Розрахунок!B103</f>
        <v>0</v>
      </c>
      <c r="C105" s="417" t="str">
        <f>Розрахунок!C103</f>
        <v/>
      </c>
      <c r="D105" s="398" t="str">
        <f>IF(Розрахунок!F103&lt;&gt;"",LEFT(Розрахунок!F103,LEN(Розрахунок!F103)-1)," ")</f>
        <v xml:space="preserve"> </v>
      </c>
      <c r="E105" s="399" t="str">
        <f>IF(Розрахунок!G103&lt;&gt;"",LEFT(Розрахунок!G103,LEN(Розрахунок!G103)-1)," ")</f>
        <v xml:space="preserve"> </v>
      </c>
      <c r="F105" s="399" t="str">
        <f>IF(Розрахунок!H103&lt;&gt;"",LEFT(Розрахунок!H103,LEN(Розрахунок!H103)-1)," ")</f>
        <v xml:space="preserve"> </v>
      </c>
      <c r="G105" s="400" t="str">
        <f>IF(Розрахунок!I103&lt;&gt;"",LEFT(Розрахунок!I103,LEN(Розрахунок!I103)-1)," ")</f>
        <v xml:space="preserve"> </v>
      </c>
      <c r="H105" s="136">
        <f>Розрахунок!J103</f>
        <v>0</v>
      </c>
      <c r="I105" s="399" t="str">
        <f>IF(Розрахунок!K103&lt;&gt;"",LEFT(Розрахунок!K103, LEN(Розрахунок!K103)-1)," ")</f>
        <v xml:space="preserve"> </v>
      </c>
      <c r="J105" s="399">
        <f>Розрахунок!E103</f>
        <v>0</v>
      </c>
      <c r="K105" s="85">
        <f>Розрахунок!DN103</f>
        <v>0</v>
      </c>
      <c r="L105" s="398">
        <f>Розрахунок!DM103</f>
        <v>0</v>
      </c>
      <c r="M105" s="399">
        <f ca="1">Розрахунок!L103</f>
        <v>0</v>
      </c>
      <c r="N105" s="399">
        <f ca="1">Розрахунок!M103</f>
        <v>0</v>
      </c>
      <c r="O105" s="399">
        <f ca="1">Розрахунок!N103</f>
        <v>0</v>
      </c>
      <c r="P105" s="399">
        <f ca="1">Розрахунок!O103</f>
        <v>0</v>
      </c>
      <c r="Q105" s="387">
        <f ca="1">Розрахунок!DL103</f>
        <v>0</v>
      </c>
      <c r="R105" s="383" t="str">
        <f t="shared" si="1"/>
        <v xml:space="preserve"> </v>
      </c>
      <c r="S105" s="398">
        <f>Розрахунок!U103</f>
        <v>0</v>
      </c>
      <c r="T105" s="400">
        <f>Розрахунок!AB103</f>
        <v>0</v>
      </c>
      <c r="U105" s="136">
        <f>Розрахунок!AI103</f>
        <v>0</v>
      </c>
      <c r="V105" s="85">
        <f>Розрахунок!AP103</f>
        <v>0</v>
      </c>
      <c r="W105" s="398">
        <f>Розрахунок!AW103</f>
        <v>0</v>
      </c>
      <c r="X105" s="400">
        <f>Розрахунок!BD103</f>
        <v>0</v>
      </c>
      <c r="Y105" s="136">
        <f>Розрахунок!BK103</f>
        <v>0</v>
      </c>
      <c r="Z105" s="85">
        <f>Розрахунок!BR103</f>
        <v>0</v>
      </c>
      <c r="AA105" s="398">
        <f>Розрахунок!BY103</f>
        <v>0</v>
      </c>
      <c r="AB105" s="85">
        <f>Розрахунок!CF103</f>
        <v>0</v>
      </c>
      <c r="AC105" s="398">
        <f>Розрахунок!CM103</f>
        <v>0</v>
      </c>
      <c r="AD105" s="400">
        <f>Розрахунок!CT103</f>
        <v>0</v>
      </c>
      <c r="AE105" s="398">
        <f>Розрахунок!DA103</f>
        <v>0</v>
      </c>
      <c r="AF105" s="400">
        <f>Розрахунок!DH103</f>
        <v>0</v>
      </c>
      <c r="AG105" s="148"/>
      <c r="AI105" s="30" t="e">
        <f ca="1">Розрахунок!ED103</f>
        <v>#NAME?</v>
      </c>
      <c r="AJ105" s="31" t="e">
        <f ca="1">Розрахунок!EE103</f>
        <v>#NAME?</v>
      </c>
      <c r="AK105" s="31" t="e">
        <f ca="1">Розрахунок!EF103</f>
        <v>#NAME?</v>
      </c>
      <c r="AL105" s="31" t="e">
        <f ca="1">Розрахунок!EG103</f>
        <v>#NAME?</v>
      </c>
      <c r="AM105" s="31" t="e">
        <f ca="1">Розрахунок!EH103</f>
        <v>#NAME?</v>
      </c>
      <c r="AN105" s="31" t="e">
        <f ca="1">Розрахунок!EI103</f>
        <v>#NAME?</v>
      </c>
      <c r="AO105" s="32" t="e">
        <f ca="1">Розрахунок!EJ103</f>
        <v>#NAME?</v>
      </c>
      <c r="AP105" s="149" t="e">
        <f ca="1">IF(OR(Розрахунок!$EP103&lt;&gt;""),"+","")</f>
        <v>#NAME?</v>
      </c>
      <c r="AQ105" s="5"/>
    </row>
    <row r="106" spans="1:43" s="52" customFormat="1" hidden="1" x14ac:dyDescent="0.2">
      <c r="A106" s="417" t="e">
        <f ca="1">Розрахунок!A104</f>
        <v>#NAME?</v>
      </c>
      <c r="B106" s="371">
        <f>Розрахунок!B104</f>
        <v>0</v>
      </c>
      <c r="C106" s="417" t="str">
        <f>Розрахунок!C104</f>
        <v/>
      </c>
      <c r="D106" s="398" t="str">
        <f>IF(Розрахунок!F104&lt;&gt;"",LEFT(Розрахунок!F104,LEN(Розрахунок!F104)-1)," ")</f>
        <v xml:space="preserve"> </v>
      </c>
      <c r="E106" s="399" t="str">
        <f>IF(Розрахунок!G104&lt;&gt;"",LEFT(Розрахунок!G104,LEN(Розрахунок!G104)-1)," ")</f>
        <v xml:space="preserve"> </v>
      </c>
      <c r="F106" s="399" t="str">
        <f>IF(Розрахунок!H104&lt;&gt;"",LEFT(Розрахунок!H104,LEN(Розрахунок!H104)-1)," ")</f>
        <v xml:space="preserve"> </v>
      </c>
      <c r="G106" s="400" t="str">
        <f>IF(Розрахунок!I104&lt;&gt;"",LEFT(Розрахунок!I104,LEN(Розрахунок!I104)-1)," ")</f>
        <v xml:space="preserve"> </v>
      </c>
      <c r="H106" s="136">
        <f>Розрахунок!J104</f>
        <v>0</v>
      </c>
      <c r="I106" s="399" t="str">
        <f>IF(Розрахунок!K104&lt;&gt;"",LEFT(Розрахунок!K104, LEN(Розрахунок!K104)-1)," ")</f>
        <v xml:space="preserve"> </v>
      </c>
      <c r="J106" s="399">
        <f>Розрахунок!E104</f>
        <v>0</v>
      </c>
      <c r="K106" s="85">
        <f>Розрахунок!DN104</f>
        <v>0</v>
      </c>
      <c r="L106" s="398">
        <f>Розрахунок!DM104</f>
        <v>0</v>
      </c>
      <c r="M106" s="399">
        <f ca="1">Розрахунок!L104</f>
        <v>0</v>
      </c>
      <c r="N106" s="399">
        <f ca="1">Розрахунок!M104</f>
        <v>0</v>
      </c>
      <c r="O106" s="399">
        <f ca="1">Розрахунок!N104</f>
        <v>0</v>
      </c>
      <c r="P106" s="399">
        <f ca="1">Розрахунок!O104</f>
        <v>0</v>
      </c>
      <c r="Q106" s="387">
        <f ca="1">Розрахунок!DL104</f>
        <v>0</v>
      </c>
      <c r="R106" s="383" t="str">
        <f t="shared" si="1"/>
        <v xml:space="preserve"> </v>
      </c>
      <c r="S106" s="398">
        <f>Розрахунок!U104</f>
        <v>0</v>
      </c>
      <c r="T106" s="400">
        <f>Розрахунок!AB104</f>
        <v>0</v>
      </c>
      <c r="U106" s="136">
        <f>Розрахунок!AI104</f>
        <v>0</v>
      </c>
      <c r="V106" s="85">
        <f>Розрахунок!AP104</f>
        <v>0</v>
      </c>
      <c r="W106" s="398">
        <f>Розрахунок!AW104</f>
        <v>0</v>
      </c>
      <c r="X106" s="400">
        <f>Розрахунок!BD104</f>
        <v>0</v>
      </c>
      <c r="Y106" s="136">
        <f>Розрахунок!BK104</f>
        <v>0</v>
      </c>
      <c r="Z106" s="85">
        <f>Розрахунок!BR104</f>
        <v>0</v>
      </c>
      <c r="AA106" s="398">
        <f>Розрахунок!BY104</f>
        <v>0</v>
      </c>
      <c r="AB106" s="85">
        <f>Розрахунок!CF104</f>
        <v>0</v>
      </c>
      <c r="AC106" s="398">
        <f>Розрахунок!CM104</f>
        <v>0</v>
      </c>
      <c r="AD106" s="400">
        <f>Розрахунок!CT104</f>
        <v>0</v>
      </c>
      <c r="AE106" s="398">
        <f>Розрахунок!DA104</f>
        <v>0</v>
      </c>
      <c r="AF106" s="400">
        <f>Розрахунок!DH104</f>
        <v>0</v>
      </c>
      <c r="AG106" s="148"/>
      <c r="AI106" s="30" t="e">
        <f ca="1">Розрахунок!ED104</f>
        <v>#NAME?</v>
      </c>
      <c r="AJ106" s="31" t="e">
        <f ca="1">Розрахунок!EE104</f>
        <v>#NAME?</v>
      </c>
      <c r="AK106" s="31" t="e">
        <f ca="1">Розрахунок!EF104</f>
        <v>#NAME?</v>
      </c>
      <c r="AL106" s="31" t="e">
        <f ca="1">Розрахунок!EG104</f>
        <v>#NAME?</v>
      </c>
      <c r="AM106" s="31" t="e">
        <f ca="1">Розрахунок!EH104</f>
        <v>#NAME?</v>
      </c>
      <c r="AN106" s="31" t="e">
        <f ca="1">Розрахунок!EI104</f>
        <v>#NAME?</v>
      </c>
      <c r="AO106" s="32" t="e">
        <f ca="1">Розрахунок!EJ104</f>
        <v>#NAME?</v>
      </c>
      <c r="AP106" s="149" t="e">
        <f ca="1">IF(OR(Розрахунок!$EP104&lt;&gt;""),"+","")</f>
        <v>#NAME?</v>
      </c>
      <c r="AQ106" s="5"/>
    </row>
    <row r="107" spans="1:43" s="52" customFormat="1" hidden="1" x14ac:dyDescent="0.2">
      <c r="A107" s="417" t="e">
        <f ca="1">Розрахунок!A105</f>
        <v>#NAME?</v>
      </c>
      <c r="B107" s="371">
        <f>Розрахунок!B105</f>
        <v>0</v>
      </c>
      <c r="C107" s="417" t="str">
        <f>Розрахунок!C105</f>
        <v/>
      </c>
      <c r="D107" s="398" t="str">
        <f>IF(Розрахунок!F105&lt;&gt;"",LEFT(Розрахунок!F105,LEN(Розрахунок!F105)-1)," ")</f>
        <v xml:space="preserve"> </v>
      </c>
      <c r="E107" s="399" t="str">
        <f>IF(Розрахунок!G105&lt;&gt;"",LEFT(Розрахунок!G105,LEN(Розрахунок!G105)-1)," ")</f>
        <v xml:space="preserve"> </v>
      </c>
      <c r="F107" s="399" t="str">
        <f>IF(Розрахунок!H105&lt;&gt;"",LEFT(Розрахунок!H105,LEN(Розрахунок!H105)-1)," ")</f>
        <v xml:space="preserve"> </v>
      </c>
      <c r="G107" s="400" t="str">
        <f>IF(Розрахунок!I105&lt;&gt;"",LEFT(Розрахунок!I105,LEN(Розрахунок!I105)-1)," ")</f>
        <v xml:space="preserve"> </v>
      </c>
      <c r="H107" s="136">
        <f>Розрахунок!J105</f>
        <v>0</v>
      </c>
      <c r="I107" s="399" t="str">
        <f>IF(Розрахунок!K105&lt;&gt;"",LEFT(Розрахунок!K105, LEN(Розрахунок!K105)-1)," ")</f>
        <v xml:space="preserve"> </v>
      </c>
      <c r="J107" s="399">
        <f>Розрахунок!E105</f>
        <v>0</v>
      </c>
      <c r="K107" s="85">
        <f>Розрахунок!DN105</f>
        <v>0</v>
      </c>
      <c r="L107" s="398">
        <f>Розрахунок!DM105</f>
        <v>0</v>
      </c>
      <c r="M107" s="399">
        <f ca="1">Розрахунок!L105</f>
        <v>0</v>
      </c>
      <c r="N107" s="399">
        <f ca="1">Розрахунок!M105</f>
        <v>0</v>
      </c>
      <c r="O107" s="399">
        <f ca="1">Розрахунок!N105</f>
        <v>0</v>
      </c>
      <c r="P107" s="399">
        <f ca="1">Розрахунок!O105</f>
        <v>0</v>
      </c>
      <c r="Q107" s="387">
        <f ca="1">Розрахунок!DL105</f>
        <v>0</v>
      </c>
      <c r="R107" s="383" t="str">
        <f t="shared" si="1"/>
        <v xml:space="preserve"> </v>
      </c>
      <c r="S107" s="398">
        <f>Розрахунок!U105</f>
        <v>0</v>
      </c>
      <c r="T107" s="400">
        <f>Розрахунок!AB105</f>
        <v>0</v>
      </c>
      <c r="U107" s="136">
        <f>Розрахунок!AI105</f>
        <v>0</v>
      </c>
      <c r="V107" s="85">
        <f>Розрахунок!AP105</f>
        <v>0</v>
      </c>
      <c r="W107" s="398">
        <f>Розрахунок!AW105</f>
        <v>0</v>
      </c>
      <c r="X107" s="400">
        <f>Розрахунок!BD105</f>
        <v>0</v>
      </c>
      <c r="Y107" s="136">
        <f>Розрахунок!BK105</f>
        <v>0</v>
      </c>
      <c r="Z107" s="85">
        <f>Розрахунок!BR105</f>
        <v>0</v>
      </c>
      <c r="AA107" s="398">
        <f>Розрахунок!BY105</f>
        <v>0</v>
      </c>
      <c r="AB107" s="85">
        <f>Розрахунок!CF105</f>
        <v>0</v>
      </c>
      <c r="AC107" s="398">
        <f>Розрахунок!CM105</f>
        <v>0</v>
      </c>
      <c r="AD107" s="400">
        <f>Розрахунок!CT105</f>
        <v>0</v>
      </c>
      <c r="AE107" s="398">
        <f>Розрахунок!DA105</f>
        <v>0</v>
      </c>
      <c r="AF107" s="400">
        <f>Розрахунок!DH105</f>
        <v>0</v>
      </c>
      <c r="AG107" s="148"/>
      <c r="AI107" s="30" t="e">
        <f ca="1">Розрахунок!ED105</f>
        <v>#NAME?</v>
      </c>
      <c r="AJ107" s="31" t="e">
        <f ca="1">Розрахунок!EE105</f>
        <v>#NAME?</v>
      </c>
      <c r="AK107" s="31" t="e">
        <f ca="1">Розрахунок!EF105</f>
        <v>#NAME?</v>
      </c>
      <c r="AL107" s="31" t="e">
        <f ca="1">Розрахунок!EG105</f>
        <v>#NAME?</v>
      </c>
      <c r="AM107" s="31" t="e">
        <f ca="1">Розрахунок!EH105</f>
        <v>#NAME?</v>
      </c>
      <c r="AN107" s="31" t="e">
        <f ca="1">Розрахунок!EI105</f>
        <v>#NAME?</v>
      </c>
      <c r="AO107" s="32" t="e">
        <f ca="1">Розрахунок!EJ105</f>
        <v>#NAME?</v>
      </c>
      <c r="AP107" s="149" t="e">
        <f ca="1">IF(OR(Розрахунок!$EP105&lt;&gt;""),"+","")</f>
        <v>#NAME?</v>
      </c>
      <c r="AQ107" s="5"/>
    </row>
    <row r="108" spans="1:43" s="52" customFormat="1" hidden="1" x14ac:dyDescent="0.2">
      <c r="A108" s="417" t="e">
        <f ca="1">Розрахунок!A106</f>
        <v>#NAME?</v>
      </c>
      <c r="B108" s="371">
        <f>Розрахунок!B106</f>
        <v>0</v>
      </c>
      <c r="C108" s="417" t="str">
        <f>Розрахунок!C106</f>
        <v/>
      </c>
      <c r="D108" s="398" t="str">
        <f>IF(Розрахунок!F106&lt;&gt;"",LEFT(Розрахунок!F106,LEN(Розрахунок!F106)-1)," ")</f>
        <v xml:space="preserve"> </v>
      </c>
      <c r="E108" s="399" t="str">
        <f>IF(Розрахунок!G106&lt;&gt;"",LEFT(Розрахунок!G106,LEN(Розрахунок!G106)-1)," ")</f>
        <v xml:space="preserve"> </v>
      </c>
      <c r="F108" s="399" t="str">
        <f>IF(Розрахунок!H106&lt;&gt;"",LEFT(Розрахунок!H106,LEN(Розрахунок!H106)-1)," ")</f>
        <v xml:space="preserve"> </v>
      </c>
      <c r="G108" s="400" t="str">
        <f>IF(Розрахунок!I106&lt;&gt;"",LEFT(Розрахунок!I106,LEN(Розрахунок!I106)-1)," ")</f>
        <v xml:space="preserve"> </v>
      </c>
      <c r="H108" s="136">
        <f>Розрахунок!J106</f>
        <v>0</v>
      </c>
      <c r="I108" s="399" t="str">
        <f>IF(Розрахунок!K106&lt;&gt;"",LEFT(Розрахунок!K106, LEN(Розрахунок!K106)-1)," ")</f>
        <v xml:space="preserve"> </v>
      </c>
      <c r="J108" s="399">
        <f>Розрахунок!E106</f>
        <v>0</v>
      </c>
      <c r="K108" s="85">
        <f>Розрахунок!DN106</f>
        <v>0</v>
      </c>
      <c r="L108" s="398">
        <f>Розрахунок!DM106</f>
        <v>0</v>
      </c>
      <c r="M108" s="399">
        <f ca="1">Розрахунок!L106</f>
        <v>0</v>
      </c>
      <c r="N108" s="399">
        <f ca="1">Розрахунок!M106</f>
        <v>0</v>
      </c>
      <c r="O108" s="399">
        <f ca="1">Розрахунок!N106</f>
        <v>0</v>
      </c>
      <c r="P108" s="399">
        <f ca="1">Розрахунок!O106</f>
        <v>0</v>
      </c>
      <c r="Q108" s="387">
        <f ca="1">Розрахунок!DL106</f>
        <v>0</v>
      </c>
      <c r="R108" s="383" t="str">
        <f t="shared" si="1"/>
        <v xml:space="preserve"> </v>
      </c>
      <c r="S108" s="398">
        <f>Розрахунок!U106</f>
        <v>0</v>
      </c>
      <c r="T108" s="400">
        <f>Розрахунок!AB106</f>
        <v>0</v>
      </c>
      <c r="U108" s="136">
        <f>Розрахунок!AI106</f>
        <v>0</v>
      </c>
      <c r="V108" s="85">
        <f>Розрахунок!AP106</f>
        <v>0</v>
      </c>
      <c r="W108" s="398">
        <f>Розрахунок!AW106</f>
        <v>0</v>
      </c>
      <c r="X108" s="400">
        <f>Розрахунок!BD106</f>
        <v>0</v>
      </c>
      <c r="Y108" s="136">
        <f>Розрахунок!BK106</f>
        <v>0</v>
      </c>
      <c r="Z108" s="85">
        <f>Розрахунок!BR106</f>
        <v>0</v>
      </c>
      <c r="AA108" s="398">
        <f>Розрахунок!BY106</f>
        <v>0</v>
      </c>
      <c r="AB108" s="85">
        <f>Розрахунок!CF106</f>
        <v>0</v>
      </c>
      <c r="AC108" s="398">
        <f>Розрахунок!CM106</f>
        <v>0</v>
      </c>
      <c r="AD108" s="400">
        <f>Розрахунок!CT106</f>
        <v>0</v>
      </c>
      <c r="AE108" s="398">
        <f>Розрахунок!DA106</f>
        <v>0</v>
      </c>
      <c r="AF108" s="400">
        <f>Розрахунок!DH106</f>
        <v>0</v>
      </c>
      <c r="AG108" s="148"/>
      <c r="AI108" s="30" t="e">
        <f ca="1">Розрахунок!ED106</f>
        <v>#NAME?</v>
      </c>
      <c r="AJ108" s="31" t="e">
        <f ca="1">Розрахунок!EE106</f>
        <v>#NAME?</v>
      </c>
      <c r="AK108" s="31" t="e">
        <f ca="1">Розрахунок!EF106</f>
        <v>#NAME?</v>
      </c>
      <c r="AL108" s="31" t="e">
        <f ca="1">Розрахунок!EG106</f>
        <v>#NAME?</v>
      </c>
      <c r="AM108" s="31" t="e">
        <f ca="1">Розрахунок!EH106</f>
        <v>#NAME?</v>
      </c>
      <c r="AN108" s="31" t="e">
        <f ca="1">Розрахунок!EI106</f>
        <v>#NAME?</v>
      </c>
      <c r="AO108" s="32" t="e">
        <f ca="1">Розрахунок!EJ106</f>
        <v>#NAME?</v>
      </c>
      <c r="AP108" s="149" t="e">
        <f ca="1">IF(OR(Розрахунок!$EP106&lt;&gt;""),"+","")</f>
        <v>#NAME?</v>
      </c>
      <c r="AQ108" s="5"/>
    </row>
    <row r="109" spans="1:43" s="52" customFormat="1" hidden="1" x14ac:dyDescent="0.2">
      <c r="A109" s="417" t="e">
        <f ca="1">Розрахунок!A107</f>
        <v>#NAME?</v>
      </c>
      <c r="B109" s="371">
        <f>Розрахунок!B107</f>
        <v>0</v>
      </c>
      <c r="C109" s="417" t="str">
        <f>Розрахунок!C107</f>
        <v/>
      </c>
      <c r="D109" s="398" t="str">
        <f>IF(Розрахунок!F107&lt;&gt;"",LEFT(Розрахунок!F107,LEN(Розрахунок!F107)-1)," ")</f>
        <v xml:space="preserve"> </v>
      </c>
      <c r="E109" s="399" t="str">
        <f>IF(Розрахунок!G107&lt;&gt;"",LEFT(Розрахунок!G107,LEN(Розрахунок!G107)-1)," ")</f>
        <v xml:space="preserve"> </v>
      </c>
      <c r="F109" s="399" t="str">
        <f>IF(Розрахунок!H107&lt;&gt;"",LEFT(Розрахунок!H107,LEN(Розрахунок!H107)-1)," ")</f>
        <v xml:space="preserve"> </v>
      </c>
      <c r="G109" s="400" t="str">
        <f>IF(Розрахунок!I107&lt;&gt;"",LEFT(Розрахунок!I107,LEN(Розрахунок!I107)-1)," ")</f>
        <v xml:space="preserve"> </v>
      </c>
      <c r="H109" s="136">
        <f>Розрахунок!J107</f>
        <v>0</v>
      </c>
      <c r="I109" s="399" t="str">
        <f>IF(Розрахунок!K107&lt;&gt;"",LEFT(Розрахунок!K107, LEN(Розрахунок!K107)-1)," ")</f>
        <v xml:space="preserve"> </v>
      </c>
      <c r="J109" s="399">
        <f>Розрахунок!E107</f>
        <v>0</v>
      </c>
      <c r="K109" s="85">
        <f>Розрахунок!DN107</f>
        <v>0</v>
      </c>
      <c r="L109" s="398">
        <f>Розрахунок!DM107</f>
        <v>0</v>
      </c>
      <c r="M109" s="399">
        <f ca="1">Розрахунок!L107</f>
        <v>0</v>
      </c>
      <c r="N109" s="399">
        <f ca="1">Розрахунок!M107</f>
        <v>0</v>
      </c>
      <c r="O109" s="399">
        <f ca="1">Розрахунок!N107</f>
        <v>0</v>
      </c>
      <c r="P109" s="399">
        <f ca="1">Розрахунок!O107</f>
        <v>0</v>
      </c>
      <c r="Q109" s="387">
        <f ca="1">Розрахунок!DL107</f>
        <v>0</v>
      </c>
      <c r="R109" s="383" t="str">
        <f t="shared" si="1"/>
        <v xml:space="preserve"> </v>
      </c>
      <c r="S109" s="398">
        <f>Розрахунок!U107</f>
        <v>0</v>
      </c>
      <c r="T109" s="400">
        <f>Розрахунок!AB107</f>
        <v>0</v>
      </c>
      <c r="U109" s="136">
        <f>Розрахунок!AI107</f>
        <v>0</v>
      </c>
      <c r="V109" s="85">
        <f>Розрахунок!AP107</f>
        <v>0</v>
      </c>
      <c r="W109" s="398">
        <f>Розрахунок!AW107</f>
        <v>0</v>
      </c>
      <c r="X109" s="400">
        <f>Розрахунок!BD107</f>
        <v>0</v>
      </c>
      <c r="Y109" s="136">
        <f>Розрахунок!BK107</f>
        <v>0</v>
      </c>
      <c r="Z109" s="85">
        <f>Розрахунок!BR107</f>
        <v>0</v>
      </c>
      <c r="AA109" s="398">
        <f>Розрахунок!BY107</f>
        <v>0</v>
      </c>
      <c r="AB109" s="85">
        <f>Розрахунок!CF107</f>
        <v>0</v>
      </c>
      <c r="AC109" s="398">
        <f>Розрахунок!CM107</f>
        <v>0</v>
      </c>
      <c r="AD109" s="400">
        <f>Розрахунок!CT107</f>
        <v>0</v>
      </c>
      <c r="AE109" s="398">
        <f>Розрахунок!DA107</f>
        <v>0</v>
      </c>
      <c r="AF109" s="400">
        <f>Розрахунок!DH107</f>
        <v>0</v>
      </c>
      <c r="AG109" s="148"/>
      <c r="AI109" s="30" t="e">
        <f ca="1">Розрахунок!ED107</f>
        <v>#NAME?</v>
      </c>
      <c r="AJ109" s="31" t="e">
        <f ca="1">Розрахунок!EE107</f>
        <v>#NAME?</v>
      </c>
      <c r="AK109" s="31" t="e">
        <f ca="1">Розрахунок!EF107</f>
        <v>#NAME?</v>
      </c>
      <c r="AL109" s="31" t="e">
        <f ca="1">Розрахунок!EG107</f>
        <v>#NAME?</v>
      </c>
      <c r="AM109" s="31" t="e">
        <f ca="1">Розрахунок!EH107</f>
        <v>#NAME?</v>
      </c>
      <c r="AN109" s="31" t="e">
        <f ca="1">Розрахунок!EI107</f>
        <v>#NAME?</v>
      </c>
      <c r="AO109" s="32" t="e">
        <f ca="1">Розрахунок!EJ107</f>
        <v>#NAME?</v>
      </c>
      <c r="AP109" s="149" t="e">
        <f ca="1">IF(OR(Розрахунок!$EP107&lt;&gt;""),"+","")</f>
        <v>#NAME?</v>
      </c>
      <c r="AQ109" s="5"/>
    </row>
    <row r="110" spans="1:43" s="52" customFormat="1" hidden="1" x14ac:dyDescent="0.2">
      <c r="A110" s="417" t="e">
        <f ca="1">Розрахунок!A108</f>
        <v>#NAME?</v>
      </c>
      <c r="B110" s="371">
        <f>Розрахунок!B108</f>
        <v>0</v>
      </c>
      <c r="C110" s="417" t="str">
        <f>Розрахунок!C108</f>
        <v/>
      </c>
      <c r="D110" s="398" t="str">
        <f>IF(Розрахунок!F108&lt;&gt;"",LEFT(Розрахунок!F108,LEN(Розрахунок!F108)-1)," ")</f>
        <v xml:space="preserve"> </v>
      </c>
      <c r="E110" s="399" t="str">
        <f>IF(Розрахунок!G108&lt;&gt;"",LEFT(Розрахунок!G108,LEN(Розрахунок!G108)-1)," ")</f>
        <v xml:space="preserve"> </v>
      </c>
      <c r="F110" s="399" t="str">
        <f>IF(Розрахунок!H108&lt;&gt;"",LEFT(Розрахунок!H108,LEN(Розрахунок!H108)-1)," ")</f>
        <v xml:space="preserve"> </v>
      </c>
      <c r="G110" s="400" t="str">
        <f>IF(Розрахунок!I108&lt;&gt;"",LEFT(Розрахунок!I108,LEN(Розрахунок!I108)-1)," ")</f>
        <v xml:space="preserve"> </v>
      </c>
      <c r="H110" s="136">
        <f>Розрахунок!J108</f>
        <v>0</v>
      </c>
      <c r="I110" s="399" t="str">
        <f>IF(Розрахунок!K108&lt;&gt;"",LEFT(Розрахунок!K108, LEN(Розрахунок!K108)-1)," ")</f>
        <v xml:space="preserve"> </v>
      </c>
      <c r="J110" s="399">
        <f>Розрахунок!E108</f>
        <v>0</v>
      </c>
      <c r="K110" s="85">
        <f>Розрахунок!DN108</f>
        <v>0</v>
      </c>
      <c r="L110" s="398">
        <f>Розрахунок!DM108</f>
        <v>0</v>
      </c>
      <c r="M110" s="399">
        <f ca="1">Розрахунок!L108</f>
        <v>0</v>
      </c>
      <c r="N110" s="399">
        <f ca="1">Розрахунок!M108</f>
        <v>0</v>
      </c>
      <c r="O110" s="399">
        <f ca="1">Розрахунок!N108</f>
        <v>0</v>
      </c>
      <c r="P110" s="399">
        <f ca="1">Розрахунок!O108</f>
        <v>0</v>
      </c>
      <c r="Q110" s="387">
        <f ca="1">Розрахунок!DL108</f>
        <v>0</v>
      </c>
      <c r="R110" s="383" t="str">
        <f t="shared" si="1"/>
        <v xml:space="preserve"> </v>
      </c>
      <c r="S110" s="398">
        <f>Розрахунок!U108</f>
        <v>0</v>
      </c>
      <c r="T110" s="400">
        <f>Розрахунок!AB108</f>
        <v>0</v>
      </c>
      <c r="U110" s="136">
        <f>Розрахунок!AI108</f>
        <v>0</v>
      </c>
      <c r="V110" s="85">
        <f>Розрахунок!AP108</f>
        <v>0</v>
      </c>
      <c r="W110" s="398">
        <f>Розрахунок!AW108</f>
        <v>0</v>
      </c>
      <c r="X110" s="400">
        <f>Розрахунок!BD108</f>
        <v>0</v>
      </c>
      <c r="Y110" s="136">
        <f>Розрахунок!BK108</f>
        <v>0</v>
      </c>
      <c r="Z110" s="85">
        <f>Розрахунок!BR108</f>
        <v>0</v>
      </c>
      <c r="AA110" s="398">
        <f>Розрахунок!BY108</f>
        <v>0</v>
      </c>
      <c r="AB110" s="85">
        <f>Розрахунок!CF108</f>
        <v>0</v>
      </c>
      <c r="AC110" s="398">
        <f>Розрахунок!CM108</f>
        <v>0</v>
      </c>
      <c r="AD110" s="400">
        <f>Розрахунок!CT108</f>
        <v>0</v>
      </c>
      <c r="AE110" s="398">
        <f>Розрахунок!DA108</f>
        <v>0</v>
      </c>
      <c r="AF110" s="400">
        <f>Розрахунок!DH108</f>
        <v>0</v>
      </c>
      <c r="AG110" s="148"/>
      <c r="AI110" s="30" t="e">
        <f ca="1">Розрахунок!ED108</f>
        <v>#NAME?</v>
      </c>
      <c r="AJ110" s="31" t="e">
        <f ca="1">Розрахунок!EE108</f>
        <v>#NAME?</v>
      </c>
      <c r="AK110" s="31" t="e">
        <f ca="1">Розрахунок!EF108</f>
        <v>#NAME?</v>
      </c>
      <c r="AL110" s="31" t="e">
        <f ca="1">Розрахунок!EG108</f>
        <v>#NAME?</v>
      </c>
      <c r="AM110" s="31" t="e">
        <f ca="1">Розрахунок!EH108</f>
        <v>#NAME?</v>
      </c>
      <c r="AN110" s="31" t="e">
        <f ca="1">Розрахунок!EI108</f>
        <v>#NAME?</v>
      </c>
      <c r="AO110" s="32" t="e">
        <f ca="1">Розрахунок!EJ108</f>
        <v>#NAME?</v>
      </c>
      <c r="AP110" s="149" t="e">
        <f ca="1">IF(OR(Розрахунок!$EP108&lt;&gt;""),"+","")</f>
        <v>#NAME?</v>
      </c>
      <c r="AQ110" s="5"/>
    </row>
    <row r="111" spans="1:43" s="52" customFormat="1" ht="13.5" hidden="1" thickBot="1" x14ac:dyDescent="0.25">
      <c r="A111" s="418" t="e">
        <f ca="1">Розрахунок!A109</f>
        <v>#NAME?</v>
      </c>
      <c r="B111" s="372">
        <f>Розрахунок!B109</f>
        <v>0</v>
      </c>
      <c r="C111" s="418" t="str">
        <f>Розрахунок!C109</f>
        <v/>
      </c>
      <c r="D111" s="401" t="str">
        <f>IF(Розрахунок!F109&lt;&gt;"",LEFT(Розрахунок!F109,LEN(Розрахунок!F109)-1)," ")</f>
        <v xml:space="preserve"> </v>
      </c>
      <c r="E111" s="402" t="str">
        <f>IF(Розрахунок!G109&lt;&gt;"",LEFT(Розрахунок!G109,LEN(Розрахунок!G109)-1)," ")</f>
        <v xml:space="preserve"> </v>
      </c>
      <c r="F111" s="402" t="str">
        <f>IF(Розрахунок!H109&lt;&gt;"",LEFT(Розрахунок!H109,LEN(Розрахунок!H109)-1)," ")</f>
        <v xml:space="preserve"> </v>
      </c>
      <c r="G111" s="403" t="str">
        <f>IF(Розрахунок!I109&lt;&gt;"",LEFT(Розрахунок!I109,LEN(Розрахунок!I109)-1)," ")</f>
        <v xml:space="preserve"> </v>
      </c>
      <c r="H111" s="144">
        <f>Розрахунок!J109</f>
        <v>0</v>
      </c>
      <c r="I111" s="402" t="str">
        <f>IF(Розрахунок!K109&lt;&gt;"",LEFT(Розрахунок!K109, LEN(Розрахунок!K109)-1)," ")</f>
        <v xml:space="preserve"> </v>
      </c>
      <c r="J111" s="402">
        <f>Розрахунок!E109</f>
        <v>0</v>
      </c>
      <c r="K111" s="86">
        <f>Розрахунок!DN109</f>
        <v>0</v>
      </c>
      <c r="L111" s="401">
        <f>Розрахунок!DM109</f>
        <v>0</v>
      </c>
      <c r="M111" s="402">
        <f ca="1">Розрахунок!L109</f>
        <v>0</v>
      </c>
      <c r="N111" s="402">
        <f ca="1">Розрахунок!M109</f>
        <v>0</v>
      </c>
      <c r="O111" s="402">
        <f ca="1">Розрахунок!N109</f>
        <v>0</v>
      </c>
      <c r="P111" s="402">
        <f ca="1">Розрахунок!O109</f>
        <v>0</v>
      </c>
      <c r="Q111" s="388">
        <f ca="1">Розрахунок!DL109</f>
        <v>0</v>
      </c>
      <c r="R111" s="384" t="str">
        <f t="shared" si="1"/>
        <v xml:space="preserve"> </v>
      </c>
      <c r="S111" s="401">
        <f>Розрахунок!U109</f>
        <v>0</v>
      </c>
      <c r="T111" s="403">
        <f>Розрахунок!AB109</f>
        <v>0</v>
      </c>
      <c r="U111" s="144">
        <f>Розрахунок!AI109</f>
        <v>0</v>
      </c>
      <c r="V111" s="86">
        <f>Розрахунок!AP109</f>
        <v>0</v>
      </c>
      <c r="W111" s="401">
        <f>Розрахунок!AW109</f>
        <v>0</v>
      </c>
      <c r="X111" s="403">
        <f>Розрахунок!BD109</f>
        <v>0</v>
      </c>
      <c r="Y111" s="144">
        <f>Розрахунок!BK109</f>
        <v>0</v>
      </c>
      <c r="Z111" s="86">
        <f>Розрахунок!BR109</f>
        <v>0</v>
      </c>
      <c r="AA111" s="401">
        <f>Розрахунок!BY109</f>
        <v>0</v>
      </c>
      <c r="AB111" s="86">
        <f>Розрахунок!CF109</f>
        <v>0</v>
      </c>
      <c r="AC111" s="401">
        <f>Розрахунок!CM109</f>
        <v>0</v>
      </c>
      <c r="AD111" s="403">
        <f>Розрахунок!CT109</f>
        <v>0</v>
      </c>
      <c r="AE111" s="401">
        <f>Розрахунок!DA109</f>
        <v>0</v>
      </c>
      <c r="AF111" s="403">
        <f>Розрахунок!DH109</f>
        <v>0</v>
      </c>
      <c r="AG111" s="148"/>
      <c r="AI111" s="34" t="e">
        <f ca="1">Розрахунок!ED109</f>
        <v>#NAME?</v>
      </c>
      <c r="AJ111" s="35" t="e">
        <f ca="1">Розрахунок!EE109</f>
        <v>#NAME?</v>
      </c>
      <c r="AK111" s="35" t="e">
        <f ca="1">Розрахунок!EF109</f>
        <v>#NAME?</v>
      </c>
      <c r="AL111" s="35" t="e">
        <f ca="1">Розрахунок!EG109</f>
        <v>#NAME?</v>
      </c>
      <c r="AM111" s="35" t="e">
        <f ca="1">Розрахунок!EH109</f>
        <v>#NAME?</v>
      </c>
      <c r="AN111" s="35" t="e">
        <f ca="1">Розрахунок!EI109</f>
        <v>#NAME?</v>
      </c>
      <c r="AO111" s="36" t="e">
        <f ca="1">Розрахунок!EJ109</f>
        <v>#NAME?</v>
      </c>
      <c r="AP111" s="149" t="e">
        <f ca="1">IF(OR(Розрахунок!$EP109&lt;&gt;""),"+","")</f>
        <v>#NAME?</v>
      </c>
      <c r="AQ111" s="5"/>
    </row>
    <row r="112" spans="1:43" s="5" customFormat="1" ht="13.5" customHeight="1" thickBot="1" x14ac:dyDescent="0.25">
      <c r="A112" s="848" t="s">
        <v>73</v>
      </c>
      <c r="B112" s="849"/>
      <c r="C112" s="134"/>
      <c r="D112" s="381"/>
      <c r="E112" s="37"/>
      <c r="F112" s="37"/>
      <c r="G112" s="38"/>
      <c r="H112" s="39"/>
      <c r="I112" s="37"/>
      <c r="J112" s="37">
        <f t="shared" ref="J112:Q112" si="2">SUM(J12:J111)</f>
        <v>9</v>
      </c>
      <c r="K112" s="422">
        <f t="shared" si="2"/>
        <v>9</v>
      </c>
      <c r="L112" s="389">
        <f t="shared" si="2"/>
        <v>270</v>
      </c>
      <c r="M112" s="37">
        <f t="shared" ca="1" si="2"/>
        <v>0</v>
      </c>
      <c r="N112" s="37">
        <f t="shared" ca="1" si="2"/>
        <v>0</v>
      </c>
      <c r="O112" s="37">
        <f t="shared" ca="1" si="2"/>
        <v>0</v>
      </c>
      <c r="P112" s="37">
        <f t="shared" ca="1" si="2"/>
        <v>0</v>
      </c>
      <c r="Q112" s="390">
        <f t="shared" ca="1" si="2"/>
        <v>270</v>
      </c>
      <c r="R112" s="380"/>
      <c r="S112" s="421">
        <f t="shared" ref="S112:AF112" si="3">SUM(S12:S111)</f>
        <v>0</v>
      </c>
      <c r="T112" s="38">
        <f t="shared" si="3"/>
        <v>0</v>
      </c>
      <c r="U112" s="39">
        <f t="shared" si="3"/>
        <v>0</v>
      </c>
      <c r="V112" s="422">
        <f t="shared" si="3"/>
        <v>0</v>
      </c>
      <c r="W112" s="421">
        <f t="shared" si="3"/>
        <v>0</v>
      </c>
      <c r="X112" s="38">
        <f t="shared" si="3"/>
        <v>0</v>
      </c>
      <c r="Y112" s="39">
        <f t="shared" si="3"/>
        <v>0</v>
      </c>
      <c r="Z112" s="422">
        <f t="shared" si="3"/>
        <v>0</v>
      </c>
      <c r="AA112" s="421">
        <f t="shared" si="3"/>
        <v>6</v>
      </c>
      <c r="AB112" s="422">
        <f t="shared" si="3"/>
        <v>0</v>
      </c>
      <c r="AC112" s="421">
        <f t="shared" si="3"/>
        <v>0</v>
      </c>
      <c r="AD112" s="38">
        <f t="shared" si="3"/>
        <v>0</v>
      </c>
      <c r="AE112" s="39">
        <f t="shared" si="3"/>
        <v>0</v>
      </c>
      <c r="AF112" s="38">
        <f t="shared" si="3"/>
        <v>0</v>
      </c>
      <c r="AG112" s="149"/>
      <c r="AI112" s="40" t="e">
        <f ca="1">SUM(AI12:AI111)</f>
        <v>#NAME?</v>
      </c>
      <c r="AJ112" s="41" t="e">
        <f t="shared" ref="AJ112:AO112" ca="1" si="4">SUM(AJ12:AJ111)</f>
        <v>#NAME?</v>
      </c>
      <c r="AK112" s="41" t="e">
        <f t="shared" ca="1" si="4"/>
        <v>#NAME?</v>
      </c>
      <c r="AL112" s="41" t="e">
        <f t="shared" ca="1" si="4"/>
        <v>#NAME?</v>
      </c>
      <c r="AM112" s="41" t="e">
        <f t="shared" ca="1" si="4"/>
        <v>#NAME?</v>
      </c>
      <c r="AN112" s="41" t="e">
        <f t="shared" ca="1" si="4"/>
        <v>#NAME?</v>
      </c>
      <c r="AO112" s="42" t="e">
        <f t="shared" ca="1" si="4"/>
        <v>#NAME?</v>
      </c>
      <c r="AP112" s="149"/>
    </row>
    <row r="113" spans="1:43" s="152" customFormat="1" ht="15" customHeight="1" thickBot="1" x14ac:dyDescent="0.25">
      <c r="A113" s="856" t="str">
        <f>Розрахунок!B111</f>
        <v>1.2. Цикл професійної підготовки</v>
      </c>
      <c r="B113" s="857"/>
      <c r="C113" s="857"/>
      <c r="D113" s="857"/>
      <c r="E113" s="857"/>
      <c r="F113" s="857"/>
      <c r="G113" s="857"/>
      <c r="H113" s="857"/>
      <c r="I113" s="857"/>
      <c r="J113" s="857"/>
      <c r="K113" s="857"/>
      <c r="L113" s="857"/>
      <c r="M113" s="857"/>
      <c r="N113" s="857"/>
      <c r="O113" s="857"/>
      <c r="P113" s="857"/>
      <c r="Q113" s="857"/>
      <c r="R113" s="857"/>
      <c r="S113" s="857"/>
      <c r="T113" s="857"/>
      <c r="U113" s="857"/>
      <c r="V113" s="857"/>
      <c r="W113" s="857"/>
      <c r="X113" s="857"/>
      <c r="Y113" s="857"/>
      <c r="Z113" s="857"/>
      <c r="AA113" s="857"/>
      <c r="AB113" s="857"/>
      <c r="AC113" s="857"/>
      <c r="AD113" s="857"/>
      <c r="AE113" s="857"/>
      <c r="AF113" s="858"/>
      <c r="AG113" s="151"/>
      <c r="AI113" s="850"/>
      <c r="AJ113" s="851"/>
      <c r="AK113" s="851"/>
      <c r="AL113" s="851"/>
      <c r="AM113" s="851"/>
      <c r="AN113" s="851"/>
      <c r="AO113" s="852"/>
      <c r="AP113" s="149"/>
      <c r="AQ113" s="33"/>
    </row>
    <row r="114" spans="1:43" s="52" customFormat="1" ht="13.9" customHeight="1" x14ac:dyDescent="0.2">
      <c r="A114" s="416" t="e">
        <f ca="1">Розрахунок!A112</f>
        <v>#NAME?</v>
      </c>
      <c r="B114" s="370" t="str">
        <f>Розрахунок!B112</f>
        <v>Організація наукових досліджень та академічна доброчесність</v>
      </c>
      <c r="C114" s="416">
        <f>Розрахунок!C112</f>
        <v>34</v>
      </c>
      <c r="D114" s="395" t="str">
        <f>IF(Розрахунок!F112&lt;&gt;"",LEFT(Розрахунок!F112,LEN(Розрахунок!F112)-1)," ")</f>
        <v>9</v>
      </c>
      <c r="E114" s="396" t="str">
        <f>IF(Розрахунок!G112&lt;&gt;"",LEFT(Розрахунок!G112,LEN(Розрахунок!G112)-1)," ")</f>
        <v xml:space="preserve"> </v>
      </c>
      <c r="F114" s="396" t="str">
        <f>IF(Розрахунок!H112&lt;&gt;"",LEFT(Розрахунок!H112,LEN(Розрахунок!H112)-1)," ")</f>
        <v xml:space="preserve"> </v>
      </c>
      <c r="G114" s="397" t="str">
        <f>IF(Розрахунок!I112&lt;&gt;"",LEFT(Розрахунок!I112,LEN(Розрахунок!I112)-1)," ")</f>
        <v xml:space="preserve"> </v>
      </c>
      <c r="H114" s="368">
        <f>Розрахунок!J112</f>
        <v>0</v>
      </c>
      <c r="I114" s="396" t="str">
        <f>IF(Розрахунок!K112&lt;&gt;"",LEFT(Розрахунок!K112, LEN(Розрахунок!K112)-1)," ")</f>
        <v xml:space="preserve"> </v>
      </c>
      <c r="J114" s="396">
        <f>Розрахунок!E112</f>
        <v>3.5</v>
      </c>
      <c r="K114" s="369">
        <f>Розрахунок!DN112</f>
        <v>3.5</v>
      </c>
      <c r="L114" s="395">
        <f>Розрахунок!DM112</f>
        <v>105</v>
      </c>
      <c r="M114" s="396">
        <f ca="1">Розрахунок!L112</f>
        <v>0</v>
      </c>
      <c r="N114" s="396">
        <f ca="1">Розрахунок!M112</f>
        <v>0</v>
      </c>
      <c r="O114" s="396">
        <f ca="1">Розрахунок!N112</f>
        <v>0</v>
      </c>
      <c r="P114" s="396">
        <f ca="1">Розрахунок!O112</f>
        <v>0</v>
      </c>
      <c r="Q114" s="386">
        <f ca="1">Розрахунок!DL112</f>
        <v>105</v>
      </c>
      <c r="R114" s="382">
        <f ca="1">IF(L114&lt;&gt;0,M114/L114," ")</f>
        <v>0</v>
      </c>
      <c r="S114" s="395">
        <f>Розрахунок!U112</f>
        <v>0</v>
      </c>
      <c r="T114" s="397">
        <f>Розрахунок!AB112</f>
        <v>0</v>
      </c>
      <c r="U114" s="368">
        <f>Розрахунок!AI112</f>
        <v>0</v>
      </c>
      <c r="V114" s="369">
        <f>Розрахунок!AP112</f>
        <v>0</v>
      </c>
      <c r="W114" s="395">
        <f>Розрахунок!AW112</f>
        <v>0</v>
      </c>
      <c r="X114" s="397">
        <f>Розрахунок!BD112</f>
        <v>0</v>
      </c>
      <c r="Y114" s="368">
        <f>Розрахунок!BK112</f>
        <v>0</v>
      </c>
      <c r="Z114" s="369">
        <f>Розрахунок!BR112</f>
        <v>0</v>
      </c>
      <c r="AA114" s="395">
        <f>Розрахунок!BY112</f>
        <v>3</v>
      </c>
      <c r="AB114" s="369">
        <f>Розрахунок!CF112</f>
        <v>0</v>
      </c>
      <c r="AC114" s="395">
        <f>Розрахунок!CM112</f>
        <v>0</v>
      </c>
      <c r="AD114" s="397">
        <f>Розрахунок!CT112</f>
        <v>0</v>
      </c>
      <c r="AE114" s="395">
        <f>Розрахунок!DA112</f>
        <v>0</v>
      </c>
      <c r="AF114" s="397">
        <f>Розрахунок!DH112</f>
        <v>0</v>
      </c>
      <c r="AG114" s="148"/>
      <c r="AI114" s="27" t="e">
        <f ca="1">Розрахунок!ED112</f>
        <v>#NAME?</v>
      </c>
      <c r="AJ114" s="28" t="e">
        <f ca="1">Розрахунок!EE112</f>
        <v>#NAME?</v>
      </c>
      <c r="AK114" s="28" t="e">
        <f ca="1">Розрахунок!EF112</f>
        <v>#NAME?</v>
      </c>
      <c r="AL114" s="28" t="e">
        <f ca="1">Розрахунок!EG112</f>
        <v>#NAME?</v>
      </c>
      <c r="AM114" s="28" t="e">
        <f ca="1">Розрахунок!EH112</f>
        <v>#NAME?</v>
      </c>
      <c r="AN114" s="28" t="e">
        <f ca="1">Розрахунок!EI112</f>
        <v>#NAME?</v>
      </c>
      <c r="AO114" s="29" t="e">
        <f ca="1">Розрахунок!EJ112</f>
        <v>#NAME?</v>
      </c>
      <c r="AP114" s="149" t="e">
        <f ca="1">IF(OR(Розрахунок!$EP112&lt;&gt;""),"+","")</f>
        <v>#NAME?</v>
      </c>
      <c r="AQ114" s="5"/>
    </row>
    <row r="115" spans="1:43" s="52" customFormat="1" x14ac:dyDescent="0.2">
      <c r="A115" s="417" t="e">
        <f ca="1">Розрахунок!A113</f>
        <v>#NAME?</v>
      </c>
      <c r="B115" s="371" t="str">
        <f>Розрахунок!B113</f>
        <v>Методика викладання психологічних дисциплін</v>
      </c>
      <c r="C115" s="417">
        <f>Розрахунок!C113</f>
        <v>13</v>
      </c>
      <c r="D115" s="398" t="str">
        <f>IF(Розрахунок!F113&lt;&gt;"",LEFT(Розрахунок!F113,LEN(Розрахунок!F113)-1)," ")</f>
        <v xml:space="preserve"> </v>
      </c>
      <c r="E115" s="399" t="str">
        <f>IF(Розрахунок!G113&lt;&gt;"",LEFT(Розрахунок!G113,LEN(Розрахунок!G113)-1)," ")</f>
        <v>9</v>
      </c>
      <c r="F115" s="399" t="str">
        <f>IF(Розрахунок!H113&lt;&gt;"",LEFT(Розрахунок!H113,LEN(Розрахунок!H113)-1)," ")</f>
        <v xml:space="preserve"> </v>
      </c>
      <c r="G115" s="400" t="str">
        <f>IF(Розрахунок!I113&lt;&gt;"",LEFT(Розрахунок!I113,LEN(Розрахунок!I113)-1)," ")</f>
        <v xml:space="preserve"> </v>
      </c>
      <c r="H115" s="136">
        <f>Розрахунок!J113</f>
        <v>0</v>
      </c>
      <c r="I115" s="399" t="str">
        <f>IF(Розрахунок!K113&lt;&gt;"",LEFT(Розрахунок!K113, LEN(Розрахунок!K113)-1)," ")</f>
        <v xml:space="preserve"> </v>
      </c>
      <c r="J115" s="399">
        <f>Розрахунок!E113</f>
        <v>3.5</v>
      </c>
      <c r="K115" s="85">
        <f>Розрахунок!DN113</f>
        <v>3.5</v>
      </c>
      <c r="L115" s="398">
        <f>Розрахунок!DM113</f>
        <v>105</v>
      </c>
      <c r="M115" s="399">
        <f ca="1">Розрахунок!L113</f>
        <v>0</v>
      </c>
      <c r="N115" s="399">
        <f ca="1">Розрахунок!M113</f>
        <v>0</v>
      </c>
      <c r="O115" s="399">
        <f ca="1">Розрахунок!N113</f>
        <v>0</v>
      </c>
      <c r="P115" s="399">
        <f ca="1">Розрахунок!O113</f>
        <v>0</v>
      </c>
      <c r="Q115" s="387">
        <f ca="1">Розрахунок!DL113</f>
        <v>105</v>
      </c>
      <c r="R115" s="383">
        <f t="shared" ref="R115:R163" ca="1" si="5">IF(L115&lt;&gt;0,M115/L115," ")</f>
        <v>0</v>
      </c>
      <c r="S115" s="398">
        <f>Розрахунок!U113</f>
        <v>0</v>
      </c>
      <c r="T115" s="400">
        <f>Розрахунок!AB113</f>
        <v>0</v>
      </c>
      <c r="U115" s="136">
        <f>Розрахунок!AI113</f>
        <v>0</v>
      </c>
      <c r="V115" s="85">
        <f>Розрахунок!AP113</f>
        <v>0</v>
      </c>
      <c r="W115" s="398">
        <f>Розрахунок!AW113</f>
        <v>0</v>
      </c>
      <c r="X115" s="400">
        <f>Розрахунок!BD113</f>
        <v>0</v>
      </c>
      <c r="Y115" s="136">
        <f>Розрахунок!BK113</f>
        <v>0</v>
      </c>
      <c r="Z115" s="85">
        <f>Розрахунок!BR113</f>
        <v>0</v>
      </c>
      <c r="AA115" s="398">
        <f>Розрахунок!BY113</f>
        <v>3</v>
      </c>
      <c r="AB115" s="85">
        <f>Розрахунок!CF113</f>
        <v>0</v>
      </c>
      <c r="AC115" s="398">
        <f>Розрахунок!CM113</f>
        <v>0</v>
      </c>
      <c r="AD115" s="400">
        <f>Розрахунок!CT113</f>
        <v>0</v>
      </c>
      <c r="AE115" s="398">
        <f>Розрахунок!DA113</f>
        <v>0</v>
      </c>
      <c r="AF115" s="400">
        <f>Розрахунок!DH113</f>
        <v>0</v>
      </c>
      <c r="AG115" s="148"/>
      <c r="AI115" s="30" t="e">
        <f ca="1">Розрахунок!ED113</f>
        <v>#NAME?</v>
      </c>
      <c r="AJ115" s="31" t="e">
        <f ca="1">Розрахунок!EE113</f>
        <v>#NAME?</v>
      </c>
      <c r="AK115" s="31" t="e">
        <f ca="1">Розрахунок!EF113</f>
        <v>#NAME?</v>
      </c>
      <c r="AL115" s="31" t="e">
        <f ca="1">Розрахунок!EG113</f>
        <v>#NAME?</v>
      </c>
      <c r="AM115" s="31" t="e">
        <f ca="1">Розрахунок!EH113</f>
        <v>#NAME?</v>
      </c>
      <c r="AN115" s="31" t="e">
        <f ca="1">Розрахунок!EI113</f>
        <v>#NAME?</v>
      </c>
      <c r="AO115" s="32" t="e">
        <f ca="1">Розрахунок!EJ113</f>
        <v>#NAME?</v>
      </c>
      <c r="AP115" s="149" t="e">
        <f ca="1">IF(OR(Розрахунок!$EP113&lt;&gt;""),"+","")</f>
        <v>#NAME?</v>
      </c>
      <c r="AQ115" s="5"/>
    </row>
    <row r="116" spans="1:43" s="52" customFormat="1" x14ac:dyDescent="0.2">
      <c r="A116" s="417" t="e">
        <f ca="1">Розрахунок!A114</f>
        <v>#NAME?</v>
      </c>
      <c r="B116" s="371" t="str">
        <f>Розрахунок!B114</f>
        <v>Сімейна психологія та допомога дітям</v>
      </c>
      <c r="C116" s="417">
        <f>Розрахунок!C114</f>
        <v>34</v>
      </c>
      <c r="D116" s="398" t="str">
        <f>IF(Розрахунок!F114&lt;&gt;"",LEFT(Розрахунок!F114,LEN(Розрахунок!F114)-1)," ")</f>
        <v xml:space="preserve"> </v>
      </c>
      <c r="E116" s="399" t="str">
        <f>IF(Розрахунок!G114&lt;&gt;"",LEFT(Розрахунок!G114,LEN(Розрахунок!G114)-1)," ")</f>
        <v>9</v>
      </c>
      <c r="F116" s="399" t="str">
        <f>IF(Розрахунок!H114&lt;&gt;"",LEFT(Розрахунок!H114,LEN(Розрахунок!H114)-1)," ")</f>
        <v xml:space="preserve"> </v>
      </c>
      <c r="G116" s="400" t="str">
        <f>IF(Розрахунок!I114&lt;&gt;"",LEFT(Розрахунок!I114,LEN(Розрахунок!I114)-1)," ")</f>
        <v xml:space="preserve"> </v>
      </c>
      <c r="H116" s="136">
        <f>Розрахунок!J114</f>
        <v>0</v>
      </c>
      <c r="I116" s="399" t="str">
        <f>IF(Розрахунок!K114&lt;&gt;"",LEFT(Розрахунок!K114, LEN(Розрахунок!K114)-1)," ")</f>
        <v xml:space="preserve"> </v>
      </c>
      <c r="J116" s="399">
        <f>Розрахунок!E114</f>
        <v>4.5</v>
      </c>
      <c r="K116" s="85">
        <f>Розрахунок!DN114</f>
        <v>4.5</v>
      </c>
      <c r="L116" s="398">
        <f>Розрахунок!DM114</f>
        <v>135</v>
      </c>
      <c r="M116" s="399">
        <f ca="1">Розрахунок!L114</f>
        <v>0</v>
      </c>
      <c r="N116" s="399">
        <f ca="1">Розрахунок!M114</f>
        <v>0</v>
      </c>
      <c r="O116" s="399">
        <f ca="1">Розрахунок!N114</f>
        <v>0</v>
      </c>
      <c r="P116" s="399">
        <f ca="1">Розрахунок!O114</f>
        <v>0</v>
      </c>
      <c r="Q116" s="387">
        <f ca="1">Розрахунок!DL114</f>
        <v>135</v>
      </c>
      <c r="R116" s="383">
        <f t="shared" ca="1" si="5"/>
        <v>0</v>
      </c>
      <c r="S116" s="398">
        <f>Розрахунок!U114</f>
        <v>0</v>
      </c>
      <c r="T116" s="400">
        <f>Розрахунок!AB114</f>
        <v>0</v>
      </c>
      <c r="U116" s="136">
        <f>Розрахунок!AI114</f>
        <v>0</v>
      </c>
      <c r="V116" s="85">
        <f>Розрахунок!AP114</f>
        <v>0</v>
      </c>
      <c r="W116" s="398">
        <f>Розрахунок!AW114</f>
        <v>0</v>
      </c>
      <c r="X116" s="400">
        <f>Розрахунок!BD114</f>
        <v>0</v>
      </c>
      <c r="Y116" s="136">
        <f>Розрахунок!BK114</f>
        <v>0</v>
      </c>
      <c r="Z116" s="85">
        <f>Розрахунок!BR114</f>
        <v>0</v>
      </c>
      <c r="AA116" s="398">
        <f>Розрахунок!BY114</f>
        <v>4</v>
      </c>
      <c r="AB116" s="85">
        <f>Розрахунок!CF114</f>
        <v>0</v>
      </c>
      <c r="AC116" s="398">
        <f>Розрахунок!CM114</f>
        <v>0</v>
      </c>
      <c r="AD116" s="400">
        <f>Розрахунок!CT114</f>
        <v>0</v>
      </c>
      <c r="AE116" s="398">
        <f>Розрахунок!DA114</f>
        <v>0</v>
      </c>
      <c r="AF116" s="400">
        <f>Розрахунок!DH114</f>
        <v>0</v>
      </c>
      <c r="AG116" s="148"/>
      <c r="AI116" s="30" t="e">
        <f ca="1">Розрахунок!ED114</f>
        <v>#NAME?</v>
      </c>
      <c r="AJ116" s="31" t="e">
        <f ca="1">Розрахунок!EE114</f>
        <v>#NAME?</v>
      </c>
      <c r="AK116" s="31" t="e">
        <f ca="1">Розрахунок!EF114</f>
        <v>#NAME?</v>
      </c>
      <c r="AL116" s="31" t="e">
        <f ca="1">Розрахунок!EG114</f>
        <v>#NAME?</v>
      </c>
      <c r="AM116" s="31" t="e">
        <f ca="1">Розрахунок!EH114</f>
        <v>#NAME?</v>
      </c>
      <c r="AN116" s="31" t="e">
        <f ca="1">Розрахунок!EI114</f>
        <v>#NAME?</v>
      </c>
      <c r="AO116" s="32" t="e">
        <f ca="1">Розрахунок!EJ114</f>
        <v>#NAME?</v>
      </c>
      <c r="AP116" s="149" t="e">
        <f ca="1">IF(OR(Розрахунок!$EP114&lt;&gt;""),"+","")</f>
        <v>#NAME?</v>
      </c>
      <c r="AQ116" s="5"/>
    </row>
    <row r="117" spans="1:43" s="52" customFormat="1" x14ac:dyDescent="0.2">
      <c r="A117" s="417" t="e">
        <f ca="1">Розрахунок!A115</f>
        <v>#NAME?</v>
      </c>
      <c r="B117" s="371" t="str">
        <f>Розрахунок!B115</f>
        <v>Психологія емоцій та саморегуляція</v>
      </c>
      <c r="C117" s="417">
        <f>Розрахунок!C115</f>
        <v>34</v>
      </c>
      <c r="D117" s="398" t="str">
        <f>IF(Розрахунок!F115&lt;&gt;"",LEFT(Розрахунок!F115,LEN(Розрахунок!F115)-1)," ")</f>
        <v xml:space="preserve"> </v>
      </c>
      <c r="E117" s="399" t="str">
        <f>IF(Розрахунок!G115&lt;&gt;"",LEFT(Розрахунок!G115,LEN(Розрахунок!G115)-1)," ")</f>
        <v>9</v>
      </c>
      <c r="F117" s="399" t="str">
        <f>IF(Розрахунок!H115&lt;&gt;"",LEFT(Розрахунок!H115,LEN(Розрахунок!H115)-1)," ")</f>
        <v xml:space="preserve"> </v>
      </c>
      <c r="G117" s="400" t="str">
        <f>IF(Розрахунок!I115&lt;&gt;"",LEFT(Розрахунок!I115,LEN(Розрахунок!I115)-1)," ")</f>
        <v xml:space="preserve"> </v>
      </c>
      <c r="H117" s="136">
        <f>Розрахунок!J115</f>
        <v>0</v>
      </c>
      <c r="I117" s="399" t="str">
        <f>IF(Розрахунок!K115&lt;&gt;"",LEFT(Розрахунок!K115, LEN(Розрахунок!K115)-1)," ")</f>
        <v xml:space="preserve"> </v>
      </c>
      <c r="J117" s="399">
        <f>Розрахунок!E115</f>
        <v>4.5</v>
      </c>
      <c r="K117" s="85">
        <f>Розрахунок!DN115</f>
        <v>4.5</v>
      </c>
      <c r="L117" s="398">
        <f>Розрахунок!DM115</f>
        <v>135</v>
      </c>
      <c r="M117" s="399">
        <f ca="1">Розрахунок!L115</f>
        <v>0</v>
      </c>
      <c r="N117" s="399">
        <f ca="1">Розрахунок!M115</f>
        <v>0</v>
      </c>
      <c r="O117" s="399">
        <f ca="1">Розрахунок!N115</f>
        <v>0</v>
      </c>
      <c r="P117" s="399">
        <f ca="1">Розрахунок!O115</f>
        <v>0</v>
      </c>
      <c r="Q117" s="387">
        <f ca="1">Розрахунок!DL115</f>
        <v>135</v>
      </c>
      <c r="R117" s="383">
        <f t="shared" ca="1" si="5"/>
        <v>0</v>
      </c>
      <c r="S117" s="398">
        <f>Розрахунок!U115</f>
        <v>0</v>
      </c>
      <c r="T117" s="400">
        <f>Розрахунок!AB115</f>
        <v>0</v>
      </c>
      <c r="U117" s="136">
        <f>Розрахунок!AI115</f>
        <v>0</v>
      </c>
      <c r="V117" s="85">
        <f>Розрахунок!AP115</f>
        <v>0</v>
      </c>
      <c r="W117" s="398">
        <f>Розрахунок!AW115</f>
        <v>0</v>
      </c>
      <c r="X117" s="400">
        <f>Розрахунок!BD115</f>
        <v>0</v>
      </c>
      <c r="Y117" s="136">
        <f>Розрахунок!BK115</f>
        <v>0</v>
      </c>
      <c r="Z117" s="85">
        <f>Розрахунок!BR115</f>
        <v>0</v>
      </c>
      <c r="AA117" s="398">
        <f>Розрахунок!BY115</f>
        <v>4</v>
      </c>
      <c r="AB117" s="85">
        <f>Розрахунок!CF115</f>
        <v>0</v>
      </c>
      <c r="AC117" s="398">
        <f>Розрахунок!CM115</f>
        <v>0</v>
      </c>
      <c r="AD117" s="400">
        <f>Розрахунок!CT115</f>
        <v>0</v>
      </c>
      <c r="AE117" s="398">
        <f>Розрахунок!DA115</f>
        <v>0</v>
      </c>
      <c r="AF117" s="400">
        <f>Розрахунок!DH115</f>
        <v>0</v>
      </c>
      <c r="AG117" s="148"/>
      <c r="AI117" s="30" t="e">
        <f ca="1">Розрахунок!ED115</f>
        <v>#NAME?</v>
      </c>
      <c r="AJ117" s="31" t="e">
        <f ca="1">Розрахунок!EE115</f>
        <v>#NAME?</v>
      </c>
      <c r="AK117" s="31" t="e">
        <f ca="1">Розрахунок!EF115</f>
        <v>#NAME?</v>
      </c>
      <c r="AL117" s="31" t="e">
        <f ca="1">Розрахунок!EG115</f>
        <v>#NAME?</v>
      </c>
      <c r="AM117" s="31" t="e">
        <f ca="1">Розрахунок!EH115</f>
        <v>#NAME?</v>
      </c>
      <c r="AN117" s="31" t="e">
        <f ca="1">Розрахунок!EI115</f>
        <v>#NAME?</v>
      </c>
      <c r="AO117" s="32" t="e">
        <f ca="1">Розрахунок!EJ115</f>
        <v>#NAME?</v>
      </c>
      <c r="AP117" s="149" t="e">
        <f ca="1">IF(OR(Розрахунок!$EP115&lt;&gt;""),"+","")</f>
        <v>#NAME?</v>
      </c>
      <c r="AQ117" s="5"/>
    </row>
    <row r="118" spans="1:43" s="52" customFormat="1" ht="15.6" customHeight="1" x14ac:dyDescent="0.2">
      <c r="A118" s="417" t="e">
        <f ca="1">Розрахунок!A116</f>
        <v>#NAME?</v>
      </c>
      <c r="B118" s="371" t="str">
        <f>Розрахунок!B116</f>
        <v>Психологія професійного розвитку та конкурентноздатності</v>
      </c>
      <c r="C118" s="417">
        <f>Розрахунок!C116</f>
        <v>34</v>
      </c>
      <c r="D118" s="398" t="str">
        <f>IF(Розрахунок!F116&lt;&gt;"",LEFT(Розрахунок!F116,LEN(Розрахунок!F116)-1)," ")</f>
        <v>9</v>
      </c>
      <c r="E118" s="399" t="str">
        <f>IF(Розрахунок!G116&lt;&gt;"",LEFT(Розрахунок!G116,LEN(Розрахунок!G116)-1)," ")</f>
        <v xml:space="preserve"> </v>
      </c>
      <c r="F118" s="399" t="str">
        <f>IF(Розрахунок!H116&lt;&gt;"",LEFT(Розрахунок!H116,LEN(Розрахунок!H116)-1)," ")</f>
        <v xml:space="preserve"> </v>
      </c>
      <c r="G118" s="400" t="str">
        <f>IF(Розрахунок!I116&lt;&gt;"",LEFT(Розрахунок!I116,LEN(Розрахунок!I116)-1)," ")</f>
        <v xml:space="preserve"> </v>
      </c>
      <c r="H118" s="136">
        <f>Розрахунок!J116</f>
        <v>0</v>
      </c>
      <c r="I118" s="399" t="str">
        <f>IF(Розрахунок!K116&lt;&gt;"",LEFT(Розрахунок!K116, LEN(Розрахунок!K116)-1)," ")</f>
        <v xml:space="preserve"> </v>
      </c>
      <c r="J118" s="399">
        <f>Розрахунок!E116</f>
        <v>4.5</v>
      </c>
      <c r="K118" s="85">
        <f>Розрахунок!DN116</f>
        <v>4.5</v>
      </c>
      <c r="L118" s="398">
        <f>Розрахунок!DM116</f>
        <v>135</v>
      </c>
      <c r="M118" s="399">
        <f ca="1">Розрахунок!L116</f>
        <v>0</v>
      </c>
      <c r="N118" s="399">
        <f ca="1">Розрахунок!M116</f>
        <v>0</v>
      </c>
      <c r="O118" s="399">
        <f ca="1">Розрахунок!N116</f>
        <v>0</v>
      </c>
      <c r="P118" s="399">
        <f ca="1">Розрахунок!O116</f>
        <v>0</v>
      </c>
      <c r="Q118" s="387">
        <f ca="1">Розрахунок!DL116</f>
        <v>135</v>
      </c>
      <c r="R118" s="383">
        <f t="shared" ca="1" si="5"/>
        <v>0</v>
      </c>
      <c r="S118" s="398">
        <f>Розрахунок!U116</f>
        <v>0</v>
      </c>
      <c r="T118" s="400">
        <f>Розрахунок!AB116</f>
        <v>0</v>
      </c>
      <c r="U118" s="136">
        <f>Розрахунок!AI116</f>
        <v>0</v>
      </c>
      <c r="V118" s="85">
        <f>Розрахунок!AP116</f>
        <v>0</v>
      </c>
      <c r="W118" s="398">
        <f>Розрахунок!AW116</f>
        <v>0</v>
      </c>
      <c r="X118" s="400">
        <f>Розрахунок!BD116</f>
        <v>0</v>
      </c>
      <c r="Y118" s="136">
        <f>Розрахунок!BK116</f>
        <v>0</v>
      </c>
      <c r="Z118" s="85">
        <f>Розрахунок!BR116</f>
        <v>0</v>
      </c>
      <c r="AA118" s="398">
        <f>Розрахунок!BY116</f>
        <v>4</v>
      </c>
      <c r="AB118" s="85">
        <f>Розрахунок!CF116</f>
        <v>0</v>
      </c>
      <c r="AC118" s="398">
        <f>Розрахунок!CM116</f>
        <v>0</v>
      </c>
      <c r="AD118" s="400">
        <f>Розрахунок!CT116</f>
        <v>0</v>
      </c>
      <c r="AE118" s="398">
        <f>Розрахунок!DA116</f>
        <v>0</v>
      </c>
      <c r="AF118" s="400">
        <f>Розрахунок!DH116</f>
        <v>0</v>
      </c>
      <c r="AG118" s="148"/>
      <c r="AI118" s="30" t="e">
        <f ca="1">Розрахунок!ED116</f>
        <v>#NAME?</v>
      </c>
      <c r="AJ118" s="31" t="e">
        <f ca="1">Розрахунок!EE116</f>
        <v>#NAME?</v>
      </c>
      <c r="AK118" s="31" t="e">
        <f ca="1">Розрахунок!EF116</f>
        <v>#NAME?</v>
      </c>
      <c r="AL118" s="31" t="e">
        <f ca="1">Розрахунок!EG116</f>
        <v>#NAME?</v>
      </c>
      <c r="AM118" s="31" t="e">
        <f ca="1">Розрахунок!EH116</f>
        <v>#NAME?</v>
      </c>
      <c r="AN118" s="31" t="e">
        <f ca="1">Розрахунок!EI116</f>
        <v>#NAME?</v>
      </c>
      <c r="AO118" s="32" t="e">
        <f ca="1">Розрахунок!EJ116</f>
        <v>#NAME?</v>
      </c>
      <c r="AP118" s="149" t="e">
        <f ca="1">IF(OR(Розрахунок!$EP116&lt;&gt;""),"+","")</f>
        <v>#NAME?</v>
      </c>
      <c r="AQ118" s="5"/>
    </row>
    <row r="119" spans="1:43" s="52" customFormat="1" x14ac:dyDescent="0.2">
      <c r="A119" s="417" t="e">
        <f ca="1">Розрахунок!A117</f>
        <v>#NAME?</v>
      </c>
      <c r="B119" s="371" t="str">
        <f>Розрахунок!B117</f>
        <v>Сучасні напрямки практичної психології та супервізія</v>
      </c>
      <c r="C119" s="417">
        <f>Розрахунок!C117</f>
        <v>34</v>
      </c>
      <c r="D119" s="398" t="str">
        <f>IF(Розрахунок!F117&lt;&gt;"",LEFT(Розрахунок!F117,LEN(Розрахунок!F117)-1)," ")</f>
        <v>10</v>
      </c>
      <c r="E119" s="399" t="str">
        <f>IF(Розрахунок!G117&lt;&gt;"",LEFT(Розрахунок!G117,LEN(Розрахунок!G117)-1)," ")</f>
        <v xml:space="preserve"> </v>
      </c>
      <c r="F119" s="399" t="str">
        <f>IF(Розрахунок!H117&lt;&gt;"",LEFT(Розрахунок!H117,LEN(Розрахунок!H117)-1)," ")</f>
        <v xml:space="preserve"> </v>
      </c>
      <c r="G119" s="400" t="str">
        <f>IF(Розрахунок!I117&lt;&gt;"",LEFT(Розрахунок!I117,LEN(Розрахунок!I117)-1)," ")</f>
        <v>10</v>
      </c>
      <c r="H119" s="136">
        <f>Розрахунок!J117</f>
        <v>0</v>
      </c>
      <c r="I119" s="399" t="str">
        <f>IF(Розрахунок!K117&lt;&gt;"",LEFT(Розрахунок!K117, LEN(Розрахунок!K117)-1)," ")</f>
        <v xml:space="preserve"> </v>
      </c>
      <c r="J119" s="399">
        <f>Розрахунок!E117</f>
        <v>6</v>
      </c>
      <c r="K119" s="85">
        <f>Розрахунок!DN117</f>
        <v>6</v>
      </c>
      <c r="L119" s="398">
        <f>Розрахунок!DM117</f>
        <v>180</v>
      </c>
      <c r="M119" s="399">
        <f ca="1">Розрахунок!L117</f>
        <v>0</v>
      </c>
      <c r="N119" s="399">
        <f ca="1">Розрахунок!M117</f>
        <v>0</v>
      </c>
      <c r="O119" s="399">
        <f ca="1">Розрахунок!N117</f>
        <v>0</v>
      </c>
      <c r="P119" s="399">
        <f ca="1">Розрахунок!O117</f>
        <v>0</v>
      </c>
      <c r="Q119" s="387">
        <f ca="1">Розрахунок!DL117</f>
        <v>180</v>
      </c>
      <c r="R119" s="383">
        <f t="shared" ca="1" si="5"/>
        <v>0</v>
      </c>
      <c r="S119" s="398">
        <f>Розрахунок!U117</f>
        <v>0</v>
      </c>
      <c r="T119" s="400">
        <f>Розрахунок!AB117</f>
        <v>0</v>
      </c>
      <c r="U119" s="136">
        <f>Розрахунок!AI117</f>
        <v>0</v>
      </c>
      <c r="V119" s="85">
        <f>Розрахунок!AP117</f>
        <v>0</v>
      </c>
      <c r="W119" s="398">
        <f>Розрахунок!AW117</f>
        <v>0</v>
      </c>
      <c r="X119" s="400">
        <f>Розрахунок!BD117</f>
        <v>0</v>
      </c>
      <c r="Y119" s="136">
        <f>Розрахунок!BK117</f>
        <v>0</v>
      </c>
      <c r="Z119" s="85">
        <f>Розрахунок!BR117</f>
        <v>0</v>
      </c>
      <c r="AA119" s="398">
        <f>Розрахунок!BY117</f>
        <v>0</v>
      </c>
      <c r="AB119" s="85">
        <f>Розрахунок!CF117</f>
        <v>5</v>
      </c>
      <c r="AC119" s="398">
        <f>Розрахунок!CM117</f>
        <v>0</v>
      </c>
      <c r="AD119" s="400">
        <f>Розрахунок!CT117</f>
        <v>0</v>
      </c>
      <c r="AE119" s="398">
        <f>Розрахунок!DA117</f>
        <v>0</v>
      </c>
      <c r="AF119" s="400">
        <f>Розрахунок!DH117</f>
        <v>0</v>
      </c>
      <c r="AG119" s="148"/>
      <c r="AI119" s="30" t="e">
        <f ca="1">Розрахунок!ED117</f>
        <v>#NAME?</v>
      </c>
      <c r="AJ119" s="31" t="e">
        <f ca="1">Розрахунок!EE117</f>
        <v>#NAME?</v>
      </c>
      <c r="AK119" s="31" t="e">
        <f ca="1">Розрахунок!EF117</f>
        <v>#NAME?</v>
      </c>
      <c r="AL119" s="31" t="e">
        <f ca="1">Розрахунок!EG117</f>
        <v>#NAME?</v>
      </c>
      <c r="AM119" s="31" t="e">
        <f ca="1">Розрахунок!EH117</f>
        <v>#NAME?</v>
      </c>
      <c r="AN119" s="31" t="e">
        <f ca="1">Розрахунок!EI117</f>
        <v>#NAME?</v>
      </c>
      <c r="AO119" s="32" t="e">
        <f ca="1">Розрахунок!EJ117</f>
        <v>#NAME?</v>
      </c>
      <c r="AP119" s="149" t="e">
        <f ca="1">IF(OR(Розрахунок!$EP117&lt;&gt;""),"+","")</f>
        <v>#NAME?</v>
      </c>
      <c r="AQ119" s="5"/>
    </row>
    <row r="120" spans="1:43" s="52" customFormat="1" x14ac:dyDescent="0.2">
      <c r="A120" s="417" t="e">
        <f ca="1">Розрахунок!A118</f>
        <v>#NAME?</v>
      </c>
      <c r="B120" s="371" t="str">
        <f>Розрахунок!B118</f>
        <v>Кризова психологія та основи суїцидології</v>
      </c>
      <c r="C120" s="417">
        <f>Розрахунок!C118</f>
        <v>34</v>
      </c>
      <c r="D120" s="398" t="str">
        <f>IF(Розрахунок!F118&lt;&gt;"",LEFT(Розрахунок!F118,LEN(Розрахунок!F118)-1)," ")</f>
        <v>10</v>
      </c>
      <c r="E120" s="399" t="str">
        <f>IF(Розрахунок!G118&lt;&gt;"",LEFT(Розрахунок!G118,LEN(Розрахунок!G118)-1)," ")</f>
        <v xml:space="preserve"> </v>
      </c>
      <c r="F120" s="399" t="str">
        <f>IF(Розрахунок!H118&lt;&gt;"",LEFT(Розрахунок!H118,LEN(Розрахунок!H118)-1)," ")</f>
        <v xml:space="preserve"> </v>
      </c>
      <c r="G120" s="400" t="str">
        <f>IF(Розрахунок!I118&lt;&gt;"",LEFT(Розрахунок!I118,LEN(Розрахунок!I118)-1)," ")</f>
        <v xml:space="preserve"> </v>
      </c>
      <c r="H120" s="136">
        <f>Розрахунок!J118</f>
        <v>0</v>
      </c>
      <c r="I120" s="399" t="str">
        <f>IF(Розрахунок!K118&lt;&gt;"",LEFT(Розрахунок!K118, LEN(Розрахунок!K118)-1)," ")</f>
        <v xml:space="preserve"> </v>
      </c>
      <c r="J120" s="399">
        <f>Розрахунок!E118</f>
        <v>5</v>
      </c>
      <c r="K120" s="85">
        <f>Розрахунок!DN118</f>
        <v>5</v>
      </c>
      <c r="L120" s="398">
        <f>Розрахунок!DM118</f>
        <v>150</v>
      </c>
      <c r="M120" s="399">
        <f ca="1">Розрахунок!L118</f>
        <v>0</v>
      </c>
      <c r="N120" s="399">
        <f ca="1">Розрахунок!M118</f>
        <v>0</v>
      </c>
      <c r="O120" s="399">
        <f ca="1">Розрахунок!N118</f>
        <v>0</v>
      </c>
      <c r="P120" s="399">
        <f ca="1">Розрахунок!O118</f>
        <v>0</v>
      </c>
      <c r="Q120" s="387">
        <f ca="1">Розрахунок!DL118</f>
        <v>150</v>
      </c>
      <c r="R120" s="383">
        <f t="shared" ca="1" si="5"/>
        <v>0</v>
      </c>
      <c r="S120" s="398">
        <f>Розрахунок!U118</f>
        <v>0</v>
      </c>
      <c r="T120" s="400">
        <f>Розрахунок!AB118</f>
        <v>0</v>
      </c>
      <c r="U120" s="136">
        <f>Розрахунок!AI118</f>
        <v>0</v>
      </c>
      <c r="V120" s="85">
        <f>Розрахунок!AP118</f>
        <v>0</v>
      </c>
      <c r="W120" s="398">
        <f>Розрахунок!AW118</f>
        <v>0</v>
      </c>
      <c r="X120" s="400">
        <f>Розрахунок!BD118</f>
        <v>0</v>
      </c>
      <c r="Y120" s="136">
        <f>Розрахунок!BK118</f>
        <v>0</v>
      </c>
      <c r="Z120" s="85">
        <f>Розрахунок!BR118</f>
        <v>0</v>
      </c>
      <c r="AA120" s="398">
        <f>Розрахунок!BY118</f>
        <v>0</v>
      </c>
      <c r="AB120" s="85">
        <f>Розрахунок!CF118</f>
        <v>4</v>
      </c>
      <c r="AC120" s="398">
        <f>Розрахунок!CM118</f>
        <v>0</v>
      </c>
      <c r="AD120" s="400">
        <f>Розрахунок!CT118</f>
        <v>0</v>
      </c>
      <c r="AE120" s="398">
        <f>Розрахунок!DA118</f>
        <v>0</v>
      </c>
      <c r="AF120" s="400">
        <f>Розрахунок!DH118</f>
        <v>0</v>
      </c>
      <c r="AG120" s="148"/>
      <c r="AI120" s="30" t="e">
        <f ca="1">Розрахунок!ED118</f>
        <v>#NAME?</v>
      </c>
      <c r="AJ120" s="31" t="e">
        <f ca="1">Розрахунок!EE118</f>
        <v>#NAME?</v>
      </c>
      <c r="AK120" s="31" t="e">
        <f ca="1">Розрахунок!EF118</f>
        <v>#NAME?</v>
      </c>
      <c r="AL120" s="31" t="e">
        <f ca="1">Розрахунок!EG118</f>
        <v>#NAME?</v>
      </c>
      <c r="AM120" s="31" t="e">
        <f ca="1">Розрахунок!EH118</f>
        <v>#NAME?</v>
      </c>
      <c r="AN120" s="31" t="e">
        <f ca="1">Розрахунок!EI118</f>
        <v>#NAME?</v>
      </c>
      <c r="AO120" s="32" t="e">
        <f ca="1">Розрахунок!EJ118</f>
        <v>#NAME?</v>
      </c>
      <c r="AP120" s="149" t="e">
        <f ca="1">IF(OR(Розрахунок!$EP118&lt;&gt;""),"+","")</f>
        <v>#NAME?</v>
      </c>
      <c r="AQ120" s="5"/>
    </row>
    <row r="121" spans="1:43" s="52" customFormat="1" hidden="1" x14ac:dyDescent="0.2">
      <c r="A121" s="417" t="e">
        <f ca="1">Розрахунок!A119</f>
        <v>#NAME?</v>
      </c>
      <c r="B121" s="371">
        <f>Розрахунок!B119</f>
        <v>0</v>
      </c>
      <c r="C121" s="417" t="str">
        <f>Розрахунок!C119</f>
        <v/>
      </c>
      <c r="D121" s="398" t="str">
        <f>IF(Розрахунок!F119&lt;&gt;"",LEFT(Розрахунок!F119,LEN(Розрахунок!F119)-1)," ")</f>
        <v xml:space="preserve"> </v>
      </c>
      <c r="E121" s="399" t="str">
        <f>IF(Розрахунок!G119&lt;&gt;"",LEFT(Розрахунок!G119,LEN(Розрахунок!G119)-1)," ")</f>
        <v xml:space="preserve"> </v>
      </c>
      <c r="F121" s="399" t="str">
        <f>IF(Розрахунок!H119&lt;&gt;"",LEFT(Розрахунок!H119,LEN(Розрахунок!H119)-1)," ")</f>
        <v xml:space="preserve"> </v>
      </c>
      <c r="G121" s="400" t="str">
        <f>IF(Розрахунок!I119&lt;&gt;"",LEFT(Розрахунок!I119,LEN(Розрахунок!I119)-1)," ")</f>
        <v xml:space="preserve"> </v>
      </c>
      <c r="H121" s="136">
        <f>Розрахунок!J119</f>
        <v>0</v>
      </c>
      <c r="I121" s="399" t="str">
        <f>IF(Розрахунок!K119&lt;&gt;"",LEFT(Розрахунок!K119, LEN(Розрахунок!K119)-1)," ")</f>
        <v xml:space="preserve"> </v>
      </c>
      <c r="J121" s="399">
        <f>Розрахунок!E119</f>
        <v>0</v>
      </c>
      <c r="K121" s="85">
        <f>Розрахунок!DN119</f>
        <v>0</v>
      </c>
      <c r="L121" s="398">
        <f>Розрахунок!DM119</f>
        <v>0</v>
      </c>
      <c r="M121" s="399">
        <f ca="1">Розрахунок!L119</f>
        <v>0</v>
      </c>
      <c r="N121" s="399">
        <f ca="1">Розрахунок!M119</f>
        <v>0</v>
      </c>
      <c r="O121" s="399">
        <f ca="1">Розрахунок!N119</f>
        <v>0</v>
      </c>
      <c r="P121" s="399">
        <f ca="1">Розрахунок!O119</f>
        <v>0</v>
      </c>
      <c r="Q121" s="387">
        <f ca="1">Розрахунок!DL119</f>
        <v>0</v>
      </c>
      <c r="R121" s="383" t="str">
        <f t="shared" si="5"/>
        <v xml:space="preserve"> </v>
      </c>
      <c r="S121" s="398">
        <f>Розрахунок!U119</f>
        <v>0</v>
      </c>
      <c r="T121" s="400">
        <f>Розрахунок!AB119</f>
        <v>0</v>
      </c>
      <c r="U121" s="136">
        <f>Розрахунок!AI119</f>
        <v>0</v>
      </c>
      <c r="V121" s="85">
        <f>Розрахунок!AP119</f>
        <v>0</v>
      </c>
      <c r="W121" s="398">
        <f>Розрахунок!AW119</f>
        <v>0</v>
      </c>
      <c r="X121" s="400">
        <f>Розрахунок!BD119</f>
        <v>0</v>
      </c>
      <c r="Y121" s="136">
        <f>Розрахунок!BK119</f>
        <v>0</v>
      </c>
      <c r="Z121" s="85">
        <f>Розрахунок!BR119</f>
        <v>0</v>
      </c>
      <c r="AA121" s="398">
        <f>Розрахунок!BY119</f>
        <v>0</v>
      </c>
      <c r="AB121" s="85">
        <f>Розрахунок!CF119</f>
        <v>0</v>
      </c>
      <c r="AC121" s="398">
        <f>Розрахунок!CM119</f>
        <v>0</v>
      </c>
      <c r="AD121" s="400">
        <f>Розрахунок!CT119</f>
        <v>0</v>
      </c>
      <c r="AE121" s="398">
        <f>Розрахунок!DA119</f>
        <v>0</v>
      </c>
      <c r="AF121" s="400">
        <f>Розрахунок!DH119</f>
        <v>0</v>
      </c>
      <c r="AG121" s="148"/>
      <c r="AI121" s="30" t="e">
        <f ca="1">Розрахунок!ED119</f>
        <v>#NAME?</v>
      </c>
      <c r="AJ121" s="31" t="e">
        <f ca="1">Розрахунок!EE119</f>
        <v>#NAME?</v>
      </c>
      <c r="AK121" s="31" t="e">
        <f ca="1">Розрахунок!EF119</f>
        <v>#NAME?</v>
      </c>
      <c r="AL121" s="31" t="e">
        <f ca="1">Розрахунок!EG119</f>
        <v>#NAME?</v>
      </c>
      <c r="AM121" s="31" t="e">
        <f ca="1">Розрахунок!EH119</f>
        <v>#NAME?</v>
      </c>
      <c r="AN121" s="31" t="e">
        <f ca="1">Розрахунок!EI119</f>
        <v>#NAME?</v>
      </c>
      <c r="AO121" s="32" t="e">
        <f ca="1">Розрахунок!EJ119</f>
        <v>#NAME?</v>
      </c>
      <c r="AP121" s="149" t="e">
        <f ca="1">IF(OR(Розрахунок!$EP119&lt;&gt;""),"+","")</f>
        <v>#NAME?</v>
      </c>
      <c r="AQ121" s="5"/>
    </row>
    <row r="122" spans="1:43" s="52" customFormat="1" hidden="1" x14ac:dyDescent="0.2">
      <c r="A122" s="417" t="e">
        <f ca="1">Розрахунок!A120</f>
        <v>#NAME?</v>
      </c>
      <c r="B122" s="371">
        <f>Розрахунок!B120</f>
        <v>0</v>
      </c>
      <c r="C122" s="417" t="str">
        <f>Розрахунок!C120</f>
        <v/>
      </c>
      <c r="D122" s="398" t="str">
        <f>IF(Розрахунок!F120&lt;&gt;"",LEFT(Розрахунок!F120,LEN(Розрахунок!F120)-1)," ")</f>
        <v xml:space="preserve"> </v>
      </c>
      <c r="E122" s="399" t="str">
        <f>IF(Розрахунок!G120&lt;&gt;"",LEFT(Розрахунок!G120,LEN(Розрахунок!G120)-1)," ")</f>
        <v xml:space="preserve"> </v>
      </c>
      <c r="F122" s="399" t="str">
        <f>IF(Розрахунок!H120&lt;&gt;"",LEFT(Розрахунок!H120,LEN(Розрахунок!H120)-1)," ")</f>
        <v xml:space="preserve"> </v>
      </c>
      <c r="G122" s="400" t="str">
        <f>IF(Розрахунок!I120&lt;&gt;"",LEFT(Розрахунок!I120,LEN(Розрахунок!I120)-1)," ")</f>
        <v xml:space="preserve"> </v>
      </c>
      <c r="H122" s="136">
        <f>Розрахунок!J120</f>
        <v>0</v>
      </c>
      <c r="I122" s="399" t="str">
        <f>IF(Розрахунок!K120&lt;&gt;"",LEFT(Розрахунок!K120, LEN(Розрахунок!K120)-1)," ")</f>
        <v xml:space="preserve"> </v>
      </c>
      <c r="J122" s="399">
        <f>Розрахунок!E120</f>
        <v>0</v>
      </c>
      <c r="K122" s="85">
        <f>Розрахунок!DN120</f>
        <v>0</v>
      </c>
      <c r="L122" s="398">
        <f>Розрахунок!DM120</f>
        <v>0</v>
      </c>
      <c r="M122" s="399">
        <f ca="1">Розрахунок!L120</f>
        <v>0</v>
      </c>
      <c r="N122" s="399">
        <f ca="1">Розрахунок!M120</f>
        <v>0</v>
      </c>
      <c r="O122" s="399">
        <f ca="1">Розрахунок!N120</f>
        <v>0</v>
      </c>
      <c r="P122" s="399">
        <f ca="1">Розрахунок!O120</f>
        <v>0</v>
      </c>
      <c r="Q122" s="387">
        <f ca="1">Розрахунок!DL120</f>
        <v>0</v>
      </c>
      <c r="R122" s="383" t="str">
        <f t="shared" si="5"/>
        <v xml:space="preserve"> </v>
      </c>
      <c r="S122" s="398">
        <f>Розрахунок!U120</f>
        <v>0</v>
      </c>
      <c r="T122" s="400">
        <f>Розрахунок!AB120</f>
        <v>0</v>
      </c>
      <c r="U122" s="136">
        <f>Розрахунок!AI120</f>
        <v>0</v>
      </c>
      <c r="V122" s="85">
        <f>Розрахунок!AP120</f>
        <v>0</v>
      </c>
      <c r="W122" s="398">
        <f>Розрахунок!AW120</f>
        <v>0</v>
      </c>
      <c r="X122" s="400">
        <f>Розрахунок!BD120</f>
        <v>0</v>
      </c>
      <c r="Y122" s="136">
        <f>Розрахунок!BK120</f>
        <v>0</v>
      </c>
      <c r="Z122" s="85">
        <f>Розрахунок!BR120</f>
        <v>0</v>
      </c>
      <c r="AA122" s="398">
        <f>Розрахунок!BY120</f>
        <v>0</v>
      </c>
      <c r="AB122" s="85">
        <f>Розрахунок!CF120</f>
        <v>0</v>
      </c>
      <c r="AC122" s="398">
        <f>Розрахунок!CM120</f>
        <v>0</v>
      </c>
      <c r="AD122" s="400">
        <f>Розрахунок!CT120</f>
        <v>0</v>
      </c>
      <c r="AE122" s="398">
        <f>Розрахунок!DA120</f>
        <v>0</v>
      </c>
      <c r="AF122" s="400">
        <f>Розрахунок!DH120</f>
        <v>0</v>
      </c>
      <c r="AG122" s="148"/>
      <c r="AI122" s="30" t="e">
        <f ca="1">Розрахунок!ED120</f>
        <v>#NAME?</v>
      </c>
      <c r="AJ122" s="31" t="e">
        <f ca="1">Розрахунок!EE120</f>
        <v>#NAME?</v>
      </c>
      <c r="AK122" s="31" t="e">
        <f ca="1">Розрахунок!EF120</f>
        <v>#NAME?</v>
      </c>
      <c r="AL122" s="31" t="e">
        <f ca="1">Розрахунок!EG120</f>
        <v>#NAME?</v>
      </c>
      <c r="AM122" s="31" t="e">
        <f ca="1">Розрахунок!EH120</f>
        <v>#NAME?</v>
      </c>
      <c r="AN122" s="31" t="e">
        <f ca="1">Розрахунок!EI120</f>
        <v>#NAME?</v>
      </c>
      <c r="AO122" s="32" t="e">
        <f ca="1">Розрахунок!EJ120</f>
        <v>#NAME?</v>
      </c>
      <c r="AP122" s="149" t="e">
        <f ca="1">IF(OR(Розрахунок!$EP120&lt;&gt;""),"+","")</f>
        <v>#NAME?</v>
      </c>
      <c r="AQ122" s="5"/>
    </row>
    <row r="123" spans="1:43" s="52" customFormat="1" hidden="1" x14ac:dyDescent="0.2">
      <c r="A123" s="417" t="e">
        <f ca="1">Розрахунок!A121</f>
        <v>#NAME?</v>
      </c>
      <c r="B123" s="371">
        <f>Розрахунок!B121</f>
        <v>0</v>
      </c>
      <c r="C123" s="417" t="str">
        <f>Розрахунок!C121</f>
        <v/>
      </c>
      <c r="D123" s="398" t="str">
        <f>IF(Розрахунок!F121&lt;&gt;"",LEFT(Розрахунок!F121,LEN(Розрахунок!F121)-1)," ")</f>
        <v xml:space="preserve"> </v>
      </c>
      <c r="E123" s="399" t="str">
        <f>IF(Розрахунок!G121&lt;&gt;"",LEFT(Розрахунок!G121,LEN(Розрахунок!G121)-1)," ")</f>
        <v xml:space="preserve"> </v>
      </c>
      <c r="F123" s="399" t="str">
        <f>IF(Розрахунок!H121&lt;&gt;"",LEFT(Розрахунок!H121,LEN(Розрахунок!H121)-1)," ")</f>
        <v xml:space="preserve"> </v>
      </c>
      <c r="G123" s="400" t="str">
        <f>IF(Розрахунок!I121&lt;&gt;"",LEFT(Розрахунок!I121,LEN(Розрахунок!I121)-1)," ")</f>
        <v xml:space="preserve"> </v>
      </c>
      <c r="H123" s="136">
        <f>Розрахунок!J121</f>
        <v>0</v>
      </c>
      <c r="I123" s="399" t="str">
        <f>IF(Розрахунок!K121&lt;&gt;"",LEFT(Розрахунок!K121, LEN(Розрахунок!K121)-1)," ")</f>
        <v xml:space="preserve"> </v>
      </c>
      <c r="J123" s="399">
        <f>Розрахунок!E121</f>
        <v>0</v>
      </c>
      <c r="K123" s="85">
        <f>Розрахунок!DN121</f>
        <v>0</v>
      </c>
      <c r="L123" s="398">
        <f>Розрахунок!DM121</f>
        <v>0</v>
      </c>
      <c r="M123" s="399">
        <f ca="1">Розрахунок!L121</f>
        <v>0</v>
      </c>
      <c r="N123" s="399">
        <f ca="1">Розрахунок!M121</f>
        <v>0</v>
      </c>
      <c r="O123" s="399">
        <f ca="1">Розрахунок!N121</f>
        <v>0</v>
      </c>
      <c r="P123" s="399">
        <f ca="1">Розрахунок!O121</f>
        <v>0</v>
      </c>
      <c r="Q123" s="387">
        <f ca="1">Розрахунок!DL121</f>
        <v>0</v>
      </c>
      <c r="R123" s="383" t="str">
        <f t="shared" si="5"/>
        <v xml:space="preserve"> </v>
      </c>
      <c r="S123" s="398">
        <f>Розрахунок!U121</f>
        <v>0</v>
      </c>
      <c r="T123" s="400">
        <f>Розрахунок!AB121</f>
        <v>0</v>
      </c>
      <c r="U123" s="136">
        <f>Розрахунок!AI121</f>
        <v>0</v>
      </c>
      <c r="V123" s="85">
        <f>Розрахунок!AP121</f>
        <v>0</v>
      </c>
      <c r="W123" s="398">
        <f>Розрахунок!AW121</f>
        <v>0</v>
      </c>
      <c r="X123" s="400">
        <f>Розрахунок!BD121</f>
        <v>0</v>
      </c>
      <c r="Y123" s="136">
        <f>Розрахунок!BK121</f>
        <v>0</v>
      </c>
      <c r="Z123" s="85">
        <f>Розрахунок!BR121</f>
        <v>0</v>
      </c>
      <c r="AA123" s="398">
        <f>Розрахунок!BY121</f>
        <v>0</v>
      </c>
      <c r="AB123" s="85">
        <f>Розрахунок!CF121</f>
        <v>0</v>
      </c>
      <c r="AC123" s="398">
        <f>Розрахунок!CM121</f>
        <v>0</v>
      </c>
      <c r="AD123" s="400">
        <f>Розрахунок!CT121</f>
        <v>0</v>
      </c>
      <c r="AE123" s="398">
        <f>Розрахунок!DA121</f>
        <v>0</v>
      </c>
      <c r="AF123" s="400">
        <f>Розрахунок!DH121</f>
        <v>0</v>
      </c>
      <c r="AG123" s="148"/>
      <c r="AI123" s="30" t="e">
        <f ca="1">Розрахунок!ED121</f>
        <v>#NAME?</v>
      </c>
      <c r="AJ123" s="31" t="e">
        <f ca="1">Розрахунок!EE121</f>
        <v>#NAME?</v>
      </c>
      <c r="AK123" s="31" t="e">
        <f ca="1">Розрахунок!EF121</f>
        <v>#NAME?</v>
      </c>
      <c r="AL123" s="31" t="e">
        <f ca="1">Розрахунок!EG121</f>
        <v>#NAME?</v>
      </c>
      <c r="AM123" s="31" t="e">
        <f ca="1">Розрахунок!EH121</f>
        <v>#NAME?</v>
      </c>
      <c r="AN123" s="31" t="e">
        <f ca="1">Розрахунок!EI121</f>
        <v>#NAME?</v>
      </c>
      <c r="AO123" s="32" t="e">
        <f ca="1">Розрахунок!EJ121</f>
        <v>#NAME?</v>
      </c>
      <c r="AP123" s="149" t="e">
        <f ca="1">IF(OR(Розрахунок!$EP121&lt;&gt;""),"+","")</f>
        <v>#NAME?</v>
      </c>
      <c r="AQ123" s="5"/>
    </row>
    <row r="124" spans="1:43" s="52" customFormat="1" hidden="1" x14ac:dyDescent="0.2">
      <c r="A124" s="417" t="e">
        <f ca="1">Розрахунок!A122</f>
        <v>#NAME?</v>
      </c>
      <c r="B124" s="371">
        <f>Розрахунок!B122</f>
        <v>0</v>
      </c>
      <c r="C124" s="417" t="str">
        <f>Розрахунок!C122</f>
        <v/>
      </c>
      <c r="D124" s="398" t="str">
        <f>IF(Розрахунок!F122&lt;&gt;"",LEFT(Розрахунок!F122,LEN(Розрахунок!F122)-1)," ")</f>
        <v xml:space="preserve"> </v>
      </c>
      <c r="E124" s="399" t="str">
        <f>IF(Розрахунок!G122&lt;&gt;"",LEFT(Розрахунок!G122,LEN(Розрахунок!G122)-1)," ")</f>
        <v xml:space="preserve"> </v>
      </c>
      <c r="F124" s="399" t="str">
        <f>IF(Розрахунок!H122&lt;&gt;"",LEFT(Розрахунок!H122,LEN(Розрахунок!H122)-1)," ")</f>
        <v xml:space="preserve"> </v>
      </c>
      <c r="G124" s="400" t="str">
        <f>IF(Розрахунок!I122&lt;&gt;"",LEFT(Розрахунок!I122,LEN(Розрахунок!I122)-1)," ")</f>
        <v xml:space="preserve"> </v>
      </c>
      <c r="H124" s="136">
        <f>Розрахунок!J122</f>
        <v>0</v>
      </c>
      <c r="I124" s="399" t="str">
        <f>IF(Розрахунок!K122&lt;&gt;"",LEFT(Розрахунок!K122, LEN(Розрахунок!K122)-1)," ")</f>
        <v xml:space="preserve"> </v>
      </c>
      <c r="J124" s="399">
        <f>Розрахунок!E122</f>
        <v>0</v>
      </c>
      <c r="K124" s="85">
        <f>Розрахунок!DN122</f>
        <v>0</v>
      </c>
      <c r="L124" s="398">
        <f>Розрахунок!DM122</f>
        <v>0</v>
      </c>
      <c r="M124" s="399">
        <f ca="1">Розрахунок!L122</f>
        <v>0</v>
      </c>
      <c r="N124" s="399">
        <f ca="1">Розрахунок!M122</f>
        <v>0</v>
      </c>
      <c r="O124" s="399">
        <f ca="1">Розрахунок!N122</f>
        <v>0</v>
      </c>
      <c r="P124" s="399">
        <f ca="1">Розрахунок!O122</f>
        <v>0</v>
      </c>
      <c r="Q124" s="387">
        <f ca="1">Розрахунок!DL122</f>
        <v>0</v>
      </c>
      <c r="R124" s="383" t="str">
        <f t="shared" si="5"/>
        <v xml:space="preserve"> </v>
      </c>
      <c r="S124" s="398">
        <f>Розрахунок!U122</f>
        <v>0</v>
      </c>
      <c r="T124" s="400">
        <f>Розрахунок!AB122</f>
        <v>0</v>
      </c>
      <c r="U124" s="136">
        <f>Розрахунок!AI122</f>
        <v>0</v>
      </c>
      <c r="V124" s="85">
        <f>Розрахунок!AP122</f>
        <v>0</v>
      </c>
      <c r="W124" s="398">
        <f>Розрахунок!AW122</f>
        <v>0</v>
      </c>
      <c r="X124" s="400">
        <f>Розрахунок!BD122</f>
        <v>0</v>
      </c>
      <c r="Y124" s="136">
        <f>Розрахунок!BK122</f>
        <v>0</v>
      </c>
      <c r="Z124" s="85">
        <f>Розрахунок!BR122</f>
        <v>0</v>
      </c>
      <c r="AA124" s="398">
        <f>Розрахунок!BY122</f>
        <v>0</v>
      </c>
      <c r="AB124" s="85">
        <f>Розрахунок!CF122</f>
        <v>0</v>
      </c>
      <c r="AC124" s="398">
        <f>Розрахунок!CM122</f>
        <v>0</v>
      </c>
      <c r="AD124" s="400">
        <f>Розрахунок!CT122</f>
        <v>0</v>
      </c>
      <c r="AE124" s="398">
        <f>Розрахунок!DA122</f>
        <v>0</v>
      </c>
      <c r="AF124" s="400">
        <f>Розрахунок!DH122</f>
        <v>0</v>
      </c>
      <c r="AG124" s="148"/>
      <c r="AI124" s="30" t="e">
        <f ca="1">Розрахунок!ED122</f>
        <v>#NAME?</v>
      </c>
      <c r="AJ124" s="31" t="e">
        <f ca="1">Розрахунок!EE122</f>
        <v>#NAME?</v>
      </c>
      <c r="AK124" s="31" t="e">
        <f ca="1">Розрахунок!EF122</f>
        <v>#NAME?</v>
      </c>
      <c r="AL124" s="31" t="e">
        <f ca="1">Розрахунок!EG122</f>
        <v>#NAME?</v>
      </c>
      <c r="AM124" s="31" t="e">
        <f ca="1">Розрахунок!EH122</f>
        <v>#NAME?</v>
      </c>
      <c r="AN124" s="31" t="e">
        <f ca="1">Розрахунок!EI122</f>
        <v>#NAME?</v>
      </c>
      <c r="AO124" s="32" t="e">
        <f ca="1">Розрахунок!EJ122</f>
        <v>#NAME?</v>
      </c>
      <c r="AP124" s="149" t="e">
        <f ca="1">IF(OR(Розрахунок!$EP122&lt;&gt;""),"+","")</f>
        <v>#NAME?</v>
      </c>
      <c r="AQ124" s="5"/>
    </row>
    <row r="125" spans="1:43" s="52" customFormat="1" hidden="1" x14ac:dyDescent="0.2">
      <c r="A125" s="417" t="e">
        <f ca="1">Розрахунок!A123</f>
        <v>#NAME?</v>
      </c>
      <c r="B125" s="371">
        <f>Розрахунок!B123</f>
        <v>0</v>
      </c>
      <c r="C125" s="417" t="str">
        <f>Розрахунок!C123</f>
        <v/>
      </c>
      <c r="D125" s="398" t="str">
        <f>IF(Розрахунок!F123&lt;&gt;"",LEFT(Розрахунок!F123,LEN(Розрахунок!F123)-1)," ")</f>
        <v xml:space="preserve"> </v>
      </c>
      <c r="E125" s="399" t="str">
        <f>IF(Розрахунок!G123&lt;&gt;"",LEFT(Розрахунок!G123,LEN(Розрахунок!G123)-1)," ")</f>
        <v xml:space="preserve"> </v>
      </c>
      <c r="F125" s="399" t="str">
        <f>IF(Розрахунок!H123&lt;&gt;"",LEFT(Розрахунок!H123,LEN(Розрахунок!H123)-1)," ")</f>
        <v xml:space="preserve"> </v>
      </c>
      <c r="G125" s="400" t="str">
        <f>IF(Розрахунок!I123&lt;&gt;"",LEFT(Розрахунок!I123,LEN(Розрахунок!I123)-1)," ")</f>
        <v xml:space="preserve"> </v>
      </c>
      <c r="H125" s="136">
        <f>Розрахунок!J123</f>
        <v>0</v>
      </c>
      <c r="I125" s="399" t="str">
        <f>IF(Розрахунок!K123&lt;&gt;"",LEFT(Розрахунок!K123, LEN(Розрахунок!K123)-1)," ")</f>
        <v xml:space="preserve"> </v>
      </c>
      <c r="J125" s="399">
        <f>Розрахунок!E123</f>
        <v>0</v>
      </c>
      <c r="K125" s="85">
        <f>Розрахунок!DN123</f>
        <v>0</v>
      </c>
      <c r="L125" s="398">
        <f>Розрахунок!DM123</f>
        <v>0</v>
      </c>
      <c r="M125" s="399">
        <f ca="1">Розрахунок!L123</f>
        <v>0</v>
      </c>
      <c r="N125" s="399">
        <f ca="1">Розрахунок!M123</f>
        <v>0</v>
      </c>
      <c r="O125" s="399">
        <f ca="1">Розрахунок!N123</f>
        <v>0</v>
      </c>
      <c r="P125" s="399">
        <f ca="1">Розрахунок!O123</f>
        <v>0</v>
      </c>
      <c r="Q125" s="387">
        <f ca="1">Розрахунок!DL123</f>
        <v>0</v>
      </c>
      <c r="R125" s="383" t="str">
        <f t="shared" si="5"/>
        <v xml:space="preserve"> </v>
      </c>
      <c r="S125" s="398">
        <f>Розрахунок!U123</f>
        <v>0</v>
      </c>
      <c r="T125" s="400">
        <f>Розрахунок!AB123</f>
        <v>0</v>
      </c>
      <c r="U125" s="136">
        <f>Розрахунок!AI123</f>
        <v>0</v>
      </c>
      <c r="V125" s="85">
        <f>Розрахунок!AP123</f>
        <v>0</v>
      </c>
      <c r="W125" s="398">
        <f>Розрахунок!AW123</f>
        <v>0</v>
      </c>
      <c r="X125" s="400">
        <f>Розрахунок!BD123</f>
        <v>0</v>
      </c>
      <c r="Y125" s="136">
        <f>Розрахунок!BK123</f>
        <v>0</v>
      </c>
      <c r="Z125" s="85">
        <f>Розрахунок!BR123</f>
        <v>0</v>
      </c>
      <c r="AA125" s="398">
        <f>Розрахунок!BY123</f>
        <v>0</v>
      </c>
      <c r="AB125" s="85">
        <f>Розрахунок!CF123</f>
        <v>0</v>
      </c>
      <c r="AC125" s="398">
        <f>Розрахунок!CM123</f>
        <v>0</v>
      </c>
      <c r="AD125" s="400">
        <f>Розрахунок!CT123</f>
        <v>0</v>
      </c>
      <c r="AE125" s="398">
        <f>Розрахунок!DA123</f>
        <v>0</v>
      </c>
      <c r="AF125" s="400">
        <f>Розрахунок!DH123</f>
        <v>0</v>
      </c>
      <c r="AG125" s="148"/>
      <c r="AI125" s="30" t="e">
        <f ca="1">Розрахунок!ED123</f>
        <v>#NAME?</v>
      </c>
      <c r="AJ125" s="31" t="e">
        <f ca="1">Розрахунок!EE123</f>
        <v>#NAME?</v>
      </c>
      <c r="AK125" s="31" t="e">
        <f ca="1">Розрахунок!EF123</f>
        <v>#NAME?</v>
      </c>
      <c r="AL125" s="31" t="e">
        <f ca="1">Розрахунок!EG123</f>
        <v>#NAME?</v>
      </c>
      <c r="AM125" s="31" t="e">
        <f ca="1">Розрахунок!EH123</f>
        <v>#NAME?</v>
      </c>
      <c r="AN125" s="31" t="e">
        <f ca="1">Розрахунок!EI123</f>
        <v>#NAME?</v>
      </c>
      <c r="AO125" s="32" t="e">
        <f ca="1">Розрахунок!EJ123</f>
        <v>#NAME?</v>
      </c>
      <c r="AP125" s="149" t="e">
        <f ca="1">IF(OR(Розрахунок!$EP123&lt;&gt;""),"+","")</f>
        <v>#NAME?</v>
      </c>
      <c r="AQ125" s="5"/>
    </row>
    <row r="126" spans="1:43" s="52" customFormat="1" hidden="1" x14ac:dyDescent="0.2">
      <c r="A126" s="417" t="e">
        <f ca="1">Розрахунок!A124</f>
        <v>#NAME?</v>
      </c>
      <c r="B126" s="371">
        <f>Розрахунок!B124</f>
        <v>0</v>
      </c>
      <c r="C126" s="417" t="str">
        <f>Розрахунок!C124</f>
        <v/>
      </c>
      <c r="D126" s="398" t="str">
        <f>IF(Розрахунок!F124&lt;&gt;"",LEFT(Розрахунок!F124,LEN(Розрахунок!F124)-1)," ")</f>
        <v xml:space="preserve"> </v>
      </c>
      <c r="E126" s="399" t="str">
        <f>IF(Розрахунок!G124&lt;&gt;"",LEFT(Розрахунок!G124,LEN(Розрахунок!G124)-1)," ")</f>
        <v xml:space="preserve"> </v>
      </c>
      <c r="F126" s="399" t="str">
        <f>IF(Розрахунок!H124&lt;&gt;"",LEFT(Розрахунок!H124,LEN(Розрахунок!H124)-1)," ")</f>
        <v xml:space="preserve"> </v>
      </c>
      <c r="G126" s="400" t="str">
        <f>IF(Розрахунок!I124&lt;&gt;"",LEFT(Розрахунок!I124,LEN(Розрахунок!I124)-1)," ")</f>
        <v xml:space="preserve"> </v>
      </c>
      <c r="H126" s="136">
        <f>Розрахунок!J124</f>
        <v>0</v>
      </c>
      <c r="I126" s="399" t="str">
        <f>IF(Розрахунок!K124&lt;&gt;"",LEFT(Розрахунок!K124, LEN(Розрахунок!K124)-1)," ")</f>
        <v xml:space="preserve"> </v>
      </c>
      <c r="J126" s="399">
        <f>Розрахунок!E124</f>
        <v>0</v>
      </c>
      <c r="K126" s="85">
        <f>Розрахунок!DN124</f>
        <v>0</v>
      </c>
      <c r="L126" s="398">
        <f>Розрахунок!DM124</f>
        <v>0</v>
      </c>
      <c r="M126" s="399">
        <f ca="1">Розрахунок!L124</f>
        <v>0</v>
      </c>
      <c r="N126" s="399">
        <f ca="1">Розрахунок!M124</f>
        <v>0</v>
      </c>
      <c r="O126" s="399">
        <f ca="1">Розрахунок!N124</f>
        <v>0</v>
      </c>
      <c r="P126" s="399">
        <f ca="1">Розрахунок!O124</f>
        <v>0</v>
      </c>
      <c r="Q126" s="387">
        <f ca="1">Розрахунок!DL124</f>
        <v>0</v>
      </c>
      <c r="R126" s="383" t="str">
        <f t="shared" si="5"/>
        <v xml:space="preserve"> </v>
      </c>
      <c r="S126" s="398">
        <f>Розрахунок!U124</f>
        <v>0</v>
      </c>
      <c r="T126" s="400">
        <f>Розрахунок!AB124</f>
        <v>0</v>
      </c>
      <c r="U126" s="136">
        <f>Розрахунок!AI124</f>
        <v>0</v>
      </c>
      <c r="V126" s="85">
        <f>Розрахунок!AP124</f>
        <v>0</v>
      </c>
      <c r="W126" s="398">
        <f>Розрахунок!AW124</f>
        <v>0</v>
      </c>
      <c r="X126" s="400">
        <f>Розрахунок!BD124</f>
        <v>0</v>
      </c>
      <c r="Y126" s="136">
        <f>Розрахунок!BK124</f>
        <v>0</v>
      </c>
      <c r="Z126" s="85">
        <f>Розрахунок!BR124</f>
        <v>0</v>
      </c>
      <c r="AA126" s="398">
        <f>Розрахунок!BY124</f>
        <v>0</v>
      </c>
      <c r="AB126" s="85">
        <f>Розрахунок!CF124</f>
        <v>0</v>
      </c>
      <c r="AC126" s="398">
        <f>Розрахунок!CM124</f>
        <v>0</v>
      </c>
      <c r="AD126" s="400">
        <f>Розрахунок!CT124</f>
        <v>0</v>
      </c>
      <c r="AE126" s="398">
        <f>Розрахунок!DA124</f>
        <v>0</v>
      </c>
      <c r="AF126" s="400">
        <f>Розрахунок!DH124</f>
        <v>0</v>
      </c>
      <c r="AG126" s="148"/>
      <c r="AI126" s="30" t="e">
        <f ca="1">Розрахунок!ED124</f>
        <v>#NAME?</v>
      </c>
      <c r="AJ126" s="31" t="e">
        <f ca="1">Розрахунок!EE124</f>
        <v>#NAME?</v>
      </c>
      <c r="AK126" s="31" t="e">
        <f ca="1">Розрахунок!EF124</f>
        <v>#NAME?</v>
      </c>
      <c r="AL126" s="31" t="e">
        <f ca="1">Розрахунок!EG124</f>
        <v>#NAME?</v>
      </c>
      <c r="AM126" s="31" t="e">
        <f ca="1">Розрахунок!EH124</f>
        <v>#NAME?</v>
      </c>
      <c r="AN126" s="31" t="e">
        <f ca="1">Розрахунок!EI124</f>
        <v>#NAME?</v>
      </c>
      <c r="AO126" s="32" t="e">
        <f ca="1">Розрахунок!EJ124</f>
        <v>#NAME?</v>
      </c>
      <c r="AP126" s="149" t="e">
        <f ca="1">IF(OR(Розрахунок!$EP124&lt;&gt;""),"+","")</f>
        <v>#NAME?</v>
      </c>
      <c r="AQ126" s="5"/>
    </row>
    <row r="127" spans="1:43" s="52" customFormat="1" hidden="1" x14ac:dyDescent="0.2">
      <c r="A127" s="417" t="e">
        <f ca="1">Розрахунок!A125</f>
        <v>#NAME?</v>
      </c>
      <c r="B127" s="371">
        <f>Розрахунок!B125</f>
        <v>0</v>
      </c>
      <c r="C127" s="417" t="str">
        <f>Розрахунок!C125</f>
        <v/>
      </c>
      <c r="D127" s="398" t="str">
        <f>IF(Розрахунок!F125&lt;&gt;"",LEFT(Розрахунок!F125,LEN(Розрахунок!F125)-1)," ")</f>
        <v xml:space="preserve"> </v>
      </c>
      <c r="E127" s="399" t="str">
        <f>IF(Розрахунок!G125&lt;&gt;"",LEFT(Розрахунок!G125,LEN(Розрахунок!G125)-1)," ")</f>
        <v xml:space="preserve"> </v>
      </c>
      <c r="F127" s="399" t="str">
        <f>IF(Розрахунок!H125&lt;&gt;"",LEFT(Розрахунок!H125,LEN(Розрахунок!H125)-1)," ")</f>
        <v xml:space="preserve"> </v>
      </c>
      <c r="G127" s="400" t="str">
        <f>IF(Розрахунок!I125&lt;&gt;"",LEFT(Розрахунок!I125,LEN(Розрахунок!I125)-1)," ")</f>
        <v xml:space="preserve"> </v>
      </c>
      <c r="H127" s="136">
        <f>Розрахунок!J125</f>
        <v>0</v>
      </c>
      <c r="I127" s="399" t="str">
        <f>IF(Розрахунок!K125&lt;&gt;"",LEFT(Розрахунок!K125, LEN(Розрахунок!K125)-1)," ")</f>
        <v xml:space="preserve"> </v>
      </c>
      <c r="J127" s="399">
        <f>Розрахунок!E125</f>
        <v>0</v>
      </c>
      <c r="K127" s="85">
        <f>Розрахунок!DN125</f>
        <v>0</v>
      </c>
      <c r="L127" s="398">
        <f>Розрахунок!DM125</f>
        <v>0</v>
      </c>
      <c r="M127" s="399">
        <f ca="1">Розрахунок!L125</f>
        <v>0</v>
      </c>
      <c r="N127" s="399">
        <f ca="1">Розрахунок!M125</f>
        <v>0</v>
      </c>
      <c r="O127" s="399">
        <f ca="1">Розрахунок!N125</f>
        <v>0</v>
      </c>
      <c r="P127" s="399">
        <f ca="1">Розрахунок!O125</f>
        <v>0</v>
      </c>
      <c r="Q127" s="387">
        <f ca="1">Розрахунок!DL125</f>
        <v>0</v>
      </c>
      <c r="R127" s="383" t="str">
        <f t="shared" si="5"/>
        <v xml:space="preserve"> </v>
      </c>
      <c r="S127" s="398">
        <f>Розрахунок!U125</f>
        <v>0</v>
      </c>
      <c r="T127" s="400">
        <f>Розрахунок!AB125</f>
        <v>0</v>
      </c>
      <c r="U127" s="136">
        <f>Розрахунок!AI125</f>
        <v>0</v>
      </c>
      <c r="V127" s="85">
        <f>Розрахунок!AP125</f>
        <v>0</v>
      </c>
      <c r="W127" s="398">
        <f>Розрахунок!AW125</f>
        <v>0</v>
      </c>
      <c r="X127" s="400">
        <f>Розрахунок!BD125</f>
        <v>0</v>
      </c>
      <c r="Y127" s="136">
        <f>Розрахунок!BK125</f>
        <v>0</v>
      </c>
      <c r="Z127" s="85">
        <f>Розрахунок!BR125</f>
        <v>0</v>
      </c>
      <c r="AA127" s="398">
        <f>Розрахунок!BY125</f>
        <v>0</v>
      </c>
      <c r="AB127" s="85">
        <f>Розрахунок!CF125</f>
        <v>0</v>
      </c>
      <c r="AC127" s="398">
        <f>Розрахунок!CM125</f>
        <v>0</v>
      </c>
      <c r="AD127" s="400">
        <f>Розрахунок!CT125</f>
        <v>0</v>
      </c>
      <c r="AE127" s="398">
        <f>Розрахунок!DA125</f>
        <v>0</v>
      </c>
      <c r="AF127" s="400">
        <f>Розрахунок!DH125</f>
        <v>0</v>
      </c>
      <c r="AG127" s="148"/>
      <c r="AI127" s="30" t="e">
        <f ca="1">Розрахунок!ED125</f>
        <v>#NAME?</v>
      </c>
      <c r="AJ127" s="31" t="e">
        <f ca="1">Розрахунок!EE125</f>
        <v>#NAME?</v>
      </c>
      <c r="AK127" s="31" t="e">
        <f ca="1">Розрахунок!EF125</f>
        <v>#NAME?</v>
      </c>
      <c r="AL127" s="31" t="e">
        <f ca="1">Розрахунок!EG125</f>
        <v>#NAME?</v>
      </c>
      <c r="AM127" s="31" t="e">
        <f ca="1">Розрахунок!EH125</f>
        <v>#NAME?</v>
      </c>
      <c r="AN127" s="31" t="e">
        <f ca="1">Розрахунок!EI125</f>
        <v>#NAME?</v>
      </c>
      <c r="AO127" s="32" t="e">
        <f ca="1">Розрахунок!EJ125</f>
        <v>#NAME?</v>
      </c>
      <c r="AP127" s="149" t="e">
        <f ca="1">IF(OR(Розрахунок!$EP125&lt;&gt;""),"+","")</f>
        <v>#NAME?</v>
      </c>
      <c r="AQ127" s="5"/>
    </row>
    <row r="128" spans="1:43" s="52" customFormat="1" hidden="1" x14ac:dyDescent="0.2">
      <c r="A128" s="417" t="e">
        <f ca="1">Розрахунок!A126</f>
        <v>#NAME?</v>
      </c>
      <c r="B128" s="371">
        <f>Розрахунок!B126</f>
        <v>0</v>
      </c>
      <c r="C128" s="417" t="str">
        <f>Розрахунок!C126</f>
        <v/>
      </c>
      <c r="D128" s="398" t="str">
        <f>IF(Розрахунок!F126&lt;&gt;"",LEFT(Розрахунок!F126,LEN(Розрахунок!F126)-1)," ")</f>
        <v xml:space="preserve"> </v>
      </c>
      <c r="E128" s="399" t="str">
        <f>IF(Розрахунок!G126&lt;&gt;"",LEFT(Розрахунок!G126,LEN(Розрахунок!G126)-1)," ")</f>
        <v xml:space="preserve"> </v>
      </c>
      <c r="F128" s="399" t="str">
        <f>IF(Розрахунок!H126&lt;&gt;"",LEFT(Розрахунок!H126,LEN(Розрахунок!H126)-1)," ")</f>
        <v xml:space="preserve"> </v>
      </c>
      <c r="G128" s="400" t="str">
        <f>IF(Розрахунок!I126&lt;&gt;"",LEFT(Розрахунок!I126,LEN(Розрахунок!I126)-1)," ")</f>
        <v xml:space="preserve"> </v>
      </c>
      <c r="H128" s="136">
        <f>Розрахунок!J126</f>
        <v>0</v>
      </c>
      <c r="I128" s="399" t="str">
        <f>IF(Розрахунок!K126&lt;&gt;"",LEFT(Розрахунок!K126, LEN(Розрахунок!K126)-1)," ")</f>
        <v xml:space="preserve"> </v>
      </c>
      <c r="J128" s="399">
        <f>Розрахунок!E126</f>
        <v>0</v>
      </c>
      <c r="K128" s="85">
        <f>Розрахунок!DN126</f>
        <v>0</v>
      </c>
      <c r="L128" s="398">
        <f>Розрахунок!DM126</f>
        <v>0</v>
      </c>
      <c r="M128" s="399">
        <f ca="1">Розрахунок!L126</f>
        <v>0</v>
      </c>
      <c r="N128" s="399">
        <f ca="1">Розрахунок!M126</f>
        <v>0</v>
      </c>
      <c r="O128" s="399">
        <f ca="1">Розрахунок!N126</f>
        <v>0</v>
      </c>
      <c r="P128" s="399">
        <f ca="1">Розрахунок!O126</f>
        <v>0</v>
      </c>
      <c r="Q128" s="387">
        <f ca="1">Розрахунок!DL126</f>
        <v>0</v>
      </c>
      <c r="R128" s="383" t="str">
        <f t="shared" si="5"/>
        <v xml:space="preserve"> </v>
      </c>
      <c r="S128" s="398">
        <f>Розрахунок!U126</f>
        <v>0</v>
      </c>
      <c r="T128" s="400">
        <f>Розрахунок!AB126</f>
        <v>0</v>
      </c>
      <c r="U128" s="136">
        <f>Розрахунок!AI126</f>
        <v>0</v>
      </c>
      <c r="V128" s="85">
        <f>Розрахунок!AP126</f>
        <v>0</v>
      </c>
      <c r="W128" s="398">
        <f>Розрахунок!AW126</f>
        <v>0</v>
      </c>
      <c r="X128" s="400">
        <f>Розрахунок!BD126</f>
        <v>0</v>
      </c>
      <c r="Y128" s="136">
        <f>Розрахунок!BK126</f>
        <v>0</v>
      </c>
      <c r="Z128" s="85">
        <f>Розрахунок!BR126</f>
        <v>0</v>
      </c>
      <c r="AA128" s="398">
        <f>Розрахунок!BY126</f>
        <v>0</v>
      </c>
      <c r="AB128" s="85">
        <f>Розрахунок!CF126</f>
        <v>0</v>
      </c>
      <c r="AC128" s="398">
        <f>Розрахунок!CM126</f>
        <v>0</v>
      </c>
      <c r="AD128" s="400">
        <f>Розрахунок!CT126</f>
        <v>0</v>
      </c>
      <c r="AE128" s="398">
        <f>Розрахунок!DA126</f>
        <v>0</v>
      </c>
      <c r="AF128" s="400">
        <f>Розрахунок!DH126</f>
        <v>0</v>
      </c>
      <c r="AG128" s="148"/>
      <c r="AI128" s="30" t="e">
        <f ca="1">Розрахунок!ED126</f>
        <v>#NAME?</v>
      </c>
      <c r="AJ128" s="31" t="e">
        <f ca="1">Розрахунок!EE126</f>
        <v>#NAME?</v>
      </c>
      <c r="AK128" s="31" t="e">
        <f ca="1">Розрахунок!EF126</f>
        <v>#NAME?</v>
      </c>
      <c r="AL128" s="31" t="e">
        <f ca="1">Розрахунок!EG126</f>
        <v>#NAME?</v>
      </c>
      <c r="AM128" s="31" t="e">
        <f ca="1">Розрахунок!EH126</f>
        <v>#NAME?</v>
      </c>
      <c r="AN128" s="31" t="e">
        <f ca="1">Розрахунок!EI126</f>
        <v>#NAME?</v>
      </c>
      <c r="AO128" s="32" t="e">
        <f ca="1">Розрахунок!EJ126</f>
        <v>#NAME?</v>
      </c>
      <c r="AP128" s="149" t="e">
        <f ca="1">IF(OR(Розрахунок!$EP126&lt;&gt;""),"+","")</f>
        <v>#NAME?</v>
      </c>
      <c r="AQ128" s="5"/>
    </row>
    <row r="129" spans="1:43" s="52" customFormat="1" hidden="1" x14ac:dyDescent="0.2">
      <c r="A129" s="417" t="e">
        <f ca="1">Розрахунок!A127</f>
        <v>#NAME?</v>
      </c>
      <c r="B129" s="371">
        <f>Розрахунок!B127</f>
        <v>0</v>
      </c>
      <c r="C129" s="417" t="str">
        <f>Розрахунок!C127</f>
        <v/>
      </c>
      <c r="D129" s="398" t="str">
        <f>IF(Розрахунок!F127&lt;&gt;"",LEFT(Розрахунок!F127,LEN(Розрахунок!F127)-1)," ")</f>
        <v xml:space="preserve"> </v>
      </c>
      <c r="E129" s="399" t="str">
        <f>IF(Розрахунок!G127&lt;&gt;"",LEFT(Розрахунок!G127,LEN(Розрахунок!G127)-1)," ")</f>
        <v xml:space="preserve"> </v>
      </c>
      <c r="F129" s="399" t="str">
        <f>IF(Розрахунок!H127&lt;&gt;"",LEFT(Розрахунок!H127,LEN(Розрахунок!H127)-1)," ")</f>
        <v xml:space="preserve"> </v>
      </c>
      <c r="G129" s="400" t="str">
        <f>IF(Розрахунок!I127&lt;&gt;"",LEFT(Розрахунок!I127,LEN(Розрахунок!I127)-1)," ")</f>
        <v xml:space="preserve"> </v>
      </c>
      <c r="H129" s="136">
        <f>Розрахунок!J127</f>
        <v>0</v>
      </c>
      <c r="I129" s="399" t="str">
        <f>IF(Розрахунок!K127&lt;&gt;"",LEFT(Розрахунок!K127, LEN(Розрахунок!K127)-1)," ")</f>
        <v xml:space="preserve"> </v>
      </c>
      <c r="J129" s="399">
        <f>Розрахунок!E127</f>
        <v>0</v>
      </c>
      <c r="K129" s="85">
        <f>Розрахунок!DN127</f>
        <v>0</v>
      </c>
      <c r="L129" s="398">
        <f>Розрахунок!DM127</f>
        <v>0</v>
      </c>
      <c r="M129" s="399">
        <f ca="1">Розрахунок!L127</f>
        <v>0</v>
      </c>
      <c r="N129" s="399">
        <f ca="1">Розрахунок!M127</f>
        <v>0</v>
      </c>
      <c r="O129" s="399">
        <f ca="1">Розрахунок!N127</f>
        <v>0</v>
      </c>
      <c r="P129" s="399">
        <f ca="1">Розрахунок!O127</f>
        <v>0</v>
      </c>
      <c r="Q129" s="387">
        <f ca="1">Розрахунок!DL127</f>
        <v>0</v>
      </c>
      <c r="R129" s="383" t="str">
        <f t="shared" si="5"/>
        <v xml:space="preserve"> </v>
      </c>
      <c r="S129" s="398">
        <f>Розрахунок!U127</f>
        <v>0</v>
      </c>
      <c r="T129" s="400">
        <f>Розрахунок!AB127</f>
        <v>0</v>
      </c>
      <c r="U129" s="136">
        <f>Розрахунок!AI127</f>
        <v>0</v>
      </c>
      <c r="V129" s="85">
        <f>Розрахунок!AP127</f>
        <v>0</v>
      </c>
      <c r="W129" s="398">
        <f>Розрахунок!AW127</f>
        <v>0</v>
      </c>
      <c r="X129" s="400">
        <f>Розрахунок!BD127</f>
        <v>0</v>
      </c>
      <c r="Y129" s="136">
        <f>Розрахунок!BK127</f>
        <v>0</v>
      </c>
      <c r="Z129" s="85">
        <f>Розрахунок!BR127</f>
        <v>0</v>
      </c>
      <c r="AA129" s="398">
        <f>Розрахунок!BY127</f>
        <v>0</v>
      </c>
      <c r="AB129" s="85">
        <f>Розрахунок!CF127</f>
        <v>0</v>
      </c>
      <c r="AC129" s="398">
        <f>Розрахунок!CM127</f>
        <v>0</v>
      </c>
      <c r="AD129" s="400">
        <f>Розрахунок!CT127</f>
        <v>0</v>
      </c>
      <c r="AE129" s="398">
        <f>Розрахунок!DA127</f>
        <v>0</v>
      </c>
      <c r="AF129" s="400">
        <f>Розрахунок!DH127</f>
        <v>0</v>
      </c>
      <c r="AG129" s="148"/>
      <c r="AI129" s="30" t="e">
        <f ca="1">Розрахунок!ED127</f>
        <v>#NAME?</v>
      </c>
      <c r="AJ129" s="31" t="e">
        <f ca="1">Розрахунок!EE127</f>
        <v>#NAME?</v>
      </c>
      <c r="AK129" s="31" t="e">
        <f ca="1">Розрахунок!EF127</f>
        <v>#NAME?</v>
      </c>
      <c r="AL129" s="31" t="e">
        <f ca="1">Розрахунок!EG127</f>
        <v>#NAME?</v>
      </c>
      <c r="AM129" s="31" t="e">
        <f ca="1">Розрахунок!EH127</f>
        <v>#NAME?</v>
      </c>
      <c r="AN129" s="31" t="e">
        <f ca="1">Розрахунок!EI127</f>
        <v>#NAME?</v>
      </c>
      <c r="AO129" s="32" t="e">
        <f ca="1">Розрахунок!EJ127</f>
        <v>#NAME?</v>
      </c>
      <c r="AP129" s="149" t="e">
        <f ca="1">IF(OR(Розрахунок!$EP127&lt;&gt;""),"+","")</f>
        <v>#NAME?</v>
      </c>
      <c r="AQ129" s="5"/>
    </row>
    <row r="130" spans="1:43" s="52" customFormat="1" hidden="1" x14ac:dyDescent="0.2">
      <c r="A130" s="417" t="e">
        <f ca="1">Розрахунок!A128</f>
        <v>#NAME?</v>
      </c>
      <c r="B130" s="371">
        <f>Розрахунок!B128</f>
        <v>0</v>
      </c>
      <c r="C130" s="417" t="str">
        <f>Розрахунок!C128</f>
        <v/>
      </c>
      <c r="D130" s="398" t="str">
        <f>IF(Розрахунок!F128&lt;&gt;"",LEFT(Розрахунок!F128,LEN(Розрахунок!F128)-1)," ")</f>
        <v xml:space="preserve"> </v>
      </c>
      <c r="E130" s="399" t="str">
        <f>IF(Розрахунок!G128&lt;&gt;"",LEFT(Розрахунок!G128,LEN(Розрахунок!G128)-1)," ")</f>
        <v xml:space="preserve"> </v>
      </c>
      <c r="F130" s="399" t="str">
        <f>IF(Розрахунок!H128&lt;&gt;"",LEFT(Розрахунок!H128,LEN(Розрахунок!H128)-1)," ")</f>
        <v xml:space="preserve"> </v>
      </c>
      <c r="G130" s="400" t="str">
        <f>IF(Розрахунок!I128&lt;&gt;"",LEFT(Розрахунок!I128,LEN(Розрахунок!I128)-1)," ")</f>
        <v xml:space="preserve"> </v>
      </c>
      <c r="H130" s="136">
        <f>Розрахунок!J128</f>
        <v>0</v>
      </c>
      <c r="I130" s="399" t="str">
        <f>IF(Розрахунок!K128&lt;&gt;"",LEFT(Розрахунок!K128, LEN(Розрахунок!K128)-1)," ")</f>
        <v xml:space="preserve"> </v>
      </c>
      <c r="J130" s="399">
        <f>Розрахунок!E128</f>
        <v>0</v>
      </c>
      <c r="K130" s="85">
        <f>Розрахунок!DN128</f>
        <v>0</v>
      </c>
      <c r="L130" s="398">
        <f>Розрахунок!DM128</f>
        <v>0</v>
      </c>
      <c r="M130" s="399">
        <f ca="1">Розрахунок!L128</f>
        <v>0</v>
      </c>
      <c r="N130" s="399">
        <f ca="1">Розрахунок!M128</f>
        <v>0</v>
      </c>
      <c r="O130" s="399">
        <f ca="1">Розрахунок!N128</f>
        <v>0</v>
      </c>
      <c r="P130" s="399">
        <f ca="1">Розрахунок!O128</f>
        <v>0</v>
      </c>
      <c r="Q130" s="387">
        <f ca="1">Розрахунок!DL128</f>
        <v>0</v>
      </c>
      <c r="R130" s="383" t="str">
        <f t="shared" si="5"/>
        <v xml:space="preserve"> </v>
      </c>
      <c r="S130" s="398">
        <f>Розрахунок!U128</f>
        <v>0</v>
      </c>
      <c r="T130" s="400">
        <f>Розрахунок!AB128</f>
        <v>0</v>
      </c>
      <c r="U130" s="136">
        <f>Розрахунок!AI128</f>
        <v>0</v>
      </c>
      <c r="V130" s="85">
        <f>Розрахунок!AP128</f>
        <v>0</v>
      </c>
      <c r="W130" s="398">
        <f>Розрахунок!AW128</f>
        <v>0</v>
      </c>
      <c r="X130" s="400">
        <f>Розрахунок!BD128</f>
        <v>0</v>
      </c>
      <c r="Y130" s="136">
        <f>Розрахунок!BK128</f>
        <v>0</v>
      </c>
      <c r="Z130" s="85">
        <f>Розрахунок!BR128</f>
        <v>0</v>
      </c>
      <c r="AA130" s="398">
        <f>Розрахунок!BY128</f>
        <v>0</v>
      </c>
      <c r="AB130" s="85">
        <f>Розрахунок!CF128</f>
        <v>0</v>
      </c>
      <c r="AC130" s="398">
        <f>Розрахунок!CM128</f>
        <v>0</v>
      </c>
      <c r="AD130" s="400">
        <f>Розрахунок!CT128</f>
        <v>0</v>
      </c>
      <c r="AE130" s="398">
        <f>Розрахунок!DA128</f>
        <v>0</v>
      </c>
      <c r="AF130" s="400">
        <f>Розрахунок!DH128</f>
        <v>0</v>
      </c>
      <c r="AG130" s="148"/>
      <c r="AI130" s="30" t="e">
        <f ca="1">Розрахунок!ED128</f>
        <v>#NAME?</v>
      </c>
      <c r="AJ130" s="31" t="e">
        <f ca="1">Розрахунок!EE128</f>
        <v>#NAME?</v>
      </c>
      <c r="AK130" s="31" t="e">
        <f ca="1">Розрахунок!EF128</f>
        <v>#NAME?</v>
      </c>
      <c r="AL130" s="31" t="e">
        <f ca="1">Розрахунок!EG128</f>
        <v>#NAME?</v>
      </c>
      <c r="AM130" s="31" t="e">
        <f ca="1">Розрахунок!EH128</f>
        <v>#NAME?</v>
      </c>
      <c r="AN130" s="31" t="e">
        <f ca="1">Розрахунок!EI128</f>
        <v>#NAME?</v>
      </c>
      <c r="AO130" s="32" t="e">
        <f ca="1">Розрахунок!EJ128</f>
        <v>#NAME?</v>
      </c>
      <c r="AP130" s="149" t="e">
        <f ca="1">IF(OR(Розрахунок!$EP128&lt;&gt;""),"+","")</f>
        <v>#NAME?</v>
      </c>
      <c r="AQ130" s="5"/>
    </row>
    <row r="131" spans="1:43" s="52" customFormat="1" hidden="1" x14ac:dyDescent="0.2">
      <c r="A131" s="417" t="e">
        <f ca="1">Розрахунок!A129</f>
        <v>#NAME?</v>
      </c>
      <c r="B131" s="371">
        <f>Розрахунок!B129</f>
        <v>0</v>
      </c>
      <c r="C131" s="417" t="str">
        <f>Розрахунок!C129</f>
        <v/>
      </c>
      <c r="D131" s="398" t="str">
        <f>IF(Розрахунок!F129&lt;&gt;"",LEFT(Розрахунок!F129,LEN(Розрахунок!F129)-1)," ")</f>
        <v xml:space="preserve"> </v>
      </c>
      <c r="E131" s="399" t="str">
        <f>IF(Розрахунок!G129&lt;&gt;"",LEFT(Розрахунок!G129,LEN(Розрахунок!G129)-1)," ")</f>
        <v xml:space="preserve"> </v>
      </c>
      <c r="F131" s="399" t="str">
        <f>IF(Розрахунок!H129&lt;&gt;"",LEFT(Розрахунок!H129,LEN(Розрахунок!H129)-1)," ")</f>
        <v xml:space="preserve"> </v>
      </c>
      <c r="G131" s="400" t="str">
        <f>IF(Розрахунок!I129&lt;&gt;"",LEFT(Розрахунок!I129,LEN(Розрахунок!I129)-1)," ")</f>
        <v xml:space="preserve"> </v>
      </c>
      <c r="H131" s="136">
        <f>Розрахунок!J129</f>
        <v>0</v>
      </c>
      <c r="I131" s="399" t="str">
        <f>IF(Розрахунок!K129&lt;&gt;"",LEFT(Розрахунок!K129, LEN(Розрахунок!K129)-1)," ")</f>
        <v xml:space="preserve"> </v>
      </c>
      <c r="J131" s="399">
        <f>Розрахунок!E129</f>
        <v>0</v>
      </c>
      <c r="K131" s="85">
        <f>Розрахунок!DN129</f>
        <v>0</v>
      </c>
      <c r="L131" s="398">
        <f>Розрахунок!DM129</f>
        <v>0</v>
      </c>
      <c r="M131" s="399">
        <f ca="1">Розрахунок!L129</f>
        <v>0</v>
      </c>
      <c r="N131" s="399">
        <f ca="1">Розрахунок!M129</f>
        <v>0</v>
      </c>
      <c r="O131" s="399">
        <f ca="1">Розрахунок!N129</f>
        <v>0</v>
      </c>
      <c r="P131" s="399">
        <f ca="1">Розрахунок!O129</f>
        <v>0</v>
      </c>
      <c r="Q131" s="387">
        <f ca="1">Розрахунок!DL129</f>
        <v>0</v>
      </c>
      <c r="R131" s="383" t="str">
        <f t="shared" si="5"/>
        <v xml:space="preserve"> </v>
      </c>
      <c r="S131" s="398">
        <f>Розрахунок!U129</f>
        <v>0</v>
      </c>
      <c r="T131" s="400">
        <f>Розрахунок!AB129</f>
        <v>0</v>
      </c>
      <c r="U131" s="136">
        <f>Розрахунок!AI129</f>
        <v>0</v>
      </c>
      <c r="V131" s="85">
        <f>Розрахунок!AP129</f>
        <v>0</v>
      </c>
      <c r="W131" s="398">
        <f>Розрахунок!AW129</f>
        <v>0</v>
      </c>
      <c r="X131" s="400">
        <f>Розрахунок!BD129</f>
        <v>0</v>
      </c>
      <c r="Y131" s="136">
        <f>Розрахунок!BK129</f>
        <v>0</v>
      </c>
      <c r="Z131" s="85">
        <f>Розрахунок!BR129</f>
        <v>0</v>
      </c>
      <c r="AA131" s="398">
        <f>Розрахунок!BY129</f>
        <v>0</v>
      </c>
      <c r="AB131" s="85">
        <f>Розрахунок!CF129</f>
        <v>0</v>
      </c>
      <c r="AC131" s="398">
        <f>Розрахунок!CM129</f>
        <v>0</v>
      </c>
      <c r="AD131" s="400">
        <f>Розрахунок!CT129</f>
        <v>0</v>
      </c>
      <c r="AE131" s="398">
        <f>Розрахунок!DA129</f>
        <v>0</v>
      </c>
      <c r="AF131" s="400">
        <f>Розрахунок!DH129</f>
        <v>0</v>
      </c>
      <c r="AG131" s="148"/>
      <c r="AI131" s="30" t="e">
        <f ca="1">Розрахунок!ED129</f>
        <v>#NAME?</v>
      </c>
      <c r="AJ131" s="31" t="e">
        <f ca="1">Розрахунок!EE129</f>
        <v>#NAME?</v>
      </c>
      <c r="AK131" s="31" t="e">
        <f ca="1">Розрахунок!EF129</f>
        <v>#NAME?</v>
      </c>
      <c r="AL131" s="31" t="e">
        <f ca="1">Розрахунок!EG129</f>
        <v>#NAME?</v>
      </c>
      <c r="AM131" s="31" t="e">
        <f ca="1">Розрахунок!EH129</f>
        <v>#NAME?</v>
      </c>
      <c r="AN131" s="31" t="e">
        <f ca="1">Розрахунок!EI129</f>
        <v>#NAME?</v>
      </c>
      <c r="AO131" s="32" t="e">
        <f ca="1">Розрахунок!EJ129</f>
        <v>#NAME?</v>
      </c>
      <c r="AP131" s="149" t="e">
        <f ca="1">IF(OR(Розрахунок!$EP129&lt;&gt;""),"+","")</f>
        <v>#NAME?</v>
      </c>
      <c r="AQ131" s="5"/>
    </row>
    <row r="132" spans="1:43" s="52" customFormat="1" hidden="1" x14ac:dyDescent="0.2">
      <c r="A132" s="417" t="e">
        <f ca="1">Розрахунок!A130</f>
        <v>#NAME?</v>
      </c>
      <c r="B132" s="371">
        <f>Розрахунок!B130</f>
        <v>0</v>
      </c>
      <c r="C132" s="417" t="str">
        <f>Розрахунок!C130</f>
        <v/>
      </c>
      <c r="D132" s="398" t="str">
        <f>IF(Розрахунок!F130&lt;&gt;"",LEFT(Розрахунок!F130,LEN(Розрахунок!F130)-1)," ")</f>
        <v xml:space="preserve"> </v>
      </c>
      <c r="E132" s="399" t="str">
        <f>IF(Розрахунок!G130&lt;&gt;"",LEFT(Розрахунок!G130,LEN(Розрахунок!G130)-1)," ")</f>
        <v xml:space="preserve"> </v>
      </c>
      <c r="F132" s="399" t="str">
        <f>IF(Розрахунок!H130&lt;&gt;"",LEFT(Розрахунок!H130,LEN(Розрахунок!H130)-1)," ")</f>
        <v xml:space="preserve"> </v>
      </c>
      <c r="G132" s="400" t="str">
        <f>IF(Розрахунок!I130&lt;&gt;"",LEFT(Розрахунок!I130,LEN(Розрахунок!I130)-1)," ")</f>
        <v xml:space="preserve"> </v>
      </c>
      <c r="H132" s="136">
        <f>Розрахунок!J130</f>
        <v>0</v>
      </c>
      <c r="I132" s="399" t="str">
        <f>IF(Розрахунок!K130&lt;&gt;"",LEFT(Розрахунок!K130, LEN(Розрахунок!K130)-1)," ")</f>
        <v xml:space="preserve"> </v>
      </c>
      <c r="J132" s="399">
        <f>Розрахунок!E130</f>
        <v>0</v>
      </c>
      <c r="K132" s="85">
        <f>Розрахунок!DN130</f>
        <v>0</v>
      </c>
      <c r="L132" s="398">
        <f>Розрахунок!DM130</f>
        <v>0</v>
      </c>
      <c r="M132" s="399">
        <f ca="1">Розрахунок!L130</f>
        <v>0</v>
      </c>
      <c r="N132" s="399">
        <f ca="1">Розрахунок!M130</f>
        <v>0</v>
      </c>
      <c r="O132" s="399">
        <f ca="1">Розрахунок!N130</f>
        <v>0</v>
      </c>
      <c r="P132" s="399">
        <f ca="1">Розрахунок!O130</f>
        <v>0</v>
      </c>
      <c r="Q132" s="387">
        <f ca="1">Розрахунок!DL130</f>
        <v>0</v>
      </c>
      <c r="R132" s="383" t="str">
        <f t="shared" si="5"/>
        <v xml:space="preserve"> </v>
      </c>
      <c r="S132" s="398">
        <f>Розрахунок!U130</f>
        <v>0</v>
      </c>
      <c r="T132" s="400">
        <f>Розрахунок!AB130</f>
        <v>0</v>
      </c>
      <c r="U132" s="136">
        <f>Розрахунок!AI130</f>
        <v>0</v>
      </c>
      <c r="V132" s="85">
        <f>Розрахунок!AP130</f>
        <v>0</v>
      </c>
      <c r="W132" s="398">
        <f>Розрахунок!AW130</f>
        <v>0</v>
      </c>
      <c r="X132" s="400">
        <f>Розрахунок!BD130</f>
        <v>0</v>
      </c>
      <c r="Y132" s="136">
        <f>Розрахунок!BK130</f>
        <v>0</v>
      </c>
      <c r="Z132" s="85">
        <f>Розрахунок!BR130</f>
        <v>0</v>
      </c>
      <c r="AA132" s="398">
        <f>Розрахунок!BY130</f>
        <v>0</v>
      </c>
      <c r="AB132" s="85">
        <f>Розрахунок!CF130</f>
        <v>0</v>
      </c>
      <c r="AC132" s="398">
        <f>Розрахунок!CM130</f>
        <v>0</v>
      </c>
      <c r="AD132" s="400">
        <f>Розрахунок!CT130</f>
        <v>0</v>
      </c>
      <c r="AE132" s="398">
        <f>Розрахунок!DA130</f>
        <v>0</v>
      </c>
      <c r="AF132" s="400">
        <f>Розрахунок!DH130</f>
        <v>0</v>
      </c>
      <c r="AG132" s="148"/>
      <c r="AI132" s="30" t="e">
        <f ca="1">Розрахунок!ED130</f>
        <v>#NAME?</v>
      </c>
      <c r="AJ132" s="31" t="e">
        <f ca="1">Розрахунок!EE130</f>
        <v>#NAME?</v>
      </c>
      <c r="AK132" s="31" t="e">
        <f ca="1">Розрахунок!EF130</f>
        <v>#NAME?</v>
      </c>
      <c r="AL132" s="31" t="e">
        <f ca="1">Розрахунок!EG130</f>
        <v>#NAME?</v>
      </c>
      <c r="AM132" s="31" t="e">
        <f ca="1">Розрахунок!EH130</f>
        <v>#NAME?</v>
      </c>
      <c r="AN132" s="31" t="e">
        <f ca="1">Розрахунок!EI130</f>
        <v>#NAME?</v>
      </c>
      <c r="AO132" s="32" t="e">
        <f ca="1">Розрахунок!EJ130</f>
        <v>#NAME?</v>
      </c>
      <c r="AP132" s="149" t="e">
        <f ca="1">IF(OR(Розрахунок!$EP130&lt;&gt;""),"+","")</f>
        <v>#NAME?</v>
      </c>
      <c r="AQ132" s="5"/>
    </row>
    <row r="133" spans="1:43" s="52" customFormat="1" hidden="1" x14ac:dyDescent="0.2">
      <c r="A133" s="417" t="e">
        <f ca="1">Розрахунок!A131</f>
        <v>#NAME?</v>
      </c>
      <c r="B133" s="371">
        <f>Розрахунок!B131</f>
        <v>0</v>
      </c>
      <c r="C133" s="417" t="str">
        <f>Розрахунок!C131</f>
        <v/>
      </c>
      <c r="D133" s="398" t="str">
        <f>IF(Розрахунок!F131&lt;&gt;"",LEFT(Розрахунок!F131,LEN(Розрахунок!F131)-1)," ")</f>
        <v xml:space="preserve"> </v>
      </c>
      <c r="E133" s="399" t="str">
        <f>IF(Розрахунок!G131&lt;&gt;"",LEFT(Розрахунок!G131,LEN(Розрахунок!G131)-1)," ")</f>
        <v xml:space="preserve"> </v>
      </c>
      <c r="F133" s="399" t="str">
        <f>IF(Розрахунок!H131&lt;&gt;"",LEFT(Розрахунок!H131,LEN(Розрахунок!H131)-1)," ")</f>
        <v xml:space="preserve"> </v>
      </c>
      <c r="G133" s="400" t="str">
        <f>IF(Розрахунок!I131&lt;&gt;"",LEFT(Розрахунок!I131,LEN(Розрахунок!I131)-1)," ")</f>
        <v xml:space="preserve"> </v>
      </c>
      <c r="H133" s="136">
        <f>Розрахунок!J131</f>
        <v>0</v>
      </c>
      <c r="I133" s="399" t="str">
        <f>IF(Розрахунок!K131&lt;&gt;"",LEFT(Розрахунок!K131, LEN(Розрахунок!K131)-1)," ")</f>
        <v xml:space="preserve"> </v>
      </c>
      <c r="J133" s="399">
        <f>Розрахунок!E131</f>
        <v>0</v>
      </c>
      <c r="K133" s="85">
        <f>Розрахунок!DN131</f>
        <v>0</v>
      </c>
      <c r="L133" s="398">
        <f>Розрахунок!DM131</f>
        <v>0</v>
      </c>
      <c r="M133" s="399">
        <f ca="1">Розрахунок!L131</f>
        <v>0</v>
      </c>
      <c r="N133" s="399">
        <f ca="1">Розрахунок!M131</f>
        <v>0</v>
      </c>
      <c r="O133" s="399">
        <f ca="1">Розрахунок!N131</f>
        <v>0</v>
      </c>
      <c r="P133" s="399">
        <f ca="1">Розрахунок!O131</f>
        <v>0</v>
      </c>
      <c r="Q133" s="387">
        <f ca="1">Розрахунок!DL131</f>
        <v>0</v>
      </c>
      <c r="R133" s="383" t="str">
        <f t="shared" si="5"/>
        <v xml:space="preserve"> </v>
      </c>
      <c r="S133" s="398">
        <f>Розрахунок!U131</f>
        <v>0</v>
      </c>
      <c r="T133" s="400">
        <f>Розрахунок!AB131</f>
        <v>0</v>
      </c>
      <c r="U133" s="136">
        <f>Розрахунок!AI131</f>
        <v>0</v>
      </c>
      <c r="V133" s="85">
        <f>Розрахунок!AP131</f>
        <v>0</v>
      </c>
      <c r="W133" s="398">
        <f>Розрахунок!AW131</f>
        <v>0</v>
      </c>
      <c r="X133" s="400">
        <f>Розрахунок!BD131</f>
        <v>0</v>
      </c>
      <c r="Y133" s="136">
        <f>Розрахунок!BK131</f>
        <v>0</v>
      </c>
      <c r="Z133" s="85">
        <f>Розрахунок!BR131</f>
        <v>0</v>
      </c>
      <c r="AA133" s="398">
        <f>Розрахунок!BY131</f>
        <v>0</v>
      </c>
      <c r="AB133" s="85">
        <f>Розрахунок!CF131</f>
        <v>0</v>
      </c>
      <c r="AC133" s="398">
        <f>Розрахунок!CM131</f>
        <v>0</v>
      </c>
      <c r="AD133" s="400">
        <f>Розрахунок!CT131</f>
        <v>0</v>
      </c>
      <c r="AE133" s="398">
        <f>Розрахунок!DA131</f>
        <v>0</v>
      </c>
      <c r="AF133" s="400">
        <f>Розрахунок!DH131</f>
        <v>0</v>
      </c>
      <c r="AG133" s="148"/>
      <c r="AI133" s="30" t="e">
        <f ca="1">Розрахунок!ED131</f>
        <v>#NAME?</v>
      </c>
      <c r="AJ133" s="31" t="e">
        <f ca="1">Розрахунок!EE131</f>
        <v>#NAME?</v>
      </c>
      <c r="AK133" s="31" t="e">
        <f ca="1">Розрахунок!EF131</f>
        <v>#NAME?</v>
      </c>
      <c r="AL133" s="31" t="e">
        <f ca="1">Розрахунок!EG131</f>
        <v>#NAME?</v>
      </c>
      <c r="AM133" s="31" t="e">
        <f ca="1">Розрахунок!EH131</f>
        <v>#NAME?</v>
      </c>
      <c r="AN133" s="31" t="e">
        <f ca="1">Розрахунок!EI131</f>
        <v>#NAME?</v>
      </c>
      <c r="AO133" s="32" t="e">
        <f ca="1">Розрахунок!EJ131</f>
        <v>#NAME?</v>
      </c>
      <c r="AP133" s="149" t="e">
        <f ca="1">IF(OR(Розрахунок!$EP131&lt;&gt;""),"+","")</f>
        <v>#NAME?</v>
      </c>
      <c r="AQ133" s="5"/>
    </row>
    <row r="134" spans="1:43" s="52" customFormat="1" hidden="1" x14ac:dyDescent="0.2">
      <c r="A134" s="417" t="e">
        <f ca="1">Розрахунок!A132</f>
        <v>#NAME?</v>
      </c>
      <c r="B134" s="371">
        <f>Розрахунок!B132</f>
        <v>0</v>
      </c>
      <c r="C134" s="417" t="str">
        <f>Розрахунок!C132</f>
        <v/>
      </c>
      <c r="D134" s="398" t="str">
        <f>IF(Розрахунок!F132&lt;&gt;"",LEFT(Розрахунок!F132,LEN(Розрахунок!F132)-1)," ")</f>
        <v xml:space="preserve"> </v>
      </c>
      <c r="E134" s="399" t="str">
        <f>IF(Розрахунок!G132&lt;&gt;"",LEFT(Розрахунок!G132,LEN(Розрахунок!G132)-1)," ")</f>
        <v xml:space="preserve"> </v>
      </c>
      <c r="F134" s="399" t="str">
        <f>IF(Розрахунок!H132&lt;&gt;"",LEFT(Розрахунок!H132,LEN(Розрахунок!H132)-1)," ")</f>
        <v xml:space="preserve"> </v>
      </c>
      <c r="G134" s="400" t="str">
        <f>IF(Розрахунок!I132&lt;&gt;"",LEFT(Розрахунок!I132,LEN(Розрахунок!I132)-1)," ")</f>
        <v xml:space="preserve"> </v>
      </c>
      <c r="H134" s="136">
        <f>Розрахунок!J132</f>
        <v>0</v>
      </c>
      <c r="I134" s="399" t="str">
        <f>IF(Розрахунок!K132&lt;&gt;"",LEFT(Розрахунок!K132, LEN(Розрахунок!K132)-1)," ")</f>
        <v xml:space="preserve"> </v>
      </c>
      <c r="J134" s="399">
        <f>Розрахунок!E132</f>
        <v>0</v>
      </c>
      <c r="K134" s="85">
        <f>Розрахунок!DN132</f>
        <v>0</v>
      </c>
      <c r="L134" s="398">
        <f>Розрахунок!DM132</f>
        <v>0</v>
      </c>
      <c r="M134" s="399">
        <f ca="1">Розрахунок!L132</f>
        <v>0</v>
      </c>
      <c r="N134" s="399">
        <f ca="1">Розрахунок!M132</f>
        <v>0</v>
      </c>
      <c r="O134" s="399">
        <f ca="1">Розрахунок!N132</f>
        <v>0</v>
      </c>
      <c r="P134" s="399">
        <f ca="1">Розрахунок!O132</f>
        <v>0</v>
      </c>
      <c r="Q134" s="387">
        <f ca="1">Розрахунок!DL132</f>
        <v>0</v>
      </c>
      <c r="R134" s="383" t="str">
        <f t="shared" si="5"/>
        <v xml:space="preserve"> </v>
      </c>
      <c r="S134" s="398">
        <f>Розрахунок!U132</f>
        <v>0</v>
      </c>
      <c r="T134" s="400">
        <f>Розрахунок!AB132</f>
        <v>0</v>
      </c>
      <c r="U134" s="136">
        <f>Розрахунок!AI132</f>
        <v>0</v>
      </c>
      <c r="V134" s="85">
        <f>Розрахунок!AP132</f>
        <v>0</v>
      </c>
      <c r="W134" s="398">
        <f>Розрахунок!AW132</f>
        <v>0</v>
      </c>
      <c r="X134" s="400">
        <f>Розрахунок!BD132</f>
        <v>0</v>
      </c>
      <c r="Y134" s="136">
        <f>Розрахунок!BK132</f>
        <v>0</v>
      </c>
      <c r="Z134" s="85">
        <f>Розрахунок!BR132</f>
        <v>0</v>
      </c>
      <c r="AA134" s="398">
        <f>Розрахунок!BY132</f>
        <v>0</v>
      </c>
      <c r="AB134" s="85">
        <f>Розрахунок!CF132</f>
        <v>0</v>
      </c>
      <c r="AC134" s="398">
        <f>Розрахунок!CM132</f>
        <v>0</v>
      </c>
      <c r="AD134" s="400">
        <f>Розрахунок!CT132</f>
        <v>0</v>
      </c>
      <c r="AE134" s="398">
        <f>Розрахунок!DA132</f>
        <v>0</v>
      </c>
      <c r="AF134" s="400">
        <f>Розрахунок!DH132</f>
        <v>0</v>
      </c>
      <c r="AG134" s="148"/>
      <c r="AI134" s="30" t="e">
        <f ca="1">Розрахунок!ED132</f>
        <v>#NAME?</v>
      </c>
      <c r="AJ134" s="31" t="e">
        <f ca="1">Розрахунок!EE132</f>
        <v>#NAME?</v>
      </c>
      <c r="AK134" s="31" t="e">
        <f ca="1">Розрахунок!EF132</f>
        <v>#NAME?</v>
      </c>
      <c r="AL134" s="31" t="e">
        <f ca="1">Розрахунок!EG132</f>
        <v>#NAME?</v>
      </c>
      <c r="AM134" s="31" t="e">
        <f ca="1">Розрахунок!EH132</f>
        <v>#NAME?</v>
      </c>
      <c r="AN134" s="31" t="e">
        <f ca="1">Розрахунок!EI132</f>
        <v>#NAME?</v>
      </c>
      <c r="AO134" s="32" t="e">
        <f ca="1">Розрахунок!EJ132</f>
        <v>#NAME?</v>
      </c>
      <c r="AP134" s="149" t="e">
        <f ca="1">IF(OR(Розрахунок!$EP132&lt;&gt;""),"+","")</f>
        <v>#NAME?</v>
      </c>
      <c r="AQ134" s="5"/>
    </row>
    <row r="135" spans="1:43" s="52" customFormat="1" hidden="1" x14ac:dyDescent="0.2">
      <c r="A135" s="417" t="e">
        <f ca="1">Розрахунок!A133</f>
        <v>#NAME?</v>
      </c>
      <c r="B135" s="371">
        <f>Розрахунок!B133</f>
        <v>0</v>
      </c>
      <c r="C135" s="417" t="str">
        <f>Розрахунок!C133</f>
        <v/>
      </c>
      <c r="D135" s="398" t="str">
        <f>IF(Розрахунок!F133&lt;&gt;"",LEFT(Розрахунок!F133,LEN(Розрахунок!F133)-1)," ")</f>
        <v xml:space="preserve"> </v>
      </c>
      <c r="E135" s="399" t="str">
        <f>IF(Розрахунок!G133&lt;&gt;"",LEFT(Розрахунок!G133,LEN(Розрахунок!G133)-1)," ")</f>
        <v xml:space="preserve"> </v>
      </c>
      <c r="F135" s="399" t="str">
        <f>IF(Розрахунок!H133&lt;&gt;"",LEFT(Розрахунок!H133,LEN(Розрахунок!H133)-1)," ")</f>
        <v xml:space="preserve"> </v>
      </c>
      <c r="G135" s="400" t="str">
        <f>IF(Розрахунок!I133&lt;&gt;"",LEFT(Розрахунок!I133,LEN(Розрахунок!I133)-1)," ")</f>
        <v xml:space="preserve"> </v>
      </c>
      <c r="H135" s="136">
        <f>Розрахунок!J133</f>
        <v>0</v>
      </c>
      <c r="I135" s="399" t="str">
        <f>IF(Розрахунок!K133&lt;&gt;"",LEFT(Розрахунок!K133, LEN(Розрахунок!K133)-1)," ")</f>
        <v xml:space="preserve"> </v>
      </c>
      <c r="J135" s="399">
        <f>Розрахунок!E133</f>
        <v>0</v>
      </c>
      <c r="K135" s="85">
        <f>Розрахунок!DN133</f>
        <v>0</v>
      </c>
      <c r="L135" s="398">
        <f>Розрахунок!DM133</f>
        <v>0</v>
      </c>
      <c r="M135" s="399">
        <f ca="1">Розрахунок!L133</f>
        <v>0</v>
      </c>
      <c r="N135" s="399">
        <f ca="1">Розрахунок!M133</f>
        <v>0</v>
      </c>
      <c r="O135" s="399">
        <f ca="1">Розрахунок!N133</f>
        <v>0</v>
      </c>
      <c r="P135" s="399">
        <f ca="1">Розрахунок!O133</f>
        <v>0</v>
      </c>
      <c r="Q135" s="387">
        <f ca="1">Розрахунок!DL133</f>
        <v>0</v>
      </c>
      <c r="R135" s="383" t="str">
        <f t="shared" si="5"/>
        <v xml:space="preserve"> </v>
      </c>
      <c r="S135" s="398">
        <f>Розрахунок!U133</f>
        <v>0</v>
      </c>
      <c r="T135" s="400">
        <f>Розрахунок!AB133</f>
        <v>0</v>
      </c>
      <c r="U135" s="136">
        <f>Розрахунок!AI133</f>
        <v>0</v>
      </c>
      <c r="V135" s="85">
        <f>Розрахунок!AP133</f>
        <v>0</v>
      </c>
      <c r="W135" s="398">
        <f>Розрахунок!AW133</f>
        <v>0</v>
      </c>
      <c r="X135" s="400">
        <f>Розрахунок!BD133</f>
        <v>0</v>
      </c>
      <c r="Y135" s="136">
        <f>Розрахунок!BK133</f>
        <v>0</v>
      </c>
      <c r="Z135" s="85">
        <f>Розрахунок!BR133</f>
        <v>0</v>
      </c>
      <c r="AA135" s="398">
        <f>Розрахунок!BY133</f>
        <v>0</v>
      </c>
      <c r="AB135" s="85">
        <f>Розрахунок!CF133</f>
        <v>0</v>
      </c>
      <c r="AC135" s="398">
        <f>Розрахунок!CM133</f>
        <v>0</v>
      </c>
      <c r="AD135" s="400">
        <f>Розрахунок!CT133</f>
        <v>0</v>
      </c>
      <c r="AE135" s="398">
        <f>Розрахунок!DA133</f>
        <v>0</v>
      </c>
      <c r="AF135" s="400">
        <f>Розрахунок!DH133</f>
        <v>0</v>
      </c>
      <c r="AG135" s="148"/>
      <c r="AI135" s="30" t="e">
        <f ca="1">Розрахунок!ED133</f>
        <v>#NAME?</v>
      </c>
      <c r="AJ135" s="31" t="e">
        <f ca="1">Розрахунок!EE133</f>
        <v>#NAME?</v>
      </c>
      <c r="AK135" s="31" t="e">
        <f ca="1">Розрахунок!EF133</f>
        <v>#NAME?</v>
      </c>
      <c r="AL135" s="31" t="e">
        <f ca="1">Розрахунок!EG133</f>
        <v>#NAME?</v>
      </c>
      <c r="AM135" s="31" t="e">
        <f ca="1">Розрахунок!EH133</f>
        <v>#NAME?</v>
      </c>
      <c r="AN135" s="31" t="e">
        <f ca="1">Розрахунок!EI133</f>
        <v>#NAME?</v>
      </c>
      <c r="AO135" s="32" t="e">
        <f ca="1">Розрахунок!EJ133</f>
        <v>#NAME?</v>
      </c>
      <c r="AP135" s="149" t="e">
        <f ca="1">IF(OR(Розрахунок!$EP133&lt;&gt;""),"+","")</f>
        <v>#NAME?</v>
      </c>
      <c r="AQ135" s="5"/>
    </row>
    <row r="136" spans="1:43" s="52" customFormat="1" hidden="1" x14ac:dyDescent="0.2">
      <c r="A136" s="417" t="e">
        <f ca="1">Розрахунок!A134</f>
        <v>#NAME?</v>
      </c>
      <c r="B136" s="371">
        <f>Розрахунок!B134</f>
        <v>0</v>
      </c>
      <c r="C136" s="417" t="str">
        <f>Розрахунок!C134</f>
        <v/>
      </c>
      <c r="D136" s="398" t="str">
        <f>IF(Розрахунок!F134&lt;&gt;"",LEFT(Розрахунок!F134,LEN(Розрахунок!F134)-1)," ")</f>
        <v xml:space="preserve"> </v>
      </c>
      <c r="E136" s="399" t="str">
        <f>IF(Розрахунок!G134&lt;&gt;"",LEFT(Розрахунок!G134,LEN(Розрахунок!G134)-1)," ")</f>
        <v xml:space="preserve"> </v>
      </c>
      <c r="F136" s="399" t="str">
        <f>IF(Розрахунок!H134&lt;&gt;"",LEFT(Розрахунок!H134,LEN(Розрахунок!H134)-1)," ")</f>
        <v xml:space="preserve"> </v>
      </c>
      <c r="G136" s="400" t="str">
        <f>IF(Розрахунок!I134&lt;&gt;"",LEFT(Розрахунок!I134,LEN(Розрахунок!I134)-1)," ")</f>
        <v xml:space="preserve"> </v>
      </c>
      <c r="H136" s="136">
        <f>Розрахунок!J134</f>
        <v>0</v>
      </c>
      <c r="I136" s="399" t="str">
        <f>IF(Розрахунок!K134&lt;&gt;"",LEFT(Розрахунок!K134, LEN(Розрахунок!K134)-1)," ")</f>
        <v xml:space="preserve"> </v>
      </c>
      <c r="J136" s="399">
        <f>Розрахунок!E134</f>
        <v>0</v>
      </c>
      <c r="K136" s="85">
        <f>Розрахунок!DN134</f>
        <v>0</v>
      </c>
      <c r="L136" s="398">
        <f>Розрахунок!DM134</f>
        <v>0</v>
      </c>
      <c r="M136" s="399">
        <f ca="1">Розрахунок!L134</f>
        <v>0</v>
      </c>
      <c r="N136" s="399">
        <f ca="1">Розрахунок!M134</f>
        <v>0</v>
      </c>
      <c r="O136" s="399">
        <f ca="1">Розрахунок!N134</f>
        <v>0</v>
      </c>
      <c r="P136" s="399">
        <f ca="1">Розрахунок!O134</f>
        <v>0</v>
      </c>
      <c r="Q136" s="387">
        <f ca="1">Розрахунок!DL134</f>
        <v>0</v>
      </c>
      <c r="R136" s="383" t="str">
        <f t="shared" si="5"/>
        <v xml:space="preserve"> </v>
      </c>
      <c r="S136" s="398">
        <f>Розрахунок!U134</f>
        <v>0</v>
      </c>
      <c r="T136" s="400">
        <f>Розрахунок!AB134</f>
        <v>0</v>
      </c>
      <c r="U136" s="136">
        <f>Розрахунок!AI134</f>
        <v>0</v>
      </c>
      <c r="V136" s="85">
        <f>Розрахунок!AP134</f>
        <v>0</v>
      </c>
      <c r="W136" s="398">
        <f>Розрахунок!AW134</f>
        <v>0</v>
      </c>
      <c r="X136" s="400">
        <f>Розрахунок!BD134</f>
        <v>0</v>
      </c>
      <c r="Y136" s="136">
        <f>Розрахунок!BK134</f>
        <v>0</v>
      </c>
      <c r="Z136" s="85">
        <f>Розрахунок!BR134</f>
        <v>0</v>
      </c>
      <c r="AA136" s="398">
        <f>Розрахунок!BY134</f>
        <v>0</v>
      </c>
      <c r="AB136" s="85">
        <f>Розрахунок!CF134</f>
        <v>0</v>
      </c>
      <c r="AC136" s="398">
        <f>Розрахунок!CM134</f>
        <v>0</v>
      </c>
      <c r="AD136" s="400">
        <f>Розрахунок!CT134</f>
        <v>0</v>
      </c>
      <c r="AE136" s="398">
        <f>Розрахунок!DA134</f>
        <v>0</v>
      </c>
      <c r="AF136" s="400">
        <f>Розрахунок!DH134</f>
        <v>0</v>
      </c>
      <c r="AG136" s="148"/>
      <c r="AI136" s="30" t="e">
        <f ca="1">Розрахунок!ED134</f>
        <v>#NAME?</v>
      </c>
      <c r="AJ136" s="31" t="e">
        <f ca="1">Розрахунок!EE134</f>
        <v>#NAME?</v>
      </c>
      <c r="AK136" s="31" t="e">
        <f ca="1">Розрахунок!EF134</f>
        <v>#NAME?</v>
      </c>
      <c r="AL136" s="31" t="e">
        <f ca="1">Розрахунок!EG134</f>
        <v>#NAME?</v>
      </c>
      <c r="AM136" s="31" t="e">
        <f ca="1">Розрахунок!EH134</f>
        <v>#NAME?</v>
      </c>
      <c r="AN136" s="31" t="e">
        <f ca="1">Розрахунок!EI134</f>
        <v>#NAME?</v>
      </c>
      <c r="AO136" s="32" t="e">
        <f ca="1">Розрахунок!EJ134</f>
        <v>#NAME?</v>
      </c>
      <c r="AP136" s="149" t="e">
        <f ca="1">IF(OR(Розрахунок!$EP134&lt;&gt;""),"+","")</f>
        <v>#NAME?</v>
      </c>
      <c r="AQ136" s="5"/>
    </row>
    <row r="137" spans="1:43" s="52" customFormat="1" hidden="1" x14ac:dyDescent="0.2">
      <c r="A137" s="417" t="e">
        <f ca="1">Розрахунок!A135</f>
        <v>#NAME?</v>
      </c>
      <c r="B137" s="371">
        <f>Розрахунок!B135</f>
        <v>0</v>
      </c>
      <c r="C137" s="417" t="str">
        <f>Розрахунок!C135</f>
        <v/>
      </c>
      <c r="D137" s="398" t="str">
        <f>IF(Розрахунок!F135&lt;&gt;"",LEFT(Розрахунок!F135,LEN(Розрахунок!F135)-1)," ")</f>
        <v xml:space="preserve"> </v>
      </c>
      <c r="E137" s="399" t="str">
        <f>IF(Розрахунок!G135&lt;&gt;"",LEFT(Розрахунок!G135,LEN(Розрахунок!G135)-1)," ")</f>
        <v xml:space="preserve"> </v>
      </c>
      <c r="F137" s="399" t="str">
        <f>IF(Розрахунок!H135&lt;&gt;"",LEFT(Розрахунок!H135,LEN(Розрахунок!H135)-1)," ")</f>
        <v xml:space="preserve"> </v>
      </c>
      <c r="G137" s="400" t="str">
        <f>IF(Розрахунок!I135&lt;&gt;"",LEFT(Розрахунок!I135,LEN(Розрахунок!I135)-1)," ")</f>
        <v xml:space="preserve"> </v>
      </c>
      <c r="H137" s="136">
        <f>Розрахунок!J135</f>
        <v>0</v>
      </c>
      <c r="I137" s="399" t="str">
        <f>IF(Розрахунок!K135&lt;&gt;"",LEFT(Розрахунок!K135, LEN(Розрахунок!K135)-1)," ")</f>
        <v xml:space="preserve"> </v>
      </c>
      <c r="J137" s="399">
        <f>Розрахунок!E135</f>
        <v>0</v>
      </c>
      <c r="K137" s="85">
        <f>Розрахунок!DN135</f>
        <v>0</v>
      </c>
      <c r="L137" s="398">
        <f>Розрахунок!DM135</f>
        <v>0</v>
      </c>
      <c r="M137" s="399">
        <f ca="1">Розрахунок!L135</f>
        <v>0</v>
      </c>
      <c r="N137" s="399">
        <f ca="1">Розрахунок!M135</f>
        <v>0</v>
      </c>
      <c r="O137" s="399">
        <f ca="1">Розрахунок!N135</f>
        <v>0</v>
      </c>
      <c r="P137" s="399">
        <f ca="1">Розрахунок!O135</f>
        <v>0</v>
      </c>
      <c r="Q137" s="387">
        <f ca="1">Розрахунок!DL135</f>
        <v>0</v>
      </c>
      <c r="R137" s="383" t="str">
        <f t="shared" si="5"/>
        <v xml:space="preserve"> </v>
      </c>
      <c r="S137" s="398">
        <f>Розрахунок!U135</f>
        <v>0</v>
      </c>
      <c r="T137" s="400">
        <f>Розрахунок!AB135</f>
        <v>0</v>
      </c>
      <c r="U137" s="136">
        <f>Розрахунок!AI135</f>
        <v>0</v>
      </c>
      <c r="V137" s="85">
        <f>Розрахунок!AP135</f>
        <v>0</v>
      </c>
      <c r="W137" s="398">
        <f>Розрахунок!AW135</f>
        <v>0</v>
      </c>
      <c r="X137" s="400">
        <f>Розрахунок!BD135</f>
        <v>0</v>
      </c>
      <c r="Y137" s="136">
        <f>Розрахунок!BK135</f>
        <v>0</v>
      </c>
      <c r="Z137" s="85">
        <f>Розрахунок!BR135</f>
        <v>0</v>
      </c>
      <c r="AA137" s="398">
        <f>Розрахунок!BY135</f>
        <v>0</v>
      </c>
      <c r="AB137" s="85">
        <f>Розрахунок!CF135</f>
        <v>0</v>
      </c>
      <c r="AC137" s="398">
        <f>Розрахунок!CM135</f>
        <v>0</v>
      </c>
      <c r="AD137" s="400">
        <f>Розрахунок!CT135</f>
        <v>0</v>
      </c>
      <c r="AE137" s="398">
        <f>Розрахунок!DA135</f>
        <v>0</v>
      </c>
      <c r="AF137" s="400">
        <f>Розрахунок!DH135</f>
        <v>0</v>
      </c>
      <c r="AG137" s="148"/>
      <c r="AI137" s="30" t="e">
        <f ca="1">Розрахунок!ED135</f>
        <v>#NAME?</v>
      </c>
      <c r="AJ137" s="31" t="e">
        <f ca="1">Розрахунок!EE135</f>
        <v>#NAME?</v>
      </c>
      <c r="AK137" s="31" t="e">
        <f ca="1">Розрахунок!EF135</f>
        <v>#NAME?</v>
      </c>
      <c r="AL137" s="31" t="e">
        <f ca="1">Розрахунок!EG135</f>
        <v>#NAME?</v>
      </c>
      <c r="AM137" s="31" t="e">
        <f ca="1">Розрахунок!EH135</f>
        <v>#NAME?</v>
      </c>
      <c r="AN137" s="31" t="e">
        <f ca="1">Розрахунок!EI135</f>
        <v>#NAME?</v>
      </c>
      <c r="AO137" s="32" t="e">
        <f ca="1">Розрахунок!EJ135</f>
        <v>#NAME?</v>
      </c>
      <c r="AP137" s="149" t="e">
        <f ca="1">IF(OR(Розрахунок!$EP135&lt;&gt;""),"+","")</f>
        <v>#NAME?</v>
      </c>
      <c r="AQ137" s="5"/>
    </row>
    <row r="138" spans="1:43" s="52" customFormat="1" hidden="1" x14ac:dyDescent="0.2">
      <c r="A138" s="417" t="e">
        <f ca="1">Розрахунок!A136</f>
        <v>#NAME?</v>
      </c>
      <c r="B138" s="371">
        <f>Розрахунок!B136</f>
        <v>0</v>
      </c>
      <c r="C138" s="417" t="str">
        <f>Розрахунок!C136</f>
        <v/>
      </c>
      <c r="D138" s="398" t="str">
        <f>IF(Розрахунок!F136&lt;&gt;"",LEFT(Розрахунок!F136,LEN(Розрахунок!F136)-1)," ")</f>
        <v xml:space="preserve"> </v>
      </c>
      <c r="E138" s="399" t="str">
        <f>IF(Розрахунок!G136&lt;&gt;"",LEFT(Розрахунок!G136,LEN(Розрахунок!G136)-1)," ")</f>
        <v xml:space="preserve"> </v>
      </c>
      <c r="F138" s="399" t="str">
        <f>IF(Розрахунок!H136&lt;&gt;"",LEFT(Розрахунок!H136,LEN(Розрахунок!H136)-1)," ")</f>
        <v xml:space="preserve"> </v>
      </c>
      <c r="G138" s="400" t="str">
        <f>IF(Розрахунок!I136&lt;&gt;"",LEFT(Розрахунок!I136,LEN(Розрахунок!I136)-1)," ")</f>
        <v xml:space="preserve"> </v>
      </c>
      <c r="H138" s="136">
        <f>Розрахунок!J136</f>
        <v>0</v>
      </c>
      <c r="I138" s="399" t="str">
        <f>IF(Розрахунок!K136&lt;&gt;"",LEFT(Розрахунок!K136, LEN(Розрахунок!K136)-1)," ")</f>
        <v xml:space="preserve"> </v>
      </c>
      <c r="J138" s="399">
        <f>Розрахунок!E136</f>
        <v>0</v>
      </c>
      <c r="K138" s="85">
        <f>Розрахунок!DN136</f>
        <v>0</v>
      </c>
      <c r="L138" s="398">
        <f>Розрахунок!DM136</f>
        <v>0</v>
      </c>
      <c r="M138" s="399">
        <f ca="1">Розрахунок!L136</f>
        <v>0</v>
      </c>
      <c r="N138" s="399">
        <f ca="1">Розрахунок!M136</f>
        <v>0</v>
      </c>
      <c r="O138" s="399">
        <f ca="1">Розрахунок!N136</f>
        <v>0</v>
      </c>
      <c r="P138" s="399">
        <f ca="1">Розрахунок!O136</f>
        <v>0</v>
      </c>
      <c r="Q138" s="387">
        <f ca="1">Розрахунок!DL136</f>
        <v>0</v>
      </c>
      <c r="R138" s="383" t="str">
        <f t="shared" si="5"/>
        <v xml:space="preserve"> </v>
      </c>
      <c r="S138" s="398">
        <f>Розрахунок!U136</f>
        <v>0</v>
      </c>
      <c r="T138" s="400">
        <f>Розрахунок!AB136</f>
        <v>0</v>
      </c>
      <c r="U138" s="136">
        <f>Розрахунок!AI136</f>
        <v>0</v>
      </c>
      <c r="V138" s="85">
        <f>Розрахунок!AP136</f>
        <v>0</v>
      </c>
      <c r="W138" s="398">
        <f>Розрахунок!AW136</f>
        <v>0</v>
      </c>
      <c r="X138" s="400">
        <f>Розрахунок!BD136</f>
        <v>0</v>
      </c>
      <c r="Y138" s="136">
        <f>Розрахунок!BK136</f>
        <v>0</v>
      </c>
      <c r="Z138" s="85">
        <f>Розрахунок!BR136</f>
        <v>0</v>
      </c>
      <c r="AA138" s="398">
        <f>Розрахунок!BY136</f>
        <v>0</v>
      </c>
      <c r="AB138" s="85">
        <f>Розрахунок!CF136</f>
        <v>0</v>
      </c>
      <c r="AC138" s="398">
        <f>Розрахунок!CM136</f>
        <v>0</v>
      </c>
      <c r="AD138" s="400">
        <f>Розрахунок!CT136</f>
        <v>0</v>
      </c>
      <c r="AE138" s="398">
        <f>Розрахунок!DA136</f>
        <v>0</v>
      </c>
      <c r="AF138" s="400">
        <f>Розрахунок!DH136</f>
        <v>0</v>
      </c>
      <c r="AG138" s="148"/>
      <c r="AI138" s="30" t="e">
        <f ca="1">Розрахунок!ED136</f>
        <v>#NAME?</v>
      </c>
      <c r="AJ138" s="31" t="e">
        <f ca="1">Розрахунок!EE136</f>
        <v>#NAME?</v>
      </c>
      <c r="AK138" s="31" t="e">
        <f ca="1">Розрахунок!EF136</f>
        <v>#NAME?</v>
      </c>
      <c r="AL138" s="31" t="e">
        <f ca="1">Розрахунок!EG136</f>
        <v>#NAME?</v>
      </c>
      <c r="AM138" s="31" t="e">
        <f ca="1">Розрахунок!EH136</f>
        <v>#NAME?</v>
      </c>
      <c r="AN138" s="31" t="e">
        <f ca="1">Розрахунок!EI136</f>
        <v>#NAME?</v>
      </c>
      <c r="AO138" s="32" t="e">
        <f ca="1">Розрахунок!EJ136</f>
        <v>#NAME?</v>
      </c>
      <c r="AP138" s="149" t="e">
        <f ca="1">IF(OR(Розрахунок!$EP136&lt;&gt;""),"+","")</f>
        <v>#NAME?</v>
      </c>
      <c r="AQ138" s="5"/>
    </row>
    <row r="139" spans="1:43" s="52" customFormat="1" hidden="1" x14ac:dyDescent="0.2">
      <c r="A139" s="417" t="e">
        <f ca="1">Розрахунок!A137</f>
        <v>#NAME?</v>
      </c>
      <c r="B139" s="371">
        <f>Розрахунок!B137</f>
        <v>0</v>
      </c>
      <c r="C139" s="417" t="str">
        <f>Розрахунок!C137</f>
        <v/>
      </c>
      <c r="D139" s="398" t="str">
        <f>IF(Розрахунок!F137&lt;&gt;"",LEFT(Розрахунок!F137,LEN(Розрахунок!F137)-1)," ")</f>
        <v xml:space="preserve"> </v>
      </c>
      <c r="E139" s="399" t="str">
        <f>IF(Розрахунок!G137&lt;&gt;"",LEFT(Розрахунок!G137,LEN(Розрахунок!G137)-1)," ")</f>
        <v xml:space="preserve"> </v>
      </c>
      <c r="F139" s="399" t="str">
        <f>IF(Розрахунок!H137&lt;&gt;"",LEFT(Розрахунок!H137,LEN(Розрахунок!H137)-1)," ")</f>
        <v xml:space="preserve"> </v>
      </c>
      <c r="G139" s="400" t="str">
        <f>IF(Розрахунок!I137&lt;&gt;"",LEFT(Розрахунок!I137,LEN(Розрахунок!I137)-1)," ")</f>
        <v xml:space="preserve"> </v>
      </c>
      <c r="H139" s="136">
        <f>Розрахунок!J137</f>
        <v>0</v>
      </c>
      <c r="I139" s="399" t="str">
        <f>IF(Розрахунок!K137&lt;&gt;"",LEFT(Розрахунок!K137, LEN(Розрахунок!K137)-1)," ")</f>
        <v xml:space="preserve"> </v>
      </c>
      <c r="J139" s="399">
        <f>Розрахунок!E137</f>
        <v>0</v>
      </c>
      <c r="K139" s="85">
        <f>Розрахунок!DN137</f>
        <v>0</v>
      </c>
      <c r="L139" s="398">
        <f>Розрахунок!DM137</f>
        <v>0</v>
      </c>
      <c r="M139" s="399">
        <f ca="1">Розрахунок!L137</f>
        <v>0</v>
      </c>
      <c r="N139" s="399">
        <f ca="1">Розрахунок!M137</f>
        <v>0</v>
      </c>
      <c r="O139" s="399">
        <f ca="1">Розрахунок!N137</f>
        <v>0</v>
      </c>
      <c r="P139" s="399">
        <f ca="1">Розрахунок!O137</f>
        <v>0</v>
      </c>
      <c r="Q139" s="387">
        <f ca="1">Розрахунок!DL137</f>
        <v>0</v>
      </c>
      <c r="R139" s="383" t="str">
        <f t="shared" si="5"/>
        <v xml:space="preserve"> </v>
      </c>
      <c r="S139" s="398">
        <f>Розрахунок!U137</f>
        <v>0</v>
      </c>
      <c r="T139" s="400">
        <f>Розрахунок!AB137</f>
        <v>0</v>
      </c>
      <c r="U139" s="136">
        <f>Розрахунок!AI137</f>
        <v>0</v>
      </c>
      <c r="V139" s="85">
        <f>Розрахунок!AP137</f>
        <v>0</v>
      </c>
      <c r="W139" s="398">
        <f>Розрахунок!AW137</f>
        <v>0</v>
      </c>
      <c r="X139" s="400">
        <f>Розрахунок!BD137</f>
        <v>0</v>
      </c>
      <c r="Y139" s="136">
        <f>Розрахунок!BK137</f>
        <v>0</v>
      </c>
      <c r="Z139" s="85">
        <f>Розрахунок!BR137</f>
        <v>0</v>
      </c>
      <c r="AA139" s="398">
        <f>Розрахунок!BY137</f>
        <v>0</v>
      </c>
      <c r="AB139" s="85">
        <f>Розрахунок!CF137</f>
        <v>0</v>
      </c>
      <c r="AC139" s="398">
        <f>Розрахунок!CM137</f>
        <v>0</v>
      </c>
      <c r="AD139" s="400">
        <f>Розрахунок!CT137</f>
        <v>0</v>
      </c>
      <c r="AE139" s="398">
        <f>Розрахунок!DA137</f>
        <v>0</v>
      </c>
      <c r="AF139" s="400">
        <f>Розрахунок!DH137</f>
        <v>0</v>
      </c>
      <c r="AG139" s="148"/>
      <c r="AI139" s="30" t="e">
        <f ca="1">Розрахунок!ED137</f>
        <v>#NAME?</v>
      </c>
      <c r="AJ139" s="31" t="e">
        <f ca="1">Розрахунок!EE137</f>
        <v>#NAME?</v>
      </c>
      <c r="AK139" s="31" t="e">
        <f ca="1">Розрахунок!EF137</f>
        <v>#NAME?</v>
      </c>
      <c r="AL139" s="31" t="e">
        <f ca="1">Розрахунок!EG137</f>
        <v>#NAME?</v>
      </c>
      <c r="AM139" s="31" t="e">
        <f ca="1">Розрахунок!EH137</f>
        <v>#NAME?</v>
      </c>
      <c r="AN139" s="31" t="e">
        <f ca="1">Розрахунок!EI137</f>
        <v>#NAME?</v>
      </c>
      <c r="AO139" s="32" t="e">
        <f ca="1">Розрахунок!EJ137</f>
        <v>#NAME?</v>
      </c>
      <c r="AP139" s="149" t="e">
        <f ca="1">IF(OR(Розрахунок!$EP137&lt;&gt;""),"+","")</f>
        <v>#NAME?</v>
      </c>
      <c r="AQ139" s="5"/>
    </row>
    <row r="140" spans="1:43" s="52" customFormat="1" hidden="1" x14ac:dyDescent="0.2">
      <c r="A140" s="417" t="e">
        <f ca="1">Розрахунок!A138</f>
        <v>#NAME?</v>
      </c>
      <c r="B140" s="371">
        <f>Розрахунок!B138</f>
        <v>0</v>
      </c>
      <c r="C140" s="417" t="str">
        <f>Розрахунок!C138</f>
        <v/>
      </c>
      <c r="D140" s="398" t="str">
        <f>IF(Розрахунок!F138&lt;&gt;"",LEFT(Розрахунок!F138,LEN(Розрахунок!F138)-1)," ")</f>
        <v xml:space="preserve"> </v>
      </c>
      <c r="E140" s="399" t="str">
        <f>IF(Розрахунок!G138&lt;&gt;"",LEFT(Розрахунок!G138,LEN(Розрахунок!G138)-1)," ")</f>
        <v xml:space="preserve"> </v>
      </c>
      <c r="F140" s="399" t="str">
        <f>IF(Розрахунок!H138&lt;&gt;"",LEFT(Розрахунок!H138,LEN(Розрахунок!H138)-1)," ")</f>
        <v xml:space="preserve"> </v>
      </c>
      <c r="G140" s="400" t="str">
        <f>IF(Розрахунок!I138&lt;&gt;"",LEFT(Розрахунок!I138,LEN(Розрахунок!I138)-1)," ")</f>
        <v xml:space="preserve"> </v>
      </c>
      <c r="H140" s="136">
        <f>Розрахунок!J138</f>
        <v>0</v>
      </c>
      <c r="I140" s="399" t="str">
        <f>IF(Розрахунок!K138&lt;&gt;"",LEFT(Розрахунок!K138, LEN(Розрахунок!K138)-1)," ")</f>
        <v xml:space="preserve"> </v>
      </c>
      <c r="J140" s="399">
        <f>Розрахунок!E138</f>
        <v>0</v>
      </c>
      <c r="K140" s="85">
        <f>Розрахунок!DN138</f>
        <v>0</v>
      </c>
      <c r="L140" s="398">
        <f>Розрахунок!DM138</f>
        <v>0</v>
      </c>
      <c r="M140" s="399">
        <f ca="1">Розрахунок!L138</f>
        <v>0</v>
      </c>
      <c r="N140" s="399">
        <f ca="1">Розрахунок!M138</f>
        <v>0</v>
      </c>
      <c r="O140" s="399">
        <f ca="1">Розрахунок!N138</f>
        <v>0</v>
      </c>
      <c r="P140" s="399">
        <f ca="1">Розрахунок!O138</f>
        <v>0</v>
      </c>
      <c r="Q140" s="387">
        <f ca="1">Розрахунок!DL138</f>
        <v>0</v>
      </c>
      <c r="R140" s="383" t="str">
        <f t="shared" si="5"/>
        <v xml:space="preserve"> </v>
      </c>
      <c r="S140" s="398">
        <f>Розрахунок!U138</f>
        <v>0</v>
      </c>
      <c r="T140" s="400">
        <f>Розрахунок!AB138</f>
        <v>0</v>
      </c>
      <c r="U140" s="136">
        <f>Розрахунок!AI138</f>
        <v>0</v>
      </c>
      <c r="V140" s="85">
        <f>Розрахунок!AP138</f>
        <v>0</v>
      </c>
      <c r="W140" s="398">
        <f>Розрахунок!AW138</f>
        <v>0</v>
      </c>
      <c r="X140" s="400">
        <f>Розрахунок!BD138</f>
        <v>0</v>
      </c>
      <c r="Y140" s="136">
        <f>Розрахунок!BK138</f>
        <v>0</v>
      </c>
      <c r="Z140" s="85">
        <f>Розрахунок!BR138</f>
        <v>0</v>
      </c>
      <c r="AA140" s="398">
        <f>Розрахунок!BY138</f>
        <v>0</v>
      </c>
      <c r="AB140" s="85">
        <f>Розрахунок!CF138</f>
        <v>0</v>
      </c>
      <c r="AC140" s="398">
        <f>Розрахунок!CM138</f>
        <v>0</v>
      </c>
      <c r="AD140" s="400">
        <f>Розрахунок!CT138</f>
        <v>0</v>
      </c>
      <c r="AE140" s="398">
        <f>Розрахунок!DA138</f>
        <v>0</v>
      </c>
      <c r="AF140" s="400">
        <f>Розрахунок!DH138</f>
        <v>0</v>
      </c>
      <c r="AG140" s="148"/>
      <c r="AI140" s="30" t="e">
        <f ca="1">Розрахунок!ED138</f>
        <v>#NAME?</v>
      </c>
      <c r="AJ140" s="31" t="e">
        <f ca="1">Розрахунок!EE138</f>
        <v>#NAME?</v>
      </c>
      <c r="AK140" s="31" t="e">
        <f ca="1">Розрахунок!EF138</f>
        <v>#NAME?</v>
      </c>
      <c r="AL140" s="31" t="e">
        <f ca="1">Розрахунок!EG138</f>
        <v>#NAME?</v>
      </c>
      <c r="AM140" s="31" t="e">
        <f ca="1">Розрахунок!EH138</f>
        <v>#NAME?</v>
      </c>
      <c r="AN140" s="31" t="e">
        <f ca="1">Розрахунок!EI138</f>
        <v>#NAME?</v>
      </c>
      <c r="AO140" s="32" t="e">
        <f ca="1">Розрахунок!EJ138</f>
        <v>#NAME?</v>
      </c>
      <c r="AP140" s="149" t="e">
        <f ca="1">IF(OR(Розрахунок!$EP138&lt;&gt;""),"+","")</f>
        <v>#NAME?</v>
      </c>
      <c r="AQ140" s="5"/>
    </row>
    <row r="141" spans="1:43" s="52" customFormat="1" hidden="1" x14ac:dyDescent="0.2">
      <c r="A141" s="417" t="e">
        <f ca="1">Розрахунок!A139</f>
        <v>#NAME?</v>
      </c>
      <c r="B141" s="371">
        <f>Розрахунок!B139</f>
        <v>0</v>
      </c>
      <c r="C141" s="417" t="str">
        <f>Розрахунок!C139</f>
        <v/>
      </c>
      <c r="D141" s="398" t="str">
        <f>IF(Розрахунок!F139&lt;&gt;"",LEFT(Розрахунок!F139,LEN(Розрахунок!F139)-1)," ")</f>
        <v xml:space="preserve"> </v>
      </c>
      <c r="E141" s="399" t="str">
        <f>IF(Розрахунок!G139&lt;&gt;"",LEFT(Розрахунок!G139,LEN(Розрахунок!G139)-1)," ")</f>
        <v xml:space="preserve"> </v>
      </c>
      <c r="F141" s="399" t="str">
        <f>IF(Розрахунок!H139&lt;&gt;"",LEFT(Розрахунок!H139,LEN(Розрахунок!H139)-1)," ")</f>
        <v xml:space="preserve"> </v>
      </c>
      <c r="G141" s="400" t="str">
        <f>IF(Розрахунок!I139&lt;&gt;"",LEFT(Розрахунок!I139,LEN(Розрахунок!I139)-1)," ")</f>
        <v xml:space="preserve"> </v>
      </c>
      <c r="H141" s="136">
        <f>Розрахунок!J139</f>
        <v>0</v>
      </c>
      <c r="I141" s="399" t="str">
        <f>IF(Розрахунок!K139&lt;&gt;"",LEFT(Розрахунок!K139, LEN(Розрахунок!K139)-1)," ")</f>
        <v xml:space="preserve"> </v>
      </c>
      <c r="J141" s="399">
        <f>Розрахунок!E139</f>
        <v>0</v>
      </c>
      <c r="K141" s="85">
        <f>Розрахунок!DN139</f>
        <v>0</v>
      </c>
      <c r="L141" s="398">
        <f>Розрахунок!DM139</f>
        <v>0</v>
      </c>
      <c r="M141" s="399">
        <f ca="1">Розрахунок!L139</f>
        <v>0</v>
      </c>
      <c r="N141" s="399">
        <f ca="1">Розрахунок!M139</f>
        <v>0</v>
      </c>
      <c r="O141" s="399">
        <f ca="1">Розрахунок!N139</f>
        <v>0</v>
      </c>
      <c r="P141" s="399">
        <f ca="1">Розрахунок!O139</f>
        <v>0</v>
      </c>
      <c r="Q141" s="387">
        <f ca="1">Розрахунок!DL139</f>
        <v>0</v>
      </c>
      <c r="R141" s="383" t="str">
        <f t="shared" si="5"/>
        <v xml:space="preserve"> </v>
      </c>
      <c r="S141" s="398">
        <f>Розрахунок!U139</f>
        <v>0</v>
      </c>
      <c r="T141" s="400">
        <f>Розрахунок!AB139</f>
        <v>0</v>
      </c>
      <c r="U141" s="136">
        <f>Розрахунок!AI139</f>
        <v>0</v>
      </c>
      <c r="V141" s="85">
        <f>Розрахунок!AP139</f>
        <v>0</v>
      </c>
      <c r="W141" s="398">
        <f>Розрахунок!AW139</f>
        <v>0</v>
      </c>
      <c r="X141" s="400">
        <f>Розрахунок!BD139</f>
        <v>0</v>
      </c>
      <c r="Y141" s="136">
        <f>Розрахунок!BK139</f>
        <v>0</v>
      </c>
      <c r="Z141" s="85">
        <f>Розрахунок!BR139</f>
        <v>0</v>
      </c>
      <c r="AA141" s="398">
        <f>Розрахунок!BY139</f>
        <v>0</v>
      </c>
      <c r="AB141" s="85">
        <f>Розрахунок!CF139</f>
        <v>0</v>
      </c>
      <c r="AC141" s="398">
        <f>Розрахунок!CM139</f>
        <v>0</v>
      </c>
      <c r="AD141" s="400">
        <f>Розрахунок!CT139</f>
        <v>0</v>
      </c>
      <c r="AE141" s="398">
        <f>Розрахунок!DA139</f>
        <v>0</v>
      </c>
      <c r="AF141" s="400">
        <f>Розрахунок!DH139</f>
        <v>0</v>
      </c>
      <c r="AG141" s="148"/>
      <c r="AI141" s="30" t="e">
        <f ca="1">Розрахунок!ED139</f>
        <v>#NAME?</v>
      </c>
      <c r="AJ141" s="31" t="e">
        <f ca="1">Розрахунок!EE139</f>
        <v>#NAME?</v>
      </c>
      <c r="AK141" s="31" t="e">
        <f ca="1">Розрахунок!EF139</f>
        <v>#NAME?</v>
      </c>
      <c r="AL141" s="31" t="e">
        <f ca="1">Розрахунок!EG139</f>
        <v>#NAME?</v>
      </c>
      <c r="AM141" s="31" t="e">
        <f ca="1">Розрахунок!EH139</f>
        <v>#NAME?</v>
      </c>
      <c r="AN141" s="31" t="e">
        <f ca="1">Розрахунок!EI139</f>
        <v>#NAME?</v>
      </c>
      <c r="AO141" s="32" t="e">
        <f ca="1">Розрахунок!EJ139</f>
        <v>#NAME?</v>
      </c>
      <c r="AP141" s="149" t="e">
        <f ca="1">IF(OR(Розрахунок!$EP139&lt;&gt;""),"+","")</f>
        <v>#NAME?</v>
      </c>
      <c r="AQ141" s="5"/>
    </row>
    <row r="142" spans="1:43" s="52" customFormat="1" hidden="1" x14ac:dyDescent="0.2">
      <c r="A142" s="417" t="e">
        <f ca="1">Розрахунок!A140</f>
        <v>#NAME?</v>
      </c>
      <c r="B142" s="371">
        <f>Розрахунок!B140</f>
        <v>0</v>
      </c>
      <c r="C142" s="417" t="str">
        <f>Розрахунок!C140</f>
        <v/>
      </c>
      <c r="D142" s="398" t="str">
        <f>IF(Розрахунок!F140&lt;&gt;"",LEFT(Розрахунок!F140,LEN(Розрахунок!F140)-1)," ")</f>
        <v xml:space="preserve"> </v>
      </c>
      <c r="E142" s="399" t="str">
        <f>IF(Розрахунок!G140&lt;&gt;"",LEFT(Розрахунок!G140,LEN(Розрахунок!G140)-1)," ")</f>
        <v xml:space="preserve"> </v>
      </c>
      <c r="F142" s="399" t="str">
        <f>IF(Розрахунок!H140&lt;&gt;"",LEFT(Розрахунок!H140,LEN(Розрахунок!H140)-1)," ")</f>
        <v xml:space="preserve"> </v>
      </c>
      <c r="G142" s="400" t="str">
        <f>IF(Розрахунок!I140&lt;&gt;"",LEFT(Розрахунок!I140,LEN(Розрахунок!I140)-1)," ")</f>
        <v xml:space="preserve"> </v>
      </c>
      <c r="H142" s="136">
        <f>Розрахунок!J140</f>
        <v>0</v>
      </c>
      <c r="I142" s="399" t="str">
        <f>IF(Розрахунок!K140&lt;&gt;"",LEFT(Розрахунок!K140, LEN(Розрахунок!K140)-1)," ")</f>
        <v xml:space="preserve"> </v>
      </c>
      <c r="J142" s="399">
        <f>Розрахунок!E140</f>
        <v>0</v>
      </c>
      <c r="K142" s="85">
        <f>Розрахунок!DN140</f>
        <v>0</v>
      </c>
      <c r="L142" s="398">
        <f>Розрахунок!DM140</f>
        <v>0</v>
      </c>
      <c r="M142" s="399">
        <f ca="1">Розрахунок!L140</f>
        <v>0</v>
      </c>
      <c r="N142" s="399">
        <f ca="1">Розрахунок!M140</f>
        <v>0</v>
      </c>
      <c r="O142" s="399">
        <f ca="1">Розрахунок!N140</f>
        <v>0</v>
      </c>
      <c r="P142" s="399">
        <f ca="1">Розрахунок!O140</f>
        <v>0</v>
      </c>
      <c r="Q142" s="387">
        <f ca="1">Розрахунок!DL140</f>
        <v>0</v>
      </c>
      <c r="R142" s="383" t="str">
        <f t="shared" si="5"/>
        <v xml:space="preserve"> </v>
      </c>
      <c r="S142" s="398">
        <f>Розрахунок!U140</f>
        <v>0</v>
      </c>
      <c r="T142" s="400">
        <f>Розрахунок!AB140</f>
        <v>0</v>
      </c>
      <c r="U142" s="136">
        <f>Розрахунок!AI140</f>
        <v>0</v>
      </c>
      <c r="V142" s="85">
        <f>Розрахунок!AP140</f>
        <v>0</v>
      </c>
      <c r="W142" s="398">
        <f>Розрахунок!AW140</f>
        <v>0</v>
      </c>
      <c r="X142" s="400">
        <f>Розрахунок!BD140</f>
        <v>0</v>
      </c>
      <c r="Y142" s="136">
        <f>Розрахунок!BK140</f>
        <v>0</v>
      </c>
      <c r="Z142" s="85">
        <f>Розрахунок!BR140</f>
        <v>0</v>
      </c>
      <c r="AA142" s="398">
        <f>Розрахунок!BY140</f>
        <v>0</v>
      </c>
      <c r="AB142" s="85">
        <f>Розрахунок!CF140</f>
        <v>0</v>
      </c>
      <c r="AC142" s="398">
        <f>Розрахунок!CM140</f>
        <v>0</v>
      </c>
      <c r="AD142" s="400">
        <f>Розрахунок!CT140</f>
        <v>0</v>
      </c>
      <c r="AE142" s="398">
        <f>Розрахунок!DA140</f>
        <v>0</v>
      </c>
      <c r="AF142" s="400">
        <f>Розрахунок!DH140</f>
        <v>0</v>
      </c>
      <c r="AG142" s="148"/>
      <c r="AI142" s="30" t="e">
        <f ca="1">Розрахунок!ED140</f>
        <v>#NAME?</v>
      </c>
      <c r="AJ142" s="31" t="e">
        <f ca="1">Розрахунок!EE140</f>
        <v>#NAME?</v>
      </c>
      <c r="AK142" s="31" t="e">
        <f ca="1">Розрахунок!EF140</f>
        <v>#NAME?</v>
      </c>
      <c r="AL142" s="31" t="e">
        <f ca="1">Розрахунок!EG140</f>
        <v>#NAME?</v>
      </c>
      <c r="AM142" s="31" t="e">
        <f ca="1">Розрахунок!EH140</f>
        <v>#NAME?</v>
      </c>
      <c r="AN142" s="31" t="e">
        <f ca="1">Розрахунок!EI140</f>
        <v>#NAME?</v>
      </c>
      <c r="AO142" s="32" t="e">
        <f ca="1">Розрахунок!EJ140</f>
        <v>#NAME?</v>
      </c>
      <c r="AP142" s="149" t="e">
        <f ca="1">IF(OR(Розрахунок!$EP140&lt;&gt;""),"+","")</f>
        <v>#NAME?</v>
      </c>
      <c r="AQ142" s="5"/>
    </row>
    <row r="143" spans="1:43" s="52" customFormat="1" hidden="1" x14ac:dyDescent="0.2">
      <c r="A143" s="417" t="e">
        <f ca="1">Розрахунок!A141</f>
        <v>#NAME?</v>
      </c>
      <c r="B143" s="371">
        <f>Розрахунок!B141</f>
        <v>0</v>
      </c>
      <c r="C143" s="417" t="str">
        <f>Розрахунок!C141</f>
        <v/>
      </c>
      <c r="D143" s="398" t="str">
        <f>IF(Розрахунок!F141&lt;&gt;"",LEFT(Розрахунок!F141,LEN(Розрахунок!F141)-1)," ")</f>
        <v xml:space="preserve"> </v>
      </c>
      <c r="E143" s="399" t="str">
        <f>IF(Розрахунок!G141&lt;&gt;"",LEFT(Розрахунок!G141,LEN(Розрахунок!G141)-1)," ")</f>
        <v xml:space="preserve"> </v>
      </c>
      <c r="F143" s="399" t="str">
        <f>IF(Розрахунок!H141&lt;&gt;"",LEFT(Розрахунок!H141,LEN(Розрахунок!H141)-1)," ")</f>
        <v xml:space="preserve"> </v>
      </c>
      <c r="G143" s="400" t="str">
        <f>IF(Розрахунок!I141&lt;&gt;"",LEFT(Розрахунок!I141,LEN(Розрахунок!I141)-1)," ")</f>
        <v xml:space="preserve"> </v>
      </c>
      <c r="H143" s="136">
        <f>Розрахунок!J141</f>
        <v>0</v>
      </c>
      <c r="I143" s="399" t="str">
        <f>IF(Розрахунок!K141&lt;&gt;"",LEFT(Розрахунок!K141, LEN(Розрахунок!K141)-1)," ")</f>
        <v xml:space="preserve"> </v>
      </c>
      <c r="J143" s="399">
        <f>Розрахунок!E141</f>
        <v>0</v>
      </c>
      <c r="K143" s="85">
        <f>Розрахунок!DN141</f>
        <v>0</v>
      </c>
      <c r="L143" s="398">
        <f>Розрахунок!DM141</f>
        <v>0</v>
      </c>
      <c r="M143" s="399">
        <f ca="1">Розрахунок!L141</f>
        <v>0</v>
      </c>
      <c r="N143" s="399">
        <f ca="1">Розрахунок!M141</f>
        <v>0</v>
      </c>
      <c r="O143" s="399">
        <f ca="1">Розрахунок!N141</f>
        <v>0</v>
      </c>
      <c r="P143" s="399">
        <f ca="1">Розрахунок!O141</f>
        <v>0</v>
      </c>
      <c r="Q143" s="387">
        <f ca="1">Розрахунок!DL141</f>
        <v>0</v>
      </c>
      <c r="R143" s="383" t="str">
        <f t="shared" si="5"/>
        <v xml:space="preserve"> </v>
      </c>
      <c r="S143" s="398">
        <f>Розрахунок!U141</f>
        <v>0</v>
      </c>
      <c r="T143" s="400">
        <f>Розрахунок!AB141</f>
        <v>0</v>
      </c>
      <c r="U143" s="136">
        <f>Розрахунок!AI141</f>
        <v>0</v>
      </c>
      <c r="V143" s="85">
        <f>Розрахунок!AP141</f>
        <v>0</v>
      </c>
      <c r="W143" s="398">
        <f>Розрахунок!AW141</f>
        <v>0</v>
      </c>
      <c r="X143" s="400">
        <f>Розрахунок!BD141</f>
        <v>0</v>
      </c>
      <c r="Y143" s="136">
        <f>Розрахунок!BK141</f>
        <v>0</v>
      </c>
      <c r="Z143" s="85">
        <f>Розрахунок!BR141</f>
        <v>0</v>
      </c>
      <c r="AA143" s="398">
        <f>Розрахунок!BY141</f>
        <v>0</v>
      </c>
      <c r="AB143" s="85">
        <f>Розрахунок!CF141</f>
        <v>0</v>
      </c>
      <c r="AC143" s="398">
        <f>Розрахунок!CM141</f>
        <v>0</v>
      </c>
      <c r="AD143" s="400">
        <f>Розрахунок!CT141</f>
        <v>0</v>
      </c>
      <c r="AE143" s="398">
        <f>Розрахунок!DA141</f>
        <v>0</v>
      </c>
      <c r="AF143" s="400">
        <f>Розрахунок!DH141</f>
        <v>0</v>
      </c>
      <c r="AG143" s="148"/>
      <c r="AI143" s="30" t="e">
        <f ca="1">Розрахунок!ED141</f>
        <v>#NAME?</v>
      </c>
      <c r="AJ143" s="31" t="e">
        <f ca="1">Розрахунок!EE141</f>
        <v>#NAME?</v>
      </c>
      <c r="AK143" s="31" t="e">
        <f ca="1">Розрахунок!EF141</f>
        <v>#NAME?</v>
      </c>
      <c r="AL143" s="31" t="e">
        <f ca="1">Розрахунок!EG141</f>
        <v>#NAME?</v>
      </c>
      <c r="AM143" s="31" t="e">
        <f ca="1">Розрахунок!EH141</f>
        <v>#NAME?</v>
      </c>
      <c r="AN143" s="31" t="e">
        <f ca="1">Розрахунок!EI141</f>
        <v>#NAME?</v>
      </c>
      <c r="AO143" s="32" t="e">
        <f ca="1">Розрахунок!EJ141</f>
        <v>#NAME?</v>
      </c>
      <c r="AP143" s="149" t="e">
        <f ca="1">IF(OR(Розрахунок!$EP141&lt;&gt;""),"+","")</f>
        <v>#NAME?</v>
      </c>
      <c r="AQ143" s="5"/>
    </row>
    <row r="144" spans="1:43" s="52" customFormat="1" hidden="1" x14ac:dyDescent="0.2">
      <c r="A144" s="417" t="e">
        <f ca="1">Розрахунок!A142</f>
        <v>#NAME?</v>
      </c>
      <c r="B144" s="371">
        <f>Розрахунок!B142</f>
        <v>0</v>
      </c>
      <c r="C144" s="417" t="str">
        <f>Розрахунок!C142</f>
        <v/>
      </c>
      <c r="D144" s="398" t="str">
        <f>IF(Розрахунок!F142&lt;&gt;"",LEFT(Розрахунок!F142,LEN(Розрахунок!F142)-1)," ")</f>
        <v xml:space="preserve"> </v>
      </c>
      <c r="E144" s="399" t="str">
        <f>IF(Розрахунок!G142&lt;&gt;"",LEFT(Розрахунок!G142,LEN(Розрахунок!G142)-1)," ")</f>
        <v xml:space="preserve"> </v>
      </c>
      <c r="F144" s="399" t="str">
        <f>IF(Розрахунок!H142&lt;&gt;"",LEFT(Розрахунок!H142,LEN(Розрахунок!H142)-1)," ")</f>
        <v xml:space="preserve"> </v>
      </c>
      <c r="G144" s="400" t="str">
        <f>IF(Розрахунок!I142&lt;&gt;"",LEFT(Розрахунок!I142,LEN(Розрахунок!I142)-1)," ")</f>
        <v xml:space="preserve"> </v>
      </c>
      <c r="H144" s="136">
        <f>Розрахунок!J142</f>
        <v>0</v>
      </c>
      <c r="I144" s="399" t="str">
        <f>IF(Розрахунок!K142&lt;&gt;"",LEFT(Розрахунок!K142, LEN(Розрахунок!K142)-1)," ")</f>
        <v xml:space="preserve"> </v>
      </c>
      <c r="J144" s="399">
        <f>Розрахунок!E142</f>
        <v>0</v>
      </c>
      <c r="K144" s="85">
        <f>Розрахунок!DN142</f>
        <v>0</v>
      </c>
      <c r="L144" s="398">
        <f>Розрахунок!DM142</f>
        <v>0</v>
      </c>
      <c r="M144" s="399">
        <f ca="1">Розрахунок!L142</f>
        <v>0</v>
      </c>
      <c r="N144" s="399">
        <f ca="1">Розрахунок!M142</f>
        <v>0</v>
      </c>
      <c r="O144" s="399">
        <f ca="1">Розрахунок!N142</f>
        <v>0</v>
      </c>
      <c r="P144" s="399">
        <f ca="1">Розрахунок!O142</f>
        <v>0</v>
      </c>
      <c r="Q144" s="387">
        <f ca="1">Розрахунок!DL142</f>
        <v>0</v>
      </c>
      <c r="R144" s="383" t="str">
        <f t="shared" si="5"/>
        <v xml:space="preserve"> </v>
      </c>
      <c r="S144" s="398">
        <f>Розрахунок!U142</f>
        <v>0</v>
      </c>
      <c r="T144" s="400">
        <f>Розрахунок!AB142</f>
        <v>0</v>
      </c>
      <c r="U144" s="136">
        <f>Розрахунок!AI142</f>
        <v>0</v>
      </c>
      <c r="V144" s="85">
        <f>Розрахунок!AP142</f>
        <v>0</v>
      </c>
      <c r="W144" s="398">
        <f>Розрахунок!AW142</f>
        <v>0</v>
      </c>
      <c r="X144" s="400">
        <f>Розрахунок!BD142</f>
        <v>0</v>
      </c>
      <c r="Y144" s="136">
        <f>Розрахунок!BK142</f>
        <v>0</v>
      </c>
      <c r="Z144" s="85">
        <f>Розрахунок!BR142</f>
        <v>0</v>
      </c>
      <c r="AA144" s="398">
        <f>Розрахунок!BY142</f>
        <v>0</v>
      </c>
      <c r="AB144" s="85">
        <f>Розрахунок!CF142</f>
        <v>0</v>
      </c>
      <c r="AC144" s="398">
        <f>Розрахунок!CM142</f>
        <v>0</v>
      </c>
      <c r="AD144" s="400">
        <f>Розрахунок!CT142</f>
        <v>0</v>
      </c>
      <c r="AE144" s="398">
        <f>Розрахунок!DA142</f>
        <v>0</v>
      </c>
      <c r="AF144" s="400">
        <f>Розрахунок!DH142</f>
        <v>0</v>
      </c>
      <c r="AG144" s="148"/>
      <c r="AI144" s="30" t="e">
        <f ca="1">Розрахунок!ED142</f>
        <v>#NAME?</v>
      </c>
      <c r="AJ144" s="31" t="e">
        <f ca="1">Розрахунок!EE142</f>
        <v>#NAME?</v>
      </c>
      <c r="AK144" s="31" t="e">
        <f ca="1">Розрахунок!EF142</f>
        <v>#NAME?</v>
      </c>
      <c r="AL144" s="31" t="e">
        <f ca="1">Розрахунок!EG142</f>
        <v>#NAME?</v>
      </c>
      <c r="AM144" s="31" t="e">
        <f ca="1">Розрахунок!EH142</f>
        <v>#NAME?</v>
      </c>
      <c r="AN144" s="31" t="e">
        <f ca="1">Розрахунок!EI142</f>
        <v>#NAME?</v>
      </c>
      <c r="AO144" s="32" t="e">
        <f ca="1">Розрахунок!EJ142</f>
        <v>#NAME?</v>
      </c>
      <c r="AP144" s="149" t="e">
        <f ca="1">IF(OR(Розрахунок!$EP142&lt;&gt;""),"+","")</f>
        <v>#NAME?</v>
      </c>
      <c r="AQ144" s="5"/>
    </row>
    <row r="145" spans="1:43" s="52" customFormat="1" hidden="1" x14ac:dyDescent="0.2">
      <c r="A145" s="417" t="e">
        <f ca="1">Розрахунок!A143</f>
        <v>#NAME?</v>
      </c>
      <c r="B145" s="371">
        <f>Розрахунок!B143</f>
        <v>0</v>
      </c>
      <c r="C145" s="417" t="str">
        <f>Розрахунок!C143</f>
        <v/>
      </c>
      <c r="D145" s="398" t="str">
        <f>IF(Розрахунок!F143&lt;&gt;"",LEFT(Розрахунок!F143,LEN(Розрахунок!F143)-1)," ")</f>
        <v xml:space="preserve"> </v>
      </c>
      <c r="E145" s="399" t="str">
        <f>IF(Розрахунок!G143&lt;&gt;"",LEFT(Розрахунок!G143,LEN(Розрахунок!G143)-1)," ")</f>
        <v xml:space="preserve"> </v>
      </c>
      <c r="F145" s="399" t="str">
        <f>IF(Розрахунок!H143&lt;&gt;"",LEFT(Розрахунок!H143,LEN(Розрахунок!H143)-1)," ")</f>
        <v xml:space="preserve"> </v>
      </c>
      <c r="G145" s="400" t="str">
        <f>IF(Розрахунок!I143&lt;&gt;"",LEFT(Розрахунок!I143,LEN(Розрахунок!I143)-1)," ")</f>
        <v xml:space="preserve"> </v>
      </c>
      <c r="H145" s="136">
        <f>Розрахунок!J143</f>
        <v>0</v>
      </c>
      <c r="I145" s="399" t="str">
        <f>IF(Розрахунок!K143&lt;&gt;"",LEFT(Розрахунок!K143, LEN(Розрахунок!K143)-1)," ")</f>
        <v xml:space="preserve"> </v>
      </c>
      <c r="J145" s="399">
        <f>Розрахунок!E143</f>
        <v>0</v>
      </c>
      <c r="K145" s="85">
        <f>Розрахунок!DN143</f>
        <v>0</v>
      </c>
      <c r="L145" s="398">
        <f>Розрахунок!DM143</f>
        <v>0</v>
      </c>
      <c r="M145" s="399">
        <f ca="1">Розрахунок!L143</f>
        <v>0</v>
      </c>
      <c r="N145" s="399">
        <f ca="1">Розрахунок!M143</f>
        <v>0</v>
      </c>
      <c r="O145" s="399">
        <f ca="1">Розрахунок!N143</f>
        <v>0</v>
      </c>
      <c r="P145" s="399">
        <f ca="1">Розрахунок!O143</f>
        <v>0</v>
      </c>
      <c r="Q145" s="387">
        <f ca="1">Розрахунок!DL143</f>
        <v>0</v>
      </c>
      <c r="R145" s="383" t="str">
        <f t="shared" si="5"/>
        <v xml:space="preserve"> </v>
      </c>
      <c r="S145" s="398">
        <f>Розрахунок!U143</f>
        <v>0</v>
      </c>
      <c r="T145" s="400">
        <f>Розрахунок!AB143</f>
        <v>0</v>
      </c>
      <c r="U145" s="136">
        <f>Розрахунок!AI143</f>
        <v>0</v>
      </c>
      <c r="V145" s="85">
        <f>Розрахунок!AP143</f>
        <v>0</v>
      </c>
      <c r="W145" s="398">
        <f>Розрахунок!AW143</f>
        <v>0</v>
      </c>
      <c r="X145" s="400">
        <f>Розрахунок!BD143</f>
        <v>0</v>
      </c>
      <c r="Y145" s="136">
        <f>Розрахунок!BK143</f>
        <v>0</v>
      </c>
      <c r="Z145" s="85">
        <f>Розрахунок!BR143</f>
        <v>0</v>
      </c>
      <c r="AA145" s="398">
        <f>Розрахунок!BY143</f>
        <v>0</v>
      </c>
      <c r="AB145" s="85">
        <f>Розрахунок!CF143</f>
        <v>0</v>
      </c>
      <c r="AC145" s="398">
        <f>Розрахунок!CM143</f>
        <v>0</v>
      </c>
      <c r="AD145" s="400">
        <f>Розрахунок!CT143</f>
        <v>0</v>
      </c>
      <c r="AE145" s="398">
        <f>Розрахунок!DA143</f>
        <v>0</v>
      </c>
      <c r="AF145" s="400">
        <f>Розрахунок!DH143</f>
        <v>0</v>
      </c>
      <c r="AG145" s="148"/>
      <c r="AI145" s="30" t="e">
        <f ca="1">Розрахунок!ED143</f>
        <v>#NAME?</v>
      </c>
      <c r="AJ145" s="31" t="e">
        <f ca="1">Розрахунок!EE143</f>
        <v>#NAME?</v>
      </c>
      <c r="AK145" s="31" t="e">
        <f ca="1">Розрахунок!EF143</f>
        <v>#NAME?</v>
      </c>
      <c r="AL145" s="31" t="e">
        <f ca="1">Розрахунок!EG143</f>
        <v>#NAME?</v>
      </c>
      <c r="AM145" s="31" t="e">
        <f ca="1">Розрахунок!EH143</f>
        <v>#NAME?</v>
      </c>
      <c r="AN145" s="31" t="e">
        <f ca="1">Розрахунок!EI143</f>
        <v>#NAME?</v>
      </c>
      <c r="AO145" s="32" t="e">
        <f ca="1">Розрахунок!EJ143</f>
        <v>#NAME?</v>
      </c>
      <c r="AP145" s="149" t="e">
        <f ca="1">IF(OR(Розрахунок!$EP143&lt;&gt;""),"+","")</f>
        <v>#NAME?</v>
      </c>
      <c r="AQ145" s="5"/>
    </row>
    <row r="146" spans="1:43" s="52" customFormat="1" hidden="1" x14ac:dyDescent="0.2">
      <c r="A146" s="417" t="e">
        <f ca="1">Розрахунок!A144</f>
        <v>#NAME?</v>
      </c>
      <c r="B146" s="371">
        <f>Розрахунок!B144</f>
        <v>0</v>
      </c>
      <c r="C146" s="417" t="str">
        <f>Розрахунок!C144</f>
        <v/>
      </c>
      <c r="D146" s="398" t="str">
        <f>IF(Розрахунок!F144&lt;&gt;"",LEFT(Розрахунок!F144,LEN(Розрахунок!F144)-1)," ")</f>
        <v xml:space="preserve"> </v>
      </c>
      <c r="E146" s="399" t="str">
        <f>IF(Розрахунок!G144&lt;&gt;"",LEFT(Розрахунок!G144,LEN(Розрахунок!G144)-1)," ")</f>
        <v xml:space="preserve"> </v>
      </c>
      <c r="F146" s="399" t="str">
        <f>IF(Розрахунок!H144&lt;&gt;"",LEFT(Розрахунок!H144,LEN(Розрахунок!H144)-1)," ")</f>
        <v xml:space="preserve"> </v>
      </c>
      <c r="G146" s="400" t="str">
        <f>IF(Розрахунок!I144&lt;&gt;"",LEFT(Розрахунок!I144,LEN(Розрахунок!I144)-1)," ")</f>
        <v xml:space="preserve"> </v>
      </c>
      <c r="H146" s="136">
        <f>Розрахунок!J144</f>
        <v>0</v>
      </c>
      <c r="I146" s="399" t="str">
        <f>IF(Розрахунок!K144&lt;&gt;"",LEFT(Розрахунок!K144, LEN(Розрахунок!K144)-1)," ")</f>
        <v xml:space="preserve"> </v>
      </c>
      <c r="J146" s="399">
        <f>Розрахунок!E144</f>
        <v>0</v>
      </c>
      <c r="K146" s="85">
        <f>Розрахунок!DN144</f>
        <v>0</v>
      </c>
      <c r="L146" s="398">
        <f>Розрахунок!DM144</f>
        <v>0</v>
      </c>
      <c r="M146" s="399">
        <f ca="1">Розрахунок!L144</f>
        <v>0</v>
      </c>
      <c r="N146" s="399">
        <f ca="1">Розрахунок!M144</f>
        <v>0</v>
      </c>
      <c r="O146" s="399">
        <f ca="1">Розрахунок!N144</f>
        <v>0</v>
      </c>
      <c r="P146" s="399">
        <f ca="1">Розрахунок!O144</f>
        <v>0</v>
      </c>
      <c r="Q146" s="387">
        <f ca="1">Розрахунок!DL144</f>
        <v>0</v>
      </c>
      <c r="R146" s="383" t="str">
        <f t="shared" si="5"/>
        <v xml:space="preserve"> </v>
      </c>
      <c r="S146" s="398">
        <f>Розрахунок!U144</f>
        <v>0</v>
      </c>
      <c r="T146" s="400">
        <f>Розрахунок!AB144</f>
        <v>0</v>
      </c>
      <c r="U146" s="136">
        <f>Розрахунок!AI144</f>
        <v>0</v>
      </c>
      <c r="V146" s="85">
        <f>Розрахунок!AP144</f>
        <v>0</v>
      </c>
      <c r="W146" s="398">
        <f>Розрахунок!AW144</f>
        <v>0</v>
      </c>
      <c r="X146" s="400">
        <f>Розрахунок!BD144</f>
        <v>0</v>
      </c>
      <c r="Y146" s="136">
        <f>Розрахунок!BK144</f>
        <v>0</v>
      </c>
      <c r="Z146" s="85">
        <f>Розрахунок!BR144</f>
        <v>0</v>
      </c>
      <c r="AA146" s="398">
        <f>Розрахунок!BY144</f>
        <v>0</v>
      </c>
      <c r="AB146" s="85">
        <f>Розрахунок!CF144</f>
        <v>0</v>
      </c>
      <c r="AC146" s="398">
        <f>Розрахунок!CM144</f>
        <v>0</v>
      </c>
      <c r="AD146" s="400">
        <f>Розрахунок!CT144</f>
        <v>0</v>
      </c>
      <c r="AE146" s="398">
        <f>Розрахунок!DA144</f>
        <v>0</v>
      </c>
      <c r="AF146" s="400">
        <f>Розрахунок!DH144</f>
        <v>0</v>
      </c>
      <c r="AG146" s="148"/>
      <c r="AI146" s="30" t="e">
        <f ca="1">Розрахунок!ED144</f>
        <v>#NAME?</v>
      </c>
      <c r="AJ146" s="31" t="e">
        <f ca="1">Розрахунок!EE144</f>
        <v>#NAME?</v>
      </c>
      <c r="AK146" s="31" t="e">
        <f ca="1">Розрахунок!EF144</f>
        <v>#NAME?</v>
      </c>
      <c r="AL146" s="31" t="e">
        <f ca="1">Розрахунок!EG144</f>
        <v>#NAME?</v>
      </c>
      <c r="AM146" s="31" t="e">
        <f ca="1">Розрахунок!EH144</f>
        <v>#NAME?</v>
      </c>
      <c r="AN146" s="31" t="e">
        <f ca="1">Розрахунок!EI144</f>
        <v>#NAME?</v>
      </c>
      <c r="AO146" s="32" t="e">
        <f ca="1">Розрахунок!EJ144</f>
        <v>#NAME?</v>
      </c>
      <c r="AP146" s="149" t="e">
        <f ca="1">IF(OR(Розрахунок!$EP144&lt;&gt;""),"+","")</f>
        <v>#NAME?</v>
      </c>
      <c r="AQ146" s="5"/>
    </row>
    <row r="147" spans="1:43" s="52" customFormat="1" hidden="1" x14ac:dyDescent="0.2">
      <c r="A147" s="417" t="e">
        <f ca="1">Розрахунок!A145</f>
        <v>#NAME?</v>
      </c>
      <c r="B147" s="371">
        <f>Розрахунок!B145</f>
        <v>0</v>
      </c>
      <c r="C147" s="417" t="str">
        <f>Розрахунок!C145</f>
        <v/>
      </c>
      <c r="D147" s="398" t="str">
        <f>IF(Розрахунок!F145&lt;&gt;"",LEFT(Розрахунок!F145,LEN(Розрахунок!F145)-1)," ")</f>
        <v xml:space="preserve"> </v>
      </c>
      <c r="E147" s="399" t="str">
        <f>IF(Розрахунок!G145&lt;&gt;"",LEFT(Розрахунок!G145,LEN(Розрахунок!G145)-1)," ")</f>
        <v xml:space="preserve"> </v>
      </c>
      <c r="F147" s="399" t="str">
        <f>IF(Розрахунок!H145&lt;&gt;"",LEFT(Розрахунок!H145,LEN(Розрахунок!H145)-1)," ")</f>
        <v xml:space="preserve"> </v>
      </c>
      <c r="G147" s="400" t="str">
        <f>IF(Розрахунок!I145&lt;&gt;"",LEFT(Розрахунок!I145,LEN(Розрахунок!I145)-1)," ")</f>
        <v xml:space="preserve"> </v>
      </c>
      <c r="H147" s="136">
        <f>Розрахунок!J145</f>
        <v>0</v>
      </c>
      <c r="I147" s="399" t="str">
        <f>IF(Розрахунок!K145&lt;&gt;"",LEFT(Розрахунок!K145, LEN(Розрахунок!K145)-1)," ")</f>
        <v xml:space="preserve"> </v>
      </c>
      <c r="J147" s="399">
        <f>Розрахунок!E145</f>
        <v>0</v>
      </c>
      <c r="K147" s="85">
        <f>Розрахунок!DN145</f>
        <v>0</v>
      </c>
      <c r="L147" s="398">
        <f>Розрахунок!DM145</f>
        <v>0</v>
      </c>
      <c r="M147" s="399">
        <f ca="1">Розрахунок!L145</f>
        <v>0</v>
      </c>
      <c r="N147" s="399">
        <f ca="1">Розрахунок!M145</f>
        <v>0</v>
      </c>
      <c r="O147" s="399">
        <f ca="1">Розрахунок!N145</f>
        <v>0</v>
      </c>
      <c r="P147" s="399">
        <f ca="1">Розрахунок!O145</f>
        <v>0</v>
      </c>
      <c r="Q147" s="387">
        <f ca="1">Розрахунок!DL145</f>
        <v>0</v>
      </c>
      <c r="R147" s="383" t="str">
        <f t="shared" si="5"/>
        <v xml:space="preserve"> </v>
      </c>
      <c r="S147" s="398">
        <f>Розрахунок!U145</f>
        <v>0</v>
      </c>
      <c r="T147" s="400">
        <f>Розрахунок!AB145</f>
        <v>0</v>
      </c>
      <c r="U147" s="136">
        <f>Розрахунок!AI145</f>
        <v>0</v>
      </c>
      <c r="V147" s="85">
        <f>Розрахунок!AP145</f>
        <v>0</v>
      </c>
      <c r="W147" s="398">
        <f>Розрахунок!AW145</f>
        <v>0</v>
      </c>
      <c r="X147" s="400">
        <f>Розрахунок!BD145</f>
        <v>0</v>
      </c>
      <c r="Y147" s="136">
        <f>Розрахунок!BK145</f>
        <v>0</v>
      </c>
      <c r="Z147" s="85">
        <f>Розрахунок!BR145</f>
        <v>0</v>
      </c>
      <c r="AA147" s="398">
        <f>Розрахунок!BY145</f>
        <v>0</v>
      </c>
      <c r="AB147" s="85">
        <f>Розрахунок!CF145</f>
        <v>0</v>
      </c>
      <c r="AC147" s="398">
        <f>Розрахунок!CM145</f>
        <v>0</v>
      </c>
      <c r="AD147" s="400">
        <f>Розрахунок!CT145</f>
        <v>0</v>
      </c>
      <c r="AE147" s="398">
        <f>Розрахунок!DA145</f>
        <v>0</v>
      </c>
      <c r="AF147" s="400">
        <f>Розрахунок!DH145</f>
        <v>0</v>
      </c>
      <c r="AG147" s="148"/>
      <c r="AI147" s="30" t="e">
        <f ca="1">Розрахунок!ED145</f>
        <v>#NAME?</v>
      </c>
      <c r="AJ147" s="31" t="e">
        <f ca="1">Розрахунок!EE145</f>
        <v>#NAME?</v>
      </c>
      <c r="AK147" s="31" t="e">
        <f ca="1">Розрахунок!EF145</f>
        <v>#NAME?</v>
      </c>
      <c r="AL147" s="31" t="e">
        <f ca="1">Розрахунок!EG145</f>
        <v>#NAME?</v>
      </c>
      <c r="AM147" s="31" t="e">
        <f ca="1">Розрахунок!EH145</f>
        <v>#NAME?</v>
      </c>
      <c r="AN147" s="31" t="e">
        <f ca="1">Розрахунок!EI145</f>
        <v>#NAME?</v>
      </c>
      <c r="AO147" s="32" t="e">
        <f ca="1">Розрахунок!EJ145</f>
        <v>#NAME?</v>
      </c>
      <c r="AP147" s="149" t="e">
        <f ca="1">IF(OR(Розрахунок!$EP145&lt;&gt;""),"+","")</f>
        <v>#NAME?</v>
      </c>
      <c r="AQ147" s="5"/>
    </row>
    <row r="148" spans="1:43" s="52" customFormat="1" hidden="1" x14ac:dyDescent="0.2">
      <c r="A148" s="417" t="e">
        <f ca="1">Розрахунок!A146</f>
        <v>#NAME?</v>
      </c>
      <c r="B148" s="371">
        <f>Розрахунок!B146</f>
        <v>0</v>
      </c>
      <c r="C148" s="417" t="str">
        <f>Розрахунок!C146</f>
        <v/>
      </c>
      <c r="D148" s="398" t="str">
        <f>IF(Розрахунок!F146&lt;&gt;"",LEFT(Розрахунок!F146,LEN(Розрахунок!F146)-1)," ")</f>
        <v xml:space="preserve"> </v>
      </c>
      <c r="E148" s="399" t="str">
        <f>IF(Розрахунок!G146&lt;&gt;"",LEFT(Розрахунок!G146,LEN(Розрахунок!G146)-1)," ")</f>
        <v xml:space="preserve"> </v>
      </c>
      <c r="F148" s="399" t="str">
        <f>IF(Розрахунок!H146&lt;&gt;"",LEFT(Розрахунок!H146,LEN(Розрахунок!H146)-1)," ")</f>
        <v xml:space="preserve"> </v>
      </c>
      <c r="G148" s="400" t="str">
        <f>IF(Розрахунок!I146&lt;&gt;"",LEFT(Розрахунок!I146,LEN(Розрахунок!I146)-1)," ")</f>
        <v xml:space="preserve"> </v>
      </c>
      <c r="H148" s="136">
        <f>Розрахунок!J146</f>
        <v>0</v>
      </c>
      <c r="I148" s="399" t="str">
        <f>IF(Розрахунок!K146&lt;&gt;"",LEFT(Розрахунок!K146, LEN(Розрахунок!K146)-1)," ")</f>
        <v xml:space="preserve"> </v>
      </c>
      <c r="J148" s="399">
        <f>Розрахунок!E146</f>
        <v>0</v>
      </c>
      <c r="K148" s="85">
        <f>Розрахунок!DN146</f>
        <v>0</v>
      </c>
      <c r="L148" s="398">
        <f>Розрахунок!DM146</f>
        <v>0</v>
      </c>
      <c r="M148" s="399">
        <f ca="1">Розрахунок!L146</f>
        <v>0</v>
      </c>
      <c r="N148" s="399">
        <f ca="1">Розрахунок!M146</f>
        <v>0</v>
      </c>
      <c r="O148" s="399">
        <f ca="1">Розрахунок!N146</f>
        <v>0</v>
      </c>
      <c r="P148" s="399">
        <f ca="1">Розрахунок!O146</f>
        <v>0</v>
      </c>
      <c r="Q148" s="387">
        <f ca="1">Розрахунок!DL146</f>
        <v>0</v>
      </c>
      <c r="R148" s="383" t="str">
        <f t="shared" si="5"/>
        <v xml:space="preserve"> </v>
      </c>
      <c r="S148" s="398">
        <f>Розрахунок!U146</f>
        <v>0</v>
      </c>
      <c r="T148" s="400">
        <f>Розрахунок!AB146</f>
        <v>0</v>
      </c>
      <c r="U148" s="136">
        <f>Розрахунок!AI146</f>
        <v>0</v>
      </c>
      <c r="V148" s="85">
        <f>Розрахунок!AP146</f>
        <v>0</v>
      </c>
      <c r="W148" s="398">
        <f>Розрахунок!AW146</f>
        <v>0</v>
      </c>
      <c r="X148" s="400">
        <f>Розрахунок!BD146</f>
        <v>0</v>
      </c>
      <c r="Y148" s="136">
        <f>Розрахунок!BK146</f>
        <v>0</v>
      </c>
      <c r="Z148" s="85">
        <f>Розрахунок!BR146</f>
        <v>0</v>
      </c>
      <c r="AA148" s="398">
        <f>Розрахунок!BY146</f>
        <v>0</v>
      </c>
      <c r="AB148" s="85">
        <f>Розрахунок!CF146</f>
        <v>0</v>
      </c>
      <c r="AC148" s="398">
        <f>Розрахунок!CM146</f>
        <v>0</v>
      </c>
      <c r="AD148" s="400">
        <f>Розрахунок!CT146</f>
        <v>0</v>
      </c>
      <c r="AE148" s="398">
        <f>Розрахунок!DA146</f>
        <v>0</v>
      </c>
      <c r="AF148" s="400">
        <f>Розрахунок!DH146</f>
        <v>0</v>
      </c>
      <c r="AG148" s="148"/>
      <c r="AI148" s="30" t="e">
        <f ca="1">Розрахунок!ED146</f>
        <v>#NAME?</v>
      </c>
      <c r="AJ148" s="31" t="e">
        <f ca="1">Розрахунок!EE146</f>
        <v>#NAME?</v>
      </c>
      <c r="AK148" s="31" t="e">
        <f ca="1">Розрахунок!EF146</f>
        <v>#NAME?</v>
      </c>
      <c r="AL148" s="31" t="e">
        <f ca="1">Розрахунок!EG146</f>
        <v>#NAME?</v>
      </c>
      <c r="AM148" s="31" t="e">
        <f ca="1">Розрахунок!EH146</f>
        <v>#NAME?</v>
      </c>
      <c r="AN148" s="31" t="e">
        <f ca="1">Розрахунок!EI146</f>
        <v>#NAME?</v>
      </c>
      <c r="AO148" s="32" t="e">
        <f ca="1">Розрахунок!EJ146</f>
        <v>#NAME?</v>
      </c>
      <c r="AP148" s="149" t="e">
        <f ca="1">IF(OR(Розрахунок!$EP146&lt;&gt;""),"+","")</f>
        <v>#NAME?</v>
      </c>
      <c r="AQ148" s="5"/>
    </row>
    <row r="149" spans="1:43" s="52" customFormat="1" hidden="1" x14ac:dyDescent="0.2">
      <c r="A149" s="417" t="e">
        <f ca="1">Розрахунок!A147</f>
        <v>#NAME?</v>
      </c>
      <c r="B149" s="371">
        <f>Розрахунок!B147</f>
        <v>0</v>
      </c>
      <c r="C149" s="417" t="str">
        <f>Розрахунок!C147</f>
        <v/>
      </c>
      <c r="D149" s="398" t="str">
        <f>IF(Розрахунок!F147&lt;&gt;"",LEFT(Розрахунок!F147,LEN(Розрахунок!F147)-1)," ")</f>
        <v xml:space="preserve"> </v>
      </c>
      <c r="E149" s="399" t="str">
        <f>IF(Розрахунок!G147&lt;&gt;"",LEFT(Розрахунок!G147,LEN(Розрахунок!G147)-1)," ")</f>
        <v xml:space="preserve"> </v>
      </c>
      <c r="F149" s="399" t="str">
        <f>IF(Розрахунок!H147&lt;&gt;"",LEFT(Розрахунок!H147,LEN(Розрахунок!H147)-1)," ")</f>
        <v xml:space="preserve"> </v>
      </c>
      <c r="G149" s="400" t="str">
        <f>IF(Розрахунок!I147&lt;&gt;"",LEFT(Розрахунок!I147,LEN(Розрахунок!I147)-1)," ")</f>
        <v xml:space="preserve"> </v>
      </c>
      <c r="H149" s="136">
        <f>Розрахунок!J147</f>
        <v>0</v>
      </c>
      <c r="I149" s="399" t="str">
        <f>IF(Розрахунок!K147&lt;&gt;"",LEFT(Розрахунок!K147, LEN(Розрахунок!K147)-1)," ")</f>
        <v xml:space="preserve"> </v>
      </c>
      <c r="J149" s="399">
        <f>Розрахунок!E147</f>
        <v>0</v>
      </c>
      <c r="K149" s="85">
        <f>Розрахунок!DN147</f>
        <v>0</v>
      </c>
      <c r="L149" s="398">
        <f>Розрахунок!DM147</f>
        <v>0</v>
      </c>
      <c r="M149" s="399">
        <f ca="1">Розрахунок!L147</f>
        <v>0</v>
      </c>
      <c r="N149" s="399">
        <f ca="1">Розрахунок!M147</f>
        <v>0</v>
      </c>
      <c r="O149" s="399">
        <f ca="1">Розрахунок!N147</f>
        <v>0</v>
      </c>
      <c r="P149" s="399">
        <f ca="1">Розрахунок!O147</f>
        <v>0</v>
      </c>
      <c r="Q149" s="387">
        <f ca="1">Розрахунок!DL147</f>
        <v>0</v>
      </c>
      <c r="R149" s="383" t="str">
        <f t="shared" si="5"/>
        <v xml:space="preserve"> </v>
      </c>
      <c r="S149" s="398">
        <f>Розрахунок!U147</f>
        <v>0</v>
      </c>
      <c r="T149" s="400">
        <f>Розрахунок!AB147</f>
        <v>0</v>
      </c>
      <c r="U149" s="136">
        <f>Розрахунок!AI147</f>
        <v>0</v>
      </c>
      <c r="V149" s="85">
        <f>Розрахунок!AP147</f>
        <v>0</v>
      </c>
      <c r="W149" s="398">
        <f>Розрахунок!AW147</f>
        <v>0</v>
      </c>
      <c r="X149" s="400">
        <f>Розрахунок!BD147</f>
        <v>0</v>
      </c>
      <c r="Y149" s="136">
        <f>Розрахунок!BK147</f>
        <v>0</v>
      </c>
      <c r="Z149" s="85">
        <f>Розрахунок!BR147</f>
        <v>0</v>
      </c>
      <c r="AA149" s="398">
        <f>Розрахунок!BY147</f>
        <v>0</v>
      </c>
      <c r="AB149" s="85">
        <f>Розрахунок!CF147</f>
        <v>0</v>
      </c>
      <c r="AC149" s="398">
        <f>Розрахунок!CM147</f>
        <v>0</v>
      </c>
      <c r="AD149" s="400">
        <f>Розрахунок!CT147</f>
        <v>0</v>
      </c>
      <c r="AE149" s="398">
        <f>Розрахунок!DA147</f>
        <v>0</v>
      </c>
      <c r="AF149" s="400">
        <f>Розрахунок!DH147</f>
        <v>0</v>
      </c>
      <c r="AG149" s="148"/>
      <c r="AI149" s="30" t="e">
        <f ca="1">Розрахунок!ED147</f>
        <v>#NAME?</v>
      </c>
      <c r="AJ149" s="31" t="e">
        <f ca="1">Розрахунок!EE147</f>
        <v>#NAME?</v>
      </c>
      <c r="AK149" s="31" t="e">
        <f ca="1">Розрахунок!EF147</f>
        <v>#NAME?</v>
      </c>
      <c r="AL149" s="31" t="e">
        <f ca="1">Розрахунок!EG147</f>
        <v>#NAME?</v>
      </c>
      <c r="AM149" s="31" t="e">
        <f ca="1">Розрахунок!EH147</f>
        <v>#NAME?</v>
      </c>
      <c r="AN149" s="31" t="e">
        <f ca="1">Розрахунок!EI147</f>
        <v>#NAME?</v>
      </c>
      <c r="AO149" s="32" t="e">
        <f ca="1">Розрахунок!EJ147</f>
        <v>#NAME?</v>
      </c>
      <c r="AP149" s="149" t="e">
        <f ca="1">IF(OR(Розрахунок!$EP147&lt;&gt;""),"+","")</f>
        <v>#NAME?</v>
      </c>
      <c r="AQ149" s="5"/>
    </row>
    <row r="150" spans="1:43" s="52" customFormat="1" hidden="1" x14ac:dyDescent="0.2">
      <c r="A150" s="417" t="e">
        <f ca="1">Розрахунок!A148</f>
        <v>#NAME?</v>
      </c>
      <c r="B150" s="371">
        <f>Розрахунок!B148</f>
        <v>0</v>
      </c>
      <c r="C150" s="417" t="str">
        <f>Розрахунок!C148</f>
        <v/>
      </c>
      <c r="D150" s="398" t="str">
        <f>IF(Розрахунок!F148&lt;&gt;"",LEFT(Розрахунок!F148,LEN(Розрахунок!F148)-1)," ")</f>
        <v xml:space="preserve"> </v>
      </c>
      <c r="E150" s="399" t="str">
        <f>IF(Розрахунок!G148&lt;&gt;"",LEFT(Розрахунок!G148,LEN(Розрахунок!G148)-1)," ")</f>
        <v xml:space="preserve"> </v>
      </c>
      <c r="F150" s="399" t="str">
        <f>IF(Розрахунок!H148&lt;&gt;"",LEFT(Розрахунок!H148,LEN(Розрахунок!H148)-1)," ")</f>
        <v xml:space="preserve"> </v>
      </c>
      <c r="G150" s="400" t="str">
        <f>IF(Розрахунок!I148&lt;&gt;"",LEFT(Розрахунок!I148,LEN(Розрахунок!I148)-1)," ")</f>
        <v xml:space="preserve"> </v>
      </c>
      <c r="H150" s="136">
        <f>Розрахунок!J148</f>
        <v>0</v>
      </c>
      <c r="I150" s="399" t="str">
        <f>IF(Розрахунок!K148&lt;&gt;"",LEFT(Розрахунок!K148, LEN(Розрахунок!K148)-1)," ")</f>
        <v xml:space="preserve"> </v>
      </c>
      <c r="J150" s="399">
        <f>Розрахунок!E148</f>
        <v>0</v>
      </c>
      <c r="K150" s="85">
        <f>Розрахунок!DN148</f>
        <v>0</v>
      </c>
      <c r="L150" s="398">
        <f>Розрахунок!DM148</f>
        <v>0</v>
      </c>
      <c r="M150" s="399">
        <f ca="1">Розрахунок!L148</f>
        <v>0</v>
      </c>
      <c r="N150" s="399">
        <f ca="1">Розрахунок!M148</f>
        <v>0</v>
      </c>
      <c r="O150" s="399">
        <f ca="1">Розрахунок!N148</f>
        <v>0</v>
      </c>
      <c r="P150" s="399">
        <f ca="1">Розрахунок!O148</f>
        <v>0</v>
      </c>
      <c r="Q150" s="387">
        <f ca="1">Розрахунок!DL148</f>
        <v>0</v>
      </c>
      <c r="R150" s="383" t="str">
        <f t="shared" si="5"/>
        <v xml:space="preserve"> </v>
      </c>
      <c r="S150" s="398">
        <f>Розрахунок!U148</f>
        <v>0</v>
      </c>
      <c r="T150" s="400">
        <f>Розрахунок!AB148</f>
        <v>0</v>
      </c>
      <c r="U150" s="136">
        <f>Розрахунок!AI148</f>
        <v>0</v>
      </c>
      <c r="V150" s="85">
        <f>Розрахунок!AP148</f>
        <v>0</v>
      </c>
      <c r="W150" s="398">
        <f>Розрахунок!AW148</f>
        <v>0</v>
      </c>
      <c r="X150" s="400">
        <f>Розрахунок!BD148</f>
        <v>0</v>
      </c>
      <c r="Y150" s="136">
        <f>Розрахунок!BK148</f>
        <v>0</v>
      </c>
      <c r="Z150" s="85">
        <f>Розрахунок!BR148</f>
        <v>0</v>
      </c>
      <c r="AA150" s="398">
        <f>Розрахунок!BY148</f>
        <v>0</v>
      </c>
      <c r="AB150" s="85">
        <f>Розрахунок!CF148</f>
        <v>0</v>
      </c>
      <c r="AC150" s="398">
        <f>Розрахунок!CM148</f>
        <v>0</v>
      </c>
      <c r="AD150" s="400">
        <f>Розрахунок!CT148</f>
        <v>0</v>
      </c>
      <c r="AE150" s="398">
        <f>Розрахунок!DA148</f>
        <v>0</v>
      </c>
      <c r="AF150" s="400">
        <f>Розрахунок!DH148</f>
        <v>0</v>
      </c>
      <c r="AG150" s="148"/>
      <c r="AI150" s="30" t="e">
        <f ca="1">Розрахунок!ED148</f>
        <v>#NAME?</v>
      </c>
      <c r="AJ150" s="31" t="e">
        <f ca="1">Розрахунок!EE148</f>
        <v>#NAME?</v>
      </c>
      <c r="AK150" s="31" t="e">
        <f ca="1">Розрахунок!EF148</f>
        <v>#NAME?</v>
      </c>
      <c r="AL150" s="31" t="e">
        <f ca="1">Розрахунок!EG148</f>
        <v>#NAME?</v>
      </c>
      <c r="AM150" s="31" t="e">
        <f ca="1">Розрахунок!EH148</f>
        <v>#NAME?</v>
      </c>
      <c r="AN150" s="31" t="e">
        <f ca="1">Розрахунок!EI148</f>
        <v>#NAME?</v>
      </c>
      <c r="AO150" s="32" t="e">
        <f ca="1">Розрахунок!EJ148</f>
        <v>#NAME?</v>
      </c>
      <c r="AP150" s="149" t="e">
        <f ca="1">IF(OR(Розрахунок!$EP148&lt;&gt;""),"+","")</f>
        <v>#NAME?</v>
      </c>
      <c r="AQ150" s="5"/>
    </row>
    <row r="151" spans="1:43" s="52" customFormat="1" hidden="1" x14ac:dyDescent="0.2">
      <c r="A151" s="417" t="e">
        <f ca="1">Розрахунок!A149</f>
        <v>#NAME?</v>
      </c>
      <c r="B151" s="371">
        <f>Розрахунок!B149</f>
        <v>0</v>
      </c>
      <c r="C151" s="417" t="str">
        <f>Розрахунок!C149</f>
        <v/>
      </c>
      <c r="D151" s="398" t="str">
        <f>IF(Розрахунок!F149&lt;&gt;"",LEFT(Розрахунок!F149,LEN(Розрахунок!F149)-1)," ")</f>
        <v xml:space="preserve"> </v>
      </c>
      <c r="E151" s="399" t="str">
        <f>IF(Розрахунок!G149&lt;&gt;"",LEFT(Розрахунок!G149,LEN(Розрахунок!G149)-1)," ")</f>
        <v xml:space="preserve"> </v>
      </c>
      <c r="F151" s="399" t="str">
        <f>IF(Розрахунок!H149&lt;&gt;"",LEFT(Розрахунок!H149,LEN(Розрахунок!H149)-1)," ")</f>
        <v xml:space="preserve"> </v>
      </c>
      <c r="G151" s="400" t="str">
        <f>IF(Розрахунок!I149&lt;&gt;"",LEFT(Розрахунок!I149,LEN(Розрахунок!I149)-1)," ")</f>
        <v xml:space="preserve"> </v>
      </c>
      <c r="H151" s="136">
        <f>Розрахунок!J149</f>
        <v>0</v>
      </c>
      <c r="I151" s="399" t="str">
        <f>IF(Розрахунок!K149&lt;&gt;"",LEFT(Розрахунок!K149, LEN(Розрахунок!K149)-1)," ")</f>
        <v xml:space="preserve"> </v>
      </c>
      <c r="J151" s="399">
        <f>Розрахунок!E149</f>
        <v>0</v>
      </c>
      <c r="K151" s="85">
        <f>Розрахунок!DN149</f>
        <v>0</v>
      </c>
      <c r="L151" s="398">
        <f>Розрахунок!DM149</f>
        <v>0</v>
      </c>
      <c r="M151" s="399">
        <f ca="1">Розрахунок!L149</f>
        <v>0</v>
      </c>
      <c r="N151" s="399">
        <f ca="1">Розрахунок!M149</f>
        <v>0</v>
      </c>
      <c r="O151" s="399">
        <f ca="1">Розрахунок!N149</f>
        <v>0</v>
      </c>
      <c r="P151" s="399">
        <f ca="1">Розрахунок!O149</f>
        <v>0</v>
      </c>
      <c r="Q151" s="387">
        <f ca="1">Розрахунок!DL149</f>
        <v>0</v>
      </c>
      <c r="R151" s="383" t="str">
        <f t="shared" si="5"/>
        <v xml:space="preserve"> </v>
      </c>
      <c r="S151" s="398">
        <f>Розрахунок!U149</f>
        <v>0</v>
      </c>
      <c r="T151" s="400">
        <f>Розрахунок!AB149</f>
        <v>0</v>
      </c>
      <c r="U151" s="136">
        <f>Розрахунок!AI149</f>
        <v>0</v>
      </c>
      <c r="V151" s="85">
        <f>Розрахунок!AP149</f>
        <v>0</v>
      </c>
      <c r="W151" s="398">
        <f>Розрахунок!AW149</f>
        <v>0</v>
      </c>
      <c r="X151" s="400">
        <f>Розрахунок!BD149</f>
        <v>0</v>
      </c>
      <c r="Y151" s="136">
        <f>Розрахунок!BK149</f>
        <v>0</v>
      </c>
      <c r="Z151" s="85">
        <f>Розрахунок!BR149</f>
        <v>0</v>
      </c>
      <c r="AA151" s="398">
        <f>Розрахунок!BY149</f>
        <v>0</v>
      </c>
      <c r="AB151" s="85">
        <f>Розрахунок!CF149</f>
        <v>0</v>
      </c>
      <c r="AC151" s="398">
        <f>Розрахунок!CM149</f>
        <v>0</v>
      </c>
      <c r="AD151" s="400">
        <f>Розрахунок!CT149</f>
        <v>0</v>
      </c>
      <c r="AE151" s="398">
        <f>Розрахунок!DA149</f>
        <v>0</v>
      </c>
      <c r="AF151" s="400">
        <f>Розрахунок!DH149</f>
        <v>0</v>
      </c>
      <c r="AG151" s="148"/>
      <c r="AI151" s="30" t="e">
        <f ca="1">Розрахунок!ED149</f>
        <v>#NAME?</v>
      </c>
      <c r="AJ151" s="31" t="e">
        <f ca="1">Розрахунок!EE149</f>
        <v>#NAME?</v>
      </c>
      <c r="AK151" s="31" t="e">
        <f ca="1">Розрахунок!EF149</f>
        <v>#NAME?</v>
      </c>
      <c r="AL151" s="31" t="e">
        <f ca="1">Розрахунок!EG149</f>
        <v>#NAME?</v>
      </c>
      <c r="AM151" s="31" t="e">
        <f ca="1">Розрахунок!EH149</f>
        <v>#NAME?</v>
      </c>
      <c r="AN151" s="31" t="e">
        <f ca="1">Розрахунок!EI149</f>
        <v>#NAME?</v>
      </c>
      <c r="AO151" s="32" t="e">
        <f ca="1">Розрахунок!EJ149</f>
        <v>#NAME?</v>
      </c>
      <c r="AP151" s="149" t="e">
        <f ca="1">IF(OR(Розрахунок!$EP149&lt;&gt;""),"+","")</f>
        <v>#NAME?</v>
      </c>
      <c r="AQ151" s="5"/>
    </row>
    <row r="152" spans="1:43" s="52" customFormat="1" hidden="1" x14ac:dyDescent="0.2">
      <c r="A152" s="417" t="e">
        <f ca="1">Розрахунок!A150</f>
        <v>#NAME?</v>
      </c>
      <c r="B152" s="371">
        <f>Розрахунок!B150</f>
        <v>0</v>
      </c>
      <c r="C152" s="417" t="str">
        <f>Розрахунок!C150</f>
        <v/>
      </c>
      <c r="D152" s="398" t="str">
        <f>IF(Розрахунок!F150&lt;&gt;"",LEFT(Розрахунок!F150,LEN(Розрахунок!F150)-1)," ")</f>
        <v xml:space="preserve"> </v>
      </c>
      <c r="E152" s="399" t="str">
        <f>IF(Розрахунок!G150&lt;&gt;"",LEFT(Розрахунок!G150,LEN(Розрахунок!G150)-1)," ")</f>
        <v xml:space="preserve"> </v>
      </c>
      <c r="F152" s="399" t="str">
        <f>IF(Розрахунок!H150&lt;&gt;"",LEFT(Розрахунок!H150,LEN(Розрахунок!H150)-1)," ")</f>
        <v xml:space="preserve"> </v>
      </c>
      <c r="G152" s="400" t="str">
        <f>IF(Розрахунок!I150&lt;&gt;"",LEFT(Розрахунок!I150,LEN(Розрахунок!I150)-1)," ")</f>
        <v xml:space="preserve"> </v>
      </c>
      <c r="H152" s="136">
        <f>Розрахунок!J150</f>
        <v>0</v>
      </c>
      <c r="I152" s="399" t="str">
        <f>IF(Розрахунок!K150&lt;&gt;"",LEFT(Розрахунок!K150, LEN(Розрахунок!K150)-1)," ")</f>
        <v xml:space="preserve"> </v>
      </c>
      <c r="J152" s="399">
        <f>Розрахунок!E150</f>
        <v>0</v>
      </c>
      <c r="K152" s="85">
        <f>Розрахунок!DN150</f>
        <v>0</v>
      </c>
      <c r="L152" s="398">
        <f>Розрахунок!DM150</f>
        <v>0</v>
      </c>
      <c r="M152" s="399">
        <f ca="1">Розрахунок!L150</f>
        <v>0</v>
      </c>
      <c r="N152" s="399">
        <f ca="1">Розрахунок!M150</f>
        <v>0</v>
      </c>
      <c r="O152" s="399">
        <f ca="1">Розрахунок!N150</f>
        <v>0</v>
      </c>
      <c r="P152" s="399">
        <f ca="1">Розрахунок!O150</f>
        <v>0</v>
      </c>
      <c r="Q152" s="387">
        <f ca="1">Розрахунок!DL150</f>
        <v>0</v>
      </c>
      <c r="R152" s="383" t="str">
        <f t="shared" si="5"/>
        <v xml:space="preserve"> </v>
      </c>
      <c r="S152" s="398">
        <f>Розрахунок!U150</f>
        <v>0</v>
      </c>
      <c r="T152" s="400">
        <f>Розрахунок!AB150</f>
        <v>0</v>
      </c>
      <c r="U152" s="136">
        <f>Розрахунок!AI150</f>
        <v>0</v>
      </c>
      <c r="V152" s="85">
        <f>Розрахунок!AP150</f>
        <v>0</v>
      </c>
      <c r="W152" s="398">
        <f>Розрахунок!AW150</f>
        <v>0</v>
      </c>
      <c r="X152" s="400">
        <f>Розрахунок!BD150</f>
        <v>0</v>
      </c>
      <c r="Y152" s="136">
        <f>Розрахунок!BK150</f>
        <v>0</v>
      </c>
      <c r="Z152" s="85">
        <f>Розрахунок!BR150</f>
        <v>0</v>
      </c>
      <c r="AA152" s="398">
        <f>Розрахунок!BY150</f>
        <v>0</v>
      </c>
      <c r="AB152" s="85">
        <f>Розрахунок!CF150</f>
        <v>0</v>
      </c>
      <c r="AC152" s="398">
        <f>Розрахунок!CM150</f>
        <v>0</v>
      </c>
      <c r="AD152" s="400">
        <f>Розрахунок!CT150</f>
        <v>0</v>
      </c>
      <c r="AE152" s="398">
        <f>Розрахунок!DA150</f>
        <v>0</v>
      </c>
      <c r="AF152" s="400">
        <f>Розрахунок!DH150</f>
        <v>0</v>
      </c>
      <c r="AG152" s="148"/>
      <c r="AI152" s="30" t="e">
        <f ca="1">Розрахунок!ED150</f>
        <v>#NAME?</v>
      </c>
      <c r="AJ152" s="31" t="e">
        <f ca="1">Розрахунок!EE150</f>
        <v>#NAME?</v>
      </c>
      <c r="AK152" s="31" t="e">
        <f ca="1">Розрахунок!EF150</f>
        <v>#NAME?</v>
      </c>
      <c r="AL152" s="31" t="e">
        <f ca="1">Розрахунок!EG150</f>
        <v>#NAME?</v>
      </c>
      <c r="AM152" s="31" t="e">
        <f ca="1">Розрахунок!EH150</f>
        <v>#NAME?</v>
      </c>
      <c r="AN152" s="31" t="e">
        <f ca="1">Розрахунок!EI150</f>
        <v>#NAME?</v>
      </c>
      <c r="AO152" s="32" t="e">
        <f ca="1">Розрахунок!EJ150</f>
        <v>#NAME?</v>
      </c>
      <c r="AP152" s="149" t="e">
        <f ca="1">IF(OR(Розрахунок!$EP150&lt;&gt;""),"+","")</f>
        <v>#NAME?</v>
      </c>
      <c r="AQ152" s="5"/>
    </row>
    <row r="153" spans="1:43" s="52" customFormat="1" hidden="1" x14ac:dyDescent="0.2">
      <c r="A153" s="417" t="e">
        <f ca="1">Розрахунок!A151</f>
        <v>#NAME?</v>
      </c>
      <c r="B153" s="371">
        <f>Розрахунок!B151</f>
        <v>0</v>
      </c>
      <c r="C153" s="417" t="str">
        <f>Розрахунок!C151</f>
        <v/>
      </c>
      <c r="D153" s="398" t="str">
        <f>IF(Розрахунок!F151&lt;&gt;"",LEFT(Розрахунок!F151,LEN(Розрахунок!F151)-1)," ")</f>
        <v xml:space="preserve"> </v>
      </c>
      <c r="E153" s="399" t="str">
        <f>IF(Розрахунок!G151&lt;&gt;"",LEFT(Розрахунок!G151,LEN(Розрахунок!G151)-1)," ")</f>
        <v xml:space="preserve"> </v>
      </c>
      <c r="F153" s="399" t="str">
        <f>IF(Розрахунок!H151&lt;&gt;"",LEFT(Розрахунок!H151,LEN(Розрахунок!H151)-1)," ")</f>
        <v xml:space="preserve"> </v>
      </c>
      <c r="G153" s="400" t="str">
        <f>IF(Розрахунок!I151&lt;&gt;"",LEFT(Розрахунок!I151,LEN(Розрахунок!I151)-1)," ")</f>
        <v xml:space="preserve"> </v>
      </c>
      <c r="H153" s="136">
        <f>Розрахунок!J151</f>
        <v>0</v>
      </c>
      <c r="I153" s="399" t="str">
        <f>IF(Розрахунок!K151&lt;&gt;"",LEFT(Розрахунок!K151, LEN(Розрахунок!K151)-1)," ")</f>
        <v xml:space="preserve"> </v>
      </c>
      <c r="J153" s="399">
        <f>Розрахунок!E151</f>
        <v>0</v>
      </c>
      <c r="K153" s="85">
        <f>Розрахунок!DN151</f>
        <v>0</v>
      </c>
      <c r="L153" s="398">
        <f>Розрахунок!DM151</f>
        <v>0</v>
      </c>
      <c r="M153" s="399">
        <f ca="1">Розрахунок!L151</f>
        <v>0</v>
      </c>
      <c r="N153" s="399">
        <f ca="1">Розрахунок!M151</f>
        <v>0</v>
      </c>
      <c r="O153" s="399">
        <f ca="1">Розрахунок!N151</f>
        <v>0</v>
      </c>
      <c r="P153" s="399">
        <f ca="1">Розрахунок!O151</f>
        <v>0</v>
      </c>
      <c r="Q153" s="387">
        <f ca="1">Розрахунок!DL151</f>
        <v>0</v>
      </c>
      <c r="R153" s="383" t="str">
        <f t="shared" si="5"/>
        <v xml:space="preserve"> </v>
      </c>
      <c r="S153" s="398">
        <f>Розрахунок!U151</f>
        <v>0</v>
      </c>
      <c r="T153" s="400">
        <f>Розрахунок!AB151</f>
        <v>0</v>
      </c>
      <c r="U153" s="136">
        <f>Розрахунок!AI151</f>
        <v>0</v>
      </c>
      <c r="V153" s="85">
        <f>Розрахунок!AP151</f>
        <v>0</v>
      </c>
      <c r="W153" s="398">
        <f>Розрахунок!AW151</f>
        <v>0</v>
      </c>
      <c r="X153" s="400">
        <f>Розрахунок!BD151</f>
        <v>0</v>
      </c>
      <c r="Y153" s="136">
        <f>Розрахунок!BK151</f>
        <v>0</v>
      </c>
      <c r="Z153" s="85">
        <f>Розрахунок!BR151</f>
        <v>0</v>
      </c>
      <c r="AA153" s="398">
        <f>Розрахунок!BY151</f>
        <v>0</v>
      </c>
      <c r="AB153" s="85">
        <f>Розрахунок!CF151</f>
        <v>0</v>
      </c>
      <c r="AC153" s="398">
        <f>Розрахунок!CM151</f>
        <v>0</v>
      </c>
      <c r="AD153" s="400">
        <f>Розрахунок!CT151</f>
        <v>0</v>
      </c>
      <c r="AE153" s="398">
        <f>Розрахунок!DA151</f>
        <v>0</v>
      </c>
      <c r="AF153" s="400">
        <f>Розрахунок!DH151</f>
        <v>0</v>
      </c>
      <c r="AG153" s="148"/>
      <c r="AI153" s="30" t="e">
        <f ca="1">Розрахунок!ED151</f>
        <v>#NAME?</v>
      </c>
      <c r="AJ153" s="31" t="e">
        <f ca="1">Розрахунок!EE151</f>
        <v>#NAME?</v>
      </c>
      <c r="AK153" s="31" t="e">
        <f ca="1">Розрахунок!EF151</f>
        <v>#NAME?</v>
      </c>
      <c r="AL153" s="31" t="e">
        <f ca="1">Розрахунок!EG151</f>
        <v>#NAME?</v>
      </c>
      <c r="AM153" s="31" t="e">
        <f ca="1">Розрахунок!EH151</f>
        <v>#NAME?</v>
      </c>
      <c r="AN153" s="31" t="e">
        <f ca="1">Розрахунок!EI151</f>
        <v>#NAME?</v>
      </c>
      <c r="AO153" s="32" t="e">
        <f ca="1">Розрахунок!EJ151</f>
        <v>#NAME?</v>
      </c>
      <c r="AP153" s="149" t="e">
        <f ca="1">IF(OR(Розрахунок!$EP151&lt;&gt;""),"+","")</f>
        <v>#NAME?</v>
      </c>
      <c r="AQ153" s="5"/>
    </row>
    <row r="154" spans="1:43" s="52" customFormat="1" hidden="1" x14ac:dyDescent="0.2">
      <c r="A154" s="417" t="e">
        <f ca="1">Розрахунок!A152</f>
        <v>#NAME?</v>
      </c>
      <c r="B154" s="371">
        <f>Розрахунок!B152</f>
        <v>0</v>
      </c>
      <c r="C154" s="417" t="str">
        <f>Розрахунок!C152</f>
        <v/>
      </c>
      <c r="D154" s="398" t="str">
        <f>IF(Розрахунок!F152&lt;&gt;"",LEFT(Розрахунок!F152,LEN(Розрахунок!F152)-1)," ")</f>
        <v xml:space="preserve"> </v>
      </c>
      <c r="E154" s="399" t="str">
        <f>IF(Розрахунок!G152&lt;&gt;"",LEFT(Розрахунок!G152,LEN(Розрахунок!G152)-1)," ")</f>
        <v xml:space="preserve"> </v>
      </c>
      <c r="F154" s="399" t="str">
        <f>IF(Розрахунок!H152&lt;&gt;"",LEFT(Розрахунок!H152,LEN(Розрахунок!H152)-1)," ")</f>
        <v xml:space="preserve"> </v>
      </c>
      <c r="G154" s="400" t="str">
        <f>IF(Розрахунок!I152&lt;&gt;"",LEFT(Розрахунок!I152,LEN(Розрахунок!I152)-1)," ")</f>
        <v xml:space="preserve"> </v>
      </c>
      <c r="H154" s="136">
        <f>Розрахунок!J152</f>
        <v>0</v>
      </c>
      <c r="I154" s="399" t="str">
        <f>IF(Розрахунок!K152&lt;&gt;"",LEFT(Розрахунок!K152, LEN(Розрахунок!K152)-1)," ")</f>
        <v xml:space="preserve"> </v>
      </c>
      <c r="J154" s="399">
        <f>Розрахунок!E152</f>
        <v>0</v>
      </c>
      <c r="K154" s="85">
        <f>Розрахунок!DN152</f>
        <v>0</v>
      </c>
      <c r="L154" s="398">
        <f>Розрахунок!DM152</f>
        <v>0</v>
      </c>
      <c r="M154" s="399">
        <f ca="1">Розрахунок!L152</f>
        <v>0</v>
      </c>
      <c r="N154" s="399">
        <f ca="1">Розрахунок!M152</f>
        <v>0</v>
      </c>
      <c r="O154" s="399">
        <f ca="1">Розрахунок!N152</f>
        <v>0</v>
      </c>
      <c r="P154" s="399">
        <f ca="1">Розрахунок!O152</f>
        <v>0</v>
      </c>
      <c r="Q154" s="387">
        <f ca="1">Розрахунок!DL152</f>
        <v>0</v>
      </c>
      <c r="R154" s="383" t="str">
        <f t="shared" si="5"/>
        <v xml:space="preserve"> </v>
      </c>
      <c r="S154" s="398">
        <f>Розрахунок!U152</f>
        <v>0</v>
      </c>
      <c r="T154" s="400">
        <f>Розрахунок!AB152</f>
        <v>0</v>
      </c>
      <c r="U154" s="136">
        <f>Розрахунок!AI152</f>
        <v>0</v>
      </c>
      <c r="V154" s="85">
        <f>Розрахунок!AP152</f>
        <v>0</v>
      </c>
      <c r="W154" s="398">
        <f>Розрахунок!AW152</f>
        <v>0</v>
      </c>
      <c r="X154" s="400">
        <f>Розрахунок!BD152</f>
        <v>0</v>
      </c>
      <c r="Y154" s="136">
        <f>Розрахунок!BK152</f>
        <v>0</v>
      </c>
      <c r="Z154" s="85">
        <f>Розрахунок!BR152</f>
        <v>0</v>
      </c>
      <c r="AA154" s="398">
        <f>Розрахунок!BY152</f>
        <v>0</v>
      </c>
      <c r="AB154" s="85">
        <f>Розрахунок!CF152</f>
        <v>0</v>
      </c>
      <c r="AC154" s="398">
        <f>Розрахунок!CM152</f>
        <v>0</v>
      </c>
      <c r="AD154" s="400">
        <f>Розрахунок!CT152</f>
        <v>0</v>
      </c>
      <c r="AE154" s="398">
        <f>Розрахунок!DA152</f>
        <v>0</v>
      </c>
      <c r="AF154" s="400">
        <f>Розрахунок!DH152</f>
        <v>0</v>
      </c>
      <c r="AG154" s="148"/>
      <c r="AI154" s="30" t="e">
        <f ca="1">Розрахунок!ED152</f>
        <v>#NAME?</v>
      </c>
      <c r="AJ154" s="31" t="e">
        <f ca="1">Розрахунок!EE152</f>
        <v>#NAME?</v>
      </c>
      <c r="AK154" s="31" t="e">
        <f ca="1">Розрахунок!EF152</f>
        <v>#NAME?</v>
      </c>
      <c r="AL154" s="31" t="e">
        <f ca="1">Розрахунок!EG152</f>
        <v>#NAME?</v>
      </c>
      <c r="AM154" s="31" t="e">
        <f ca="1">Розрахунок!EH152</f>
        <v>#NAME?</v>
      </c>
      <c r="AN154" s="31" t="e">
        <f ca="1">Розрахунок!EI152</f>
        <v>#NAME?</v>
      </c>
      <c r="AO154" s="32" t="e">
        <f ca="1">Розрахунок!EJ152</f>
        <v>#NAME?</v>
      </c>
      <c r="AP154" s="149" t="e">
        <f ca="1">IF(OR(Розрахунок!$EP152&lt;&gt;""),"+","")</f>
        <v>#NAME?</v>
      </c>
      <c r="AQ154" s="5"/>
    </row>
    <row r="155" spans="1:43" s="52" customFormat="1" hidden="1" x14ac:dyDescent="0.2">
      <c r="A155" s="417" t="e">
        <f ca="1">Розрахунок!A153</f>
        <v>#NAME?</v>
      </c>
      <c r="B155" s="371">
        <f>Розрахунок!B153</f>
        <v>0</v>
      </c>
      <c r="C155" s="417" t="str">
        <f>Розрахунок!C153</f>
        <v/>
      </c>
      <c r="D155" s="398" t="str">
        <f>IF(Розрахунок!F153&lt;&gt;"",LEFT(Розрахунок!F153,LEN(Розрахунок!F153)-1)," ")</f>
        <v xml:space="preserve"> </v>
      </c>
      <c r="E155" s="399" t="str">
        <f>IF(Розрахунок!G153&lt;&gt;"",LEFT(Розрахунок!G153,LEN(Розрахунок!G153)-1)," ")</f>
        <v xml:space="preserve"> </v>
      </c>
      <c r="F155" s="399" t="str">
        <f>IF(Розрахунок!H153&lt;&gt;"",LEFT(Розрахунок!H153,LEN(Розрахунок!H153)-1)," ")</f>
        <v xml:space="preserve"> </v>
      </c>
      <c r="G155" s="400" t="str">
        <f>IF(Розрахунок!I153&lt;&gt;"",LEFT(Розрахунок!I153,LEN(Розрахунок!I153)-1)," ")</f>
        <v xml:space="preserve"> </v>
      </c>
      <c r="H155" s="136">
        <f>Розрахунок!J153</f>
        <v>0</v>
      </c>
      <c r="I155" s="399" t="str">
        <f>IF(Розрахунок!K153&lt;&gt;"",LEFT(Розрахунок!K153, LEN(Розрахунок!K153)-1)," ")</f>
        <v xml:space="preserve"> </v>
      </c>
      <c r="J155" s="399">
        <f>Розрахунок!E153</f>
        <v>0</v>
      </c>
      <c r="K155" s="85">
        <f>Розрахунок!DN153</f>
        <v>0</v>
      </c>
      <c r="L155" s="398">
        <f>Розрахунок!DM153</f>
        <v>0</v>
      </c>
      <c r="M155" s="399">
        <f ca="1">Розрахунок!L153</f>
        <v>0</v>
      </c>
      <c r="N155" s="399">
        <f ca="1">Розрахунок!M153</f>
        <v>0</v>
      </c>
      <c r="O155" s="399">
        <f ca="1">Розрахунок!N153</f>
        <v>0</v>
      </c>
      <c r="P155" s="399">
        <f ca="1">Розрахунок!O153</f>
        <v>0</v>
      </c>
      <c r="Q155" s="387">
        <f ca="1">Розрахунок!DL153</f>
        <v>0</v>
      </c>
      <c r="R155" s="383" t="str">
        <f t="shared" si="5"/>
        <v xml:space="preserve"> </v>
      </c>
      <c r="S155" s="398">
        <f>Розрахунок!U153</f>
        <v>0</v>
      </c>
      <c r="T155" s="400">
        <f>Розрахунок!AB153</f>
        <v>0</v>
      </c>
      <c r="U155" s="136">
        <f>Розрахунок!AI153</f>
        <v>0</v>
      </c>
      <c r="V155" s="85">
        <f>Розрахунок!AP153</f>
        <v>0</v>
      </c>
      <c r="W155" s="398">
        <f>Розрахунок!AW153</f>
        <v>0</v>
      </c>
      <c r="X155" s="400">
        <f>Розрахунок!BD153</f>
        <v>0</v>
      </c>
      <c r="Y155" s="136">
        <f>Розрахунок!BK153</f>
        <v>0</v>
      </c>
      <c r="Z155" s="85">
        <f>Розрахунок!BR153</f>
        <v>0</v>
      </c>
      <c r="AA155" s="398">
        <f>Розрахунок!BY153</f>
        <v>0</v>
      </c>
      <c r="AB155" s="85">
        <f>Розрахунок!CF153</f>
        <v>0</v>
      </c>
      <c r="AC155" s="398">
        <f>Розрахунок!CM153</f>
        <v>0</v>
      </c>
      <c r="AD155" s="400">
        <f>Розрахунок!CT153</f>
        <v>0</v>
      </c>
      <c r="AE155" s="398">
        <f>Розрахунок!DA153</f>
        <v>0</v>
      </c>
      <c r="AF155" s="400">
        <f>Розрахунок!DH153</f>
        <v>0</v>
      </c>
      <c r="AG155" s="148"/>
      <c r="AI155" s="30" t="e">
        <f ca="1">Розрахунок!ED153</f>
        <v>#NAME?</v>
      </c>
      <c r="AJ155" s="31" t="e">
        <f ca="1">Розрахунок!EE153</f>
        <v>#NAME?</v>
      </c>
      <c r="AK155" s="31" t="e">
        <f ca="1">Розрахунок!EF153</f>
        <v>#NAME?</v>
      </c>
      <c r="AL155" s="31" t="e">
        <f ca="1">Розрахунок!EG153</f>
        <v>#NAME?</v>
      </c>
      <c r="AM155" s="31" t="e">
        <f ca="1">Розрахунок!EH153</f>
        <v>#NAME?</v>
      </c>
      <c r="AN155" s="31" t="e">
        <f ca="1">Розрахунок!EI153</f>
        <v>#NAME?</v>
      </c>
      <c r="AO155" s="32" t="e">
        <f ca="1">Розрахунок!EJ153</f>
        <v>#NAME?</v>
      </c>
      <c r="AP155" s="149" t="e">
        <f ca="1">IF(OR(Розрахунок!$EP153&lt;&gt;""),"+","")</f>
        <v>#NAME?</v>
      </c>
      <c r="AQ155" s="5"/>
    </row>
    <row r="156" spans="1:43" s="52" customFormat="1" hidden="1" x14ac:dyDescent="0.2">
      <c r="A156" s="417" t="e">
        <f ca="1">Розрахунок!A154</f>
        <v>#NAME?</v>
      </c>
      <c r="B156" s="371">
        <f>Розрахунок!B154</f>
        <v>0</v>
      </c>
      <c r="C156" s="417" t="str">
        <f>Розрахунок!C154</f>
        <v/>
      </c>
      <c r="D156" s="398" t="str">
        <f>IF(Розрахунок!F154&lt;&gt;"",LEFT(Розрахунок!F154,LEN(Розрахунок!F154)-1)," ")</f>
        <v xml:space="preserve"> </v>
      </c>
      <c r="E156" s="399" t="str">
        <f>IF(Розрахунок!G154&lt;&gt;"",LEFT(Розрахунок!G154,LEN(Розрахунок!G154)-1)," ")</f>
        <v xml:space="preserve"> </v>
      </c>
      <c r="F156" s="399" t="str">
        <f>IF(Розрахунок!H154&lt;&gt;"",LEFT(Розрахунок!H154,LEN(Розрахунок!H154)-1)," ")</f>
        <v xml:space="preserve"> </v>
      </c>
      <c r="G156" s="400" t="str">
        <f>IF(Розрахунок!I154&lt;&gt;"",LEFT(Розрахунок!I154,LEN(Розрахунок!I154)-1)," ")</f>
        <v xml:space="preserve"> </v>
      </c>
      <c r="H156" s="136">
        <f>Розрахунок!J154</f>
        <v>0</v>
      </c>
      <c r="I156" s="399" t="str">
        <f>IF(Розрахунок!K154&lt;&gt;"",LEFT(Розрахунок!K154, LEN(Розрахунок!K154)-1)," ")</f>
        <v xml:space="preserve"> </v>
      </c>
      <c r="J156" s="399">
        <f>Розрахунок!E154</f>
        <v>0</v>
      </c>
      <c r="K156" s="85">
        <f>Розрахунок!DN154</f>
        <v>0</v>
      </c>
      <c r="L156" s="398">
        <f>Розрахунок!DM154</f>
        <v>0</v>
      </c>
      <c r="M156" s="399">
        <f ca="1">Розрахунок!L154</f>
        <v>0</v>
      </c>
      <c r="N156" s="399">
        <f ca="1">Розрахунок!M154</f>
        <v>0</v>
      </c>
      <c r="O156" s="399">
        <f ca="1">Розрахунок!N154</f>
        <v>0</v>
      </c>
      <c r="P156" s="399">
        <f ca="1">Розрахунок!O154</f>
        <v>0</v>
      </c>
      <c r="Q156" s="387">
        <f ca="1">Розрахунок!DL154</f>
        <v>0</v>
      </c>
      <c r="R156" s="383" t="str">
        <f t="shared" si="5"/>
        <v xml:space="preserve"> </v>
      </c>
      <c r="S156" s="398">
        <f>Розрахунок!U154</f>
        <v>0</v>
      </c>
      <c r="T156" s="400">
        <f>Розрахунок!AB154</f>
        <v>0</v>
      </c>
      <c r="U156" s="136">
        <f>Розрахунок!AI154</f>
        <v>0</v>
      </c>
      <c r="V156" s="85">
        <f>Розрахунок!AP154</f>
        <v>0</v>
      </c>
      <c r="W156" s="398">
        <f>Розрахунок!AW154</f>
        <v>0</v>
      </c>
      <c r="X156" s="400">
        <f>Розрахунок!BD154</f>
        <v>0</v>
      </c>
      <c r="Y156" s="136">
        <f>Розрахунок!BK154</f>
        <v>0</v>
      </c>
      <c r="Z156" s="85">
        <f>Розрахунок!BR154</f>
        <v>0</v>
      </c>
      <c r="AA156" s="398">
        <f>Розрахунок!BY154</f>
        <v>0</v>
      </c>
      <c r="AB156" s="85">
        <f>Розрахунок!CF154</f>
        <v>0</v>
      </c>
      <c r="AC156" s="398">
        <f>Розрахунок!CM154</f>
        <v>0</v>
      </c>
      <c r="AD156" s="400">
        <f>Розрахунок!CT154</f>
        <v>0</v>
      </c>
      <c r="AE156" s="398">
        <f>Розрахунок!DA154</f>
        <v>0</v>
      </c>
      <c r="AF156" s="400">
        <f>Розрахунок!DH154</f>
        <v>0</v>
      </c>
      <c r="AG156" s="148"/>
      <c r="AI156" s="30" t="e">
        <f ca="1">Розрахунок!ED154</f>
        <v>#NAME?</v>
      </c>
      <c r="AJ156" s="31" t="e">
        <f ca="1">Розрахунок!EE154</f>
        <v>#NAME?</v>
      </c>
      <c r="AK156" s="31" t="e">
        <f ca="1">Розрахунок!EF154</f>
        <v>#NAME?</v>
      </c>
      <c r="AL156" s="31" t="e">
        <f ca="1">Розрахунок!EG154</f>
        <v>#NAME?</v>
      </c>
      <c r="AM156" s="31" t="e">
        <f ca="1">Розрахунок!EH154</f>
        <v>#NAME?</v>
      </c>
      <c r="AN156" s="31" t="e">
        <f ca="1">Розрахунок!EI154</f>
        <v>#NAME?</v>
      </c>
      <c r="AO156" s="32" t="e">
        <f ca="1">Розрахунок!EJ154</f>
        <v>#NAME?</v>
      </c>
      <c r="AP156" s="149" t="e">
        <f ca="1">IF(OR(Розрахунок!$EP154&lt;&gt;""),"+","")</f>
        <v>#NAME?</v>
      </c>
      <c r="AQ156" s="5"/>
    </row>
    <row r="157" spans="1:43" s="52" customFormat="1" hidden="1" x14ac:dyDescent="0.2">
      <c r="A157" s="417" t="e">
        <f ca="1">Розрахунок!A155</f>
        <v>#NAME?</v>
      </c>
      <c r="B157" s="371">
        <f>Розрахунок!B155</f>
        <v>0</v>
      </c>
      <c r="C157" s="417" t="str">
        <f>Розрахунок!C155</f>
        <v/>
      </c>
      <c r="D157" s="398" t="str">
        <f>IF(Розрахунок!F155&lt;&gt;"",LEFT(Розрахунок!F155,LEN(Розрахунок!F155)-1)," ")</f>
        <v xml:space="preserve"> </v>
      </c>
      <c r="E157" s="399" t="str">
        <f>IF(Розрахунок!G155&lt;&gt;"",LEFT(Розрахунок!G155,LEN(Розрахунок!G155)-1)," ")</f>
        <v xml:space="preserve"> </v>
      </c>
      <c r="F157" s="399" t="str">
        <f>IF(Розрахунок!H155&lt;&gt;"",LEFT(Розрахунок!H155,LEN(Розрахунок!H155)-1)," ")</f>
        <v xml:space="preserve"> </v>
      </c>
      <c r="G157" s="400" t="str">
        <f>IF(Розрахунок!I155&lt;&gt;"",LEFT(Розрахунок!I155,LEN(Розрахунок!I155)-1)," ")</f>
        <v xml:space="preserve"> </v>
      </c>
      <c r="H157" s="136">
        <f>Розрахунок!J155</f>
        <v>0</v>
      </c>
      <c r="I157" s="399" t="str">
        <f>IF(Розрахунок!K155&lt;&gt;"",LEFT(Розрахунок!K155, LEN(Розрахунок!K155)-1)," ")</f>
        <v xml:space="preserve"> </v>
      </c>
      <c r="J157" s="399">
        <f>Розрахунок!E155</f>
        <v>0</v>
      </c>
      <c r="K157" s="85">
        <f>Розрахунок!DN155</f>
        <v>0</v>
      </c>
      <c r="L157" s="398">
        <f>Розрахунок!DM155</f>
        <v>0</v>
      </c>
      <c r="M157" s="399">
        <f ca="1">Розрахунок!L155</f>
        <v>0</v>
      </c>
      <c r="N157" s="399">
        <f ca="1">Розрахунок!M155</f>
        <v>0</v>
      </c>
      <c r="O157" s="399">
        <f ca="1">Розрахунок!N155</f>
        <v>0</v>
      </c>
      <c r="P157" s="399">
        <f ca="1">Розрахунок!O155</f>
        <v>0</v>
      </c>
      <c r="Q157" s="387">
        <f ca="1">Розрахунок!DL155</f>
        <v>0</v>
      </c>
      <c r="R157" s="383" t="str">
        <f t="shared" si="5"/>
        <v xml:space="preserve"> </v>
      </c>
      <c r="S157" s="398">
        <f>Розрахунок!U155</f>
        <v>0</v>
      </c>
      <c r="T157" s="400">
        <f>Розрахунок!AB155</f>
        <v>0</v>
      </c>
      <c r="U157" s="136">
        <f>Розрахунок!AI155</f>
        <v>0</v>
      </c>
      <c r="V157" s="85">
        <f>Розрахунок!AP155</f>
        <v>0</v>
      </c>
      <c r="W157" s="398">
        <f>Розрахунок!AW155</f>
        <v>0</v>
      </c>
      <c r="X157" s="400">
        <f>Розрахунок!BD155</f>
        <v>0</v>
      </c>
      <c r="Y157" s="136">
        <f>Розрахунок!BK155</f>
        <v>0</v>
      </c>
      <c r="Z157" s="85">
        <f>Розрахунок!BR155</f>
        <v>0</v>
      </c>
      <c r="AA157" s="398">
        <f>Розрахунок!BY155</f>
        <v>0</v>
      </c>
      <c r="AB157" s="85">
        <f>Розрахунок!CF155</f>
        <v>0</v>
      </c>
      <c r="AC157" s="398">
        <f>Розрахунок!CM155</f>
        <v>0</v>
      </c>
      <c r="AD157" s="400">
        <f>Розрахунок!CT155</f>
        <v>0</v>
      </c>
      <c r="AE157" s="398">
        <f>Розрахунок!DA155</f>
        <v>0</v>
      </c>
      <c r="AF157" s="400">
        <f>Розрахунок!DH155</f>
        <v>0</v>
      </c>
      <c r="AG157" s="148"/>
      <c r="AI157" s="30" t="e">
        <f ca="1">Розрахунок!ED155</f>
        <v>#NAME?</v>
      </c>
      <c r="AJ157" s="31" t="e">
        <f ca="1">Розрахунок!EE155</f>
        <v>#NAME?</v>
      </c>
      <c r="AK157" s="31" t="e">
        <f ca="1">Розрахунок!EF155</f>
        <v>#NAME?</v>
      </c>
      <c r="AL157" s="31" t="e">
        <f ca="1">Розрахунок!EG155</f>
        <v>#NAME?</v>
      </c>
      <c r="AM157" s="31" t="e">
        <f ca="1">Розрахунок!EH155</f>
        <v>#NAME?</v>
      </c>
      <c r="AN157" s="31" t="e">
        <f ca="1">Розрахунок!EI155</f>
        <v>#NAME?</v>
      </c>
      <c r="AO157" s="32" t="e">
        <f ca="1">Розрахунок!EJ155</f>
        <v>#NAME?</v>
      </c>
      <c r="AP157" s="149" t="e">
        <f ca="1">IF(OR(Розрахунок!$EP155&lt;&gt;""),"+","")</f>
        <v>#NAME?</v>
      </c>
      <c r="AQ157" s="5"/>
    </row>
    <row r="158" spans="1:43" s="52" customFormat="1" hidden="1" x14ac:dyDescent="0.2">
      <c r="A158" s="417" t="e">
        <f ca="1">Розрахунок!A156</f>
        <v>#NAME?</v>
      </c>
      <c r="B158" s="371">
        <f>Розрахунок!B156</f>
        <v>0</v>
      </c>
      <c r="C158" s="417" t="str">
        <f>Розрахунок!C156</f>
        <v/>
      </c>
      <c r="D158" s="398" t="str">
        <f>IF(Розрахунок!F156&lt;&gt;"",LEFT(Розрахунок!F156,LEN(Розрахунок!F156)-1)," ")</f>
        <v xml:space="preserve"> </v>
      </c>
      <c r="E158" s="399" t="str">
        <f>IF(Розрахунок!G156&lt;&gt;"",LEFT(Розрахунок!G156,LEN(Розрахунок!G156)-1)," ")</f>
        <v xml:space="preserve"> </v>
      </c>
      <c r="F158" s="399" t="str">
        <f>IF(Розрахунок!H156&lt;&gt;"",LEFT(Розрахунок!H156,LEN(Розрахунок!H156)-1)," ")</f>
        <v xml:space="preserve"> </v>
      </c>
      <c r="G158" s="400" t="str">
        <f>IF(Розрахунок!I156&lt;&gt;"",LEFT(Розрахунок!I156,LEN(Розрахунок!I156)-1)," ")</f>
        <v xml:space="preserve"> </v>
      </c>
      <c r="H158" s="136">
        <f>Розрахунок!J156</f>
        <v>0</v>
      </c>
      <c r="I158" s="399" t="str">
        <f>IF(Розрахунок!K156&lt;&gt;"",LEFT(Розрахунок!K156, LEN(Розрахунок!K156)-1)," ")</f>
        <v xml:space="preserve"> </v>
      </c>
      <c r="J158" s="399">
        <f>Розрахунок!E156</f>
        <v>0</v>
      </c>
      <c r="K158" s="85">
        <f>Розрахунок!DN156</f>
        <v>0</v>
      </c>
      <c r="L158" s="398">
        <f>Розрахунок!DM156</f>
        <v>0</v>
      </c>
      <c r="M158" s="399">
        <f ca="1">Розрахунок!L156</f>
        <v>0</v>
      </c>
      <c r="N158" s="399">
        <f ca="1">Розрахунок!M156</f>
        <v>0</v>
      </c>
      <c r="O158" s="399">
        <f ca="1">Розрахунок!N156</f>
        <v>0</v>
      </c>
      <c r="P158" s="399">
        <f ca="1">Розрахунок!O156</f>
        <v>0</v>
      </c>
      <c r="Q158" s="387">
        <f ca="1">Розрахунок!DL156</f>
        <v>0</v>
      </c>
      <c r="R158" s="383" t="str">
        <f t="shared" si="5"/>
        <v xml:space="preserve"> </v>
      </c>
      <c r="S158" s="398">
        <f>Розрахунок!U156</f>
        <v>0</v>
      </c>
      <c r="T158" s="400">
        <f>Розрахунок!AB156</f>
        <v>0</v>
      </c>
      <c r="U158" s="136">
        <f>Розрахунок!AI156</f>
        <v>0</v>
      </c>
      <c r="V158" s="85">
        <f>Розрахунок!AP156</f>
        <v>0</v>
      </c>
      <c r="W158" s="398">
        <f>Розрахунок!AW156</f>
        <v>0</v>
      </c>
      <c r="X158" s="400">
        <f>Розрахунок!BD156</f>
        <v>0</v>
      </c>
      <c r="Y158" s="136">
        <f>Розрахунок!BK156</f>
        <v>0</v>
      </c>
      <c r="Z158" s="85">
        <f>Розрахунок!BR156</f>
        <v>0</v>
      </c>
      <c r="AA158" s="398">
        <f>Розрахунок!BY156</f>
        <v>0</v>
      </c>
      <c r="AB158" s="85">
        <f>Розрахунок!CF156</f>
        <v>0</v>
      </c>
      <c r="AC158" s="398">
        <f>Розрахунок!CM156</f>
        <v>0</v>
      </c>
      <c r="AD158" s="400">
        <f>Розрахунок!CT156</f>
        <v>0</v>
      </c>
      <c r="AE158" s="398">
        <f>Розрахунок!DA156</f>
        <v>0</v>
      </c>
      <c r="AF158" s="400">
        <f>Розрахунок!DH156</f>
        <v>0</v>
      </c>
      <c r="AG158" s="148"/>
      <c r="AI158" s="30" t="e">
        <f ca="1">Розрахунок!ED156</f>
        <v>#NAME?</v>
      </c>
      <c r="AJ158" s="31" t="e">
        <f ca="1">Розрахунок!EE156</f>
        <v>#NAME?</v>
      </c>
      <c r="AK158" s="31" t="e">
        <f ca="1">Розрахунок!EF156</f>
        <v>#NAME?</v>
      </c>
      <c r="AL158" s="31" t="e">
        <f ca="1">Розрахунок!EG156</f>
        <v>#NAME?</v>
      </c>
      <c r="AM158" s="31" t="e">
        <f ca="1">Розрахунок!EH156</f>
        <v>#NAME?</v>
      </c>
      <c r="AN158" s="31" t="e">
        <f ca="1">Розрахунок!EI156</f>
        <v>#NAME?</v>
      </c>
      <c r="AO158" s="32" t="e">
        <f ca="1">Розрахунок!EJ156</f>
        <v>#NAME?</v>
      </c>
      <c r="AP158" s="149" t="e">
        <f ca="1">IF(OR(Розрахунок!$EP156&lt;&gt;""),"+","")</f>
        <v>#NAME?</v>
      </c>
      <c r="AQ158" s="5"/>
    </row>
    <row r="159" spans="1:43" s="52" customFormat="1" hidden="1" x14ac:dyDescent="0.2">
      <c r="A159" s="417" t="e">
        <f ca="1">Розрахунок!A157</f>
        <v>#NAME?</v>
      </c>
      <c r="B159" s="371">
        <f>Розрахунок!B157</f>
        <v>0</v>
      </c>
      <c r="C159" s="417" t="str">
        <f>Розрахунок!C157</f>
        <v/>
      </c>
      <c r="D159" s="398" t="str">
        <f>IF(Розрахунок!F157&lt;&gt;"",LEFT(Розрахунок!F157,LEN(Розрахунок!F157)-1)," ")</f>
        <v xml:space="preserve"> </v>
      </c>
      <c r="E159" s="399" t="str">
        <f>IF(Розрахунок!G157&lt;&gt;"",LEFT(Розрахунок!G157,LEN(Розрахунок!G157)-1)," ")</f>
        <v xml:space="preserve"> </v>
      </c>
      <c r="F159" s="399" t="str">
        <f>IF(Розрахунок!H157&lt;&gt;"",LEFT(Розрахунок!H157,LEN(Розрахунок!H157)-1)," ")</f>
        <v xml:space="preserve"> </v>
      </c>
      <c r="G159" s="400" t="str">
        <f>IF(Розрахунок!I157&lt;&gt;"",LEFT(Розрахунок!I157,LEN(Розрахунок!I157)-1)," ")</f>
        <v xml:space="preserve"> </v>
      </c>
      <c r="H159" s="136">
        <f>Розрахунок!J157</f>
        <v>0</v>
      </c>
      <c r="I159" s="399" t="str">
        <f>IF(Розрахунок!K157&lt;&gt;"",LEFT(Розрахунок!K157, LEN(Розрахунок!K157)-1)," ")</f>
        <v xml:space="preserve"> </v>
      </c>
      <c r="J159" s="399">
        <f>Розрахунок!E157</f>
        <v>0</v>
      </c>
      <c r="K159" s="85">
        <f>Розрахунок!DN157</f>
        <v>0</v>
      </c>
      <c r="L159" s="398">
        <f>Розрахунок!DM157</f>
        <v>0</v>
      </c>
      <c r="M159" s="399">
        <f ca="1">Розрахунок!L157</f>
        <v>0</v>
      </c>
      <c r="N159" s="399">
        <f ca="1">Розрахунок!M157</f>
        <v>0</v>
      </c>
      <c r="O159" s="399">
        <f ca="1">Розрахунок!N157</f>
        <v>0</v>
      </c>
      <c r="P159" s="399">
        <f ca="1">Розрахунок!O157</f>
        <v>0</v>
      </c>
      <c r="Q159" s="387">
        <f ca="1">Розрахунок!DL157</f>
        <v>0</v>
      </c>
      <c r="R159" s="383" t="str">
        <f t="shared" si="5"/>
        <v xml:space="preserve"> </v>
      </c>
      <c r="S159" s="398">
        <f>Розрахунок!U157</f>
        <v>0</v>
      </c>
      <c r="T159" s="400">
        <f>Розрахунок!AB157</f>
        <v>0</v>
      </c>
      <c r="U159" s="136">
        <f>Розрахунок!AI157</f>
        <v>0</v>
      </c>
      <c r="V159" s="85">
        <f>Розрахунок!AP157</f>
        <v>0</v>
      </c>
      <c r="W159" s="398">
        <f>Розрахунок!AW157</f>
        <v>0</v>
      </c>
      <c r="X159" s="400">
        <f>Розрахунок!BD157</f>
        <v>0</v>
      </c>
      <c r="Y159" s="136">
        <f>Розрахунок!BK157</f>
        <v>0</v>
      </c>
      <c r="Z159" s="85">
        <f>Розрахунок!BR157</f>
        <v>0</v>
      </c>
      <c r="AA159" s="398">
        <f>Розрахунок!BY157</f>
        <v>0</v>
      </c>
      <c r="AB159" s="85">
        <f>Розрахунок!CF157</f>
        <v>0</v>
      </c>
      <c r="AC159" s="398">
        <f>Розрахунок!CM157</f>
        <v>0</v>
      </c>
      <c r="AD159" s="400">
        <f>Розрахунок!CT157</f>
        <v>0</v>
      </c>
      <c r="AE159" s="398">
        <f>Розрахунок!DA157</f>
        <v>0</v>
      </c>
      <c r="AF159" s="400">
        <f>Розрахунок!DH157</f>
        <v>0</v>
      </c>
      <c r="AG159" s="148"/>
      <c r="AI159" s="30" t="e">
        <f ca="1">Розрахунок!ED157</f>
        <v>#NAME?</v>
      </c>
      <c r="AJ159" s="31" t="e">
        <f ca="1">Розрахунок!EE157</f>
        <v>#NAME?</v>
      </c>
      <c r="AK159" s="31" t="e">
        <f ca="1">Розрахунок!EF157</f>
        <v>#NAME?</v>
      </c>
      <c r="AL159" s="31" t="e">
        <f ca="1">Розрахунок!EG157</f>
        <v>#NAME?</v>
      </c>
      <c r="AM159" s="31" t="e">
        <f ca="1">Розрахунок!EH157</f>
        <v>#NAME?</v>
      </c>
      <c r="AN159" s="31" t="e">
        <f ca="1">Розрахунок!EI157</f>
        <v>#NAME?</v>
      </c>
      <c r="AO159" s="32" t="e">
        <f ca="1">Розрахунок!EJ157</f>
        <v>#NAME?</v>
      </c>
      <c r="AP159" s="149" t="e">
        <f ca="1">IF(OR(Розрахунок!$EP157&lt;&gt;""),"+","")</f>
        <v>#NAME?</v>
      </c>
      <c r="AQ159" s="5"/>
    </row>
    <row r="160" spans="1:43" s="52" customFormat="1" hidden="1" x14ac:dyDescent="0.2">
      <c r="A160" s="417" t="e">
        <f ca="1">Розрахунок!A158</f>
        <v>#NAME?</v>
      </c>
      <c r="B160" s="371">
        <f>Розрахунок!B158</f>
        <v>0</v>
      </c>
      <c r="C160" s="417" t="str">
        <f>Розрахунок!C158</f>
        <v/>
      </c>
      <c r="D160" s="398" t="str">
        <f>IF(Розрахунок!F158&lt;&gt;"",LEFT(Розрахунок!F158,LEN(Розрахунок!F158)-1)," ")</f>
        <v xml:space="preserve"> </v>
      </c>
      <c r="E160" s="399" t="str">
        <f>IF(Розрахунок!G158&lt;&gt;"",LEFT(Розрахунок!G158,LEN(Розрахунок!G158)-1)," ")</f>
        <v xml:space="preserve"> </v>
      </c>
      <c r="F160" s="399" t="str">
        <f>IF(Розрахунок!H158&lt;&gt;"",LEFT(Розрахунок!H158,LEN(Розрахунок!H158)-1)," ")</f>
        <v xml:space="preserve"> </v>
      </c>
      <c r="G160" s="400" t="str">
        <f>IF(Розрахунок!I158&lt;&gt;"",LEFT(Розрахунок!I158,LEN(Розрахунок!I158)-1)," ")</f>
        <v xml:space="preserve"> </v>
      </c>
      <c r="H160" s="136">
        <f>Розрахунок!J158</f>
        <v>0</v>
      </c>
      <c r="I160" s="399" t="str">
        <f>IF(Розрахунок!K158&lt;&gt;"",LEFT(Розрахунок!K158, LEN(Розрахунок!K158)-1)," ")</f>
        <v xml:space="preserve"> </v>
      </c>
      <c r="J160" s="399">
        <f>Розрахунок!E158</f>
        <v>0</v>
      </c>
      <c r="K160" s="85">
        <f>Розрахунок!DN158</f>
        <v>0</v>
      </c>
      <c r="L160" s="398">
        <f>Розрахунок!DM158</f>
        <v>0</v>
      </c>
      <c r="M160" s="399">
        <f ca="1">Розрахунок!L158</f>
        <v>0</v>
      </c>
      <c r="N160" s="399">
        <f ca="1">Розрахунок!M158</f>
        <v>0</v>
      </c>
      <c r="O160" s="399">
        <f ca="1">Розрахунок!N158</f>
        <v>0</v>
      </c>
      <c r="P160" s="399">
        <f ca="1">Розрахунок!O158</f>
        <v>0</v>
      </c>
      <c r="Q160" s="387">
        <f ca="1">Розрахунок!DL158</f>
        <v>0</v>
      </c>
      <c r="R160" s="383" t="str">
        <f t="shared" si="5"/>
        <v xml:space="preserve"> </v>
      </c>
      <c r="S160" s="398">
        <f>Розрахунок!U158</f>
        <v>0</v>
      </c>
      <c r="T160" s="400">
        <f>Розрахунок!AB158</f>
        <v>0</v>
      </c>
      <c r="U160" s="136">
        <f>Розрахунок!AI158</f>
        <v>0</v>
      </c>
      <c r="V160" s="85">
        <f>Розрахунок!AP158</f>
        <v>0</v>
      </c>
      <c r="W160" s="398">
        <f>Розрахунок!AW158</f>
        <v>0</v>
      </c>
      <c r="X160" s="400">
        <f>Розрахунок!BD158</f>
        <v>0</v>
      </c>
      <c r="Y160" s="136">
        <f>Розрахунок!BK158</f>
        <v>0</v>
      </c>
      <c r="Z160" s="85">
        <f>Розрахунок!BR158</f>
        <v>0</v>
      </c>
      <c r="AA160" s="398">
        <f>Розрахунок!BY158</f>
        <v>0</v>
      </c>
      <c r="AB160" s="85">
        <f>Розрахунок!CF158</f>
        <v>0</v>
      </c>
      <c r="AC160" s="398">
        <f>Розрахунок!CM158</f>
        <v>0</v>
      </c>
      <c r="AD160" s="400">
        <f>Розрахунок!CT158</f>
        <v>0</v>
      </c>
      <c r="AE160" s="398">
        <f>Розрахунок!DA158</f>
        <v>0</v>
      </c>
      <c r="AF160" s="400">
        <f>Розрахунок!DH158</f>
        <v>0</v>
      </c>
      <c r="AG160" s="148"/>
      <c r="AI160" s="30" t="e">
        <f ca="1">Розрахунок!ED158</f>
        <v>#NAME?</v>
      </c>
      <c r="AJ160" s="31" t="e">
        <f ca="1">Розрахунок!EE158</f>
        <v>#NAME?</v>
      </c>
      <c r="AK160" s="31" t="e">
        <f ca="1">Розрахунок!EF158</f>
        <v>#NAME?</v>
      </c>
      <c r="AL160" s="31" t="e">
        <f ca="1">Розрахунок!EG158</f>
        <v>#NAME?</v>
      </c>
      <c r="AM160" s="31" t="e">
        <f ca="1">Розрахунок!EH158</f>
        <v>#NAME?</v>
      </c>
      <c r="AN160" s="31" t="e">
        <f ca="1">Розрахунок!EI158</f>
        <v>#NAME?</v>
      </c>
      <c r="AO160" s="32" t="e">
        <f ca="1">Розрахунок!EJ158</f>
        <v>#NAME?</v>
      </c>
      <c r="AP160" s="149" t="e">
        <f ca="1">IF(OR(Розрахунок!$EP158&lt;&gt;""),"+","")</f>
        <v>#NAME?</v>
      </c>
      <c r="AQ160" s="5"/>
    </row>
    <row r="161" spans="1:43" s="52" customFormat="1" hidden="1" x14ac:dyDescent="0.2">
      <c r="A161" s="417" t="e">
        <f ca="1">Розрахунок!A159</f>
        <v>#NAME?</v>
      </c>
      <c r="B161" s="371">
        <f>Розрахунок!B159</f>
        <v>0</v>
      </c>
      <c r="C161" s="417" t="str">
        <f>Розрахунок!C159</f>
        <v/>
      </c>
      <c r="D161" s="398" t="str">
        <f>IF(Розрахунок!F159&lt;&gt;"",LEFT(Розрахунок!F159,LEN(Розрахунок!F159)-1)," ")</f>
        <v xml:space="preserve"> </v>
      </c>
      <c r="E161" s="399" t="str">
        <f>IF(Розрахунок!G159&lt;&gt;"",LEFT(Розрахунок!G159,LEN(Розрахунок!G159)-1)," ")</f>
        <v xml:space="preserve"> </v>
      </c>
      <c r="F161" s="399" t="str">
        <f>IF(Розрахунок!H159&lt;&gt;"",LEFT(Розрахунок!H159,LEN(Розрахунок!H159)-1)," ")</f>
        <v xml:space="preserve"> </v>
      </c>
      <c r="G161" s="400" t="str">
        <f>IF(Розрахунок!I159&lt;&gt;"",LEFT(Розрахунок!I159,LEN(Розрахунок!I159)-1)," ")</f>
        <v xml:space="preserve"> </v>
      </c>
      <c r="H161" s="136">
        <f>Розрахунок!J159</f>
        <v>0</v>
      </c>
      <c r="I161" s="399" t="str">
        <f>IF(Розрахунок!K159&lt;&gt;"",LEFT(Розрахунок!K159, LEN(Розрахунок!K159)-1)," ")</f>
        <v xml:space="preserve"> </v>
      </c>
      <c r="J161" s="399">
        <f>Розрахунок!E159</f>
        <v>0</v>
      </c>
      <c r="K161" s="85">
        <f>Розрахунок!DN159</f>
        <v>0</v>
      </c>
      <c r="L161" s="398">
        <f>Розрахунок!DM159</f>
        <v>0</v>
      </c>
      <c r="M161" s="399">
        <f ca="1">Розрахунок!L159</f>
        <v>0</v>
      </c>
      <c r="N161" s="399">
        <f ca="1">Розрахунок!M159</f>
        <v>0</v>
      </c>
      <c r="O161" s="399">
        <f ca="1">Розрахунок!N159</f>
        <v>0</v>
      </c>
      <c r="P161" s="399">
        <f ca="1">Розрахунок!O159</f>
        <v>0</v>
      </c>
      <c r="Q161" s="387">
        <f ca="1">Розрахунок!DL159</f>
        <v>0</v>
      </c>
      <c r="R161" s="383" t="str">
        <f t="shared" si="5"/>
        <v xml:space="preserve"> </v>
      </c>
      <c r="S161" s="398">
        <f>Розрахунок!U159</f>
        <v>0</v>
      </c>
      <c r="T161" s="400">
        <f>Розрахунок!AB159</f>
        <v>0</v>
      </c>
      <c r="U161" s="136">
        <f>Розрахунок!AI159</f>
        <v>0</v>
      </c>
      <c r="V161" s="85">
        <f>Розрахунок!AP159</f>
        <v>0</v>
      </c>
      <c r="W161" s="398">
        <f>Розрахунок!AW159</f>
        <v>0</v>
      </c>
      <c r="X161" s="400">
        <f>Розрахунок!BD159</f>
        <v>0</v>
      </c>
      <c r="Y161" s="136">
        <f>Розрахунок!BK159</f>
        <v>0</v>
      </c>
      <c r="Z161" s="85">
        <f>Розрахунок!BR159</f>
        <v>0</v>
      </c>
      <c r="AA161" s="398">
        <f>Розрахунок!BY159</f>
        <v>0</v>
      </c>
      <c r="AB161" s="85">
        <f>Розрахунок!CF159</f>
        <v>0</v>
      </c>
      <c r="AC161" s="398">
        <f>Розрахунок!CM159</f>
        <v>0</v>
      </c>
      <c r="AD161" s="400">
        <f>Розрахунок!CT159</f>
        <v>0</v>
      </c>
      <c r="AE161" s="398">
        <f>Розрахунок!DA159</f>
        <v>0</v>
      </c>
      <c r="AF161" s="400">
        <f>Розрахунок!DH159</f>
        <v>0</v>
      </c>
      <c r="AG161" s="148"/>
      <c r="AI161" s="30" t="e">
        <f ca="1">Розрахунок!ED159</f>
        <v>#NAME?</v>
      </c>
      <c r="AJ161" s="31" t="e">
        <f ca="1">Розрахунок!EE159</f>
        <v>#NAME?</v>
      </c>
      <c r="AK161" s="31" t="e">
        <f ca="1">Розрахунок!EF159</f>
        <v>#NAME?</v>
      </c>
      <c r="AL161" s="31" t="e">
        <f ca="1">Розрахунок!EG159</f>
        <v>#NAME?</v>
      </c>
      <c r="AM161" s="31" t="e">
        <f ca="1">Розрахунок!EH159</f>
        <v>#NAME?</v>
      </c>
      <c r="AN161" s="31" t="e">
        <f ca="1">Розрахунок!EI159</f>
        <v>#NAME?</v>
      </c>
      <c r="AO161" s="32" t="e">
        <f ca="1">Розрахунок!EJ159</f>
        <v>#NAME?</v>
      </c>
      <c r="AP161" s="149" t="e">
        <f ca="1">IF(OR(Розрахунок!$EP159&lt;&gt;""),"+","")</f>
        <v>#NAME?</v>
      </c>
      <c r="AQ161" s="5"/>
    </row>
    <row r="162" spans="1:43" s="52" customFormat="1" hidden="1" x14ac:dyDescent="0.2">
      <c r="A162" s="417" t="e">
        <f ca="1">Розрахунок!A160</f>
        <v>#NAME?</v>
      </c>
      <c r="B162" s="371">
        <f>Розрахунок!B160</f>
        <v>0</v>
      </c>
      <c r="C162" s="417" t="str">
        <f>Розрахунок!C160</f>
        <v/>
      </c>
      <c r="D162" s="398" t="str">
        <f>IF(Розрахунок!F160&lt;&gt;"",LEFT(Розрахунок!F160,LEN(Розрахунок!F160)-1)," ")</f>
        <v xml:space="preserve"> </v>
      </c>
      <c r="E162" s="399" t="str">
        <f>IF(Розрахунок!G160&lt;&gt;"",LEFT(Розрахунок!G160,LEN(Розрахунок!G160)-1)," ")</f>
        <v xml:space="preserve"> </v>
      </c>
      <c r="F162" s="399" t="str">
        <f>IF(Розрахунок!H160&lt;&gt;"",LEFT(Розрахунок!H160,LEN(Розрахунок!H160)-1)," ")</f>
        <v xml:space="preserve"> </v>
      </c>
      <c r="G162" s="400" t="str">
        <f>IF(Розрахунок!I160&lt;&gt;"",LEFT(Розрахунок!I160,LEN(Розрахунок!I160)-1)," ")</f>
        <v xml:space="preserve"> </v>
      </c>
      <c r="H162" s="136">
        <f>Розрахунок!J160</f>
        <v>0</v>
      </c>
      <c r="I162" s="399" t="str">
        <f>IF(Розрахунок!K160&lt;&gt;"",LEFT(Розрахунок!K160, LEN(Розрахунок!K160)-1)," ")</f>
        <v xml:space="preserve"> </v>
      </c>
      <c r="J162" s="399">
        <f>Розрахунок!E160</f>
        <v>0</v>
      </c>
      <c r="K162" s="85">
        <f>Розрахунок!DN160</f>
        <v>0</v>
      </c>
      <c r="L162" s="398">
        <f>Розрахунок!DM160</f>
        <v>0</v>
      </c>
      <c r="M162" s="399">
        <f ca="1">Розрахунок!L160</f>
        <v>0</v>
      </c>
      <c r="N162" s="399">
        <f ca="1">Розрахунок!M160</f>
        <v>0</v>
      </c>
      <c r="O162" s="399">
        <f ca="1">Розрахунок!N160</f>
        <v>0</v>
      </c>
      <c r="P162" s="399">
        <f ca="1">Розрахунок!O160</f>
        <v>0</v>
      </c>
      <c r="Q162" s="387">
        <f ca="1">Розрахунок!DL160</f>
        <v>0</v>
      </c>
      <c r="R162" s="383" t="str">
        <f t="shared" si="5"/>
        <v xml:space="preserve"> </v>
      </c>
      <c r="S162" s="398">
        <f>Розрахунок!U160</f>
        <v>0</v>
      </c>
      <c r="T162" s="400">
        <f>Розрахунок!AB160</f>
        <v>0</v>
      </c>
      <c r="U162" s="136">
        <f>Розрахунок!AI160</f>
        <v>0</v>
      </c>
      <c r="V162" s="85">
        <f>Розрахунок!AP160</f>
        <v>0</v>
      </c>
      <c r="W162" s="398">
        <f>Розрахунок!AW160</f>
        <v>0</v>
      </c>
      <c r="X162" s="400">
        <f>Розрахунок!BD160</f>
        <v>0</v>
      </c>
      <c r="Y162" s="136">
        <f>Розрахунок!BK160</f>
        <v>0</v>
      </c>
      <c r="Z162" s="85">
        <f>Розрахунок!BR160</f>
        <v>0</v>
      </c>
      <c r="AA162" s="398">
        <f>Розрахунок!BY160</f>
        <v>0</v>
      </c>
      <c r="AB162" s="85">
        <f>Розрахунок!CF160</f>
        <v>0</v>
      </c>
      <c r="AC162" s="398">
        <f>Розрахунок!CM160</f>
        <v>0</v>
      </c>
      <c r="AD162" s="400">
        <f>Розрахунок!CT160</f>
        <v>0</v>
      </c>
      <c r="AE162" s="398">
        <f>Розрахунок!DA160</f>
        <v>0</v>
      </c>
      <c r="AF162" s="400">
        <f>Розрахунок!DH160</f>
        <v>0</v>
      </c>
      <c r="AG162" s="148"/>
      <c r="AI162" s="30" t="e">
        <f ca="1">Розрахунок!ED160</f>
        <v>#NAME?</v>
      </c>
      <c r="AJ162" s="31" t="e">
        <f ca="1">Розрахунок!EE160</f>
        <v>#NAME?</v>
      </c>
      <c r="AK162" s="31" t="e">
        <f ca="1">Розрахунок!EF160</f>
        <v>#NAME?</v>
      </c>
      <c r="AL162" s="31" t="e">
        <f ca="1">Розрахунок!EG160</f>
        <v>#NAME?</v>
      </c>
      <c r="AM162" s="31" t="e">
        <f ca="1">Розрахунок!EH160</f>
        <v>#NAME?</v>
      </c>
      <c r="AN162" s="31" t="e">
        <f ca="1">Розрахунок!EI160</f>
        <v>#NAME?</v>
      </c>
      <c r="AO162" s="32" t="e">
        <f ca="1">Розрахунок!EJ160</f>
        <v>#NAME?</v>
      </c>
      <c r="AP162" s="149" t="e">
        <f ca="1">IF(OR(Розрахунок!$EP160&lt;&gt;""),"+","")</f>
        <v>#NAME?</v>
      </c>
      <c r="AQ162" s="5"/>
    </row>
    <row r="163" spans="1:43" s="52" customFormat="1" hidden="1" x14ac:dyDescent="0.2">
      <c r="A163" s="417" t="e">
        <f ca="1">Розрахунок!A161</f>
        <v>#NAME?</v>
      </c>
      <c r="B163" s="371">
        <f>Розрахунок!B161</f>
        <v>0</v>
      </c>
      <c r="C163" s="417" t="str">
        <f>Розрахунок!C161</f>
        <v/>
      </c>
      <c r="D163" s="398" t="str">
        <f>IF(Розрахунок!F161&lt;&gt;"",LEFT(Розрахунок!F161,LEN(Розрахунок!F161)-1)," ")</f>
        <v xml:space="preserve"> </v>
      </c>
      <c r="E163" s="399" t="str">
        <f>IF(Розрахунок!G161&lt;&gt;"",LEFT(Розрахунок!G161,LEN(Розрахунок!G161)-1)," ")</f>
        <v xml:space="preserve"> </v>
      </c>
      <c r="F163" s="399" t="str">
        <f>IF(Розрахунок!H161&lt;&gt;"",LEFT(Розрахунок!H161,LEN(Розрахунок!H161)-1)," ")</f>
        <v xml:space="preserve"> </v>
      </c>
      <c r="G163" s="400" t="str">
        <f>IF(Розрахунок!I161&lt;&gt;"",LEFT(Розрахунок!I161,LEN(Розрахунок!I161)-1)," ")</f>
        <v xml:space="preserve"> </v>
      </c>
      <c r="H163" s="136">
        <f>Розрахунок!J161</f>
        <v>0</v>
      </c>
      <c r="I163" s="399" t="str">
        <f>IF(Розрахунок!K161&lt;&gt;"",LEFT(Розрахунок!K161, LEN(Розрахунок!K161)-1)," ")</f>
        <v xml:space="preserve"> </v>
      </c>
      <c r="J163" s="399">
        <f>Розрахунок!E161</f>
        <v>0</v>
      </c>
      <c r="K163" s="85">
        <f>Розрахунок!DN161</f>
        <v>0</v>
      </c>
      <c r="L163" s="398">
        <f>Розрахунок!DM161</f>
        <v>0</v>
      </c>
      <c r="M163" s="399">
        <f ca="1">Розрахунок!L161</f>
        <v>0</v>
      </c>
      <c r="N163" s="399">
        <f ca="1">Розрахунок!M161</f>
        <v>0</v>
      </c>
      <c r="O163" s="399">
        <f ca="1">Розрахунок!N161</f>
        <v>0</v>
      </c>
      <c r="P163" s="399">
        <f ca="1">Розрахунок!O161</f>
        <v>0</v>
      </c>
      <c r="Q163" s="387">
        <f ca="1">Розрахунок!DL161</f>
        <v>0</v>
      </c>
      <c r="R163" s="383" t="str">
        <f t="shared" si="5"/>
        <v xml:space="preserve"> </v>
      </c>
      <c r="S163" s="398">
        <f>Розрахунок!U161</f>
        <v>0</v>
      </c>
      <c r="T163" s="400">
        <f>Розрахунок!AB161</f>
        <v>0</v>
      </c>
      <c r="U163" s="136">
        <f>Розрахунок!AI161</f>
        <v>0</v>
      </c>
      <c r="V163" s="85">
        <f>Розрахунок!AP161</f>
        <v>0</v>
      </c>
      <c r="W163" s="398">
        <f>Розрахунок!AW161</f>
        <v>0</v>
      </c>
      <c r="X163" s="400">
        <f>Розрахунок!BD161</f>
        <v>0</v>
      </c>
      <c r="Y163" s="136">
        <f>Розрахунок!BK161</f>
        <v>0</v>
      </c>
      <c r="Z163" s="85">
        <f>Розрахунок!BR161</f>
        <v>0</v>
      </c>
      <c r="AA163" s="398">
        <f>Розрахунок!BY161</f>
        <v>0</v>
      </c>
      <c r="AB163" s="85">
        <f>Розрахунок!CF161</f>
        <v>0</v>
      </c>
      <c r="AC163" s="398">
        <f>Розрахунок!CM161</f>
        <v>0</v>
      </c>
      <c r="AD163" s="400">
        <f>Розрахунок!CT161</f>
        <v>0</v>
      </c>
      <c r="AE163" s="398">
        <f>Розрахунок!DA161</f>
        <v>0</v>
      </c>
      <c r="AF163" s="400">
        <f>Розрахунок!DH161</f>
        <v>0</v>
      </c>
      <c r="AG163" s="148"/>
      <c r="AI163" s="30" t="e">
        <f ca="1">Розрахунок!ED161</f>
        <v>#NAME?</v>
      </c>
      <c r="AJ163" s="31" t="e">
        <f ca="1">Розрахунок!EE161</f>
        <v>#NAME?</v>
      </c>
      <c r="AK163" s="31" t="e">
        <f ca="1">Розрахунок!EF161</f>
        <v>#NAME?</v>
      </c>
      <c r="AL163" s="31" t="e">
        <f ca="1">Розрахунок!EG161</f>
        <v>#NAME?</v>
      </c>
      <c r="AM163" s="31" t="e">
        <f ca="1">Розрахунок!EH161</f>
        <v>#NAME?</v>
      </c>
      <c r="AN163" s="31" t="e">
        <f ca="1">Розрахунок!EI161</f>
        <v>#NAME?</v>
      </c>
      <c r="AO163" s="32" t="e">
        <f ca="1">Розрахунок!EJ161</f>
        <v>#NAME?</v>
      </c>
      <c r="AP163" s="149" t="e">
        <f ca="1">IF(OR(Розрахунок!$EP161&lt;&gt;""),"+","")</f>
        <v>#NAME?</v>
      </c>
      <c r="AQ163" s="5"/>
    </row>
    <row r="164" spans="1:43" s="52" customFormat="1" hidden="1" x14ac:dyDescent="0.2">
      <c r="A164" s="417" t="e">
        <f ca="1">Розрахунок!A162</f>
        <v>#NAME?</v>
      </c>
      <c r="B164" s="371">
        <f>Розрахунок!B162</f>
        <v>0</v>
      </c>
      <c r="C164" s="417" t="str">
        <f>Розрахунок!C162</f>
        <v/>
      </c>
      <c r="D164" s="398" t="str">
        <f>IF(Розрахунок!F162&lt;&gt;"",LEFT(Розрахунок!F162,LEN(Розрахунок!F162)-1)," ")</f>
        <v xml:space="preserve"> </v>
      </c>
      <c r="E164" s="399" t="str">
        <f>IF(Розрахунок!G162&lt;&gt;"",LEFT(Розрахунок!G162,LEN(Розрахунок!G162)-1)," ")</f>
        <v xml:space="preserve"> </v>
      </c>
      <c r="F164" s="399" t="str">
        <f>IF(Розрахунок!H162&lt;&gt;"",LEFT(Розрахунок!H162,LEN(Розрахунок!H162)-1)," ")</f>
        <v xml:space="preserve"> </v>
      </c>
      <c r="G164" s="400" t="str">
        <f>IF(Розрахунок!I162&lt;&gt;"",LEFT(Розрахунок!I162,LEN(Розрахунок!I162)-1)," ")</f>
        <v xml:space="preserve"> </v>
      </c>
      <c r="H164" s="136">
        <f>Розрахунок!J162</f>
        <v>0</v>
      </c>
      <c r="I164" s="399" t="str">
        <f>IF(Розрахунок!K162&lt;&gt;"",LEFT(Розрахунок!K162, LEN(Розрахунок!K162)-1)," ")</f>
        <v xml:space="preserve"> </v>
      </c>
      <c r="J164" s="399">
        <f>Розрахунок!E162</f>
        <v>0</v>
      </c>
      <c r="K164" s="85">
        <f>Розрахунок!DN162</f>
        <v>0</v>
      </c>
      <c r="L164" s="398">
        <f>Розрахунок!DM162</f>
        <v>0</v>
      </c>
      <c r="M164" s="399">
        <f ca="1">Розрахунок!L162</f>
        <v>0</v>
      </c>
      <c r="N164" s="399">
        <f ca="1">Розрахунок!M162</f>
        <v>0</v>
      </c>
      <c r="O164" s="399">
        <f ca="1">Розрахунок!N162</f>
        <v>0</v>
      </c>
      <c r="P164" s="399">
        <f ca="1">Розрахунок!O162</f>
        <v>0</v>
      </c>
      <c r="Q164" s="387">
        <f ca="1">Розрахунок!DL162</f>
        <v>0</v>
      </c>
      <c r="R164" s="383" t="str">
        <f t="shared" ref="R164:R213" si="6">IF(L164&lt;&gt;0,M164/L164," ")</f>
        <v xml:space="preserve"> </v>
      </c>
      <c r="S164" s="398">
        <f>Розрахунок!U162</f>
        <v>0</v>
      </c>
      <c r="T164" s="400">
        <f>Розрахунок!AB162</f>
        <v>0</v>
      </c>
      <c r="U164" s="136">
        <f>Розрахунок!AI162</f>
        <v>0</v>
      </c>
      <c r="V164" s="85">
        <f>Розрахунок!AP162</f>
        <v>0</v>
      </c>
      <c r="W164" s="398">
        <f>Розрахунок!AW162</f>
        <v>0</v>
      </c>
      <c r="X164" s="400">
        <f>Розрахунок!BD162</f>
        <v>0</v>
      </c>
      <c r="Y164" s="136">
        <f>Розрахунок!BK162</f>
        <v>0</v>
      </c>
      <c r="Z164" s="85">
        <f>Розрахунок!BR162</f>
        <v>0</v>
      </c>
      <c r="AA164" s="398">
        <f>Розрахунок!BY162</f>
        <v>0</v>
      </c>
      <c r="AB164" s="85">
        <f>Розрахунок!CF162</f>
        <v>0</v>
      </c>
      <c r="AC164" s="398">
        <f>Розрахунок!CM162</f>
        <v>0</v>
      </c>
      <c r="AD164" s="400">
        <f>Розрахунок!CT162</f>
        <v>0</v>
      </c>
      <c r="AE164" s="398">
        <f>Розрахунок!DA162</f>
        <v>0</v>
      </c>
      <c r="AF164" s="400">
        <f>Розрахунок!DH162</f>
        <v>0</v>
      </c>
      <c r="AG164" s="148"/>
      <c r="AI164" s="30" t="e">
        <f ca="1">Розрахунок!ED162</f>
        <v>#NAME?</v>
      </c>
      <c r="AJ164" s="31" t="e">
        <f ca="1">Розрахунок!EE162</f>
        <v>#NAME?</v>
      </c>
      <c r="AK164" s="31" t="e">
        <f ca="1">Розрахунок!EF162</f>
        <v>#NAME?</v>
      </c>
      <c r="AL164" s="31" t="e">
        <f ca="1">Розрахунок!EG162</f>
        <v>#NAME?</v>
      </c>
      <c r="AM164" s="31" t="e">
        <f ca="1">Розрахунок!EH162</f>
        <v>#NAME?</v>
      </c>
      <c r="AN164" s="31" t="e">
        <f ca="1">Розрахунок!EI162</f>
        <v>#NAME?</v>
      </c>
      <c r="AO164" s="32" t="e">
        <f ca="1">Розрахунок!EJ162</f>
        <v>#NAME?</v>
      </c>
      <c r="AP164" s="149" t="e">
        <f ca="1">IF(OR(Розрахунок!$EP162&lt;&gt;""),"+","")</f>
        <v>#NAME?</v>
      </c>
      <c r="AQ164" s="5"/>
    </row>
    <row r="165" spans="1:43" s="152" customFormat="1" ht="14.25" hidden="1" x14ac:dyDescent="0.2">
      <c r="A165" s="417" t="e">
        <f ca="1">Розрахунок!A163</f>
        <v>#NAME?</v>
      </c>
      <c r="B165" s="371">
        <f>Розрахунок!B163</f>
        <v>0</v>
      </c>
      <c r="C165" s="417" t="str">
        <f>Розрахунок!C163</f>
        <v/>
      </c>
      <c r="D165" s="398" t="str">
        <f>IF(Розрахунок!F163&lt;&gt;"",LEFT(Розрахунок!F163,LEN(Розрахунок!F163)-1)," ")</f>
        <v xml:space="preserve"> </v>
      </c>
      <c r="E165" s="399" t="str">
        <f>IF(Розрахунок!G163&lt;&gt;"",LEFT(Розрахунок!G163,LEN(Розрахунок!G163)-1)," ")</f>
        <v xml:space="preserve"> </v>
      </c>
      <c r="F165" s="399" t="str">
        <f>IF(Розрахунок!H163&lt;&gt;"",LEFT(Розрахунок!H163,LEN(Розрахунок!H163)-1)," ")</f>
        <v xml:space="preserve"> </v>
      </c>
      <c r="G165" s="400" t="str">
        <f>IF(Розрахунок!I163&lt;&gt;"",LEFT(Розрахунок!I163,LEN(Розрахунок!I163)-1)," ")</f>
        <v xml:space="preserve"> </v>
      </c>
      <c r="H165" s="136">
        <f>Розрахунок!J163</f>
        <v>0</v>
      </c>
      <c r="I165" s="399" t="str">
        <f>IF(Розрахунок!K163&lt;&gt;"",LEFT(Розрахунок!K163, LEN(Розрахунок!K163)-1)," ")</f>
        <v xml:space="preserve"> </v>
      </c>
      <c r="J165" s="399">
        <f>Розрахунок!E163</f>
        <v>0</v>
      </c>
      <c r="K165" s="85">
        <f>Розрахунок!DN163</f>
        <v>0</v>
      </c>
      <c r="L165" s="398">
        <f>Розрахунок!DM163</f>
        <v>0</v>
      </c>
      <c r="M165" s="399">
        <f ca="1">Розрахунок!L163</f>
        <v>0</v>
      </c>
      <c r="N165" s="399">
        <f ca="1">Розрахунок!M163</f>
        <v>0</v>
      </c>
      <c r="O165" s="399">
        <f ca="1">Розрахунок!N163</f>
        <v>0</v>
      </c>
      <c r="P165" s="399">
        <f ca="1">Розрахунок!O163</f>
        <v>0</v>
      </c>
      <c r="Q165" s="387">
        <f ca="1">Розрахунок!DL163</f>
        <v>0</v>
      </c>
      <c r="R165" s="383" t="str">
        <f t="shared" si="6"/>
        <v xml:space="preserve"> </v>
      </c>
      <c r="S165" s="398">
        <f>Розрахунок!U163</f>
        <v>0</v>
      </c>
      <c r="T165" s="400">
        <f>Розрахунок!AB163</f>
        <v>0</v>
      </c>
      <c r="U165" s="136">
        <f>Розрахунок!AI163</f>
        <v>0</v>
      </c>
      <c r="V165" s="85">
        <f>Розрахунок!AP163</f>
        <v>0</v>
      </c>
      <c r="W165" s="398">
        <f>Розрахунок!AW163</f>
        <v>0</v>
      </c>
      <c r="X165" s="400">
        <f>Розрахунок!BD163</f>
        <v>0</v>
      </c>
      <c r="Y165" s="136">
        <f>Розрахунок!BK163</f>
        <v>0</v>
      </c>
      <c r="Z165" s="85">
        <f>Розрахунок!BR163</f>
        <v>0</v>
      </c>
      <c r="AA165" s="398">
        <f>Розрахунок!BY163</f>
        <v>0</v>
      </c>
      <c r="AB165" s="85">
        <f>Розрахунок!CF163</f>
        <v>0</v>
      </c>
      <c r="AC165" s="398">
        <f>Розрахунок!CM163</f>
        <v>0</v>
      </c>
      <c r="AD165" s="400">
        <f>Розрахунок!CT163</f>
        <v>0</v>
      </c>
      <c r="AE165" s="398">
        <f>Розрахунок!DA163</f>
        <v>0</v>
      </c>
      <c r="AF165" s="400">
        <f>Розрахунок!DH163</f>
        <v>0</v>
      </c>
      <c r="AG165" s="151"/>
      <c r="AI165" s="30" t="e">
        <f ca="1">Розрахунок!ED163</f>
        <v>#NAME?</v>
      </c>
      <c r="AJ165" s="31" t="e">
        <f ca="1">Розрахунок!EE163</f>
        <v>#NAME?</v>
      </c>
      <c r="AK165" s="31" t="e">
        <f ca="1">Розрахунок!EF163</f>
        <v>#NAME?</v>
      </c>
      <c r="AL165" s="31" t="e">
        <f ca="1">Розрахунок!EG163</f>
        <v>#NAME?</v>
      </c>
      <c r="AM165" s="31" t="e">
        <f ca="1">Розрахунок!EH163</f>
        <v>#NAME?</v>
      </c>
      <c r="AN165" s="31" t="e">
        <f ca="1">Розрахунок!EI163</f>
        <v>#NAME?</v>
      </c>
      <c r="AO165" s="32" t="e">
        <f ca="1">Розрахунок!EJ163</f>
        <v>#NAME?</v>
      </c>
      <c r="AP165" s="149" t="e">
        <f ca="1">IF(OR(Розрахунок!$EP163&lt;&gt;""),"+","")</f>
        <v>#NAME?</v>
      </c>
      <c r="AQ165" s="33"/>
    </row>
    <row r="166" spans="1:43" s="52" customFormat="1" hidden="1" x14ac:dyDescent="0.2">
      <c r="A166" s="417" t="e">
        <f ca="1">Розрахунок!A164</f>
        <v>#NAME?</v>
      </c>
      <c r="B166" s="371">
        <f>Розрахунок!B164</f>
        <v>0</v>
      </c>
      <c r="C166" s="417" t="str">
        <f>Розрахунок!C164</f>
        <v/>
      </c>
      <c r="D166" s="398" t="str">
        <f>IF(Розрахунок!F164&lt;&gt;"",LEFT(Розрахунок!F164,LEN(Розрахунок!F164)-1)," ")</f>
        <v xml:space="preserve"> </v>
      </c>
      <c r="E166" s="399" t="str">
        <f>IF(Розрахунок!G164&lt;&gt;"",LEFT(Розрахунок!G164,LEN(Розрахунок!G164)-1)," ")</f>
        <v xml:space="preserve"> </v>
      </c>
      <c r="F166" s="399" t="str">
        <f>IF(Розрахунок!H164&lt;&gt;"",LEFT(Розрахунок!H164,LEN(Розрахунок!H164)-1)," ")</f>
        <v xml:space="preserve"> </v>
      </c>
      <c r="G166" s="400" t="str">
        <f>IF(Розрахунок!I164&lt;&gt;"",LEFT(Розрахунок!I164,LEN(Розрахунок!I164)-1)," ")</f>
        <v xml:space="preserve"> </v>
      </c>
      <c r="H166" s="136">
        <f>Розрахунок!J164</f>
        <v>0</v>
      </c>
      <c r="I166" s="399" t="str">
        <f>IF(Розрахунок!K164&lt;&gt;"",LEFT(Розрахунок!K164, LEN(Розрахунок!K164)-1)," ")</f>
        <v xml:space="preserve"> </v>
      </c>
      <c r="J166" s="399">
        <f>Розрахунок!E164</f>
        <v>0</v>
      </c>
      <c r="K166" s="85">
        <f>Розрахунок!DN164</f>
        <v>0</v>
      </c>
      <c r="L166" s="398">
        <f>Розрахунок!DM164</f>
        <v>0</v>
      </c>
      <c r="M166" s="399">
        <f ca="1">Розрахунок!L164</f>
        <v>0</v>
      </c>
      <c r="N166" s="399">
        <f ca="1">Розрахунок!M164</f>
        <v>0</v>
      </c>
      <c r="O166" s="399">
        <f ca="1">Розрахунок!N164</f>
        <v>0</v>
      </c>
      <c r="P166" s="399">
        <f ca="1">Розрахунок!O164</f>
        <v>0</v>
      </c>
      <c r="Q166" s="387">
        <f ca="1">Розрахунок!DL164</f>
        <v>0</v>
      </c>
      <c r="R166" s="383" t="str">
        <f t="shared" si="6"/>
        <v xml:space="preserve"> </v>
      </c>
      <c r="S166" s="398">
        <f>Розрахунок!U164</f>
        <v>0</v>
      </c>
      <c r="T166" s="400">
        <f>Розрахунок!AB164</f>
        <v>0</v>
      </c>
      <c r="U166" s="136">
        <f>Розрахунок!AI164</f>
        <v>0</v>
      </c>
      <c r="V166" s="85">
        <f>Розрахунок!AP164</f>
        <v>0</v>
      </c>
      <c r="W166" s="398">
        <f>Розрахунок!AW164</f>
        <v>0</v>
      </c>
      <c r="X166" s="400">
        <f>Розрахунок!BD164</f>
        <v>0</v>
      </c>
      <c r="Y166" s="136">
        <f>Розрахунок!BK164</f>
        <v>0</v>
      </c>
      <c r="Z166" s="85">
        <f>Розрахунок!BR164</f>
        <v>0</v>
      </c>
      <c r="AA166" s="398">
        <f>Розрахунок!BY164</f>
        <v>0</v>
      </c>
      <c r="AB166" s="85">
        <f>Розрахунок!CF164</f>
        <v>0</v>
      </c>
      <c r="AC166" s="398">
        <f>Розрахунок!CM164</f>
        <v>0</v>
      </c>
      <c r="AD166" s="400">
        <f>Розрахунок!CT164</f>
        <v>0</v>
      </c>
      <c r="AE166" s="398">
        <f>Розрахунок!DA164</f>
        <v>0</v>
      </c>
      <c r="AF166" s="400">
        <f>Розрахунок!DH164</f>
        <v>0</v>
      </c>
      <c r="AG166" s="148"/>
      <c r="AI166" s="30" t="e">
        <f ca="1">Розрахунок!ED164</f>
        <v>#NAME?</v>
      </c>
      <c r="AJ166" s="31" t="e">
        <f ca="1">Розрахунок!EE164</f>
        <v>#NAME?</v>
      </c>
      <c r="AK166" s="31" t="e">
        <f ca="1">Розрахунок!EF164</f>
        <v>#NAME?</v>
      </c>
      <c r="AL166" s="31" t="e">
        <f ca="1">Розрахунок!EG164</f>
        <v>#NAME?</v>
      </c>
      <c r="AM166" s="31" t="e">
        <f ca="1">Розрахунок!EH164</f>
        <v>#NAME?</v>
      </c>
      <c r="AN166" s="31" t="e">
        <f ca="1">Розрахунок!EI164</f>
        <v>#NAME?</v>
      </c>
      <c r="AO166" s="32" t="e">
        <f ca="1">Розрахунок!EJ164</f>
        <v>#NAME?</v>
      </c>
      <c r="AP166" s="149" t="e">
        <f ca="1">IF(OR(Розрахунок!$EP164&lt;&gt;""),"+","")</f>
        <v>#NAME?</v>
      </c>
      <c r="AQ166" s="5"/>
    </row>
    <row r="167" spans="1:43" s="52" customFormat="1" hidden="1" x14ac:dyDescent="0.2">
      <c r="A167" s="417" t="e">
        <f ca="1">Розрахунок!A165</f>
        <v>#NAME?</v>
      </c>
      <c r="B167" s="371">
        <f>Розрахунок!B165</f>
        <v>0</v>
      </c>
      <c r="C167" s="417" t="str">
        <f>Розрахунок!C165</f>
        <v/>
      </c>
      <c r="D167" s="398" t="str">
        <f>IF(Розрахунок!F165&lt;&gt;"",LEFT(Розрахунок!F165,LEN(Розрахунок!F165)-1)," ")</f>
        <v xml:space="preserve"> </v>
      </c>
      <c r="E167" s="399" t="str">
        <f>IF(Розрахунок!G165&lt;&gt;"",LEFT(Розрахунок!G165,LEN(Розрахунок!G165)-1)," ")</f>
        <v xml:space="preserve"> </v>
      </c>
      <c r="F167" s="399" t="str">
        <f>IF(Розрахунок!H165&lt;&gt;"",LEFT(Розрахунок!H165,LEN(Розрахунок!H165)-1)," ")</f>
        <v xml:space="preserve"> </v>
      </c>
      <c r="G167" s="400" t="str">
        <f>IF(Розрахунок!I165&lt;&gt;"",LEFT(Розрахунок!I165,LEN(Розрахунок!I165)-1)," ")</f>
        <v xml:space="preserve"> </v>
      </c>
      <c r="H167" s="136">
        <f>Розрахунок!J165</f>
        <v>0</v>
      </c>
      <c r="I167" s="399" t="str">
        <f>IF(Розрахунок!K165&lt;&gt;"",LEFT(Розрахунок!K165, LEN(Розрахунок!K165)-1)," ")</f>
        <v xml:space="preserve"> </v>
      </c>
      <c r="J167" s="399">
        <f>Розрахунок!E165</f>
        <v>0</v>
      </c>
      <c r="K167" s="85">
        <f>Розрахунок!DN165</f>
        <v>0</v>
      </c>
      <c r="L167" s="398">
        <f>Розрахунок!DM165</f>
        <v>0</v>
      </c>
      <c r="M167" s="399">
        <f ca="1">Розрахунок!L165</f>
        <v>0</v>
      </c>
      <c r="N167" s="399">
        <f ca="1">Розрахунок!M165</f>
        <v>0</v>
      </c>
      <c r="O167" s="399">
        <f ca="1">Розрахунок!N165</f>
        <v>0</v>
      </c>
      <c r="P167" s="399">
        <f ca="1">Розрахунок!O165</f>
        <v>0</v>
      </c>
      <c r="Q167" s="387">
        <f ca="1">Розрахунок!DL165</f>
        <v>0</v>
      </c>
      <c r="R167" s="383" t="str">
        <f t="shared" si="6"/>
        <v xml:space="preserve"> </v>
      </c>
      <c r="S167" s="398">
        <f>Розрахунок!U165</f>
        <v>0</v>
      </c>
      <c r="T167" s="400">
        <f>Розрахунок!AB165</f>
        <v>0</v>
      </c>
      <c r="U167" s="136">
        <f>Розрахунок!AI165</f>
        <v>0</v>
      </c>
      <c r="V167" s="85">
        <f>Розрахунок!AP165</f>
        <v>0</v>
      </c>
      <c r="W167" s="398">
        <f>Розрахунок!AW165</f>
        <v>0</v>
      </c>
      <c r="X167" s="400">
        <f>Розрахунок!BD165</f>
        <v>0</v>
      </c>
      <c r="Y167" s="136">
        <f>Розрахунок!BK165</f>
        <v>0</v>
      </c>
      <c r="Z167" s="85">
        <f>Розрахунок!BR165</f>
        <v>0</v>
      </c>
      <c r="AA167" s="398">
        <f>Розрахунок!BY165</f>
        <v>0</v>
      </c>
      <c r="AB167" s="85">
        <f>Розрахунок!CF165</f>
        <v>0</v>
      </c>
      <c r="AC167" s="398">
        <f>Розрахунок!CM165</f>
        <v>0</v>
      </c>
      <c r="AD167" s="400">
        <f>Розрахунок!CT165</f>
        <v>0</v>
      </c>
      <c r="AE167" s="398">
        <f>Розрахунок!DA165</f>
        <v>0</v>
      </c>
      <c r="AF167" s="400">
        <f>Розрахунок!DH165</f>
        <v>0</v>
      </c>
      <c r="AG167" s="148"/>
      <c r="AI167" s="30" t="e">
        <f ca="1">Розрахунок!ED165</f>
        <v>#NAME?</v>
      </c>
      <c r="AJ167" s="31" t="e">
        <f ca="1">Розрахунок!EE165</f>
        <v>#NAME?</v>
      </c>
      <c r="AK167" s="31" t="e">
        <f ca="1">Розрахунок!EF165</f>
        <v>#NAME?</v>
      </c>
      <c r="AL167" s="31" t="e">
        <f ca="1">Розрахунок!EG165</f>
        <v>#NAME?</v>
      </c>
      <c r="AM167" s="31" t="e">
        <f ca="1">Розрахунок!EH165</f>
        <v>#NAME?</v>
      </c>
      <c r="AN167" s="31" t="e">
        <f ca="1">Розрахунок!EI165</f>
        <v>#NAME?</v>
      </c>
      <c r="AO167" s="32" t="e">
        <f ca="1">Розрахунок!EJ165</f>
        <v>#NAME?</v>
      </c>
      <c r="AP167" s="149" t="e">
        <f ca="1">IF(OR(Розрахунок!$EP165&lt;&gt;""),"+","")</f>
        <v>#NAME?</v>
      </c>
      <c r="AQ167" s="5"/>
    </row>
    <row r="168" spans="1:43" s="52" customFormat="1" hidden="1" x14ac:dyDescent="0.2">
      <c r="A168" s="417" t="e">
        <f ca="1">Розрахунок!A166</f>
        <v>#NAME?</v>
      </c>
      <c r="B168" s="371">
        <f>Розрахунок!B166</f>
        <v>0</v>
      </c>
      <c r="C168" s="417" t="str">
        <f>Розрахунок!C166</f>
        <v/>
      </c>
      <c r="D168" s="398" t="str">
        <f>IF(Розрахунок!F166&lt;&gt;"",LEFT(Розрахунок!F166,LEN(Розрахунок!F166)-1)," ")</f>
        <v xml:space="preserve"> </v>
      </c>
      <c r="E168" s="399" t="str">
        <f>IF(Розрахунок!G166&lt;&gt;"",LEFT(Розрахунок!G166,LEN(Розрахунок!G166)-1)," ")</f>
        <v xml:space="preserve"> </v>
      </c>
      <c r="F168" s="399" t="str">
        <f>IF(Розрахунок!H166&lt;&gt;"",LEFT(Розрахунок!H166,LEN(Розрахунок!H166)-1)," ")</f>
        <v xml:space="preserve"> </v>
      </c>
      <c r="G168" s="400" t="str">
        <f>IF(Розрахунок!I166&lt;&gt;"",LEFT(Розрахунок!I166,LEN(Розрахунок!I166)-1)," ")</f>
        <v xml:space="preserve"> </v>
      </c>
      <c r="H168" s="136">
        <f>Розрахунок!J166</f>
        <v>0</v>
      </c>
      <c r="I168" s="399" t="str">
        <f>IF(Розрахунок!K166&lt;&gt;"",LEFT(Розрахунок!K166, LEN(Розрахунок!K166)-1)," ")</f>
        <v xml:space="preserve"> </v>
      </c>
      <c r="J168" s="399">
        <f>Розрахунок!E166</f>
        <v>0</v>
      </c>
      <c r="K168" s="85">
        <f>Розрахунок!DN166</f>
        <v>0</v>
      </c>
      <c r="L168" s="398">
        <f>Розрахунок!DM166</f>
        <v>0</v>
      </c>
      <c r="M168" s="399">
        <f ca="1">Розрахунок!L166</f>
        <v>0</v>
      </c>
      <c r="N168" s="399">
        <f ca="1">Розрахунок!M166</f>
        <v>0</v>
      </c>
      <c r="O168" s="399">
        <f ca="1">Розрахунок!N166</f>
        <v>0</v>
      </c>
      <c r="P168" s="399">
        <f ca="1">Розрахунок!O166</f>
        <v>0</v>
      </c>
      <c r="Q168" s="387">
        <f ca="1">Розрахунок!DL166</f>
        <v>0</v>
      </c>
      <c r="R168" s="383" t="str">
        <f t="shared" si="6"/>
        <v xml:space="preserve"> </v>
      </c>
      <c r="S168" s="398">
        <f>Розрахунок!U166</f>
        <v>0</v>
      </c>
      <c r="T168" s="400">
        <f>Розрахунок!AB166</f>
        <v>0</v>
      </c>
      <c r="U168" s="136">
        <f>Розрахунок!AI166</f>
        <v>0</v>
      </c>
      <c r="V168" s="85">
        <f>Розрахунок!AP166</f>
        <v>0</v>
      </c>
      <c r="W168" s="398">
        <f>Розрахунок!AW166</f>
        <v>0</v>
      </c>
      <c r="X168" s="400">
        <f>Розрахунок!BD166</f>
        <v>0</v>
      </c>
      <c r="Y168" s="136">
        <f>Розрахунок!BK166</f>
        <v>0</v>
      </c>
      <c r="Z168" s="85">
        <f>Розрахунок!BR166</f>
        <v>0</v>
      </c>
      <c r="AA168" s="398">
        <f>Розрахунок!BY166</f>
        <v>0</v>
      </c>
      <c r="AB168" s="85">
        <f>Розрахунок!CF166</f>
        <v>0</v>
      </c>
      <c r="AC168" s="398">
        <f>Розрахунок!CM166</f>
        <v>0</v>
      </c>
      <c r="AD168" s="400">
        <f>Розрахунок!CT166</f>
        <v>0</v>
      </c>
      <c r="AE168" s="398">
        <f>Розрахунок!DA166</f>
        <v>0</v>
      </c>
      <c r="AF168" s="400">
        <f>Розрахунок!DH166</f>
        <v>0</v>
      </c>
      <c r="AG168" s="148"/>
      <c r="AI168" s="30" t="e">
        <f ca="1">Розрахунок!ED166</f>
        <v>#NAME?</v>
      </c>
      <c r="AJ168" s="31" t="e">
        <f ca="1">Розрахунок!EE166</f>
        <v>#NAME?</v>
      </c>
      <c r="AK168" s="31" t="e">
        <f ca="1">Розрахунок!EF166</f>
        <v>#NAME?</v>
      </c>
      <c r="AL168" s="31" t="e">
        <f ca="1">Розрахунок!EG166</f>
        <v>#NAME?</v>
      </c>
      <c r="AM168" s="31" t="e">
        <f ca="1">Розрахунок!EH166</f>
        <v>#NAME?</v>
      </c>
      <c r="AN168" s="31" t="e">
        <f ca="1">Розрахунок!EI166</f>
        <v>#NAME?</v>
      </c>
      <c r="AO168" s="32" t="e">
        <f ca="1">Розрахунок!EJ166</f>
        <v>#NAME?</v>
      </c>
      <c r="AP168" s="149" t="e">
        <f ca="1">IF(OR(Розрахунок!$EP166&lt;&gt;""),"+","")</f>
        <v>#NAME?</v>
      </c>
      <c r="AQ168" s="5"/>
    </row>
    <row r="169" spans="1:43" s="52" customFormat="1" hidden="1" x14ac:dyDescent="0.2">
      <c r="A169" s="417" t="e">
        <f ca="1">Розрахунок!A167</f>
        <v>#NAME?</v>
      </c>
      <c r="B169" s="371">
        <f>Розрахунок!B167</f>
        <v>0</v>
      </c>
      <c r="C169" s="417" t="str">
        <f>Розрахунок!C167</f>
        <v/>
      </c>
      <c r="D169" s="398" t="str">
        <f>IF(Розрахунок!F167&lt;&gt;"",LEFT(Розрахунок!F167,LEN(Розрахунок!F167)-1)," ")</f>
        <v xml:space="preserve"> </v>
      </c>
      <c r="E169" s="399" t="str">
        <f>IF(Розрахунок!G167&lt;&gt;"",LEFT(Розрахунок!G167,LEN(Розрахунок!G167)-1)," ")</f>
        <v xml:space="preserve"> </v>
      </c>
      <c r="F169" s="399" t="str">
        <f>IF(Розрахунок!H167&lt;&gt;"",LEFT(Розрахунок!H167,LEN(Розрахунок!H167)-1)," ")</f>
        <v xml:space="preserve"> </v>
      </c>
      <c r="G169" s="400" t="str">
        <f>IF(Розрахунок!I167&lt;&gt;"",LEFT(Розрахунок!I167,LEN(Розрахунок!I167)-1)," ")</f>
        <v xml:space="preserve"> </v>
      </c>
      <c r="H169" s="136">
        <f>Розрахунок!J167</f>
        <v>0</v>
      </c>
      <c r="I169" s="399" t="str">
        <f>IF(Розрахунок!K167&lt;&gt;"",LEFT(Розрахунок!K167, LEN(Розрахунок!K167)-1)," ")</f>
        <v xml:space="preserve"> </v>
      </c>
      <c r="J169" s="399">
        <f>Розрахунок!E167</f>
        <v>0</v>
      </c>
      <c r="K169" s="85">
        <f>Розрахунок!DN167</f>
        <v>0</v>
      </c>
      <c r="L169" s="398">
        <f>Розрахунок!DM167</f>
        <v>0</v>
      </c>
      <c r="M169" s="399">
        <f ca="1">Розрахунок!L167</f>
        <v>0</v>
      </c>
      <c r="N169" s="399">
        <f ca="1">Розрахунок!M167</f>
        <v>0</v>
      </c>
      <c r="O169" s="399">
        <f ca="1">Розрахунок!N167</f>
        <v>0</v>
      </c>
      <c r="P169" s="399">
        <f ca="1">Розрахунок!O167</f>
        <v>0</v>
      </c>
      <c r="Q169" s="387">
        <f ca="1">Розрахунок!DL167</f>
        <v>0</v>
      </c>
      <c r="R169" s="383" t="str">
        <f t="shared" si="6"/>
        <v xml:space="preserve"> </v>
      </c>
      <c r="S169" s="398">
        <f>Розрахунок!U167</f>
        <v>0</v>
      </c>
      <c r="T169" s="400">
        <f>Розрахунок!AB167</f>
        <v>0</v>
      </c>
      <c r="U169" s="136">
        <f>Розрахунок!AI167</f>
        <v>0</v>
      </c>
      <c r="V169" s="85">
        <f>Розрахунок!AP167</f>
        <v>0</v>
      </c>
      <c r="W169" s="398">
        <f>Розрахунок!AW167</f>
        <v>0</v>
      </c>
      <c r="X169" s="400">
        <f>Розрахунок!BD167</f>
        <v>0</v>
      </c>
      <c r="Y169" s="136">
        <f>Розрахунок!BK167</f>
        <v>0</v>
      </c>
      <c r="Z169" s="85">
        <f>Розрахунок!BR167</f>
        <v>0</v>
      </c>
      <c r="AA169" s="398">
        <f>Розрахунок!BY167</f>
        <v>0</v>
      </c>
      <c r="AB169" s="85">
        <f>Розрахунок!CF167</f>
        <v>0</v>
      </c>
      <c r="AC169" s="398">
        <f>Розрахунок!CM167</f>
        <v>0</v>
      </c>
      <c r="AD169" s="400">
        <f>Розрахунок!CT167</f>
        <v>0</v>
      </c>
      <c r="AE169" s="398">
        <f>Розрахунок!DA167</f>
        <v>0</v>
      </c>
      <c r="AF169" s="400">
        <f>Розрахунок!DH167</f>
        <v>0</v>
      </c>
      <c r="AG169" s="148"/>
      <c r="AI169" s="30" t="e">
        <f ca="1">Розрахунок!ED167</f>
        <v>#NAME?</v>
      </c>
      <c r="AJ169" s="31" t="e">
        <f ca="1">Розрахунок!EE167</f>
        <v>#NAME?</v>
      </c>
      <c r="AK169" s="31" t="e">
        <f ca="1">Розрахунок!EF167</f>
        <v>#NAME?</v>
      </c>
      <c r="AL169" s="31" t="e">
        <f ca="1">Розрахунок!EG167</f>
        <v>#NAME?</v>
      </c>
      <c r="AM169" s="31" t="e">
        <f ca="1">Розрахунок!EH167</f>
        <v>#NAME?</v>
      </c>
      <c r="AN169" s="31" t="e">
        <f ca="1">Розрахунок!EI167</f>
        <v>#NAME?</v>
      </c>
      <c r="AO169" s="32" t="e">
        <f ca="1">Розрахунок!EJ167</f>
        <v>#NAME?</v>
      </c>
      <c r="AP169" s="149" t="e">
        <f ca="1">IF(OR(Розрахунок!$EP167&lt;&gt;""),"+","")</f>
        <v>#NAME?</v>
      </c>
      <c r="AQ169" s="5"/>
    </row>
    <row r="170" spans="1:43" s="52" customFormat="1" hidden="1" x14ac:dyDescent="0.2">
      <c r="A170" s="417" t="e">
        <f ca="1">Розрахунок!A168</f>
        <v>#NAME?</v>
      </c>
      <c r="B170" s="371">
        <f>Розрахунок!B168</f>
        <v>0</v>
      </c>
      <c r="C170" s="417" t="str">
        <f>Розрахунок!C168</f>
        <v/>
      </c>
      <c r="D170" s="398" t="str">
        <f>IF(Розрахунок!F168&lt;&gt;"",LEFT(Розрахунок!F168,LEN(Розрахунок!F168)-1)," ")</f>
        <v xml:space="preserve"> </v>
      </c>
      <c r="E170" s="399" t="str">
        <f>IF(Розрахунок!G168&lt;&gt;"",LEFT(Розрахунок!G168,LEN(Розрахунок!G168)-1)," ")</f>
        <v xml:space="preserve"> </v>
      </c>
      <c r="F170" s="399" t="str">
        <f>IF(Розрахунок!H168&lt;&gt;"",LEFT(Розрахунок!H168,LEN(Розрахунок!H168)-1)," ")</f>
        <v xml:space="preserve"> </v>
      </c>
      <c r="G170" s="400" t="str">
        <f>IF(Розрахунок!I168&lt;&gt;"",LEFT(Розрахунок!I168,LEN(Розрахунок!I168)-1)," ")</f>
        <v xml:space="preserve"> </v>
      </c>
      <c r="H170" s="136">
        <f>Розрахунок!J168</f>
        <v>0</v>
      </c>
      <c r="I170" s="399" t="str">
        <f>IF(Розрахунок!K168&lt;&gt;"",LEFT(Розрахунок!K168, LEN(Розрахунок!K168)-1)," ")</f>
        <v xml:space="preserve"> </v>
      </c>
      <c r="J170" s="399">
        <f>Розрахунок!E168</f>
        <v>0</v>
      </c>
      <c r="K170" s="85">
        <f>Розрахунок!DN168</f>
        <v>0</v>
      </c>
      <c r="L170" s="398">
        <f>Розрахунок!DM168</f>
        <v>0</v>
      </c>
      <c r="M170" s="399">
        <f ca="1">Розрахунок!L168</f>
        <v>0</v>
      </c>
      <c r="N170" s="399">
        <f ca="1">Розрахунок!M168</f>
        <v>0</v>
      </c>
      <c r="O170" s="399">
        <f ca="1">Розрахунок!N168</f>
        <v>0</v>
      </c>
      <c r="P170" s="399">
        <f ca="1">Розрахунок!O168</f>
        <v>0</v>
      </c>
      <c r="Q170" s="387">
        <f ca="1">Розрахунок!DL168</f>
        <v>0</v>
      </c>
      <c r="R170" s="383" t="str">
        <f t="shared" si="6"/>
        <v xml:space="preserve"> </v>
      </c>
      <c r="S170" s="398">
        <f>Розрахунок!U168</f>
        <v>0</v>
      </c>
      <c r="T170" s="400">
        <f>Розрахунок!AB168</f>
        <v>0</v>
      </c>
      <c r="U170" s="136">
        <f>Розрахунок!AI168</f>
        <v>0</v>
      </c>
      <c r="V170" s="85">
        <f>Розрахунок!AP168</f>
        <v>0</v>
      </c>
      <c r="W170" s="398">
        <f>Розрахунок!AW168</f>
        <v>0</v>
      </c>
      <c r="X170" s="400">
        <f>Розрахунок!BD168</f>
        <v>0</v>
      </c>
      <c r="Y170" s="136">
        <f>Розрахунок!BK168</f>
        <v>0</v>
      </c>
      <c r="Z170" s="85">
        <f>Розрахунок!BR168</f>
        <v>0</v>
      </c>
      <c r="AA170" s="398">
        <f>Розрахунок!BY168</f>
        <v>0</v>
      </c>
      <c r="AB170" s="85">
        <f>Розрахунок!CF168</f>
        <v>0</v>
      </c>
      <c r="AC170" s="398">
        <f>Розрахунок!CM168</f>
        <v>0</v>
      </c>
      <c r="AD170" s="400">
        <f>Розрахунок!CT168</f>
        <v>0</v>
      </c>
      <c r="AE170" s="398">
        <f>Розрахунок!DA168</f>
        <v>0</v>
      </c>
      <c r="AF170" s="400">
        <f>Розрахунок!DH168</f>
        <v>0</v>
      </c>
      <c r="AG170" s="148"/>
      <c r="AI170" s="30" t="e">
        <f ca="1">Розрахунок!ED168</f>
        <v>#NAME?</v>
      </c>
      <c r="AJ170" s="31" t="e">
        <f ca="1">Розрахунок!EE168</f>
        <v>#NAME?</v>
      </c>
      <c r="AK170" s="31" t="e">
        <f ca="1">Розрахунок!EF168</f>
        <v>#NAME?</v>
      </c>
      <c r="AL170" s="31" t="e">
        <f ca="1">Розрахунок!EG168</f>
        <v>#NAME?</v>
      </c>
      <c r="AM170" s="31" t="e">
        <f ca="1">Розрахунок!EH168</f>
        <v>#NAME?</v>
      </c>
      <c r="AN170" s="31" t="e">
        <f ca="1">Розрахунок!EI168</f>
        <v>#NAME?</v>
      </c>
      <c r="AO170" s="32" t="e">
        <f ca="1">Розрахунок!EJ168</f>
        <v>#NAME?</v>
      </c>
      <c r="AP170" s="149" t="e">
        <f ca="1">IF(OR(Розрахунок!$EP168&lt;&gt;""),"+","")</f>
        <v>#NAME?</v>
      </c>
      <c r="AQ170" s="5"/>
    </row>
    <row r="171" spans="1:43" s="52" customFormat="1" hidden="1" x14ac:dyDescent="0.2">
      <c r="A171" s="417" t="e">
        <f ca="1">Розрахунок!A169</f>
        <v>#NAME?</v>
      </c>
      <c r="B171" s="371">
        <f>Розрахунок!B169</f>
        <v>0</v>
      </c>
      <c r="C171" s="417" t="str">
        <f>Розрахунок!C169</f>
        <v/>
      </c>
      <c r="D171" s="398" t="str">
        <f>IF(Розрахунок!F169&lt;&gt;"",LEFT(Розрахунок!F169,LEN(Розрахунок!F169)-1)," ")</f>
        <v xml:space="preserve"> </v>
      </c>
      <c r="E171" s="399" t="str">
        <f>IF(Розрахунок!G169&lt;&gt;"",LEFT(Розрахунок!G169,LEN(Розрахунок!G169)-1)," ")</f>
        <v xml:space="preserve"> </v>
      </c>
      <c r="F171" s="399" t="str">
        <f>IF(Розрахунок!H169&lt;&gt;"",LEFT(Розрахунок!H169,LEN(Розрахунок!H169)-1)," ")</f>
        <v xml:space="preserve"> </v>
      </c>
      <c r="G171" s="400" t="str">
        <f>IF(Розрахунок!I169&lt;&gt;"",LEFT(Розрахунок!I169,LEN(Розрахунок!I169)-1)," ")</f>
        <v xml:space="preserve"> </v>
      </c>
      <c r="H171" s="136">
        <f>Розрахунок!J169</f>
        <v>0</v>
      </c>
      <c r="I171" s="399" t="str">
        <f>IF(Розрахунок!K169&lt;&gt;"",LEFT(Розрахунок!K169, LEN(Розрахунок!K169)-1)," ")</f>
        <v xml:space="preserve"> </v>
      </c>
      <c r="J171" s="399">
        <f>Розрахунок!E169</f>
        <v>0</v>
      </c>
      <c r="K171" s="85">
        <f>Розрахунок!DN169</f>
        <v>0</v>
      </c>
      <c r="L171" s="398">
        <f>Розрахунок!DM169</f>
        <v>0</v>
      </c>
      <c r="M171" s="399">
        <f ca="1">Розрахунок!L169</f>
        <v>0</v>
      </c>
      <c r="N171" s="399">
        <f ca="1">Розрахунок!M169</f>
        <v>0</v>
      </c>
      <c r="O171" s="399">
        <f ca="1">Розрахунок!N169</f>
        <v>0</v>
      </c>
      <c r="P171" s="399">
        <f ca="1">Розрахунок!O169</f>
        <v>0</v>
      </c>
      <c r="Q171" s="387">
        <f ca="1">Розрахунок!DL169</f>
        <v>0</v>
      </c>
      <c r="R171" s="383" t="str">
        <f t="shared" si="6"/>
        <v xml:space="preserve"> </v>
      </c>
      <c r="S171" s="398">
        <f>Розрахунок!U169</f>
        <v>0</v>
      </c>
      <c r="T171" s="400">
        <f>Розрахунок!AB169</f>
        <v>0</v>
      </c>
      <c r="U171" s="136">
        <f>Розрахунок!AI169</f>
        <v>0</v>
      </c>
      <c r="V171" s="85">
        <f>Розрахунок!AP169</f>
        <v>0</v>
      </c>
      <c r="W171" s="398">
        <f>Розрахунок!AW169</f>
        <v>0</v>
      </c>
      <c r="X171" s="400">
        <f>Розрахунок!BD169</f>
        <v>0</v>
      </c>
      <c r="Y171" s="136">
        <f>Розрахунок!BK169</f>
        <v>0</v>
      </c>
      <c r="Z171" s="85">
        <f>Розрахунок!BR169</f>
        <v>0</v>
      </c>
      <c r="AA171" s="398">
        <f>Розрахунок!BY169</f>
        <v>0</v>
      </c>
      <c r="AB171" s="85">
        <f>Розрахунок!CF169</f>
        <v>0</v>
      </c>
      <c r="AC171" s="398">
        <f>Розрахунок!CM169</f>
        <v>0</v>
      </c>
      <c r="AD171" s="400">
        <f>Розрахунок!CT169</f>
        <v>0</v>
      </c>
      <c r="AE171" s="398">
        <f>Розрахунок!DA169</f>
        <v>0</v>
      </c>
      <c r="AF171" s="400">
        <f>Розрахунок!DH169</f>
        <v>0</v>
      </c>
      <c r="AG171" s="148"/>
      <c r="AI171" s="30" t="e">
        <f ca="1">Розрахунок!ED169</f>
        <v>#NAME?</v>
      </c>
      <c r="AJ171" s="31" t="e">
        <f ca="1">Розрахунок!EE169</f>
        <v>#NAME?</v>
      </c>
      <c r="AK171" s="31" t="e">
        <f ca="1">Розрахунок!EF169</f>
        <v>#NAME?</v>
      </c>
      <c r="AL171" s="31" t="e">
        <f ca="1">Розрахунок!EG169</f>
        <v>#NAME?</v>
      </c>
      <c r="AM171" s="31" t="e">
        <f ca="1">Розрахунок!EH169</f>
        <v>#NAME?</v>
      </c>
      <c r="AN171" s="31" t="e">
        <f ca="1">Розрахунок!EI169</f>
        <v>#NAME?</v>
      </c>
      <c r="AO171" s="32" t="e">
        <f ca="1">Розрахунок!EJ169</f>
        <v>#NAME?</v>
      </c>
      <c r="AP171" s="149" t="e">
        <f ca="1">IF(OR(Розрахунок!$EP169&lt;&gt;""),"+","")</f>
        <v>#NAME?</v>
      </c>
      <c r="AQ171" s="5"/>
    </row>
    <row r="172" spans="1:43" s="52" customFormat="1" hidden="1" x14ac:dyDescent="0.2">
      <c r="A172" s="417" t="e">
        <f ca="1">Розрахунок!A170</f>
        <v>#NAME?</v>
      </c>
      <c r="B172" s="371">
        <f>Розрахунок!B170</f>
        <v>0</v>
      </c>
      <c r="C172" s="417" t="str">
        <f>Розрахунок!C170</f>
        <v/>
      </c>
      <c r="D172" s="398" t="str">
        <f>IF(Розрахунок!F170&lt;&gt;"",LEFT(Розрахунок!F170,LEN(Розрахунок!F170)-1)," ")</f>
        <v xml:space="preserve"> </v>
      </c>
      <c r="E172" s="399" t="str">
        <f>IF(Розрахунок!G170&lt;&gt;"",LEFT(Розрахунок!G170,LEN(Розрахунок!G170)-1)," ")</f>
        <v xml:space="preserve"> </v>
      </c>
      <c r="F172" s="399" t="str">
        <f>IF(Розрахунок!H170&lt;&gt;"",LEFT(Розрахунок!H170,LEN(Розрахунок!H170)-1)," ")</f>
        <v xml:space="preserve"> </v>
      </c>
      <c r="G172" s="400" t="str">
        <f>IF(Розрахунок!I170&lt;&gt;"",LEFT(Розрахунок!I170,LEN(Розрахунок!I170)-1)," ")</f>
        <v xml:space="preserve"> </v>
      </c>
      <c r="H172" s="136">
        <f>Розрахунок!J170</f>
        <v>0</v>
      </c>
      <c r="I172" s="399" t="str">
        <f>IF(Розрахунок!K170&lt;&gt;"",LEFT(Розрахунок!K170, LEN(Розрахунок!K170)-1)," ")</f>
        <v xml:space="preserve"> </v>
      </c>
      <c r="J172" s="399">
        <f>Розрахунок!E170</f>
        <v>0</v>
      </c>
      <c r="K172" s="85">
        <f>Розрахунок!DN170</f>
        <v>0</v>
      </c>
      <c r="L172" s="398">
        <f>Розрахунок!DM170</f>
        <v>0</v>
      </c>
      <c r="M172" s="399">
        <f ca="1">Розрахунок!L170</f>
        <v>0</v>
      </c>
      <c r="N172" s="399">
        <f ca="1">Розрахунок!M170</f>
        <v>0</v>
      </c>
      <c r="O172" s="399">
        <f ca="1">Розрахунок!N170</f>
        <v>0</v>
      </c>
      <c r="P172" s="399">
        <f ca="1">Розрахунок!O170</f>
        <v>0</v>
      </c>
      <c r="Q172" s="387">
        <f ca="1">Розрахунок!DL170</f>
        <v>0</v>
      </c>
      <c r="R172" s="383" t="str">
        <f t="shared" si="6"/>
        <v xml:space="preserve"> </v>
      </c>
      <c r="S172" s="398">
        <f>Розрахунок!U170</f>
        <v>0</v>
      </c>
      <c r="T172" s="400">
        <f>Розрахунок!AB170</f>
        <v>0</v>
      </c>
      <c r="U172" s="136">
        <f>Розрахунок!AI170</f>
        <v>0</v>
      </c>
      <c r="V172" s="85">
        <f>Розрахунок!AP170</f>
        <v>0</v>
      </c>
      <c r="W172" s="398">
        <f>Розрахунок!AW170</f>
        <v>0</v>
      </c>
      <c r="X172" s="400">
        <f>Розрахунок!BD170</f>
        <v>0</v>
      </c>
      <c r="Y172" s="136">
        <f>Розрахунок!BK170</f>
        <v>0</v>
      </c>
      <c r="Z172" s="85">
        <f>Розрахунок!BR170</f>
        <v>0</v>
      </c>
      <c r="AA172" s="398">
        <f>Розрахунок!BY170</f>
        <v>0</v>
      </c>
      <c r="AB172" s="85">
        <f>Розрахунок!CF170</f>
        <v>0</v>
      </c>
      <c r="AC172" s="398">
        <f>Розрахунок!CM170</f>
        <v>0</v>
      </c>
      <c r="AD172" s="400">
        <f>Розрахунок!CT170</f>
        <v>0</v>
      </c>
      <c r="AE172" s="398">
        <f>Розрахунок!DA170</f>
        <v>0</v>
      </c>
      <c r="AF172" s="400">
        <f>Розрахунок!DH170</f>
        <v>0</v>
      </c>
      <c r="AG172" s="148"/>
      <c r="AI172" s="30" t="e">
        <f ca="1">Розрахунок!ED170</f>
        <v>#NAME?</v>
      </c>
      <c r="AJ172" s="31" t="e">
        <f ca="1">Розрахунок!EE170</f>
        <v>#NAME?</v>
      </c>
      <c r="AK172" s="31" t="e">
        <f ca="1">Розрахунок!EF170</f>
        <v>#NAME?</v>
      </c>
      <c r="AL172" s="31" t="e">
        <f ca="1">Розрахунок!EG170</f>
        <v>#NAME?</v>
      </c>
      <c r="AM172" s="31" t="e">
        <f ca="1">Розрахунок!EH170</f>
        <v>#NAME?</v>
      </c>
      <c r="AN172" s="31" t="e">
        <f ca="1">Розрахунок!EI170</f>
        <v>#NAME?</v>
      </c>
      <c r="AO172" s="32" t="e">
        <f ca="1">Розрахунок!EJ170</f>
        <v>#NAME?</v>
      </c>
      <c r="AP172" s="149" t="e">
        <f ca="1">IF(OR(Розрахунок!$EP170&lt;&gt;""),"+","")</f>
        <v>#NAME?</v>
      </c>
      <c r="AQ172" s="5"/>
    </row>
    <row r="173" spans="1:43" s="52" customFormat="1" hidden="1" x14ac:dyDescent="0.2">
      <c r="A173" s="417" t="e">
        <f ca="1">Розрахунок!A171</f>
        <v>#NAME?</v>
      </c>
      <c r="B173" s="371">
        <f>Розрахунок!B171</f>
        <v>0</v>
      </c>
      <c r="C173" s="417" t="str">
        <f>Розрахунок!C171</f>
        <v/>
      </c>
      <c r="D173" s="398" t="str">
        <f>IF(Розрахунок!F171&lt;&gt;"",LEFT(Розрахунок!F171,LEN(Розрахунок!F171)-1)," ")</f>
        <v xml:space="preserve"> </v>
      </c>
      <c r="E173" s="399" t="str">
        <f>IF(Розрахунок!G171&lt;&gt;"",LEFT(Розрахунок!G171,LEN(Розрахунок!G171)-1)," ")</f>
        <v xml:space="preserve"> </v>
      </c>
      <c r="F173" s="399" t="str">
        <f>IF(Розрахунок!H171&lt;&gt;"",LEFT(Розрахунок!H171,LEN(Розрахунок!H171)-1)," ")</f>
        <v xml:space="preserve"> </v>
      </c>
      <c r="G173" s="400" t="str">
        <f>IF(Розрахунок!I171&lt;&gt;"",LEFT(Розрахунок!I171,LEN(Розрахунок!I171)-1)," ")</f>
        <v xml:space="preserve"> </v>
      </c>
      <c r="H173" s="136">
        <f>Розрахунок!J171</f>
        <v>0</v>
      </c>
      <c r="I173" s="399" t="str">
        <f>IF(Розрахунок!K171&lt;&gt;"",LEFT(Розрахунок!K171, LEN(Розрахунок!K171)-1)," ")</f>
        <v xml:space="preserve"> </v>
      </c>
      <c r="J173" s="399">
        <f>Розрахунок!E171</f>
        <v>0</v>
      </c>
      <c r="K173" s="85">
        <f>Розрахунок!DN171</f>
        <v>0</v>
      </c>
      <c r="L173" s="398">
        <f>Розрахунок!DM171</f>
        <v>0</v>
      </c>
      <c r="M173" s="399">
        <f ca="1">Розрахунок!L171</f>
        <v>0</v>
      </c>
      <c r="N173" s="399">
        <f ca="1">Розрахунок!M171</f>
        <v>0</v>
      </c>
      <c r="O173" s="399">
        <f ca="1">Розрахунок!N171</f>
        <v>0</v>
      </c>
      <c r="P173" s="399">
        <f ca="1">Розрахунок!O171</f>
        <v>0</v>
      </c>
      <c r="Q173" s="387">
        <f ca="1">Розрахунок!DL171</f>
        <v>0</v>
      </c>
      <c r="R173" s="383" t="str">
        <f t="shared" si="6"/>
        <v xml:space="preserve"> </v>
      </c>
      <c r="S173" s="398">
        <f>Розрахунок!U171</f>
        <v>0</v>
      </c>
      <c r="T173" s="400">
        <f>Розрахунок!AB171</f>
        <v>0</v>
      </c>
      <c r="U173" s="136">
        <f>Розрахунок!AI171</f>
        <v>0</v>
      </c>
      <c r="V173" s="85">
        <f>Розрахунок!AP171</f>
        <v>0</v>
      </c>
      <c r="W173" s="398">
        <f>Розрахунок!AW171</f>
        <v>0</v>
      </c>
      <c r="X173" s="400">
        <f>Розрахунок!BD171</f>
        <v>0</v>
      </c>
      <c r="Y173" s="136">
        <f>Розрахунок!BK171</f>
        <v>0</v>
      </c>
      <c r="Z173" s="85">
        <f>Розрахунок!BR171</f>
        <v>0</v>
      </c>
      <c r="AA173" s="398">
        <f>Розрахунок!BY171</f>
        <v>0</v>
      </c>
      <c r="AB173" s="85">
        <f>Розрахунок!CF171</f>
        <v>0</v>
      </c>
      <c r="AC173" s="398">
        <f>Розрахунок!CM171</f>
        <v>0</v>
      </c>
      <c r="AD173" s="400">
        <f>Розрахунок!CT171</f>
        <v>0</v>
      </c>
      <c r="AE173" s="398">
        <f>Розрахунок!DA171</f>
        <v>0</v>
      </c>
      <c r="AF173" s="400">
        <f>Розрахунок!DH171</f>
        <v>0</v>
      </c>
      <c r="AG173" s="148"/>
      <c r="AI173" s="30" t="e">
        <f ca="1">Розрахунок!ED171</f>
        <v>#NAME?</v>
      </c>
      <c r="AJ173" s="31" t="e">
        <f ca="1">Розрахунок!EE171</f>
        <v>#NAME?</v>
      </c>
      <c r="AK173" s="31" t="e">
        <f ca="1">Розрахунок!EF171</f>
        <v>#NAME?</v>
      </c>
      <c r="AL173" s="31" t="e">
        <f ca="1">Розрахунок!EG171</f>
        <v>#NAME?</v>
      </c>
      <c r="AM173" s="31" t="e">
        <f ca="1">Розрахунок!EH171</f>
        <v>#NAME?</v>
      </c>
      <c r="AN173" s="31" t="e">
        <f ca="1">Розрахунок!EI171</f>
        <v>#NAME?</v>
      </c>
      <c r="AO173" s="32" t="e">
        <f ca="1">Розрахунок!EJ171</f>
        <v>#NAME?</v>
      </c>
      <c r="AP173" s="149" t="e">
        <f ca="1">IF(OR(Розрахунок!$EP171&lt;&gt;""),"+","")</f>
        <v>#NAME?</v>
      </c>
      <c r="AQ173" s="5"/>
    </row>
    <row r="174" spans="1:43" s="52" customFormat="1" hidden="1" x14ac:dyDescent="0.2">
      <c r="A174" s="417" t="e">
        <f ca="1">Розрахунок!A172</f>
        <v>#NAME?</v>
      </c>
      <c r="B174" s="371">
        <f>Розрахунок!B172</f>
        <v>0</v>
      </c>
      <c r="C174" s="417" t="str">
        <f>Розрахунок!C172</f>
        <v/>
      </c>
      <c r="D174" s="398" t="str">
        <f>IF(Розрахунок!F172&lt;&gt;"",LEFT(Розрахунок!F172,LEN(Розрахунок!F172)-1)," ")</f>
        <v xml:space="preserve"> </v>
      </c>
      <c r="E174" s="399" t="str">
        <f>IF(Розрахунок!G172&lt;&gt;"",LEFT(Розрахунок!G172,LEN(Розрахунок!G172)-1)," ")</f>
        <v xml:space="preserve"> </v>
      </c>
      <c r="F174" s="399" t="str">
        <f>IF(Розрахунок!H172&lt;&gt;"",LEFT(Розрахунок!H172,LEN(Розрахунок!H172)-1)," ")</f>
        <v xml:space="preserve"> </v>
      </c>
      <c r="G174" s="400" t="str">
        <f>IF(Розрахунок!I172&lt;&gt;"",LEFT(Розрахунок!I172,LEN(Розрахунок!I172)-1)," ")</f>
        <v xml:space="preserve"> </v>
      </c>
      <c r="H174" s="136">
        <f>Розрахунок!J172</f>
        <v>0</v>
      </c>
      <c r="I174" s="399" t="str">
        <f>IF(Розрахунок!K172&lt;&gt;"",LEFT(Розрахунок!K172, LEN(Розрахунок!K172)-1)," ")</f>
        <v xml:space="preserve"> </v>
      </c>
      <c r="J174" s="399">
        <f>Розрахунок!E172</f>
        <v>0</v>
      </c>
      <c r="K174" s="85">
        <f>Розрахунок!DN172</f>
        <v>0</v>
      </c>
      <c r="L174" s="398">
        <f>Розрахунок!DM172</f>
        <v>0</v>
      </c>
      <c r="M174" s="399">
        <f ca="1">Розрахунок!L172</f>
        <v>0</v>
      </c>
      <c r="N174" s="399">
        <f ca="1">Розрахунок!M172</f>
        <v>0</v>
      </c>
      <c r="O174" s="399">
        <f ca="1">Розрахунок!N172</f>
        <v>0</v>
      </c>
      <c r="P174" s="399">
        <f ca="1">Розрахунок!O172</f>
        <v>0</v>
      </c>
      <c r="Q174" s="387">
        <f ca="1">Розрахунок!DL172</f>
        <v>0</v>
      </c>
      <c r="R174" s="383" t="str">
        <f t="shared" si="6"/>
        <v xml:space="preserve"> </v>
      </c>
      <c r="S174" s="398">
        <f>Розрахунок!U172</f>
        <v>0</v>
      </c>
      <c r="T174" s="400">
        <f>Розрахунок!AB172</f>
        <v>0</v>
      </c>
      <c r="U174" s="136">
        <f>Розрахунок!AI172</f>
        <v>0</v>
      </c>
      <c r="V174" s="85">
        <f>Розрахунок!AP172</f>
        <v>0</v>
      </c>
      <c r="W174" s="398">
        <f>Розрахунок!AW172</f>
        <v>0</v>
      </c>
      <c r="X174" s="400">
        <f>Розрахунок!BD172</f>
        <v>0</v>
      </c>
      <c r="Y174" s="136">
        <f>Розрахунок!BK172</f>
        <v>0</v>
      </c>
      <c r="Z174" s="85">
        <f>Розрахунок!BR172</f>
        <v>0</v>
      </c>
      <c r="AA174" s="398">
        <f>Розрахунок!BY172</f>
        <v>0</v>
      </c>
      <c r="AB174" s="85">
        <f>Розрахунок!CF172</f>
        <v>0</v>
      </c>
      <c r="AC174" s="398">
        <f>Розрахунок!CM172</f>
        <v>0</v>
      </c>
      <c r="AD174" s="400">
        <f>Розрахунок!CT172</f>
        <v>0</v>
      </c>
      <c r="AE174" s="398">
        <f>Розрахунок!DA172</f>
        <v>0</v>
      </c>
      <c r="AF174" s="400">
        <f>Розрахунок!DH172</f>
        <v>0</v>
      </c>
      <c r="AG174" s="148"/>
      <c r="AI174" s="30" t="e">
        <f ca="1">Розрахунок!ED172</f>
        <v>#NAME?</v>
      </c>
      <c r="AJ174" s="31" t="e">
        <f ca="1">Розрахунок!EE172</f>
        <v>#NAME?</v>
      </c>
      <c r="AK174" s="31" t="e">
        <f ca="1">Розрахунок!EF172</f>
        <v>#NAME?</v>
      </c>
      <c r="AL174" s="31" t="e">
        <f ca="1">Розрахунок!EG172</f>
        <v>#NAME?</v>
      </c>
      <c r="AM174" s="31" t="e">
        <f ca="1">Розрахунок!EH172</f>
        <v>#NAME?</v>
      </c>
      <c r="AN174" s="31" t="e">
        <f ca="1">Розрахунок!EI172</f>
        <v>#NAME?</v>
      </c>
      <c r="AO174" s="32" t="e">
        <f ca="1">Розрахунок!EJ172</f>
        <v>#NAME?</v>
      </c>
      <c r="AP174" s="149" t="e">
        <f ca="1">IF(OR(Розрахунок!$EP172&lt;&gt;""),"+","")</f>
        <v>#NAME?</v>
      </c>
      <c r="AQ174" s="5"/>
    </row>
    <row r="175" spans="1:43" s="52" customFormat="1" hidden="1" x14ac:dyDescent="0.2">
      <c r="A175" s="417" t="e">
        <f ca="1">Розрахунок!A173</f>
        <v>#NAME?</v>
      </c>
      <c r="B175" s="371">
        <f>Розрахунок!B173</f>
        <v>0</v>
      </c>
      <c r="C175" s="417" t="str">
        <f>Розрахунок!C173</f>
        <v/>
      </c>
      <c r="D175" s="398" t="str">
        <f>IF(Розрахунок!F173&lt;&gt;"",LEFT(Розрахунок!F173,LEN(Розрахунок!F173)-1)," ")</f>
        <v xml:space="preserve"> </v>
      </c>
      <c r="E175" s="399" t="str">
        <f>IF(Розрахунок!G173&lt;&gt;"",LEFT(Розрахунок!G173,LEN(Розрахунок!G173)-1)," ")</f>
        <v xml:space="preserve"> </v>
      </c>
      <c r="F175" s="399" t="str">
        <f>IF(Розрахунок!H173&lt;&gt;"",LEFT(Розрахунок!H173,LEN(Розрахунок!H173)-1)," ")</f>
        <v xml:space="preserve"> </v>
      </c>
      <c r="G175" s="400" t="str">
        <f>IF(Розрахунок!I173&lt;&gt;"",LEFT(Розрахунок!I173,LEN(Розрахунок!I173)-1)," ")</f>
        <v xml:space="preserve"> </v>
      </c>
      <c r="H175" s="136">
        <f>Розрахунок!J173</f>
        <v>0</v>
      </c>
      <c r="I175" s="399" t="str">
        <f>IF(Розрахунок!K173&lt;&gt;"",LEFT(Розрахунок!K173, LEN(Розрахунок!K173)-1)," ")</f>
        <v xml:space="preserve"> </v>
      </c>
      <c r="J175" s="399">
        <f>Розрахунок!E173</f>
        <v>0</v>
      </c>
      <c r="K175" s="85">
        <f>Розрахунок!DN173</f>
        <v>0</v>
      </c>
      <c r="L175" s="398">
        <f>Розрахунок!DM173</f>
        <v>0</v>
      </c>
      <c r="M175" s="399">
        <f ca="1">Розрахунок!L173</f>
        <v>0</v>
      </c>
      <c r="N175" s="399">
        <f ca="1">Розрахунок!M173</f>
        <v>0</v>
      </c>
      <c r="O175" s="399">
        <f ca="1">Розрахунок!N173</f>
        <v>0</v>
      </c>
      <c r="P175" s="399">
        <f ca="1">Розрахунок!O173</f>
        <v>0</v>
      </c>
      <c r="Q175" s="387">
        <f ca="1">Розрахунок!DL173</f>
        <v>0</v>
      </c>
      <c r="R175" s="383" t="str">
        <f t="shared" si="6"/>
        <v xml:space="preserve"> </v>
      </c>
      <c r="S175" s="398">
        <f>Розрахунок!U173</f>
        <v>0</v>
      </c>
      <c r="T175" s="400">
        <f>Розрахунок!AB173</f>
        <v>0</v>
      </c>
      <c r="U175" s="136">
        <f>Розрахунок!AI173</f>
        <v>0</v>
      </c>
      <c r="V175" s="85">
        <f>Розрахунок!AP173</f>
        <v>0</v>
      </c>
      <c r="W175" s="398">
        <f>Розрахунок!AW173</f>
        <v>0</v>
      </c>
      <c r="X175" s="400">
        <f>Розрахунок!BD173</f>
        <v>0</v>
      </c>
      <c r="Y175" s="136">
        <f>Розрахунок!BK173</f>
        <v>0</v>
      </c>
      <c r="Z175" s="85">
        <f>Розрахунок!BR173</f>
        <v>0</v>
      </c>
      <c r="AA175" s="398">
        <f>Розрахунок!BY173</f>
        <v>0</v>
      </c>
      <c r="AB175" s="85">
        <f>Розрахунок!CF173</f>
        <v>0</v>
      </c>
      <c r="AC175" s="398">
        <f>Розрахунок!CM173</f>
        <v>0</v>
      </c>
      <c r="AD175" s="400">
        <f>Розрахунок!CT173</f>
        <v>0</v>
      </c>
      <c r="AE175" s="398">
        <f>Розрахунок!DA173</f>
        <v>0</v>
      </c>
      <c r="AF175" s="400">
        <f>Розрахунок!DH173</f>
        <v>0</v>
      </c>
      <c r="AG175" s="148"/>
      <c r="AI175" s="30" t="e">
        <f ca="1">Розрахунок!ED173</f>
        <v>#NAME?</v>
      </c>
      <c r="AJ175" s="31" t="e">
        <f ca="1">Розрахунок!EE173</f>
        <v>#NAME?</v>
      </c>
      <c r="AK175" s="31" t="e">
        <f ca="1">Розрахунок!EF173</f>
        <v>#NAME?</v>
      </c>
      <c r="AL175" s="31" t="e">
        <f ca="1">Розрахунок!EG173</f>
        <v>#NAME?</v>
      </c>
      <c r="AM175" s="31" t="e">
        <f ca="1">Розрахунок!EH173</f>
        <v>#NAME?</v>
      </c>
      <c r="AN175" s="31" t="e">
        <f ca="1">Розрахунок!EI173</f>
        <v>#NAME?</v>
      </c>
      <c r="AO175" s="32" t="e">
        <f ca="1">Розрахунок!EJ173</f>
        <v>#NAME?</v>
      </c>
      <c r="AP175" s="149" t="e">
        <f ca="1">IF(OR(Розрахунок!$EP173&lt;&gt;""),"+","")</f>
        <v>#NAME?</v>
      </c>
      <c r="AQ175" s="5"/>
    </row>
    <row r="176" spans="1:43" s="52" customFormat="1" hidden="1" x14ac:dyDescent="0.2">
      <c r="A176" s="417" t="e">
        <f ca="1">Розрахунок!A174</f>
        <v>#NAME?</v>
      </c>
      <c r="B176" s="371">
        <f>Розрахунок!B174</f>
        <v>0</v>
      </c>
      <c r="C176" s="417" t="str">
        <f>Розрахунок!C174</f>
        <v/>
      </c>
      <c r="D176" s="398" t="str">
        <f>IF(Розрахунок!F174&lt;&gt;"",LEFT(Розрахунок!F174,LEN(Розрахунок!F174)-1)," ")</f>
        <v xml:space="preserve"> </v>
      </c>
      <c r="E176" s="399" t="str">
        <f>IF(Розрахунок!G174&lt;&gt;"",LEFT(Розрахунок!G174,LEN(Розрахунок!G174)-1)," ")</f>
        <v xml:space="preserve"> </v>
      </c>
      <c r="F176" s="399" t="str">
        <f>IF(Розрахунок!H174&lt;&gt;"",LEFT(Розрахунок!H174,LEN(Розрахунок!H174)-1)," ")</f>
        <v xml:space="preserve"> </v>
      </c>
      <c r="G176" s="400" t="str">
        <f>IF(Розрахунок!I174&lt;&gt;"",LEFT(Розрахунок!I174,LEN(Розрахунок!I174)-1)," ")</f>
        <v xml:space="preserve"> </v>
      </c>
      <c r="H176" s="136">
        <f>Розрахунок!J174</f>
        <v>0</v>
      </c>
      <c r="I176" s="399" t="str">
        <f>IF(Розрахунок!K174&lt;&gt;"",LEFT(Розрахунок!K174, LEN(Розрахунок!K174)-1)," ")</f>
        <v xml:space="preserve"> </v>
      </c>
      <c r="J176" s="399">
        <f>Розрахунок!E174</f>
        <v>0</v>
      </c>
      <c r="K176" s="85">
        <f>Розрахунок!DN174</f>
        <v>0</v>
      </c>
      <c r="L176" s="398">
        <f>Розрахунок!DM174</f>
        <v>0</v>
      </c>
      <c r="M176" s="399">
        <f ca="1">Розрахунок!L174</f>
        <v>0</v>
      </c>
      <c r="N176" s="399">
        <f ca="1">Розрахунок!M174</f>
        <v>0</v>
      </c>
      <c r="O176" s="399">
        <f ca="1">Розрахунок!N174</f>
        <v>0</v>
      </c>
      <c r="P176" s="399">
        <f ca="1">Розрахунок!O174</f>
        <v>0</v>
      </c>
      <c r="Q176" s="387">
        <f ca="1">Розрахунок!DL174</f>
        <v>0</v>
      </c>
      <c r="R176" s="383" t="str">
        <f t="shared" si="6"/>
        <v xml:space="preserve"> </v>
      </c>
      <c r="S176" s="398">
        <f>Розрахунок!U174</f>
        <v>0</v>
      </c>
      <c r="T176" s="400">
        <f>Розрахунок!AB174</f>
        <v>0</v>
      </c>
      <c r="U176" s="136">
        <f>Розрахунок!AI174</f>
        <v>0</v>
      </c>
      <c r="V176" s="85">
        <f>Розрахунок!AP174</f>
        <v>0</v>
      </c>
      <c r="W176" s="398">
        <f>Розрахунок!AW174</f>
        <v>0</v>
      </c>
      <c r="X176" s="400">
        <f>Розрахунок!BD174</f>
        <v>0</v>
      </c>
      <c r="Y176" s="136">
        <f>Розрахунок!BK174</f>
        <v>0</v>
      </c>
      <c r="Z176" s="85">
        <f>Розрахунок!BR174</f>
        <v>0</v>
      </c>
      <c r="AA176" s="398">
        <f>Розрахунок!BY174</f>
        <v>0</v>
      </c>
      <c r="AB176" s="85">
        <f>Розрахунок!CF174</f>
        <v>0</v>
      </c>
      <c r="AC176" s="398">
        <f>Розрахунок!CM174</f>
        <v>0</v>
      </c>
      <c r="AD176" s="400">
        <f>Розрахунок!CT174</f>
        <v>0</v>
      </c>
      <c r="AE176" s="398">
        <f>Розрахунок!DA174</f>
        <v>0</v>
      </c>
      <c r="AF176" s="400">
        <f>Розрахунок!DH174</f>
        <v>0</v>
      </c>
      <c r="AG176" s="148"/>
      <c r="AI176" s="30" t="e">
        <f ca="1">Розрахунок!ED174</f>
        <v>#NAME?</v>
      </c>
      <c r="AJ176" s="31" t="e">
        <f ca="1">Розрахунок!EE174</f>
        <v>#NAME?</v>
      </c>
      <c r="AK176" s="31" t="e">
        <f ca="1">Розрахунок!EF174</f>
        <v>#NAME?</v>
      </c>
      <c r="AL176" s="31" t="e">
        <f ca="1">Розрахунок!EG174</f>
        <v>#NAME?</v>
      </c>
      <c r="AM176" s="31" t="e">
        <f ca="1">Розрахунок!EH174</f>
        <v>#NAME?</v>
      </c>
      <c r="AN176" s="31" t="e">
        <f ca="1">Розрахунок!EI174</f>
        <v>#NAME?</v>
      </c>
      <c r="AO176" s="32" t="e">
        <f ca="1">Розрахунок!EJ174</f>
        <v>#NAME?</v>
      </c>
      <c r="AP176" s="149" t="e">
        <f ca="1">IF(OR(Розрахунок!$EP174&lt;&gt;""),"+","")</f>
        <v>#NAME?</v>
      </c>
      <c r="AQ176" s="5"/>
    </row>
    <row r="177" spans="1:43" s="52" customFormat="1" hidden="1" x14ac:dyDescent="0.2">
      <c r="A177" s="417" t="e">
        <f ca="1">Розрахунок!A175</f>
        <v>#NAME?</v>
      </c>
      <c r="B177" s="371">
        <f>Розрахунок!B175</f>
        <v>0</v>
      </c>
      <c r="C177" s="417" t="str">
        <f>Розрахунок!C175</f>
        <v/>
      </c>
      <c r="D177" s="398" t="str">
        <f>IF(Розрахунок!F175&lt;&gt;"",LEFT(Розрахунок!F175,LEN(Розрахунок!F175)-1)," ")</f>
        <v xml:space="preserve"> </v>
      </c>
      <c r="E177" s="399" t="str">
        <f>IF(Розрахунок!G175&lt;&gt;"",LEFT(Розрахунок!G175,LEN(Розрахунок!G175)-1)," ")</f>
        <v xml:space="preserve"> </v>
      </c>
      <c r="F177" s="399" t="str">
        <f>IF(Розрахунок!H175&lt;&gt;"",LEFT(Розрахунок!H175,LEN(Розрахунок!H175)-1)," ")</f>
        <v xml:space="preserve"> </v>
      </c>
      <c r="G177" s="400" t="str">
        <f>IF(Розрахунок!I175&lt;&gt;"",LEFT(Розрахунок!I175,LEN(Розрахунок!I175)-1)," ")</f>
        <v xml:space="preserve"> </v>
      </c>
      <c r="H177" s="136">
        <f>Розрахунок!J175</f>
        <v>0</v>
      </c>
      <c r="I177" s="399" t="str">
        <f>IF(Розрахунок!K175&lt;&gt;"",LEFT(Розрахунок!K175, LEN(Розрахунок!K175)-1)," ")</f>
        <v xml:space="preserve"> </v>
      </c>
      <c r="J177" s="399">
        <f>Розрахунок!E175</f>
        <v>0</v>
      </c>
      <c r="K177" s="85">
        <f>Розрахунок!DN175</f>
        <v>0</v>
      </c>
      <c r="L177" s="398">
        <f>Розрахунок!DM175</f>
        <v>0</v>
      </c>
      <c r="M177" s="399">
        <f ca="1">Розрахунок!L175</f>
        <v>0</v>
      </c>
      <c r="N177" s="399">
        <f ca="1">Розрахунок!M175</f>
        <v>0</v>
      </c>
      <c r="O177" s="399">
        <f ca="1">Розрахунок!N175</f>
        <v>0</v>
      </c>
      <c r="P177" s="399">
        <f ca="1">Розрахунок!O175</f>
        <v>0</v>
      </c>
      <c r="Q177" s="387">
        <f ca="1">Розрахунок!DL175</f>
        <v>0</v>
      </c>
      <c r="R177" s="383" t="str">
        <f t="shared" si="6"/>
        <v xml:space="preserve"> </v>
      </c>
      <c r="S177" s="398">
        <f>Розрахунок!U175</f>
        <v>0</v>
      </c>
      <c r="T177" s="400">
        <f>Розрахунок!AB175</f>
        <v>0</v>
      </c>
      <c r="U177" s="136">
        <f>Розрахунок!AI175</f>
        <v>0</v>
      </c>
      <c r="V177" s="85">
        <f>Розрахунок!AP175</f>
        <v>0</v>
      </c>
      <c r="W177" s="398">
        <f>Розрахунок!AW175</f>
        <v>0</v>
      </c>
      <c r="X177" s="400">
        <f>Розрахунок!BD175</f>
        <v>0</v>
      </c>
      <c r="Y177" s="136">
        <f>Розрахунок!BK175</f>
        <v>0</v>
      </c>
      <c r="Z177" s="85">
        <f>Розрахунок!BR175</f>
        <v>0</v>
      </c>
      <c r="AA177" s="398">
        <f>Розрахунок!BY175</f>
        <v>0</v>
      </c>
      <c r="AB177" s="85">
        <f>Розрахунок!CF175</f>
        <v>0</v>
      </c>
      <c r="AC177" s="398">
        <f>Розрахунок!CM175</f>
        <v>0</v>
      </c>
      <c r="AD177" s="400">
        <f>Розрахунок!CT175</f>
        <v>0</v>
      </c>
      <c r="AE177" s="398">
        <f>Розрахунок!DA175</f>
        <v>0</v>
      </c>
      <c r="AF177" s="400">
        <f>Розрахунок!DH175</f>
        <v>0</v>
      </c>
      <c r="AG177" s="148"/>
      <c r="AI177" s="30" t="e">
        <f ca="1">Розрахунок!ED175</f>
        <v>#NAME?</v>
      </c>
      <c r="AJ177" s="31" t="e">
        <f ca="1">Розрахунок!EE175</f>
        <v>#NAME?</v>
      </c>
      <c r="AK177" s="31" t="e">
        <f ca="1">Розрахунок!EF175</f>
        <v>#NAME?</v>
      </c>
      <c r="AL177" s="31" t="e">
        <f ca="1">Розрахунок!EG175</f>
        <v>#NAME?</v>
      </c>
      <c r="AM177" s="31" t="e">
        <f ca="1">Розрахунок!EH175</f>
        <v>#NAME?</v>
      </c>
      <c r="AN177" s="31" t="e">
        <f ca="1">Розрахунок!EI175</f>
        <v>#NAME?</v>
      </c>
      <c r="AO177" s="32" t="e">
        <f ca="1">Розрахунок!EJ175</f>
        <v>#NAME?</v>
      </c>
      <c r="AP177" s="149" t="e">
        <f ca="1">IF(OR(Розрахунок!$EP175&lt;&gt;""),"+","")</f>
        <v>#NAME?</v>
      </c>
      <c r="AQ177" s="5"/>
    </row>
    <row r="178" spans="1:43" s="52" customFormat="1" hidden="1" x14ac:dyDescent="0.2">
      <c r="A178" s="417" t="e">
        <f ca="1">Розрахунок!A176</f>
        <v>#NAME?</v>
      </c>
      <c r="B178" s="371">
        <f>Розрахунок!B176</f>
        <v>0</v>
      </c>
      <c r="C178" s="417" t="str">
        <f>Розрахунок!C176</f>
        <v/>
      </c>
      <c r="D178" s="398" t="str">
        <f>IF(Розрахунок!F176&lt;&gt;"",LEFT(Розрахунок!F176,LEN(Розрахунок!F176)-1)," ")</f>
        <v xml:space="preserve"> </v>
      </c>
      <c r="E178" s="399" t="str">
        <f>IF(Розрахунок!G176&lt;&gt;"",LEFT(Розрахунок!G176,LEN(Розрахунок!G176)-1)," ")</f>
        <v xml:space="preserve"> </v>
      </c>
      <c r="F178" s="399" t="str">
        <f>IF(Розрахунок!H176&lt;&gt;"",LEFT(Розрахунок!H176,LEN(Розрахунок!H176)-1)," ")</f>
        <v xml:space="preserve"> </v>
      </c>
      <c r="G178" s="400" t="str">
        <f>IF(Розрахунок!I176&lt;&gt;"",LEFT(Розрахунок!I176,LEN(Розрахунок!I176)-1)," ")</f>
        <v xml:space="preserve"> </v>
      </c>
      <c r="H178" s="136">
        <f>Розрахунок!J176</f>
        <v>0</v>
      </c>
      <c r="I178" s="399" t="str">
        <f>IF(Розрахунок!K176&lt;&gt;"",LEFT(Розрахунок!K176, LEN(Розрахунок!K176)-1)," ")</f>
        <v xml:space="preserve"> </v>
      </c>
      <c r="J178" s="399">
        <f>Розрахунок!E176</f>
        <v>0</v>
      </c>
      <c r="K178" s="85">
        <f>Розрахунок!DN176</f>
        <v>0</v>
      </c>
      <c r="L178" s="398">
        <f>Розрахунок!DM176</f>
        <v>0</v>
      </c>
      <c r="M178" s="399">
        <f ca="1">Розрахунок!L176</f>
        <v>0</v>
      </c>
      <c r="N178" s="399">
        <f ca="1">Розрахунок!M176</f>
        <v>0</v>
      </c>
      <c r="O178" s="399">
        <f ca="1">Розрахунок!N176</f>
        <v>0</v>
      </c>
      <c r="P178" s="399">
        <f ca="1">Розрахунок!O176</f>
        <v>0</v>
      </c>
      <c r="Q178" s="387">
        <f ca="1">Розрахунок!DL176</f>
        <v>0</v>
      </c>
      <c r="R178" s="383" t="str">
        <f t="shared" si="6"/>
        <v xml:space="preserve"> </v>
      </c>
      <c r="S178" s="398">
        <f>Розрахунок!U176</f>
        <v>0</v>
      </c>
      <c r="T178" s="400">
        <f>Розрахунок!AB176</f>
        <v>0</v>
      </c>
      <c r="U178" s="136">
        <f>Розрахунок!AI176</f>
        <v>0</v>
      </c>
      <c r="V178" s="85">
        <f>Розрахунок!AP176</f>
        <v>0</v>
      </c>
      <c r="W178" s="398">
        <f>Розрахунок!AW176</f>
        <v>0</v>
      </c>
      <c r="X178" s="400">
        <f>Розрахунок!BD176</f>
        <v>0</v>
      </c>
      <c r="Y178" s="136">
        <f>Розрахунок!BK176</f>
        <v>0</v>
      </c>
      <c r="Z178" s="85">
        <f>Розрахунок!BR176</f>
        <v>0</v>
      </c>
      <c r="AA178" s="398">
        <f>Розрахунок!BY176</f>
        <v>0</v>
      </c>
      <c r="AB178" s="85">
        <f>Розрахунок!CF176</f>
        <v>0</v>
      </c>
      <c r="AC178" s="398">
        <f>Розрахунок!CM176</f>
        <v>0</v>
      </c>
      <c r="AD178" s="400">
        <f>Розрахунок!CT176</f>
        <v>0</v>
      </c>
      <c r="AE178" s="398">
        <f>Розрахунок!DA176</f>
        <v>0</v>
      </c>
      <c r="AF178" s="400">
        <f>Розрахунок!DH176</f>
        <v>0</v>
      </c>
      <c r="AG178" s="148"/>
      <c r="AI178" s="30" t="e">
        <f ca="1">Розрахунок!ED176</f>
        <v>#NAME?</v>
      </c>
      <c r="AJ178" s="31" t="e">
        <f ca="1">Розрахунок!EE176</f>
        <v>#NAME?</v>
      </c>
      <c r="AK178" s="31" t="e">
        <f ca="1">Розрахунок!EF176</f>
        <v>#NAME?</v>
      </c>
      <c r="AL178" s="31" t="e">
        <f ca="1">Розрахунок!EG176</f>
        <v>#NAME?</v>
      </c>
      <c r="AM178" s="31" t="e">
        <f ca="1">Розрахунок!EH176</f>
        <v>#NAME?</v>
      </c>
      <c r="AN178" s="31" t="e">
        <f ca="1">Розрахунок!EI176</f>
        <v>#NAME?</v>
      </c>
      <c r="AO178" s="32" t="e">
        <f ca="1">Розрахунок!EJ176</f>
        <v>#NAME?</v>
      </c>
      <c r="AP178" s="149" t="e">
        <f ca="1">IF(OR(Розрахунок!$EP176&lt;&gt;""),"+","")</f>
        <v>#NAME?</v>
      </c>
      <c r="AQ178" s="5"/>
    </row>
    <row r="179" spans="1:43" s="52" customFormat="1" hidden="1" x14ac:dyDescent="0.2">
      <c r="A179" s="417" t="e">
        <f ca="1">Розрахунок!A177</f>
        <v>#NAME?</v>
      </c>
      <c r="B179" s="371">
        <f>Розрахунок!B177</f>
        <v>0</v>
      </c>
      <c r="C179" s="417" t="str">
        <f>Розрахунок!C177</f>
        <v/>
      </c>
      <c r="D179" s="398" t="str">
        <f>IF(Розрахунок!F177&lt;&gt;"",LEFT(Розрахунок!F177,LEN(Розрахунок!F177)-1)," ")</f>
        <v xml:space="preserve"> </v>
      </c>
      <c r="E179" s="399" t="str">
        <f>IF(Розрахунок!G177&lt;&gt;"",LEFT(Розрахунок!G177,LEN(Розрахунок!G177)-1)," ")</f>
        <v xml:space="preserve"> </v>
      </c>
      <c r="F179" s="399" t="str">
        <f>IF(Розрахунок!H177&lt;&gt;"",LEFT(Розрахунок!H177,LEN(Розрахунок!H177)-1)," ")</f>
        <v xml:space="preserve"> </v>
      </c>
      <c r="G179" s="400" t="str">
        <f>IF(Розрахунок!I177&lt;&gt;"",LEFT(Розрахунок!I177,LEN(Розрахунок!I177)-1)," ")</f>
        <v xml:space="preserve"> </v>
      </c>
      <c r="H179" s="136">
        <f>Розрахунок!J177</f>
        <v>0</v>
      </c>
      <c r="I179" s="399" t="str">
        <f>IF(Розрахунок!K177&lt;&gt;"",LEFT(Розрахунок!K177, LEN(Розрахунок!K177)-1)," ")</f>
        <v xml:space="preserve"> </v>
      </c>
      <c r="J179" s="399">
        <f>Розрахунок!E177</f>
        <v>0</v>
      </c>
      <c r="K179" s="85">
        <f>Розрахунок!DN177</f>
        <v>0</v>
      </c>
      <c r="L179" s="398">
        <f>Розрахунок!DM177</f>
        <v>0</v>
      </c>
      <c r="M179" s="399">
        <f ca="1">Розрахунок!L177</f>
        <v>0</v>
      </c>
      <c r="N179" s="399">
        <f ca="1">Розрахунок!M177</f>
        <v>0</v>
      </c>
      <c r="O179" s="399">
        <f ca="1">Розрахунок!N177</f>
        <v>0</v>
      </c>
      <c r="P179" s="399">
        <f ca="1">Розрахунок!O177</f>
        <v>0</v>
      </c>
      <c r="Q179" s="387">
        <f ca="1">Розрахунок!DL177</f>
        <v>0</v>
      </c>
      <c r="R179" s="383" t="str">
        <f t="shared" si="6"/>
        <v xml:space="preserve"> </v>
      </c>
      <c r="S179" s="398">
        <f>Розрахунок!U177</f>
        <v>0</v>
      </c>
      <c r="T179" s="400">
        <f>Розрахунок!AB177</f>
        <v>0</v>
      </c>
      <c r="U179" s="136">
        <f>Розрахунок!AI177</f>
        <v>0</v>
      </c>
      <c r="V179" s="85">
        <f>Розрахунок!AP177</f>
        <v>0</v>
      </c>
      <c r="W179" s="398">
        <f>Розрахунок!AW177</f>
        <v>0</v>
      </c>
      <c r="X179" s="400">
        <f>Розрахунок!BD177</f>
        <v>0</v>
      </c>
      <c r="Y179" s="136">
        <f>Розрахунок!BK177</f>
        <v>0</v>
      </c>
      <c r="Z179" s="85">
        <f>Розрахунок!BR177</f>
        <v>0</v>
      </c>
      <c r="AA179" s="398">
        <f>Розрахунок!BY177</f>
        <v>0</v>
      </c>
      <c r="AB179" s="85">
        <f>Розрахунок!CF177</f>
        <v>0</v>
      </c>
      <c r="AC179" s="398">
        <f>Розрахунок!CM177</f>
        <v>0</v>
      </c>
      <c r="AD179" s="400">
        <f>Розрахунок!CT177</f>
        <v>0</v>
      </c>
      <c r="AE179" s="398">
        <f>Розрахунок!DA177</f>
        <v>0</v>
      </c>
      <c r="AF179" s="400">
        <f>Розрахунок!DH177</f>
        <v>0</v>
      </c>
      <c r="AG179" s="148"/>
      <c r="AI179" s="30" t="e">
        <f ca="1">Розрахунок!ED177</f>
        <v>#NAME?</v>
      </c>
      <c r="AJ179" s="31" t="e">
        <f ca="1">Розрахунок!EE177</f>
        <v>#NAME?</v>
      </c>
      <c r="AK179" s="31" t="e">
        <f ca="1">Розрахунок!EF177</f>
        <v>#NAME?</v>
      </c>
      <c r="AL179" s="31" t="e">
        <f ca="1">Розрахунок!EG177</f>
        <v>#NAME?</v>
      </c>
      <c r="AM179" s="31" t="e">
        <f ca="1">Розрахунок!EH177</f>
        <v>#NAME?</v>
      </c>
      <c r="AN179" s="31" t="e">
        <f ca="1">Розрахунок!EI177</f>
        <v>#NAME?</v>
      </c>
      <c r="AO179" s="32" t="e">
        <f ca="1">Розрахунок!EJ177</f>
        <v>#NAME?</v>
      </c>
      <c r="AP179" s="149" t="e">
        <f ca="1">IF(OR(Розрахунок!$EP177&lt;&gt;""),"+","")</f>
        <v>#NAME?</v>
      </c>
      <c r="AQ179" s="5"/>
    </row>
    <row r="180" spans="1:43" s="52" customFormat="1" hidden="1" x14ac:dyDescent="0.2">
      <c r="A180" s="417" t="e">
        <f ca="1">Розрахунок!A178</f>
        <v>#NAME?</v>
      </c>
      <c r="B180" s="371">
        <f>Розрахунок!B178</f>
        <v>0</v>
      </c>
      <c r="C180" s="417" t="str">
        <f>Розрахунок!C178</f>
        <v/>
      </c>
      <c r="D180" s="398" t="str">
        <f>IF(Розрахунок!F178&lt;&gt;"",LEFT(Розрахунок!F178,LEN(Розрахунок!F178)-1)," ")</f>
        <v xml:space="preserve"> </v>
      </c>
      <c r="E180" s="399" t="str">
        <f>IF(Розрахунок!G178&lt;&gt;"",LEFT(Розрахунок!G178,LEN(Розрахунок!G178)-1)," ")</f>
        <v xml:space="preserve"> </v>
      </c>
      <c r="F180" s="399" t="str">
        <f>IF(Розрахунок!H178&lt;&gt;"",LEFT(Розрахунок!H178,LEN(Розрахунок!H178)-1)," ")</f>
        <v xml:space="preserve"> </v>
      </c>
      <c r="G180" s="400" t="str">
        <f>IF(Розрахунок!I178&lt;&gt;"",LEFT(Розрахунок!I178,LEN(Розрахунок!I178)-1)," ")</f>
        <v xml:space="preserve"> </v>
      </c>
      <c r="H180" s="136">
        <f>Розрахунок!J178</f>
        <v>0</v>
      </c>
      <c r="I180" s="399" t="str">
        <f>IF(Розрахунок!K178&lt;&gt;"",LEFT(Розрахунок!K178, LEN(Розрахунок!K178)-1)," ")</f>
        <v xml:space="preserve"> </v>
      </c>
      <c r="J180" s="399">
        <f>Розрахунок!E178</f>
        <v>0</v>
      </c>
      <c r="K180" s="85">
        <f>Розрахунок!DN178</f>
        <v>0</v>
      </c>
      <c r="L180" s="398">
        <f>Розрахунок!DM178</f>
        <v>0</v>
      </c>
      <c r="M180" s="399">
        <f ca="1">Розрахунок!L178</f>
        <v>0</v>
      </c>
      <c r="N180" s="399">
        <f ca="1">Розрахунок!M178</f>
        <v>0</v>
      </c>
      <c r="O180" s="399">
        <f ca="1">Розрахунок!N178</f>
        <v>0</v>
      </c>
      <c r="P180" s="399">
        <f ca="1">Розрахунок!O178</f>
        <v>0</v>
      </c>
      <c r="Q180" s="387">
        <f ca="1">Розрахунок!DL178</f>
        <v>0</v>
      </c>
      <c r="R180" s="383" t="str">
        <f t="shared" si="6"/>
        <v xml:space="preserve"> </v>
      </c>
      <c r="S180" s="398">
        <f>Розрахунок!U178</f>
        <v>0</v>
      </c>
      <c r="T180" s="400">
        <f>Розрахунок!AB178</f>
        <v>0</v>
      </c>
      <c r="U180" s="136">
        <f>Розрахунок!AI178</f>
        <v>0</v>
      </c>
      <c r="V180" s="85">
        <f>Розрахунок!AP178</f>
        <v>0</v>
      </c>
      <c r="W180" s="398">
        <f>Розрахунок!AW178</f>
        <v>0</v>
      </c>
      <c r="X180" s="400">
        <f>Розрахунок!BD178</f>
        <v>0</v>
      </c>
      <c r="Y180" s="136">
        <f>Розрахунок!BK178</f>
        <v>0</v>
      </c>
      <c r="Z180" s="85">
        <f>Розрахунок!BR178</f>
        <v>0</v>
      </c>
      <c r="AA180" s="398">
        <f>Розрахунок!BY178</f>
        <v>0</v>
      </c>
      <c r="AB180" s="85">
        <f>Розрахунок!CF178</f>
        <v>0</v>
      </c>
      <c r="AC180" s="398">
        <f>Розрахунок!CM178</f>
        <v>0</v>
      </c>
      <c r="AD180" s="400">
        <f>Розрахунок!CT178</f>
        <v>0</v>
      </c>
      <c r="AE180" s="398">
        <f>Розрахунок!DA178</f>
        <v>0</v>
      </c>
      <c r="AF180" s="400">
        <f>Розрахунок!DH178</f>
        <v>0</v>
      </c>
      <c r="AG180" s="148"/>
      <c r="AI180" s="30" t="e">
        <f ca="1">Розрахунок!ED178</f>
        <v>#NAME?</v>
      </c>
      <c r="AJ180" s="31" t="e">
        <f ca="1">Розрахунок!EE178</f>
        <v>#NAME?</v>
      </c>
      <c r="AK180" s="31" t="e">
        <f ca="1">Розрахунок!EF178</f>
        <v>#NAME?</v>
      </c>
      <c r="AL180" s="31" t="e">
        <f ca="1">Розрахунок!EG178</f>
        <v>#NAME?</v>
      </c>
      <c r="AM180" s="31" t="e">
        <f ca="1">Розрахунок!EH178</f>
        <v>#NAME?</v>
      </c>
      <c r="AN180" s="31" t="e">
        <f ca="1">Розрахунок!EI178</f>
        <v>#NAME?</v>
      </c>
      <c r="AO180" s="32" t="e">
        <f ca="1">Розрахунок!EJ178</f>
        <v>#NAME?</v>
      </c>
      <c r="AP180" s="149" t="e">
        <f ca="1">IF(OR(Розрахунок!$EP178&lt;&gt;""),"+","")</f>
        <v>#NAME?</v>
      </c>
      <c r="AQ180" s="5"/>
    </row>
    <row r="181" spans="1:43" s="52" customFormat="1" hidden="1" x14ac:dyDescent="0.2">
      <c r="A181" s="417" t="e">
        <f ca="1">Розрахунок!A179</f>
        <v>#NAME?</v>
      </c>
      <c r="B181" s="371">
        <f>Розрахунок!B179</f>
        <v>0</v>
      </c>
      <c r="C181" s="417" t="str">
        <f>Розрахунок!C179</f>
        <v/>
      </c>
      <c r="D181" s="398" t="str">
        <f>IF(Розрахунок!F179&lt;&gt;"",LEFT(Розрахунок!F179,LEN(Розрахунок!F179)-1)," ")</f>
        <v xml:space="preserve"> </v>
      </c>
      <c r="E181" s="399" t="str">
        <f>IF(Розрахунок!G179&lt;&gt;"",LEFT(Розрахунок!G179,LEN(Розрахунок!G179)-1)," ")</f>
        <v xml:space="preserve"> </v>
      </c>
      <c r="F181" s="399" t="str">
        <f>IF(Розрахунок!H179&lt;&gt;"",LEFT(Розрахунок!H179,LEN(Розрахунок!H179)-1)," ")</f>
        <v xml:space="preserve"> </v>
      </c>
      <c r="G181" s="400" t="str">
        <f>IF(Розрахунок!I179&lt;&gt;"",LEFT(Розрахунок!I179,LEN(Розрахунок!I179)-1)," ")</f>
        <v xml:space="preserve"> </v>
      </c>
      <c r="H181" s="136">
        <f>Розрахунок!J179</f>
        <v>0</v>
      </c>
      <c r="I181" s="399" t="str">
        <f>IF(Розрахунок!K179&lt;&gt;"",LEFT(Розрахунок!K179, LEN(Розрахунок!K179)-1)," ")</f>
        <v xml:space="preserve"> </v>
      </c>
      <c r="J181" s="399">
        <f>Розрахунок!E179</f>
        <v>0</v>
      </c>
      <c r="K181" s="85">
        <f>Розрахунок!DN179</f>
        <v>0</v>
      </c>
      <c r="L181" s="398">
        <f>Розрахунок!DM179</f>
        <v>0</v>
      </c>
      <c r="M181" s="399">
        <f ca="1">Розрахунок!L179</f>
        <v>0</v>
      </c>
      <c r="N181" s="399">
        <f ca="1">Розрахунок!M179</f>
        <v>0</v>
      </c>
      <c r="O181" s="399">
        <f ca="1">Розрахунок!N179</f>
        <v>0</v>
      </c>
      <c r="P181" s="399">
        <f ca="1">Розрахунок!O179</f>
        <v>0</v>
      </c>
      <c r="Q181" s="387">
        <f ca="1">Розрахунок!DL179</f>
        <v>0</v>
      </c>
      <c r="R181" s="383" t="str">
        <f t="shared" si="6"/>
        <v xml:space="preserve"> </v>
      </c>
      <c r="S181" s="398">
        <f>Розрахунок!U179</f>
        <v>0</v>
      </c>
      <c r="T181" s="400">
        <f>Розрахунок!AB179</f>
        <v>0</v>
      </c>
      <c r="U181" s="136">
        <f>Розрахунок!AI179</f>
        <v>0</v>
      </c>
      <c r="V181" s="85">
        <f>Розрахунок!AP179</f>
        <v>0</v>
      </c>
      <c r="W181" s="398">
        <f>Розрахунок!AW179</f>
        <v>0</v>
      </c>
      <c r="X181" s="400">
        <f>Розрахунок!BD179</f>
        <v>0</v>
      </c>
      <c r="Y181" s="136">
        <f>Розрахунок!BK179</f>
        <v>0</v>
      </c>
      <c r="Z181" s="85">
        <f>Розрахунок!BR179</f>
        <v>0</v>
      </c>
      <c r="AA181" s="398">
        <f>Розрахунок!BY179</f>
        <v>0</v>
      </c>
      <c r="AB181" s="85">
        <f>Розрахунок!CF179</f>
        <v>0</v>
      </c>
      <c r="AC181" s="398">
        <f>Розрахунок!CM179</f>
        <v>0</v>
      </c>
      <c r="AD181" s="400">
        <f>Розрахунок!CT179</f>
        <v>0</v>
      </c>
      <c r="AE181" s="398">
        <f>Розрахунок!DA179</f>
        <v>0</v>
      </c>
      <c r="AF181" s="400">
        <f>Розрахунок!DH179</f>
        <v>0</v>
      </c>
      <c r="AG181" s="148"/>
      <c r="AI181" s="30" t="e">
        <f ca="1">Розрахунок!ED179</f>
        <v>#NAME?</v>
      </c>
      <c r="AJ181" s="31" t="e">
        <f ca="1">Розрахунок!EE179</f>
        <v>#NAME?</v>
      </c>
      <c r="AK181" s="31" t="e">
        <f ca="1">Розрахунок!EF179</f>
        <v>#NAME?</v>
      </c>
      <c r="AL181" s="31" t="e">
        <f ca="1">Розрахунок!EG179</f>
        <v>#NAME?</v>
      </c>
      <c r="AM181" s="31" t="e">
        <f ca="1">Розрахунок!EH179</f>
        <v>#NAME?</v>
      </c>
      <c r="AN181" s="31" t="e">
        <f ca="1">Розрахунок!EI179</f>
        <v>#NAME?</v>
      </c>
      <c r="AO181" s="32" t="e">
        <f ca="1">Розрахунок!EJ179</f>
        <v>#NAME?</v>
      </c>
      <c r="AP181" s="149" t="e">
        <f ca="1">IF(OR(Розрахунок!$EP179&lt;&gt;""),"+","")</f>
        <v>#NAME?</v>
      </c>
      <c r="AQ181" s="5"/>
    </row>
    <row r="182" spans="1:43" s="52" customFormat="1" hidden="1" x14ac:dyDescent="0.2">
      <c r="A182" s="417" t="e">
        <f ca="1">Розрахунок!A180</f>
        <v>#NAME?</v>
      </c>
      <c r="B182" s="371">
        <f>Розрахунок!B180</f>
        <v>0</v>
      </c>
      <c r="C182" s="417" t="str">
        <f>Розрахунок!C180</f>
        <v/>
      </c>
      <c r="D182" s="398" t="str">
        <f>IF(Розрахунок!F180&lt;&gt;"",LEFT(Розрахунок!F180,LEN(Розрахунок!F180)-1)," ")</f>
        <v xml:space="preserve"> </v>
      </c>
      <c r="E182" s="399" t="str">
        <f>IF(Розрахунок!G180&lt;&gt;"",LEFT(Розрахунок!G180,LEN(Розрахунок!G180)-1)," ")</f>
        <v xml:space="preserve"> </v>
      </c>
      <c r="F182" s="399" t="str">
        <f>IF(Розрахунок!H180&lt;&gt;"",LEFT(Розрахунок!H180,LEN(Розрахунок!H180)-1)," ")</f>
        <v xml:space="preserve"> </v>
      </c>
      <c r="G182" s="400" t="str">
        <f>IF(Розрахунок!I180&lt;&gt;"",LEFT(Розрахунок!I180,LEN(Розрахунок!I180)-1)," ")</f>
        <v xml:space="preserve"> </v>
      </c>
      <c r="H182" s="136">
        <f>Розрахунок!J180</f>
        <v>0</v>
      </c>
      <c r="I182" s="399" t="str">
        <f>IF(Розрахунок!K180&lt;&gt;"",LEFT(Розрахунок!K180, LEN(Розрахунок!K180)-1)," ")</f>
        <v xml:space="preserve"> </v>
      </c>
      <c r="J182" s="399">
        <f>Розрахунок!E180</f>
        <v>0</v>
      </c>
      <c r="K182" s="85">
        <f>Розрахунок!DN180</f>
        <v>0</v>
      </c>
      <c r="L182" s="398">
        <f>Розрахунок!DM180</f>
        <v>0</v>
      </c>
      <c r="M182" s="399">
        <f ca="1">Розрахунок!L180</f>
        <v>0</v>
      </c>
      <c r="N182" s="399">
        <f ca="1">Розрахунок!M180</f>
        <v>0</v>
      </c>
      <c r="O182" s="399">
        <f ca="1">Розрахунок!N180</f>
        <v>0</v>
      </c>
      <c r="P182" s="399">
        <f ca="1">Розрахунок!O180</f>
        <v>0</v>
      </c>
      <c r="Q182" s="387">
        <f ca="1">Розрахунок!DL180</f>
        <v>0</v>
      </c>
      <c r="R182" s="383" t="str">
        <f t="shared" si="6"/>
        <v xml:space="preserve"> </v>
      </c>
      <c r="S182" s="398">
        <f>Розрахунок!U180</f>
        <v>0</v>
      </c>
      <c r="T182" s="400">
        <f>Розрахунок!AB180</f>
        <v>0</v>
      </c>
      <c r="U182" s="136">
        <f>Розрахунок!AI180</f>
        <v>0</v>
      </c>
      <c r="V182" s="85">
        <f>Розрахунок!AP180</f>
        <v>0</v>
      </c>
      <c r="W182" s="398">
        <f>Розрахунок!AW180</f>
        <v>0</v>
      </c>
      <c r="X182" s="400">
        <f>Розрахунок!BD180</f>
        <v>0</v>
      </c>
      <c r="Y182" s="136">
        <f>Розрахунок!BK180</f>
        <v>0</v>
      </c>
      <c r="Z182" s="85">
        <f>Розрахунок!BR180</f>
        <v>0</v>
      </c>
      <c r="AA182" s="398">
        <f>Розрахунок!BY180</f>
        <v>0</v>
      </c>
      <c r="AB182" s="85">
        <f>Розрахунок!CF180</f>
        <v>0</v>
      </c>
      <c r="AC182" s="398">
        <f>Розрахунок!CM180</f>
        <v>0</v>
      </c>
      <c r="AD182" s="400">
        <f>Розрахунок!CT180</f>
        <v>0</v>
      </c>
      <c r="AE182" s="398">
        <f>Розрахунок!DA180</f>
        <v>0</v>
      </c>
      <c r="AF182" s="400">
        <f>Розрахунок!DH180</f>
        <v>0</v>
      </c>
      <c r="AG182" s="148"/>
      <c r="AI182" s="30" t="e">
        <f ca="1">Розрахунок!ED180</f>
        <v>#NAME?</v>
      </c>
      <c r="AJ182" s="31" t="e">
        <f ca="1">Розрахунок!EE180</f>
        <v>#NAME?</v>
      </c>
      <c r="AK182" s="31" t="e">
        <f ca="1">Розрахунок!EF180</f>
        <v>#NAME?</v>
      </c>
      <c r="AL182" s="31" t="e">
        <f ca="1">Розрахунок!EG180</f>
        <v>#NAME?</v>
      </c>
      <c r="AM182" s="31" t="e">
        <f ca="1">Розрахунок!EH180</f>
        <v>#NAME?</v>
      </c>
      <c r="AN182" s="31" t="e">
        <f ca="1">Розрахунок!EI180</f>
        <v>#NAME?</v>
      </c>
      <c r="AO182" s="32" t="e">
        <f ca="1">Розрахунок!EJ180</f>
        <v>#NAME?</v>
      </c>
      <c r="AP182" s="149" t="e">
        <f ca="1">IF(OR(Розрахунок!$EP180&lt;&gt;""),"+","")</f>
        <v>#NAME?</v>
      </c>
      <c r="AQ182" s="5"/>
    </row>
    <row r="183" spans="1:43" s="52" customFormat="1" hidden="1" x14ac:dyDescent="0.2">
      <c r="A183" s="417" t="e">
        <f ca="1">Розрахунок!A181</f>
        <v>#NAME?</v>
      </c>
      <c r="B183" s="371">
        <f>Розрахунок!B181</f>
        <v>0</v>
      </c>
      <c r="C183" s="417" t="str">
        <f>Розрахунок!C181</f>
        <v/>
      </c>
      <c r="D183" s="398" t="str">
        <f>IF(Розрахунок!F181&lt;&gt;"",LEFT(Розрахунок!F181,LEN(Розрахунок!F181)-1)," ")</f>
        <v xml:space="preserve"> </v>
      </c>
      <c r="E183" s="399" t="str">
        <f>IF(Розрахунок!G181&lt;&gt;"",LEFT(Розрахунок!G181,LEN(Розрахунок!G181)-1)," ")</f>
        <v xml:space="preserve"> </v>
      </c>
      <c r="F183" s="399" t="str">
        <f>IF(Розрахунок!H181&lt;&gt;"",LEFT(Розрахунок!H181,LEN(Розрахунок!H181)-1)," ")</f>
        <v xml:space="preserve"> </v>
      </c>
      <c r="G183" s="400" t="str">
        <f>IF(Розрахунок!I181&lt;&gt;"",LEFT(Розрахунок!I181,LEN(Розрахунок!I181)-1)," ")</f>
        <v xml:space="preserve"> </v>
      </c>
      <c r="H183" s="136">
        <f>Розрахунок!J181</f>
        <v>0</v>
      </c>
      <c r="I183" s="399" t="str">
        <f>IF(Розрахунок!K181&lt;&gt;"",LEFT(Розрахунок!K181, LEN(Розрахунок!K181)-1)," ")</f>
        <v xml:space="preserve"> </v>
      </c>
      <c r="J183" s="399">
        <f>Розрахунок!E181</f>
        <v>0</v>
      </c>
      <c r="K183" s="85">
        <f>Розрахунок!DN181</f>
        <v>0</v>
      </c>
      <c r="L183" s="398">
        <f>Розрахунок!DM181</f>
        <v>0</v>
      </c>
      <c r="M183" s="399">
        <f ca="1">Розрахунок!L181</f>
        <v>0</v>
      </c>
      <c r="N183" s="399">
        <f ca="1">Розрахунок!M181</f>
        <v>0</v>
      </c>
      <c r="O183" s="399">
        <f ca="1">Розрахунок!N181</f>
        <v>0</v>
      </c>
      <c r="P183" s="399">
        <f ca="1">Розрахунок!O181</f>
        <v>0</v>
      </c>
      <c r="Q183" s="387">
        <f ca="1">Розрахунок!DL181</f>
        <v>0</v>
      </c>
      <c r="R183" s="383" t="str">
        <f t="shared" si="6"/>
        <v xml:space="preserve"> </v>
      </c>
      <c r="S183" s="398">
        <f>Розрахунок!U181</f>
        <v>0</v>
      </c>
      <c r="T183" s="400">
        <f>Розрахунок!AB181</f>
        <v>0</v>
      </c>
      <c r="U183" s="136">
        <f>Розрахунок!AI181</f>
        <v>0</v>
      </c>
      <c r="V183" s="85">
        <f>Розрахунок!AP181</f>
        <v>0</v>
      </c>
      <c r="W183" s="398">
        <f>Розрахунок!AW181</f>
        <v>0</v>
      </c>
      <c r="X183" s="400">
        <f>Розрахунок!BD181</f>
        <v>0</v>
      </c>
      <c r="Y183" s="136">
        <f>Розрахунок!BK181</f>
        <v>0</v>
      </c>
      <c r="Z183" s="85">
        <f>Розрахунок!BR181</f>
        <v>0</v>
      </c>
      <c r="AA183" s="398">
        <f>Розрахунок!BY181</f>
        <v>0</v>
      </c>
      <c r="AB183" s="85">
        <f>Розрахунок!CF181</f>
        <v>0</v>
      </c>
      <c r="AC183" s="398">
        <f>Розрахунок!CM181</f>
        <v>0</v>
      </c>
      <c r="AD183" s="400">
        <f>Розрахунок!CT181</f>
        <v>0</v>
      </c>
      <c r="AE183" s="398">
        <f>Розрахунок!DA181</f>
        <v>0</v>
      </c>
      <c r="AF183" s="400">
        <f>Розрахунок!DH181</f>
        <v>0</v>
      </c>
      <c r="AG183" s="148"/>
      <c r="AI183" s="30" t="e">
        <f ca="1">Розрахунок!ED181</f>
        <v>#NAME?</v>
      </c>
      <c r="AJ183" s="31" t="e">
        <f ca="1">Розрахунок!EE181</f>
        <v>#NAME?</v>
      </c>
      <c r="AK183" s="31" t="e">
        <f ca="1">Розрахунок!EF181</f>
        <v>#NAME?</v>
      </c>
      <c r="AL183" s="31" t="e">
        <f ca="1">Розрахунок!EG181</f>
        <v>#NAME?</v>
      </c>
      <c r="AM183" s="31" t="e">
        <f ca="1">Розрахунок!EH181</f>
        <v>#NAME?</v>
      </c>
      <c r="AN183" s="31" t="e">
        <f ca="1">Розрахунок!EI181</f>
        <v>#NAME?</v>
      </c>
      <c r="AO183" s="32" t="e">
        <f ca="1">Розрахунок!EJ181</f>
        <v>#NAME?</v>
      </c>
      <c r="AP183" s="149" t="e">
        <f ca="1">IF(OR(Розрахунок!$EP181&lt;&gt;""),"+","")</f>
        <v>#NAME?</v>
      </c>
      <c r="AQ183" s="5"/>
    </row>
    <row r="184" spans="1:43" s="52" customFormat="1" hidden="1" x14ac:dyDescent="0.2">
      <c r="A184" s="417" t="e">
        <f ca="1">Розрахунок!A182</f>
        <v>#NAME?</v>
      </c>
      <c r="B184" s="371">
        <f>Розрахунок!B182</f>
        <v>0</v>
      </c>
      <c r="C184" s="417" t="str">
        <f>Розрахунок!C182</f>
        <v/>
      </c>
      <c r="D184" s="398" t="str">
        <f>IF(Розрахунок!F182&lt;&gt;"",LEFT(Розрахунок!F182,LEN(Розрахунок!F182)-1)," ")</f>
        <v xml:space="preserve"> </v>
      </c>
      <c r="E184" s="399" t="str">
        <f>IF(Розрахунок!G182&lt;&gt;"",LEFT(Розрахунок!G182,LEN(Розрахунок!G182)-1)," ")</f>
        <v xml:space="preserve"> </v>
      </c>
      <c r="F184" s="399" t="str">
        <f>IF(Розрахунок!H182&lt;&gt;"",LEFT(Розрахунок!H182,LEN(Розрахунок!H182)-1)," ")</f>
        <v xml:space="preserve"> </v>
      </c>
      <c r="G184" s="400" t="str">
        <f>IF(Розрахунок!I182&lt;&gt;"",LEFT(Розрахунок!I182,LEN(Розрахунок!I182)-1)," ")</f>
        <v xml:space="preserve"> </v>
      </c>
      <c r="H184" s="136">
        <f>Розрахунок!J182</f>
        <v>0</v>
      </c>
      <c r="I184" s="399" t="str">
        <f>IF(Розрахунок!K182&lt;&gt;"",LEFT(Розрахунок!K182, LEN(Розрахунок!K182)-1)," ")</f>
        <v xml:space="preserve"> </v>
      </c>
      <c r="J184" s="399">
        <f>Розрахунок!E182</f>
        <v>0</v>
      </c>
      <c r="K184" s="85">
        <f>Розрахунок!DN182</f>
        <v>0</v>
      </c>
      <c r="L184" s="398">
        <f>Розрахунок!DM182</f>
        <v>0</v>
      </c>
      <c r="M184" s="399">
        <f ca="1">Розрахунок!L182</f>
        <v>0</v>
      </c>
      <c r="N184" s="399">
        <f ca="1">Розрахунок!M182</f>
        <v>0</v>
      </c>
      <c r="O184" s="399">
        <f ca="1">Розрахунок!N182</f>
        <v>0</v>
      </c>
      <c r="P184" s="399">
        <f ca="1">Розрахунок!O182</f>
        <v>0</v>
      </c>
      <c r="Q184" s="387">
        <f ca="1">Розрахунок!DL182</f>
        <v>0</v>
      </c>
      <c r="R184" s="383" t="str">
        <f t="shared" si="6"/>
        <v xml:space="preserve"> </v>
      </c>
      <c r="S184" s="398">
        <f>Розрахунок!U182</f>
        <v>0</v>
      </c>
      <c r="T184" s="400">
        <f>Розрахунок!AB182</f>
        <v>0</v>
      </c>
      <c r="U184" s="136">
        <f>Розрахунок!AI182</f>
        <v>0</v>
      </c>
      <c r="V184" s="85">
        <f>Розрахунок!AP182</f>
        <v>0</v>
      </c>
      <c r="W184" s="398">
        <f>Розрахунок!AW182</f>
        <v>0</v>
      </c>
      <c r="X184" s="400">
        <f>Розрахунок!BD182</f>
        <v>0</v>
      </c>
      <c r="Y184" s="136">
        <f>Розрахунок!BK182</f>
        <v>0</v>
      </c>
      <c r="Z184" s="85">
        <f>Розрахунок!BR182</f>
        <v>0</v>
      </c>
      <c r="AA184" s="398">
        <f>Розрахунок!BY182</f>
        <v>0</v>
      </c>
      <c r="AB184" s="85">
        <f>Розрахунок!CF182</f>
        <v>0</v>
      </c>
      <c r="AC184" s="398">
        <f>Розрахунок!CM182</f>
        <v>0</v>
      </c>
      <c r="AD184" s="400">
        <f>Розрахунок!CT182</f>
        <v>0</v>
      </c>
      <c r="AE184" s="398">
        <f>Розрахунок!DA182</f>
        <v>0</v>
      </c>
      <c r="AF184" s="400">
        <f>Розрахунок!DH182</f>
        <v>0</v>
      </c>
      <c r="AG184" s="148"/>
      <c r="AI184" s="30" t="e">
        <f ca="1">Розрахунок!ED182</f>
        <v>#NAME?</v>
      </c>
      <c r="AJ184" s="31" t="e">
        <f ca="1">Розрахунок!EE182</f>
        <v>#NAME?</v>
      </c>
      <c r="AK184" s="31" t="e">
        <f ca="1">Розрахунок!EF182</f>
        <v>#NAME?</v>
      </c>
      <c r="AL184" s="31" t="e">
        <f ca="1">Розрахунок!EG182</f>
        <v>#NAME?</v>
      </c>
      <c r="AM184" s="31" t="e">
        <f ca="1">Розрахунок!EH182</f>
        <v>#NAME?</v>
      </c>
      <c r="AN184" s="31" t="e">
        <f ca="1">Розрахунок!EI182</f>
        <v>#NAME?</v>
      </c>
      <c r="AO184" s="32" t="e">
        <f ca="1">Розрахунок!EJ182</f>
        <v>#NAME?</v>
      </c>
      <c r="AP184" s="149" t="e">
        <f ca="1">IF(OR(Розрахунок!$EP182&lt;&gt;""),"+","")</f>
        <v>#NAME?</v>
      </c>
      <c r="AQ184" s="5"/>
    </row>
    <row r="185" spans="1:43" s="52" customFormat="1" hidden="1" x14ac:dyDescent="0.2">
      <c r="A185" s="417" t="e">
        <f ca="1">Розрахунок!A183</f>
        <v>#NAME?</v>
      </c>
      <c r="B185" s="371">
        <f>Розрахунок!B183</f>
        <v>0</v>
      </c>
      <c r="C185" s="417" t="str">
        <f>Розрахунок!C183</f>
        <v/>
      </c>
      <c r="D185" s="398" t="str">
        <f>IF(Розрахунок!F183&lt;&gt;"",LEFT(Розрахунок!F183,LEN(Розрахунок!F183)-1)," ")</f>
        <v xml:space="preserve"> </v>
      </c>
      <c r="E185" s="399" t="str">
        <f>IF(Розрахунок!G183&lt;&gt;"",LEFT(Розрахунок!G183,LEN(Розрахунок!G183)-1)," ")</f>
        <v xml:space="preserve"> </v>
      </c>
      <c r="F185" s="399" t="str">
        <f>IF(Розрахунок!H183&lt;&gt;"",LEFT(Розрахунок!H183,LEN(Розрахунок!H183)-1)," ")</f>
        <v xml:space="preserve"> </v>
      </c>
      <c r="G185" s="400" t="str">
        <f>IF(Розрахунок!I183&lt;&gt;"",LEFT(Розрахунок!I183,LEN(Розрахунок!I183)-1)," ")</f>
        <v xml:space="preserve"> </v>
      </c>
      <c r="H185" s="136">
        <f>Розрахунок!J183</f>
        <v>0</v>
      </c>
      <c r="I185" s="399" t="str">
        <f>IF(Розрахунок!K183&lt;&gt;"",LEFT(Розрахунок!K183, LEN(Розрахунок!K183)-1)," ")</f>
        <v xml:space="preserve"> </v>
      </c>
      <c r="J185" s="399">
        <f>Розрахунок!E183</f>
        <v>0</v>
      </c>
      <c r="K185" s="85">
        <f>Розрахунок!DN183</f>
        <v>0</v>
      </c>
      <c r="L185" s="398">
        <f>Розрахунок!DM183</f>
        <v>0</v>
      </c>
      <c r="M185" s="399">
        <f ca="1">Розрахунок!L183</f>
        <v>0</v>
      </c>
      <c r="N185" s="399">
        <f ca="1">Розрахунок!M183</f>
        <v>0</v>
      </c>
      <c r="O185" s="399">
        <f ca="1">Розрахунок!N183</f>
        <v>0</v>
      </c>
      <c r="P185" s="399">
        <f ca="1">Розрахунок!O183</f>
        <v>0</v>
      </c>
      <c r="Q185" s="387">
        <f ca="1">Розрахунок!DL183</f>
        <v>0</v>
      </c>
      <c r="R185" s="383" t="str">
        <f t="shared" si="6"/>
        <v xml:space="preserve"> </v>
      </c>
      <c r="S185" s="398">
        <f>Розрахунок!U183</f>
        <v>0</v>
      </c>
      <c r="T185" s="400">
        <f>Розрахунок!AB183</f>
        <v>0</v>
      </c>
      <c r="U185" s="136">
        <f>Розрахунок!AI183</f>
        <v>0</v>
      </c>
      <c r="V185" s="85">
        <f>Розрахунок!AP183</f>
        <v>0</v>
      </c>
      <c r="W185" s="398">
        <f>Розрахунок!AW183</f>
        <v>0</v>
      </c>
      <c r="X185" s="400">
        <f>Розрахунок!BD183</f>
        <v>0</v>
      </c>
      <c r="Y185" s="136">
        <f>Розрахунок!BK183</f>
        <v>0</v>
      </c>
      <c r="Z185" s="85">
        <f>Розрахунок!BR183</f>
        <v>0</v>
      </c>
      <c r="AA185" s="398">
        <f>Розрахунок!BY183</f>
        <v>0</v>
      </c>
      <c r="AB185" s="85">
        <f>Розрахунок!CF183</f>
        <v>0</v>
      </c>
      <c r="AC185" s="398">
        <f>Розрахунок!CM183</f>
        <v>0</v>
      </c>
      <c r="AD185" s="400">
        <f>Розрахунок!CT183</f>
        <v>0</v>
      </c>
      <c r="AE185" s="398">
        <f>Розрахунок!DA183</f>
        <v>0</v>
      </c>
      <c r="AF185" s="400">
        <f>Розрахунок!DH183</f>
        <v>0</v>
      </c>
      <c r="AG185" s="148"/>
      <c r="AI185" s="30" t="e">
        <f ca="1">Розрахунок!ED183</f>
        <v>#NAME?</v>
      </c>
      <c r="AJ185" s="31" t="e">
        <f ca="1">Розрахунок!EE183</f>
        <v>#NAME?</v>
      </c>
      <c r="AK185" s="31" t="e">
        <f ca="1">Розрахунок!EF183</f>
        <v>#NAME?</v>
      </c>
      <c r="AL185" s="31" t="e">
        <f ca="1">Розрахунок!EG183</f>
        <v>#NAME?</v>
      </c>
      <c r="AM185" s="31" t="e">
        <f ca="1">Розрахунок!EH183</f>
        <v>#NAME?</v>
      </c>
      <c r="AN185" s="31" t="e">
        <f ca="1">Розрахунок!EI183</f>
        <v>#NAME?</v>
      </c>
      <c r="AO185" s="32" t="e">
        <f ca="1">Розрахунок!EJ183</f>
        <v>#NAME?</v>
      </c>
      <c r="AP185" s="149" t="e">
        <f ca="1">IF(OR(Розрахунок!$EP183&lt;&gt;""),"+","")</f>
        <v>#NAME?</v>
      </c>
      <c r="AQ185" s="5"/>
    </row>
    <row r="186" spans="1:43" s="52" customFormat="1" hidden="1" x14ac:dyDescent="0.2">
      <c r="A186" s="417" t="e">
        <f ca="1">Розрахунок!A184</f>
        <v>#NAME?</v>
      </c>
      <c r="B186" s="371">
        <f>Розрахунок!B184</f>
        <v>0</v>
      </c>
      <c r="C186" s="417" t="str">
        <f>Розрахунок!C184</f>
        <v/>
      </c>
      <c r="D186" s="398" t="str">
        <f>IF(Розрахунок!F184&lt;&gt;"",LEFT(Розрахунок!F184,LEN(Розрахунок!F184)-1)," ")</f>
        <v xml:space="preserve"> </v>
      </c>
      <c r="E186" s="399" t="str">
        <f>IF(Розрахунок!G184&lt;&gt;"",LEFT(Розрахунок!G184,LEN(Розрахунок!G184)-1)," ")</f>
        <v xml:space="preserve"> </v>
      </c>
      <c r="F186" s="399" t="str">
        <f>IF(Розрахунок!H184&lt;&gt;"",LEFT(Розрахунок!H184,LEN(Розрахунок!H184)-1)," ")</f>
        <v xml:space="preserve"> </v>
      </c>
      <c r="G186" s="400" t="str">
        <f>IF(Розрахунок!I184&lt;&gt;"",LEFT(Розрахунок!I184,LEN(Розрахунок!I184)-1)," ")</f>
        <v xml:space="preserve"> </v>
      </c>
      <c r="H186" s="136">
        <f>Розрахунок!J184</f>
        <v>0</v>
      </c>
      <c r="I186" s="399" t="str">
        <f>IF(Розрахунок!K184&lt;&gt;"",LEFT(Розрахунок!K184, LEN(Розрахунок!K184)-1)," ")</f>
        <v xml:space="preserve"> </v>
      </c>
      <c r="J186" s="399">
        <f>Розрахунок!E184</f>
        <v>0</v>
      </c>
      <c r="K186" s="85">
        <f>Розрахунок!DN184</f>
        <v>0</v>
      </c>
      <c r="L186" s="398">
        <f>Розрахунок!DM184</f>
        <v>0</v>
      </c>
      <c r="M186" s="399">
        <f ca="1">Розрахунок!L184</f>
        <v>0</v>
      </c>
      <c r="N186" s="399">
        <f ca="1">Розрахунок!M184</f>
        <v>0</v>
      </c>
      <c r="O186" s="399">
        <f ca="1">Розрахунок!N184</f>
        <v>0</v>
      </c>
      <c r="P186" s="399">
        <f ca="1">Розрахунок!O184</f>
        <v>0</v>
      </c>
      <c r="Q186" s="387">
        <f ca="1">Розрахунок!DL184</f>
        <v>0</v>
      </c>
      <c r="R186" s="383" t="str">
        <f t="shared" si="6"/>
        <v xml:space="preserve"> </v>
      </c>
      <c r="S186" s="398">
        <f>Розрахунок!U184</f>
        <v>0</v>
      </c>
      <c r="T186" s="400">
        <f>Розрахунок!AB184</f>
        <v>0</v>
      </c>
      <c r="U186" s="136">
        <f>Розрахунок!AI184</f>
        <v>0</v>
      </c>
      <c r="V186" s="85">
        <f>Розрахунок!AP184</f>
        <v>0</v>
      </c>
      <c r="W186" s="398">
        <f>Розрахунок!AW184</f>
        <v>0</v>
      </c>
      <c r="X186" s="400">
        <f>Розрахунок!BD184</f>
        <v>0</v>
      </c>
      <c r="Y186" s="136">
        <f>Розрахунок!BK184</f>
        <v>0</v>
      </c>
      <c r="Z186" s="85">
        <f>Розрахунок!BR184</f>
        <v>0</v>
      </c>
      <c r="AA186" s="398">
        <f>Розрахунок!BY184</f>
        <v>0</v>
      </c>
      <c r="AB186" s="85">
        <f>Розрахунок!CF184</f>
        <v>0</v>
      </c>
      <c r="AC186" s="398">
        <f>Розрахунок!CM184</f>
        <v>0</v>
      </c>
      <c r="AD186" s="400">
        <f>Розрахунок!CT184</f>
        <v>0</v>
      </c>
      <c r="AE186" s="398">
        <f>Розрахунок!DA184</f>
        <v>0</v>
      </c>
      <c r="AF186" s="400">
        <f>Розрахунок!DH184</f>
        <v>0</v>
      </c>
      <c r="AG186" s="148"/>
      <c r="AI186" s="30" t="e">
        <f ca="1">Розрахунок!ED184</f>
        <v>#NAME?</v>
      </c>
      <c r="AJ186" s="31" t="e">
        <f ca="1">Розрахунок!EE184</f>
        <v>#NAME?</v>
      </c>
      <c r="AK186" s="31" t="e">
        <f ca="1">Розрахунок!EF184</f>
        <v>#NAME?</v>
      </c>
      <c r="AL186" s="31" t="e">
        <f ca="1">Розрахунок!EG184</f>
        <v>#NAME?</v>
      </c>
      <c r="AM186" s="31" t="e">
        <f ca="1">Розрахунок!EH184</f>
        <v>#NAME?</v>
      </c>
      <c r="AN186" s="31" t="e">
        <f ca="1">Розрахунок!EI184</f>
        <v>#NAME?</v>
      </c>
      <c r="AO186" s="32" t="e">
        <f ca="1">Розрахунок!EJ184</f>
        <v>#NAME?</v>
      </c>
      <c r="AP186" s="149" t="e">
        <f ca="1">IF(OR(Розрахунок!$EP184&lt;&gt;""),"+","")</f>
        <v>#NAME?</v>
      </c>
      <c r="AQ186" s="5"/>
    </row>
    <row r="187" spans="1:43" s="52" customFormat="1" hidden="1" x14ac:dyDescent="0.2">
      <c r="A187" s="417" t="e">
        <f ca="1">Розрахунок!A185</f>
        <v>#NAME?</v>
      </c>
      <c r="B187" s="371">
        <f>Розрахунок!B185</f>
        <v>0</v>
      </c>
      <c r="C187" s="417" t="str">
        <f>Розрахунок!C185</f>
        <v/>
      </c>
      <c r="D187" s="398" t="str">
        <f>IF(Розрахунок!F185&lt;&gt;"",LEFT(Розрахунок!F185,LEN(Розрахунок!F185)-1)," ")</f>
        <v xml:space="preserve"> </v>
      </c>
      <c r="E187" s="399" t="str">
        <f>IF(Розрахунок!G185&lt;&gt;"",LEFT(Розрахунок!G185,LEN(Розрахунок!G185)-1)," ")</f>
        <v xml:space="preserve"> </v>
      </c>
      <c r="F187" s="399" t="str">
        <f>IF(Розрахунок!H185&lt;&gt;"",LEFT(Розрахунок!H185,LEN(Розрахунок!H185)-1)," ")</f>
        <v xml:space="preserve"> </v>
      </c>
      <c r="G187" s="400" t="str">
        <f>IF(Розрахунок!I185&lt;&gt;"",LEFT(Розрахунок!I185,LEN(Розрахунок!I185)-1)," ")</f>
        <v xml:space="preserve"> </v>
      </c>
      <c r="H187" s="136">
        <f>Розрахунок!J185</f>
        <v>0</v>
      </c>
      <c r="I187" s="399" t="str">
        <f>IF(Розрахунок!K185&lt;&gt;"",LEFT(Розрахунок!K185, LEN(Розрахунок!K185)-1)," ")</f>
        <v xml:space="preserve"> </v>
      </c>
      <c r="J187" s="399">
        <f>Розрахунок!E185</f>
        <v>0</v>
      </c>
      <c r="K187" s="85">
        <f>Розрахунок!DN185</f>
        <v>0</v>
      </c>
      <c r="L187" s="398">
        <f>Розрахунок!DM185</f>
        <v>0</v>
      </c>
      <c r="M187" s="399">
        <f ca="1">Розрахунок!L185</f>
        <v>0</v>
      </c>
      <c r="N187" s="399">
        <f ca="1">Розрахунок!M185</f>
        <v>0</v>
      </c>
      <c r="O187" s="399">
        <f ca="1">Розрахунок!N185</f>
        <v>0</v>
      </c>
      <c r="P187" s="399">
        <f ca="1">Розрахунок!O185</f>
        <v>0</v>
      </c>
      <c r="Q187" s="387">
        <f ca="1">Розрахунок!DL185</f>
        <v>0</v>
      </c>
      <c r="R187" s="383" t="str">
        <f t="shared" si="6"/>
        <v xml:space="preserve"> </v>
      </c>
      <c r="S187" s="398">
        <f>Розрахунок!U185</f>
        <v>0</v>
      </c>
      <c r="T187" s="400">
        <f>Розрахунок!AB185</f>
        <v>0</v>
      </c>
      <c r="U187" s="136">
        <f>Розрахунок!AI185</f>
        <v>0</v>
      </c>
      <c r="V187" s="85">
        <f>Розрахунок!AP185</f>
        <v>0</v>
      </c>
      <c r="W187" s="398">
        <f>Розрахунок!AW185</f>
        <v>0</v>
      </c>
      <c r="X187" s="400">
        <f>Розрахунок!BD185</f>
        <v>0</v>
      </c>
      <c r="Y187" s="136">
        <f>Розрахунок!BK185</f>
        <v>0</v>
      </c>
      <c r="Z187" s="85">
        <f>Розрахунок!BR185</f>
        <v>0</v>
      </c>
      <c r="AA187" s="398">
        <f>Розрахунок!BY185</f>
        <v>0</v>
      </c>
      <c r="AB187" s="85">
        <f>Розрахунок!CF185</f>
        <v>0</v>
      </c>
      <c r="AC187" s="398">
        <f>Розрахунок!CM185</f>
        <v>0</v>
      </c>
      <c r="AD187" s="400">
        <f>Розрахунок!CT185</f>
        <v>0</v>
      </c>
      <c r="AE187" s="398">
        <f>Розрахунок!DA185</f>
        <v>0</v>
      </c>
      <c r="AF187" s="400">
        <f>Розрахунок!DH185</f>
        <v>0</v>
      </c>
      <c r="AG187" s="148"/>
      <c r="AI187" s="30" t="e">
        <f ca="1">Розрахунок!ED185</f>
        <v>#NAME?</v>
      </c>
      <c r="AJ187" s="31" t="e">
        <f ca="1">Розрахунок!EE185</f>
        <v>#NAME?</v>
      </c>
      <c r="AK187" s="31" t="e">
        <f ca="1">Розрахунок!EF185</f>
        <v>#NAME?</v>
      </c>
      <c r="AL187" s="31" t="e">
        <f ca="1">Розрахунок!EG185</f>
        <v>#NAME?</v>
      </c>
      <c r="AM187" s="31" t="e">
        <f ca="1">Розрахунок!EH185</f>
        <v>#NAME?</v>
      </c>
      <c r="AN187" s="31" t="e">
        <f ca="1">Розрахунок!EI185</f>
        <v>#NAME?</v>
      </c>
      <c r="AO187" s="32" t="e">
        <f ca="1">Розрахунок!EJ185</f>
        <v>#NAME?</v>
      </c>
      <c r="AP187" s="149" t="e">
        <f ca="1">IF(OR(Розрахунок!$EP185&lt;&gt;""),"+","")</f>
        <v>#NAME?</v>
      </c>
      <c r="AQ187" s="5"/>
    </row>
    <row r="188" spans="1:43" s="52" customFormat="1" hidden="1" x14ac:dyDescent="0.2">
      <c r="A188" s="417" t="e">
        <f ca="1">Розрахунок!A186</f>
        <v>#NAME?</v>
      </c>
      <c r="B188" s="371">
        <f>Розрахунок!B186</f>
        <v>0</v>
      </c>
      <c r="C188" s="417" t="str">
        <f>Розрахунок!C186</f>
        <v/>
      </c>
      <c r="D188" s="398" t="str">
        <f>IF(Розрахунок!F186&lt;&gt;"",LEFT(Розрахунок!F186,LEN(Розрахунок!F186)-1)," ")</f>
        <v xml:space="preserve"> </v>
      </c>
      <c r="E188" s="399" t="str">
        <f>IF(Розрахунок!G186&lt;&gt;"",LEFT(Розрахунок!G186,LEN(Розрахунок!G186)-1)," ")</f>
        <v xml:space="preserve"> </v>
      </c>
      <c r="F188" s="399" t="str">
        <f>IF(Розрахунок!H186&lt;&gt;"",LEFT(Розрахунок!H186,LEN(Розрахунок!H186)-1)," ")</f>
        <v xml:space="preserve"> </v>
      </c>
      <c r="G188" s="400" t="str">
        <f>IF(Розрахунок!I186&lt;&gt;"",LEFT(Розрахунок!I186,LEN(Розрахунок!I186)-1)," ")</f>
        <v xml:space="preserve"> </v>
      </c>
      <c r="H188" s="136">
        <f>Розрахунок!J186</f>
        <v>0</v>
      </c>
      <c r="I188" s="399" t="str">
        <f>IF(Розрахунок!K186&lt;&gt;"",LEFT(Розрахунок!K186, LEN(Розрахунок!K186)-1)," ")</f>
        <v xml:space="preserve"> </v>
      </c>
      <c r="J188" s="399">
        <f>Розрахунок!E186</f>
        <v>0</v>
      </c>
      <c r="K188" s="85">
        <f>Розрахунок!DN186</f>
        <v>0</v>
      </c>
      <c r="L188" s="398">
        <f>Розрахунок!DM186</f>
        <v>0</v>
      </c>
      <c r="M188" s="399">
        <f ca="1">Розрахунок!L186</f>
        <v>0</v>
      </c>
      <c r="N188" s="399">
        <f ca="1">Розрахунок!M186</f>
        <v>0</v>
      </c>
      <c r="O188" s="399">
        <f ca="1">Розрахунок!N186</f>
        <v>0</v>
      </c>
      <c r="P188" s="399">
        <f ca="1">Розрахунок!O186</f>
        <v>0</v>
      </c>
      <c r="Q188" s="387">
        <f ca="1">Розрахунок!DL186</f>
        <v>0</v>
      </c>
      <c r="R188" s="383" t="str">
        <f t="shared" si="6"/>
        <v xml:space="preserve"> </v>
      </c>
      <c r="S188" s="398">
        <f>Розрахунок!U186</f>
        <v>0</v>
      </c>
      <c r="T188" s="400">
        <f>Розрахунок!AB186</f>
        <v>0</v>
      </c>
      <c r="U188" s="136">
        <f>Розрахунок!AI186</f>
        <v>0</v>
      </c>
      <c r="V188" s="85">
        <f>Розрахунок!AP186</f>
        <v>0</v>
      </c>
      <c r="W188" s="398">
        <f>Розрахунок!AW186</f>
        <v>0</v>
      </c>
      <c r="X188" s="400">
        <f>Розрахунок!BD186</f>
        <v>0</v>
      </c>
      <c r="Y188" s="136">
        <f>Розрахунок!BK186</f>
        <v>0</v>
      </c>
      <c r="Z188" s="85">
        <f>Розрахунок!BR186</f>
        <v>0</v>
      </c>
      <c r="AA188" s="398">
        <f>Розрахунок!BY186</f>
        <v>0</v>
      </c>
      <c r="AB188" s="85">
        <f>Розрахунок!CF186</f>
        <v>0</v>
      </c>
      <c r="AC188" s="398">
        <f>Розрахунок!CM186</f>
        <v>0</v>
      </c>
      <c r="AD188" s="400">
        <f>Розрахунок!CT186</f>
        <v>0</v>
      </c>
      <c r="AE188" s="398">
        <f>Розрахунок!DA186</f>
        <v>0</v>
      </c>
      <c r="AF188" s="400">
        <f>Розрахунок!DH186</f>
        <v>0</v>
      </c>
      <c r="AG188" s="148"/>
      <c r="AI188" s="30" t="e">
        <f ca="1">Розрахунок!ED186</f>
        <v>#NAME?</v>
      </c>
      <c r="AJ188" s="31" t="e">
        <f ca="1">Розрахунок!EE186</f>
        <v>#NAME?</v>
      </c>
      <c r="AK188" s="31" t="e">
        <f ca="1">Розрахунок!EF186</f>
        <v>#NAME?</v>
      </c>
      <c r="AL188" s="31" t="e">
        <f ca="1">Розрахунок!EG186</f>
        <v>#NAME?</v>
      </c>
      <c r="AM188" s="31" t="e">
        <f ca="1">Розрахунок!EH186</f>
        <v>#NAME?</v>
      </c>
      <c r="AN188" s="31" t="e">
        <f ca="1">Розрахунок!EI186</f>
        <v>#NAME?</v>
      </c>
      <c r="AO188" s="32" t="e">
        <f ca="1">Розрахунок!EJ186</f>
        <v>#NAME?</v>
      </c>
      <c r="AP188" s="149" t="e">
        <f ca="1">IF(OR(Розрахунок!$EP186&lt;&gt;""),"+","")</f>
        <v>#NAME?</v>
      </c>
      <c r="AQ188" s="5"/>
    </row>
    <row r="189" spans="1:43" s="52" customFormat="1" hidden="1" x14ac:dyDescent="0.2">
      <c r="A189" s="417" t="e">
        <f ca="1">Розрахунок!A187</f>
        <v>#NAME?</v>
      </c>
      <c r="B189" s="371">
        <f>Розрахунок!B187</f>
        <v>0</v>
      </c>
      <c r="C189" s="417" t="str">
        <f>Розрахунок!C187</f>
        <v/>
      </c>
      <c r="D189" s="398" t="str">
        <f>IF(Розрахунок!F187&lt;&gt;"",LEFT(Розрахунок!F187,LEN(Розрахунок!F187)-1)," ")</f>
        <v xml:space="preserve"> </v>
      </c>
      <c r="E189" s="399" t="str">
        <f>IF(Розрахунок!G187&lt;&gt;"",LEFT(Розрахунок!G187,LEN(Розрахунок!G187)-1)," ")</f>
        <v xml:space="preserve"> </v>
      </c>
      <c r="F189" s="399" t="str">
        <f>IF(Розрахунок!H187&lt;&gt;"",LEFT(Розрахунок!H187,LEN(Розрахунок!H187)-1)," ")</f>
        <v xml:space="preserve"> </v>
      </c>
      <c r="G189" s="400" t="str">
        <f>IF(Розрахунок!I187&lt;&gt;"",LEFT(Розрахунок!I187,LEN(Розрахунок!I187)-1)," ")</f>
        <v xml:space="preserve"> </v>
      </c>
      <c r="H189" s="136">
        <f>Розрахунок!J187</f>
        <v>0</v>
      </c>
      <c r="I189" s="399" t="str">
        <f>IF(Розрахунок!K187&lt;&gt;"",LEFT(Розрахунок!K187, LEN(Розрахунок!K187)-1)," ")</f>
        <v xml:space="preserve"> </v>
      </c>
      <c r="J189" s="399">
        <f>Розрахунок!E187</f>
        <v>0</v>
      </c>
      <c r="K189" s="85">
        <f>Розрахунок!DN187</f>
        <v>0</v>
      </c>
      <c r="L189" s="398">
        <f>Розрахунок!DM187</f>
        <v>0</v>
      </c>
      <c r="M189" s="399">
        <f ca="1">Розрахунок!L187</f>
        <v>0</v>
      </c>
      <c r="N189" s="399">
        <f ca="1">Розрахунок!M187</f>
        <v>0</v>
      </c>
      <c r="O189" s="399">
        <f ca="1">Розрахунок!N187</f>
        <v>0</v>
      </c>
      <c r="P189" s="399">
        <f ca="1">Розрахунок!O187</f>
        <v>0</v>
      </c>
      <c r="Q189" s="387">
        <f ca="1">Розрахунок!DL187</f>
        <v>0</v>
      </c>
      <c r="R189" s="383" t="str">
        <f t="shared" si="6"/>
        <v xml:space="preserve"> </v>
      </c>
      <c r="S189" s="398">
        <f>Розрахунок!U187</f>
        <v>0</v>
      </c>
      <c r="T189" s="400">
        <f>Розрахунок!AB187</f>
        <v>0</v>
      </c>
      <c r="U189" s="136">
        <f>Розрахунок!AI187</f>
        <v>0</v>
      </c>
      <c r="V189" s="85">
        <f>Розрахунок!AP187</f>
        <v>0</v>
      </c>
      <c r="W189" s="398">
        <f>Розрахунок!AW187</f>
        <v>0</v>
      </c>
      <c r="X189" s="400">
        <f>Розрахунок!BD187</f>
        <v>0</v>
      </c>
      <c r="Y189" s="136">
        <f>Розрахунок!BK187</f>
        <v>0</v>
      </c>
      <c r="Z189" s="85">
        <f>Розрахунок!BR187</f>
        <v>0</v>
      </c>
      <c r="AA189" s="398">
        <f>Розрахунок!BY187</f>
        <v>0</v>
      </c>
      <c r="AB189" s="85">
        <f>Розрахунок!CF187</f>
        <v>0</v>
      </c>
      <c r="AC189" s="398">
        <f>Розрахунок!CM187</f>
        <v>0</v>
      </c>
      <c r="AD189" s="400">
        <f>Розрахунок!CT187</f>
        <v>0</v>
      </c>
      <c r="AE189" s="398">
        <f>Розрахунок!DA187</f>
        <v>0</v>
      </c>
      <c r="AF189" s="400">
        <f>Розрахунок!DH187</f>
        <v>0</v>
      </c>
      <c r="AG189" s="148"/>
      <c r="AI189" s="30" t="e">
        <f ca="1">Розрахунок!ED187</f>
        <v>#NAME?</v>
      </c>
      <c r="AJ189" s="31" t="e">
        <f ca="1">Розрахунок!EE187</f>
        <v>#NAME?</v>
      </c>
      <c r="AK189" s="31" t="e">
        <f ca="1">Розрахунок!EF187</f>
        <v>#NAME?</v>
      </c>
      <c r="AL189" s="31" t="e">
        <f ca="1">Розрахунок!EG187</f>
        <v>#NAME?</v>
      </c>
      <c r="AM189" s="31" t="e">
        <f ca="1">Розрахунок!EH187</f>
        <v>#NAME?</v>
      </c>
      <c r="AN189" s="31" t="e">
        <f ca="1">Розрахунок!EI187</f>
        <v>#NAME?</v>
      </c>
      <c r="AO189" s="32" t="e">
        <f ca="1">Розрахунок!EJ187</f>
        <v>#NAME?</v>
      </c>
      <c r="AP189" s="149" t="e">
        <f ca="1">IF(OR(Розрахунок!$EP187&lt;&gt;""),"+","")</f>
        <v>#NAME?</v>
      </c>
      <c r="AQ189" s="5"/>
    </row>
    <row r="190" spans="1:43" s="52" customFormat="1" hidden="1" x14ac:dyDescent="0.2">
      <c r="A190" s="417" t="e">
        <f ca="1">Розрахунок!A188</f>
        <v>#NAME?</v>
      </c>
      <c r="B190" s="371">
        <f>Розрахунок!B188</f>
        <v>0</v>
      </c>
      <c r="C190" s="417" t="str">
        <f>Розрахунок!C188</f>
        <v/>
      </c>
      <c r="D190" s="398" t="str">
        <f>IF(Розрахунок!F188&lt;&gt;"",LEFT(Розрахунок!F188,LEN(Розрахунок!F188)-1)," ")</f>
        <v xml:space="preserve"> </v>
      </c>
      <c r="E190" s="399" t="str">
        <f>IF(Розрахунок!G188&lt;&gt;"",LEFT(Розрахунок!G188,LEN(Розрахунок!G188)-1)," ")</f>
        <v xml:space="preserve"> </v>
      </c>
      <c r="F190" s="399" t="str">
        <f>IF(Розрахунок!H188&lt;&gt;"",LEFT(Розрахунок!H188,LEN(Розрахунок!H188)-1)," ")</f>
        <v xml:space="preserve"> </v>
      </c>
      <c r="G190" s="400" t="str">
        <f>IF(Розрахунок!I188&lt;&gt;"",LEFT(Розрахунок!I188,LEN(Розрахунок!I188)-1)," ")</f>
        <v xml:space="preserve"> </v>
      </c>
      <c r="H190" s="136">
        <f>Розрахунок!J188</f>
        <v>0</v>
      </c>
      <c r="I190" s="399" t="str">
        <f>IF(Розрахунок!K188&lt;&gt;"",LEFT(Розрахунок!K188, LEN(Розрахунок!K188)-1)," ")</f>
        <v xml:space="preserve"> </v>
      </c>
      <c r="J190" s="399">
        <f>Розрахунок!E188</f>
        <v>0</v>
      </c>
      <c r="K190" s="85">
        <f>Розрахунок!DN188</f>
        <v>0</v>
      </c>
      <c r="L190" s="398">
        <f>Розрахунок!DM188</f>
        <v>0</v>
      </c>
      <c r="M190" s="399">
        <f ca="1">Розрахунок!L188</f>
        <v>0</v>
      </c>
      <c r="N190" s="399">
        <f ca="1">Розрахунок!M188</f>
        <v>0</v>
      </c>
      <c r="O190" s="399">
        <f ca="1">Розрахунок!N188</f>
        <v>0</v>
      </c>
      <c r="P190" s="399">
        <f ca="1">Розрахунок!O188</f>
        <v>0</v>
      </c>
      <c r="Q190" s="387">
        <f ca="1">Розрахунок!DL188</f>
        <v>0</v>
      </c>
      <c r="R190" s="383" t="str">
        <f t="shared" si="6"/>
        <v xml:space="preserve"> </v>
      </c>
      <c r="S190" s="398">
        <f>Розрахунок!U188</f>
        <v>0</v>
      </c>
      <c r="T190" s="400">
        <f>Розрахунок!AB188</f>
        <v>0</v>
      </c>
      <c r="U190" s="136">
        <f>Розрахунок!AI188</f>
        <v>0</v>
      </c>
      <c r="V190" s="85">
        <f>Розрахунок!AP188</f>
        <v>0</v>
      </c>
      <c r="W190" s="398">
        <f>Розрахунок!AW188</f>
        <v>0</v>
      </c>
      <c r="X190" s="400">
        <f>Розрахунок!BD188</f>
        <v>0</v>
      </c>
      <c r="Y190" s="136">
        <f>Розрахунок!BK188</f>
        <v>0</v>
      </c>
      <c r="Z190" s="85">
        <f>Розрахунок!BR188</f>
        <v>0</v>
      </c>
      <c r="AA190" s="398">
        <f>Розрахунок!BY188</f>
        <v>0</v>
      </c>
      <c r="AB190" s="85">
        <f>Розрахунок!CF188</f>
        <v>0</v>
      </c>
      <c r="AC190" s="398">
        <f>Розрахунок!CM188</f>
        <v>0</v>
      </c>
      <c r="AD190" s="400">
        <f>Розрахунок!CT188</f>
        <v>0</v>
      </c>
      <c r="AE190" s="398">
        <f>Розрахунок!DA188</f>
        <v>0</v>
      </c>
      <c r="AF190" s="400">
        <f>Розрахунок!DH188</f>
        <v>0</v>
      </c>
      <c r="AG190" s="148"/>
      <c r="AI190" s="30" t="e">
        <f ca="1">Розрахунок!ED188</f>
        <v>#NAME?</v>
      </c>
      <c r="AJ190" s="31" t="e">
        <f ca="1">Розрахунок!EE188</f>
        <v>#NAME?</v>
      </c>
      <c r="AK190" s="31" t="e">
        <f ca="1">Розрахунок!EF188</f>
        <v>#NAME?</v>
      </c>
      <c r="AL190" s="31" t="e">
        <f ca="1">Розрахунок!EG188</f>
        <v>#NAME?</v>
      </c>
      <c r="AM190" s="31" t="e">
        <f ca="1">Розрахунок!EH188</f>
        <v>#NAME?</v>
      </c>
      <c r="AN190" s="31" t="e">
        <f ca="1">Розрахунок!EI188</f>
        <v>#NAME?</v>
      </c>
      <c r="AO190" s="32" t="e">
        <f ca="1">Розрахунок!EJ188</f>
        <v>#NAME?</v>
      </c>
      <c r="AP190" s="149" t="e">
        <f ca="1">IF(OR(Розрахунок!$EP188&lt;&gt;""),"+","")</f>
        <v>#NAME?</v>
      </c>
      <c r="AQ190" s="5"/>
    </row>
    <row r="191" spans="1:43" s="52" customFormat="1" hidden="1" x14ac:dyDescent="0.2">
      <c r="A191" s="417" t="e">
        <f ca="1">Розрахунок!A189</f>
        <v>#NAME?</v>
      </c>
      <c r="B191" s="371">
        <f>Розрахунок!B189</f>
        <v>0</v>
      </c>
      <c r="C191" s="417" t="str">
        <f>Розрахунок!C189</f>
        <v/>
      </c>
      <c r="D191" s="398" t="str">
        <f>IF(Розрахунок!F189&lt;&gt;"",LEFT(Розрахунок!F189,LEN(Розрахунок!F189)-1)," ")</f>
        <v xml:space="preserve"> </v>
      </c>
      <c r="E191" s="399" t="str">
        <f>IF(Розрахунок!G189&lt;&gt;"",LEFT(Розрахунок!G189,LEN(Розрахунок!G189)-1)," ")</f>
        <v xml:space="preserve"> </v>
      </c>
      <c r="F191" s="399" t="str">
        <f>IF(Розрахунок!H189&lt;&gt;"",LEFT(Розрахунок!H189,LEN(Розрахунок!H189)-1)," ")</f>
        <v xml:space="preserve"> </v>
      </c>
      <c r="G191" s="400" t="str">
        <f>IF(Розрахунок!I189&lt;&gt;"",LEFT(Розрахунок!I189,LEN(Розрахунок!I189)-1)," ")</f>
        <v xml:space="preserve"> </v>
      </c>
      <c r="H191" s="136">
        <f>Розрахунок!J189</f>
        <v>0</v>
      </c>
      <c r="I191" s="399" t="str">
        <f>IF(Розрахунок!K189&lt;&gt;"",LEFT(Розрахунок!K189, LEN(Розрахунок!K189)-1)," ")</f>
        <v xml:space="preserve"> </v>
      </c>
      <c r="J191" s="399">
        <f>Розрахунок!E189</f>
        <v>0</v>
      </c>
      <c r="K191" s="85">
        <f>Розрахунок!DN189</f>
        <v>0</v>
      </c>
      <c r="L191" s="398">
        <f>Розрахунок!DM189</f>
        <v>0</v>
      </c>
      <c r="M191" s="399">
        <f ca="1">Розрахунок!L189</f>
        <v>0</v>
      </c>
      <c r="N191" s="399">
        <f ca="1">Розрахунок!M189</f>
        <v>0</v>
      </c>
      <c r="O191" s="399">
        <f ca="1">Розрахунок!N189</f>
        <v>0</v>
      </c>
      <c r="P191" s="399">
        <f ca="1">Розрахунок!O189</f>
        <v>0</v>
      </c>
      <c r="Q191" s="387">
        <f ca="1">Розрахунок!DL189</f>
        <v>0</v>
      </c>
      <c r="R191" s="383" t="str">
        <f t="shared" si="6"/>
        <v xml:space="preserve"> </v>
      </c>
      <c r="S191" s="398">
        <f>Розрахунок!U189</f>
        <v>0</v>
      </c>
      <c r="T191" s="400">
        <f>Розрахунок!AB189</f>
        <v>0</v>
      </c>
      <c r="U191" s="136">
        <f>Розрахунок!AI189</f>
        <v>0</v>
      </c>
      <c r="V191" s="85">
        <f>Розрахунок!AP189</f>
        <v>0</v>
      </c>
      <c r="W191" s="398">
        <f>Розрахунок!AW189</f>
        <v>0</v>
      </c>
      <c r="X191" s="400">
        <f>Розрахунок!BD189</f>
        <v>0</v>
      </c>
      <c r="Y191" s="136">
        <f>Розрахунок!BK189</f>
        <v>0</v>
      </c>
      <c r="Z191" s="85">
        <f>Розрахунок!BR189</f>
        <v>0</v>
      </c>
      <c r="AA191" s="398">
        <f>Розрахунок!BY189</f>
        <v>0</v>
      </c>
      <c r="AB191" s="85">
        <f>Розрахунок!CF189</f>
        <v>0</v>
      </c>
      <c r="AC191" s="398">
        <f>Розрахунок!CM189</f>
        <v>0</v>
      </c>
      <c r="AD191" s="400">
        <f>Розрахунок!CT189</f>
        <v>0</v>
      </c>
      <c r="AE191" s="398">
        <f>Розрахунок!DA189</f>
        <v>0</v>
      </c>
      <c r="AF191" s="400">
        <f>Розрахунок!DH189</f>
        <v>0</v>
      </c>
      <c r="AG191" s="148"/>
      <c r="AI191" s="30" t="e">
        <f ca="1">Розрахунок!ED189</f>
        <v>#NAME?</v>
      </c>
      <c r="AJ191" s="31" t="e">
        <f ca="1">Розрахунок!EE189</f>
        <v>#NAME?</v>
      </c>
      <c r="AK191" s="31" t="e">
        <f ca="1">Розрахунок!EF189</f>
        <v>#NAME?</v>
      </c>
      <c r="AL191" s="31" t="e">
        <f ca="1">Розрахунок!EG189</f>
        <v>#NAME?</v>
      </c>
      <c r="AM191" s="31" t="e">
        <f ca="1">Розрахунок!EH189</f>
        <v>#NAME?</v>
      </c>
      <c r="AN191" s="31" t="e">
        <f ca="1">Розрахунок!EI189</f>
        <v>#NAME?</v>
      </c>
      <c r="AO191" s="32" t="e">
        <f ca="1">Розрахунок!EJ189</f>
        <v>#NAME?</v>
      </c>
      <c r="AP191" s="149" t="e">
        <f ca="1">IF(OR(Розрахунок!$EP189&lt;&gt;""),"+","")</f>
        <v>#NAME?</v>
      </c>
      <c r="AQ191" s="5"/>
    </row>
    <row r="192" spans="1:43" s="52" customFormat="1" hidden="1" x14ac:dyDescent="0.2">
      <c r="A192" s="417" t="e">
        <f ca="1">Розрахунок!A190</f>
        <v>#NAME?</v>
      </c>
      <c r="B192" s="371">
        <f>Розрахунок!B190</f>
        <v>0</v>
      </c>
      <c r="C192" s="417" t="str">
        <f>Розрахунок!C190</f>
        <v/>
      </c>
      <c r="D192" s="398" t="str">
        <f>IF(Розрахунок!F190&lt;&gt;"",LEFT(Розрахунок!F190,LEN(Розрахунок!F190)-1)," ")</f>
        <v xml:space="preserve"> </v>
      </c>
      <c r="E192" s="399" t="str">
        <f>IF(Розрахунок!G190&lt;&gt;"",LEFT(Розрахунок!G190,LEN(Розрахунок!G190)-1)," ")</f>
        <v xml:space="preserve"> </v>
      </c>
      <c r="F192" s="399" t="str">
        <f>IF(Розрахунок!H190&lt;&gt;"",LEFT(Розрахунок!H190,LEN(Розрахунок!H190)-1)," ")</f>
        <v xml:space="preserve"> </v>
      </c>
      <c r="G192" s="400" t="str">
        <f>IF(Розрахунок!I190&lt;&gt;"",LEFT(Розрахунок!I190,LEN(Розрахунок!I190)-1)," ")</f>
        <v xml:space="preserve"> </v>
      </c>
      <c r="H192" s="136">
        <f>Розрахунок!J190</f>
        <v>0</v>
      </c>
      <c r="I192" s="399" t="str">
        <f>IF(Розрахунок!K190&lt;&gt;"",LEFT(Розрахунок!K190, LEN(Розрахунок!K190)-1)," ")</f>
        <v xml:space="preserve"> </v>
      </c>
      <c r="J192" s="399">
        <f>Розрахунок!E190</f>
        <v>0</v>
      </c>
      <c r="K192" s="85">
        <f>Розрахунок!DN190</f>
        <v>0</v>
      </c>
      <c r="L192" s="398">
        <f>Розрахунок!DM190</f>
        <v>0</v>
      </c>
      <c r="M192" s="399">
        <f ca="1">Розрахунок!L190</f>
        <v>0</v>
      </c>
      <c r="N192" s="399">
        <f ca="1">Розрахунок!M190</f>
        <v>0</v>
      </c>
      <c r="O192" s="399">
        <f ca="1">Розрахунок!N190</f>
        <v>0</v>
      </c>
      <c r="P192" s="399">
        <f ca="1">Розрахунок!O190</f>
        <v>0</v>
      </c>
      <c r="Q192" s="387">
        <f ca="1">Розрахунок!DL190</f>
        <v>0</v>
      </c>
      <c r="R192" s="383" t="str">
        <f t="shared" si="6"/>
        <v xml:space="preserve"> </v>
      </c>
      <c r="S192" s="398">
        <f>Розрахунок!U190</f>
        <v>0</v>
      </c>
      <c r="T192" s="400">
        <f>Розрахунок!AB190</f>
        <v>0</v>
      </c>
      <c r="U192" s="136">
        <f>Розрахунок!AI190</f>
        <v>0</v>
      </c>
      <c r="V192" s="85">
        <f>Розрахунок!AP190</f>
        <v>0</v>
      </c>
      <c r="W192" s="398">
        <f>Розрахунок!AW190</f>
        <v>0</v>
      </c>
      <c r="X192" s="400">
        <f>Розрахунок!BD190</f>
        <v>0</v>
      </c>
      <c r="Y192" s="136">
        <f>Розрахунок!BK190</f>
        <v>0</v>
      </c>
      <c r="Z192" s="85">
        <f>Розрахунок!BR190</f>
        <v>0</v>
      </c>
      <c r="AA192" s="398">
        <f>Розрахунок!BY190</f>
        <v>0</v>
      </c>
      <c r="AB192" s="85">
        <f>Розрахунок!CF190</f>
        <v>0</v>
      </c>
      <c r="AC192" s="398">
        <f>Розрахунок!CM190</f>
        <v>0</v>
      </c>
      <c r="AD192" s="400">
        <f>Розрахунок!CT190</f>
        <v>0</v>
      </c>
      <c r="AE192" s="398">
        <f>Розрахунок!DA190</f>
        <v>0</v>
      </c>
      <c r="AF192" s="400">
        <f>Розрахунок!DH190</f>
        <v>0</v>
      </c>
      <c r="AG192" s="148"/>
      <c r="AI192" s="30" t="e">
        <f ca="1">Розрахунок!ED190</f>
        <v>#NAME?</v>
      </c>
      <c r="AJ192" s="31" t="e">
        <f ca="1">Розрахунок!EE190</f>
        <v>#NAME?</v>
      </c>
      <c r="AK192" s="31" t="e">
        <f ca="1">Розрахунок!EF190</f>
        <v>#NAME?</v>
      </c>
      <c r="AL192" s="31" t="e">
        <f ca="1">Розрахунок!EG190</f>
        <v>#NAME?</v>
      </c>
      <c r="AM192" s="31" t="e">
        <f ca="1">Розрахунок!EH190</f>
        <v>#NAME?</v>
      </c>
      <c r="AN192" s="31" t="e">
        <f ca="1">Розрахунок!EI190</f>
        <v>#NAME?</v>
      </c>
      <c r="AO192" s="32" t="e">
        <f ca="1">Розрахунок!EJ190</f>
        <v>#NAME?</v>
      </c>
      <c r="AP192" s="149" t="e">
        <f ca="1">IF(OR(Розрахунок!$EP190&lt;&gt;""),"+","")</f>
        <v>#NAME?</v>
      </c>
      <c r="AQ192" s="5"/>
    </row>
    <row r="193" spans="1:43" s="52" customFormat="1" hidden="1" x14ac:dyDescent="0.2">
      <c r="A193" s="417" t="e">
        <f ca="1">Розрахунок!A191</f>
        <v>#NAME?</v>
      </c>
      <c r="B193" s="371">
        <f>Розрахунок!B191</f>
        <v>0</v>
      </c>
      <c r="C193" s="417" t="str">
        <f>Розрахунок!C191</f>
        <v/>
      </c>
      <c r="D193" s="398" t="str">
        <f>IF(Розрахунок!F191&lt;&gt;"",LEFT(Розрахунок!F191,LEN(Розрахунок!F191)-1)," ")</f>
        <v xml:space="preserve"> </v>
      </c>
      <c r="E193" s="399" t="str">
        <f>IF(Розрахунок!G191&lt;&gt;"",LEFT(Розрахунок!G191,LEN(Розрахунок!G191)-1)," ")</f>
        <v xml:space="preserve"> </v>
      </c>
      <c r="F193" s="399" t="str">
        <f>IF(Розрахунок!H191&lt;&gt;"",LEFT(Розрахунок!H191,LEN(Розрахунок!H191)-1)," ")</f>
        <v xml:space="preserve"> </v>
      </c>
      <c r="G193" s="400" t="str">
        <f>IF(Розрахунок!I191&lt;&gt;"",LEFT(Розрахунок!I191,LEN(Розрахунок!I191)-1)," ")</f>
        <v xml:space="preserve"> </v>
      </c>
      <c r="H193" s="136">
        <f>Розрахунок!J191</f>
        <v>0</v>
      </c>
      <c r="I193" s="399" t="str">
        <f>IF(Розрахунок!K191&lt;&gt;"",LEFT(Розрахунок!K191, LEN(Розрахунок!K191)-1)," ")</f>
        <v xml:space="preserve"> </v>
      </c>
      <c r="J193" s="399">
        <f>Розрахунок!E191</f>
        <v>0</v>
      </c>
      <c r="K193" s="85">
        <f>Розрахунок!DN191</f>
        <v>0</v>
      </c>
      <c r="L193" s="398">
        <f>Розрахунок!DM191</f>
        <v>0</v>
      </c>
      <c r="M193" s="399">
        <f ca="1">Розрахунок!L191</f>
        <v>0</v>
      </c>
      <c r="N193" s="399">
        <f ca="1">Розрахунок!M191</f>
        <v>0</v>
      </c>
      <c r="O193" s="399">
        <f ca="1">Розрахунок!N191</f>
        <v>0</v>
      </c>
      <c r="P193" s="399">
        <f ca="1">Розрахунок!O191</f>
        <v>0</v>
      </c>
      <c r="Q193" s="387">
        <f ca="1">Розрахунок!DL191</f>
        <v>0</v>
      </c>
      <c r="R193" s="383" t="str">
        <f t="shared" si="6"/>
        <v xml:space="preserve"> </v>
      </c>
      <c r="S193" s="398">
        <f>Розрахунок!U191</f>
        <v>0</v>
      </c>
      <c r="T193" s="400">
        <f>Розрахунок!AB191</f>
        <v>0</v>
      </c>
      <c r="U193" s="136">
        <f>Розрахунок!AI191</f>
        <v>0</v>
      </c>
      <c r="V193" s="85">
        <f>Розрахунок!AP191</f>
        <v>0</v>
      </c>
      <c r="W193" s="398">
        <f>Розрахунок!AW191</f>
        <v>0</v>
      </c>
      <c r="X193" s="400">
        <f>Розрахунок!BD191</f>
        <v>0</v>
      </c>
      <c r="Y193" s="136">
        <f>Розрахунок!BK191</f>
        <v>0</v>
      </c>
      <c r="Z193" s="85">
        <f>Розрахунок!BR191</f>
        <v>0</v>
      </c>
      <c r="AA193" s="398">
        <f>Розрахунок!BY191</f>
        <v>0</v>
      </c>
      <c r="AB193" s="85">
        <f>Розрахунок!CF191</f>
        <v>0</v>
      </c>
      <c r="AC193" s="398">
        <f>Розрахунок!CM191</f>
        <v>0</v>
      </c>
      <c r="AD193" s="400">
        <f>Розрахунок!CT191</f>
        <v>0</v>
      </c>
      <c r="AE193" s="398">
        <f>Розрахунок!DA191</f>
        <v>0</v>
      </c>
      <c r="AF193" s="400">
        <f>Розрахунок!DH191</f>
        <v>0</v>
      </c>
      <c r="AG193" s="148"/>
      <c r="AI193" s="30" t="e">
        <f ca="1">Розрахунок!ED191</f>
        <v>#NAME?</v>
      </c>
      <c r="AJ193" s="31" t="e">
        <f ca="1">Розрахунок!EE191</f>
        <v>#NAME?</v>
      </c>
      <c r="AK193" s="31" t="e">
        <f ca="1">Розрахунок!EF191</f>
        <v>#NAME?</v>
      </c>
      <c r="AL193" s="31" t="e">
        <f ca="1">Розрахунок!EG191</f>
        <v>#NAME?</v>
      </c>
      <c r="AM193" s="31" t="e">
        <f ca="1">Розрахунок!EH191</f>
        <v>#NAME?</v>
      </c>
      <c r="AN193" s="31" t="e">
        <f ca="1">Розрахунок!EI191</f>
        <v>#NAME?</v>
      </c>
      <c r="AO193" s="32" t="e">
        <f ca="1">Розрахунок!EJ191</f>
        <v>#NAME?</v>
      </c>
      <c r="AP193" s="149" t="e">
        <f ca="1">IF(OR(Розрахунок!$EP191&lt;&gt;""),"+","")</f>
        <v>#NAME?</v>
      </c>
      <c r="AQ193" s="5"/>
    </row>
    <row r="194" spans="1:43" s="52" customFormat="1" hidden="1" x14ac:dyDescent="0.2">
      <c r="A194" s="417" t="e">
        <f ca="1">Розрахунок!A192</f>
        <v>#NAME?</v>
      </c>
      <c r="B194" s="371">
        <f>Розрахунок!B192</f>
        <v>0</v>
      </c>
      <c r="C194" s="417" t="str">
        <f>Розрахунок!C192</f>
        <v/>
      </c>
      <c r="D194" s="398" t="str">
        <f>IF(Розрахунок!F192&lt;&gt;"",LEFT(Розрахунок!F192,LEN(Розрахунок!F192)-1)," ")</f>
        <v xml:space="preserve"> </v>
      </c>
      <c r="E194" s="399" t="str">
        <f>IF(Розрахунок!G192&lt;&gt;"",LEFT(Розрахунок!G192,LEN(Розрахунок!G192)-1)," ")</f>
        <v xml:space="preserve"> </v>
      </c>
      <c r="F194" s="399" t="str">
        <f>IF(Розрахунок!H192&lt;&gt;"",LEFT(Розрахунок!H192,LEN(Розрахунок!H192)-1)," ")</f>
        <v xml:space="preserve"> </v>
      </c>
      <c r="G194" s="400" t="str">
        <f>IF(Розрахунок!I192&lt;&gt;"",LEFT(Розрахунок!I192,LEN(Розрахунок!I192)-1)," ")</f>
        <v xml:space="preserve"> </v>
      </c>
      <c r="H194" s="136">
        <f>Розрахунок!J192</f>
        <v>0</v>
      </c>
      <c r="I194" s="399" t="str">
        <f>IF(Розрахунок!K192&lt;&gt;"",LEFT(Розрахунок!K192, LEN(Розрахунок!K192)-1)," ")</f>
        <v xml:space="preserve"> </v>
      </c>
      <c r="J194" s="399">
        <f>Розрахунок!E192</f>
        <v>0</v>
      </c>
      <c r="K194" s="85">
        <f>Розрахунок!DN192</f>
        <v>0</v>
      </c>
      <c r="L194" s="398">
        <f>Розрахунок!DM192</f>
        <v>0</v>
      </c>
      <c r="M194" s="399">
        <f ca="1">Розрахунок!L192</f>
        <v>0</v>
      </c>
      <c r="N194" s="399">
        <f ca="1">Розрахунок!M192</f>
        <v>0</v>
      </c>
      <c r="O194" s="399">
        <f ca="1">Розрахунок!N192</f>
        <v>0</v>
      </c>
      <c r="P194" s="399">
        <f ca="1">Розрахунок!O192</f>
        <v>0</v>
      </c>
      <c r="Q194" s="387">
        <f ca="1">Розрахунок!DL192</f>
        <v>0</v>
      </c>
      <c r="R194" s="383" t="str">
        <f t="shared" si="6"/>
        <v xml:space="preserve"> </v>
      </c>
      <c r="S194" s="398">
        <f>Розрахунок!U192</f>
        <v>0</v>
      </c>
      <c r="T194" s="400">
        <f>Розрахунок!AB192</f>
        <v>0</v>
      </c>
      <c r="U194" s="136">
        <f>Розрахунок!AI192</f>
        <v>0</v>
      </c>
      <c r="V194" s="85">
        <f>Розрахунок!AP192</f>
        <v>0</v>
      </c>
      <c r="W194" s="398">
        <f>Розрахунок!AW192</f>
        <v>0</v>
      </c>
      <c r="X194" s="400">
        <f>Розрахунок!BD192</f>
        <v>0</v>
      </c>
      <c r="Y194" s="136">
        <f>Розрахунок!BK192</f>
        <v>0</v>
      </c>
      <c r="Z194" s="85">
        <f>Розрахунок!BR192</f>
        <v>0</v>
      </c>
      <c r="AA194" s="398">
        <f>Розрахунок!BY192</f>
        <v>0</v>
      </c>
      <c r="AB194" s="85">
        <f>Розрахунок!CF192</f>
        <v>0</v>
      </c>
      <c r="AC194" s="398">
        <f>Розрахунок!CM192</f>
        <v>0</v>
      </c>
      <c r="AD194" s="400">
        <f>Розрахунок!CT192</f>
        <v>0</v>
      </c>
      <c r="AE194" s="398">
        <f>Розрахунок!DA192</f>
        <v>0</v>
      </c>
      <c r="AF194" s="400">
        <f>Розрахунок!DH192</f>
        <v>0</v>
      </c>
      <c r="AG194" s="148"/>
      <c r="AI194" s="30" t="e">
        <f ca="1">Розрахунок!ED192</f>
        <v>#NAME?</v>
      </c>
      <c r="AJ194" s="31" t="e">
        <f ca="1">Розрахунок!EE192</f>
        <v>#NAME?</v>
      </c>
      <c r="AK194" s="31" t="e">
        <f ca="1">Розрахунок!EF192</f>
        <v>#NAME?</v>
      </c>
      <c r="AL194" s="31" t="e">
        <f ca="1">Розрахунок!EG192</f>
        <v>#NAME?</v>
      </c>
      <c r="AM194" s="31" t="e">
        <f ca="1">Розрахунок!EH192</f>
        <v>#NAME?</v>
      </c>
      <c r="AN194" s="31" t="e">
        <f ca="1">Розрахунок!EI192</f>
        <v>#NAME?</v>
      </c>
      <c r="AO194" s="32" t="e">
        <f ca="1">Розрахунок!EJ192</f>
        <v>#NAME?</v>
      </c>
      <c r="AP194" s="149" t="e">
        <f ca="1">IF(OR(Розрахунок!$EP192&lt;&gt;""),"+","")</f>
        <v>#NAME?</v>
      </c>
      <c r="AQ194" s="5"/>
    </row>
    <row r="195" spans="1:43" s="52" customFormat="1" ht="13.5" hidden="1" thickBot="1" x14ac:dyDescent="0.25">
      <c r="A195" s="366" t="e">
        <f ca="1">Розрахунок!A193</f>
        <v>#NAME?</v>
      </c>
      <c r="B195" s="453">
        <f>Розрахунок!B193</f>
        <v>0</v>
      </c>
      <c r="C195" s="366" t="str">
        <f>Розрахунок!C193</f>
        <v/>
      </c>
      <c r="D195" s="454" t="str">
        <f>IF(Розрахунок!F193&lt;&gt;"",LEFT(Розрахунок!F193,LEN(Розрахунок!F193)-1)," ")</f>
        <v xml:space="preserve"> </v>
      </c>
      <c r="E195" s="449" t="str">
        <f>IF(Розрахунок!G193&lt;&gt;"",LEFT(Розрахунок!G193,LEN(Розрахунок!G193)-1)," ")</f>
        <v xml:space="preserve"> </v>
      </c>
      <c r="F195" s="449" t="str">
        <f>IF(Розрахунок!H193&lt;&gt;"",LEFT(Розрахунок!H193,LEN(Розрахунок!H193)-1)," ")</f>
        <v xml:space="preserve"> </v>
      </c>
      <c r="G195" s="455" t="str">
        <f>IF(Розрахунок!I193&lt;&gt;"",LEFT(Розрахунок!I193,LEN(Розрахунок!I193)-1)," ")</f>
        <v xml:space="preserve"> </v>
      </c>
      <c r="H195" s="456">
        <f>Розрахунок!J193</f>
        <v>0</v>
      </c>
      <c r="I195" s="449" t="str">
        <f>IF(Розрахунок!K193&lt;&gt;"",LEFT(Розрахунок!K193, LEN(Розрахунок!K193)-1)," ")</f>
        <v xml:space="preserve"> </v>
      </c>
      <c r="J195" s="449">
        <f>Розрахунок!E193</f>
        <v>0</v>
      </c>
      <c r="K195" s="457">
        <f>Розрахунок!DN193</f>
        <v>0</v>
      </c>
      <c r="L195" s="454">
        <f>Розрахунок!DM193</f>
        <v>0</v>
      </c>
      <c r="M195" s="449">
        <f ca="1">Розрахунок!L193</f>
        <v>0</v>
      </c>
      <c r="N195" s="449">
        <f ca="1">Розрахунок!M193</f>
        <v>0</v>
      </c>
      <c r="O195" s="449">
        <f ca="1">Розрахунок!N193</f>
        <v>0</v>
      </c>
      <c r="P195" s="449">
        <f ca="1">Розрахунок!O193</f>
        <v>0</v>
      </c>
      <c r="Q195" s="458">
        <f ca="1">Розрахунок!DL193</f>
        <v>0</v>
      </c>
      <c r="R195" s="459" t="str">
        <f t="shared" si="6"/>
        <v xml:space="preserve"> </v>
      </c>
      <c r="S195" s="454">
        <f>Розрахунок!U193</f>
        <v>0</v>
      </c>
      <c r="T195" s="455">
        <f>Розрахунок!AB193</f>
        <v>0</v>
      </c>
      <c r="U195" s="456">
        <f>Розрахунок!AI193</f>
        <v>0</v>
      </c>
      <c r="V195" s="457">
        <f>Розрахунок!AP193</f>
        <v>0</v>
      </c>
      <c r="W195" s="454">
        <f>Розрахунок!AW193</f>
        <v>0</v>
      </c>
      <c r="X195" s="455">
        <f>Розрахунок!BD193</f>
        <v>0</v>
      </c>
      <c r="Y195" s="456">
        <f>Розрахунок!BK193</f>
        <v>0</v>
      </c>
      <c r="Z195" s="457">
        <f>Розрахунок!BR193</f>
        <v>0</v>
      </c>
      <c r="AA195" s="454">
        <f>Розрахунок!BY193</f>
        <v>0</v>
      </c>
      <c r="AB195" s="457">
        <f>Розрахунок!CF193</f>
        <v>0</v>
      </c>
      <c r="AC195" s="454">
        <f>Розрахунок!CM193</f>
        <v>0</v>
      </c>
      <c r="AD195" s="455">
        <f>Розрахунок!CT193</f>
        <v>0</v>
      </c>
      <c r="AE195" s="454">
        <f>Розрахунок!DA193</f>
        <v>0</v>
      </c>
      <c r="AF195" s="455">
        <f>Розрахунок!DH193</f>
        <v>0</v>
      </c>
      <c r="AG195" s="148"/>
      <c r="AI195" s="34" t="e">
        <f ca="1">Розрахунок!ED193</f>
        <v>#NAME?</v>
      </c>
      <c r="AJ195" s="35" t="e">
        <f ca="1">Розрахунок!EE193</f>
        <v>#NAME?</v>
      </c>
      <c r="AK195" s="35" t="e">
        <f ca="1">Розрахунок!EF193</f>
        <v>#NAME?</v>
      </c>
      <c r="AL195" s="35" t="e">
        <f ca="1">Розрахунок!EG193</f>
        <v>#NAME?</v>
      </c>
      <c r="AM195" s="35" t="e">
        <f ca="1">Розрахунок!EH193</f>
        <v>#NAME?</v>
      </c>
      <c r="AN195" s="35" t="e">
        <f ca="1">Розрахунок!EI193</f>
        <v>#NAME?</v>
      </c>
      <c r="AO195" s="36" t="e">
        <f ca="1">Розрахунок!EJ193</f>
        <v>#NAME?</v>
      </c>
      <c r="AP195" s="149" t="e">
        <f ca="1">IF(OR(Розрахунок!$EP193&lt;&gt;""),"+","")</f>
        <v>#NAME?</v>
      </c>
      <c r="AQ195" s="5"/>
    </row>
    <row r="196" spans="1:43" s="52" customFormat="1" hidden="1" x14ac:dyDescent="0.2">
      <c r="A196" s="416" t="str">
        <f ca="1">Розрахунок!A194</f>
        <v/>
      </c>
      <c r="B196" s="370" t="str">
        <f>Розрахунок!B194</f>
        <v/>
      </c>
      <c r="C196" s="416" t="str">
        <f>Розрахунок!C194</f>
        <v/>
      </c>
      <c r="D196" s="395" t="str">
        <f>IF(Розрахунок!F194&lt;&gt;"",LEFT(Розрахунок!F194,LEN(Розрахунок!F194)-1)," ")</f>
        <v xml:space="preserve"> </v>
      </c>
      <c r="E196" s="396" t="str">
        <f>IF(Розрахунок!G194&lt;&gt;"",LEFT(Розрахунок!G194,LEN(Розрахунок!G194)-1)," ")</f>
        <v xml:space="preserve"> </v>
      </c>
      <c r="F196" s="396" t="str">
        <f>IF(Розрахунок!H194&lt;&gt;"",LEFT(Розрахунок!H194,LEN(Розрахунок!H194)-1)," ")</f>
        <v xml:space="preserve"> </v>
      </c>
      <c r="G196" s="397" t="str">
        <f>IF(Розрахунок!I194&lt;&gt;"",LEFT(Розрахунок!I194,LEN(Розрахунок!I194)-1)," ")</f>
        <v xml:space="preserve"> </v>
      </c>
      <c r="H196" s="368">
        <f>Розрахунок!J194</f>
        <v>0</v>
      </c>
      <c r="I196" s="396" t="str">
        <f>IF(Розрахунок!K194&lt;&gt;"",LEFT(Розрахунок!K194, LEN(Розрахунок!K194)-1)," ")</f>
        <v xml:space="preserve"> </v>
      </c>
      <c r="J196" s="396">
        <f>Розрахунок!E194</f>
        <v>0</v>
      </c>
      <c r="K196" s="369">
        <f>Розрахунок!DN194</f>
        <v>0</v>
      </c>
      <c r="L196" s="395">
        <f>Розрахунок!DM194</f>
        <v>0</v>
      </c>
      <c r="M196" s="396">
        <f ca="1">Розрахунок!L194</f>
        <v>0</v>
      </c>
      <c r="N196" s="396">
        <f ca="1">Розрахунок!M194</f>
        <v>0</v>
      </c>
      <c r="O196" s="396">
        <f ca="1">Розрахунок!N194</f>
        <v>0</v>
      </c>
      <c r="P196" s="396">
        <f ca="1">Розрахунок!O194</f>
        <v>0</v>
      </c>
      <c r="Q196" s="386">
        <f ca="1">Розрахунок!DL194</f>
        <v>0</v>
      </c>
      <c r="R196" s="382" t="str">
        <f t="shared" si="6"/>
        <v xml:space="preserve"> </v>
      </c>
      <c r="S196" s="395">
        <f>Розрахунок!U194</f>
        <v>0</v>
      </c>
      <c r="T196" s="397">
        <f>Розрахунок!AB194</f>
        <v>0</v>
      </c>
      <c r="U196" s="368">
        <f>Розрахунок!AI194</f>
        <v>0</v>
      </c>
      <c r="V196" s="369">
        <f>Розрахунок!AP194</f>
        <v>0</v>
      </c>
      <c r="W196" s="395">
        <f>Розрахунок!AW194</f>
        <v>0</v>
      </c>
      <c r="X196" s="397">
        <f>Розрахунок!BD194</f>
        <v>0</v>
      </c>
      <c r="Y196" s="368">
        <f>Розрахунок!BK194</f>
        <v>0</v>
      </c>
      <c r="Z196" s="369">
        <f>Розрахунок!BR194</f>
        <v>0</v>
      </c>
      <c r="AA196" s="395">
        <f>Розрахунок!BY194</f>
        <v>0</v>
      </c>
      <c r="AB196" s="369">
        <f>Розрахунок!CF194</f>
        <v>0</v>
      </c>
      <c r="AC196" s="395">
        <f>Розрахунок!CM194</f>
        <v>0</v>
      </c>
      <c r="AD196" s="397">
        <f>Розрахунок!CT194</f>
        <v>0</v>
      </c>
      <c r="AE196" s="395">
        <f>Розрахунок!DA194</f>
        <v>0</v>
      </c>
      <c r="AF196" s="397">
        <f>Розрахунок!DH194</f>
        <v>0</v>
      </c>
      <c r="AG196" s="148"/>
      <c r="AI196" s="195">
        <f ca="1">Розрахунок!ED194</f>
        <v>0</v>
      </c>
      <c r="AJ196" s="196">
        <f ca="1">Розрахунок!EE194</f>
        <v>0</v>
      </c>
      <c r="AK196" s="196">
        <f ca="1">Розрахунок!EF194</f>
        <v>0</v>
      </c>
      <c r="AL196" s="196">
        <f ca="1">Розрахунок!EG194</f>
        <v>0</v>
      </c>
      <c r="AM196" s="196">
        <f ca="1">Розрахунок!EH194</f>
        <v>0</v>
      </c>
      <c r="AN196" s="196">
        <f ca="1">Розрахунок!EI194</f>
        <v>0</v>
      </c>
      <c r="AO196" s="197">
        <f ca="1">Розрахунок!EJ194</f>
        <v>0</v>
      </c>
      <c r="AP196" s="149" t="str">
        <f ca="1">IF(OR(Розрахунок!$EP194&lt;&gt;""),"+","")</f>
        <v/>
      </c>
      <c r="AQ196" s="5"/>
    </row>
    <row r="197" spans="1:43" s="52" customFormat="1" hidden="1" x14ac:dyDescent="0.2">
      <c r="A197" s="417" t="str">
        <f ca="1">Розрахунок!A195</f>
        <v/>
      </c>
      <c r="B197" s="371" t="str">
        <f>Розрахунок!B195</f>
        <v/>
      </c>
      <c r="C197" s="417" t="str">
        <f>Розрахунок!C195</f>
        <v/>
      </c>
      <c r="D197" s="398" t="str">
        <f>IF(Розрахунок!F195&lt;&gt;"",LEFT(Розрахунок!F195,LEN(Розрахунок!F195)-1)," ")</f>
        <v xml:space="preserve"> </v>
      </c>
      <c r="E197" s="399" t="str">
        <f>IF(Розрахунок!G195&lt;&gt;"",LEFT(Розрахунок!G195,LEN(Розрахунок!G195)-1)," ")</f>
        <v xml:space="preserve"> </v>
      </c>
      <c r="F197" s="399" t="str">
        <f>IF(Розрахунок!H195&lt;&gt;"",LEFT(Розрахунок!H195,LEN(Розрахунок!H195)-1)," ")</f>
        <v xml:space="preserve"> </v>
      </c>
      <c r="G197" s="400" t="str">
        <f>IF(Розрахунок!I195&lt;&gt;"",LEFT(Розрахунок!I195,LEN(Розрахунок!I195)-1)," ")</f>
        <v xml:space="preserve"> </v>
      </c>
      <c r="H197" s="136">
        <f>Розрахунок!J195</f>
        <v>0</v>
      </c>
      <c r="I197" s="399" t="str">
        <f>IF(Розрахунок!K195&lt;&gt;"",LEFT(Розрахунок!K195, LEN(Розрахунок!K195)-1)," ")</f>
        <v xml:space="preserve"> </v>
      </c>
      <c r="J197" s="399">
        <f>Розрахунок!E195</f>
        <v>0</v>
      </c>
      <c r="K197" s="85">
        <f>Розрахунок!DN195</f>
        <v>0</v>
      </c>
      <c r="L197" s="398">
        <f>Розрахунок!DM195</f>
        <v>0</v>
      </c>
      <c r="M197" s="399">
        <f ca="1">Розрахунок!L195</f>
        <v>0</v>
      </c>
      <c r="N197" s="399">
        <f ca="1">Розрахунок!M195</f>
        <v>0</v>
      </c>
      <c r="O197" s="399">
        <f ca="1">Розрахунок!N195</f>
        <v>0</v>
      </c>
      <c r="P197" s="399">
        <f ca="1">Розрахунок!O195</f>
        <v>0</v>
      </c>
      <c r="Q197" s="387">
        <f ca="1">Розрахунок!DL195</f>
        <v>0</v>
      </c>
      <c r="R197" s="383" t="str">
        <f t="shared" si="6"/>
        <v xml:space="preserve"> </v>
      </c>
      <c r="S197" s="398">
        <f>Розрахунок!U195</f>
        <v>0</v>
      </c>
      <c r="T197" s="400">
        <f>Розрахунок!AB195</f>
        <v>0</v>
      </c>
      <c r="U197" s="136">
        <f>Розрахунок!AI195</f>
        <v>0</v>
      </c>
      <c r="V197" s="85">
        <f>Розрахунок!AP195</f>
        <v>0</v>
      </c>
      <c r="W197" s="398">
        <f>Розрахунок!AW195</f>
        <v>0</v>
      </c>
      <c r="X197" s="400">
        <f>Розрахунок!BD195</f>
        <v>0</v>
      </c>
      <c r="Y197" s="136">
        <f>Розрахунок!BK195</f>
        <v>0</v>
      </c>
      <c r="Z197" s="85">
        <f>Розрахунок!BR195</f>
        <v>0</v>
      </c>
      <c r="AA197" s="398">
        <f>Розрахунок!BY195</f>
        <v>0</v>
      </c>
      <c r="AB197" s="85">
        <f>Розрахунок!CF195</f>
        <v>0</v>
      </c>
      <c r="AC197" s="398">
        <f>Розрахунок!CM195</f>
        <v>0</v>
      </c>
      <c r="AD197" s="400">
        <f>Розрахунок!CT195</f>
        <v>0</v>
      </c>
      <c r="AE197" s="398">
        <f>Розрахунок!DA195</f>
        <v>0</v>
      </c>
      <c r="AF197" s="400">
        <f>Розрахунок!DH195</f>
        <v>0</v>
      </c>
      <c r="AG197" s="148"/>
      <c r="AI197" s="30">
        <f ca="1">Розрахунок!ED195</f>
        <v>0</v>
      </c>
      <c r="AJ197" s="31">
        <f ca="1">Розрахунок!EE195</f>
        <v>0</v>
      </c>
      <c r="AK197" s="31">
        <f ca="1">Розрахунок!EF195</f>
        <v>0</v>
      </c>
      <c r="AL197" s="31">
        <f ca="1">Розрахунок!EG195</f>
        <v>0</v>
      </c>
      <c r="AM197" s="31">
        <f ca="1">Розрахунок!EH195</f>
        <v>0</v>
      </c>
      <c r="AN197" s="31">
        <f ca="1">Розрахунок!EI195</f>
        <v>0</v>
      </c>
      <c r="AO197" s="32">
        <f ca="1">Розрахунок!EJ195</f>
        <v>0</v>
      </c>
      <c r="AP197" s="149" t="str">
        <f ca="1">IF(OR(Розрахунок!$EP195&lt;&gt;""),"+","")</f>
        <v/>
      </c>
      <c r="AQ197" s="5"/>
    </row>
    <row r="198" spans="1:43" s="52" customFormat="1" hidden="1" x14ac:dyDescent="0.2">
      <c r="A198" s="417" t="str">
        <f ca="1">Розрахунок!A196</f>
        <v/>
      </c>
      <c r="B198" s="371" t="str">
        <f>Розрахунок!B196</f>
        <v/>
      </c>
      <c r="C198" s="417" t="str">
        <f>Розрахунок!C196</f>
        <v/>
      </c>
      <c r="D198" s="398" t="str">
        <f>IF(Розрахунок!F196&lt;&gt;"",LEFT(Розрахунок!F196,LEN(Розрахунок!F196)-1)," ")</f>
        <v xml:space="preserve"> </v>
      </c>
      <c r="E198" s="399" t="str">
        <f>IF(Розрахунок!G196&lt;&gt;"",LEFT(Розрахунок!G196,LEN(Розрахунок!G196)-1)," ")</f>
        <v xml:space="preserve"> </v>
      </c>
      <c r="F198" s="399" t="str">
        <f>IF(Розрахунок!H196&lt;&gt;"",LEFT(Розрахунок!H196,LEN(Розрахунок!H196)-1)," ")</f>
        <v xml:space="preserve"> </v>
      </c>
      <c r="G198" s="400" t="str">
        <f>IF(Розрахунок!I196&lt;&gt;"",LEFT(Розрахунок!I196,LEN(Розрахунок!I196)-1)," ")</f>
        <v xml:space="preserve"> </v>
      </c>
      <c r="H198" s="136">
        <f>Розрахунок!J196</f>
        <v>0</v>
      </c>
      <c r="I198" s="399" t="str">
        <f>IF(Розрахунок!K196&lt;&gt;"",LEFT(Розрахунок!K196, LEN(Розрахунок!K196)-1)," ")</f>
        <v xml:space="preserve"> </v>
      </c>
      <c r="J198" s="399">
        <f>Розрахунок!E196</f>
        <v>0</v>
      </c>
      <c r="K198" s="85">
        <f>Розрахунок!DN196</f>
        <v>0</v>
      </c>
      <c r="L198" s="398">
        <f>Розрахунок!DM196</f>
        <v>0</v>
      </c>
      <c r="M198" s="399">
        <f ca="1">Розрахунок!L196</f>
        <v>0</v>
      </c>
      <c r="N198" s="399">
        <f ca="1">Розрахунок!M196</f>
        <v>0</v>
      </c>
      <c r="O198" s="399">
        <f ca="1">Розрахунок!N196</f>
        <v>0</v>
      </c>
      <c r="P198" s="399">
        <f ca="1">Розрахунок!O196</f>
        <v>0</v>
      </c>
      <c r="Q198" s="387">
        <f ca="1">Розрахунок!DL196</f>
        <v>0</v>
      </c>
      <c r="R198" s="383" t="str">
        <f t="shared" si="6"/>
        <v xml:space="preserve"> </v>
      </c>
      <c r="S198" s="398">
        <f>Розрахунок!U196</f>
        <v>0</v>
      </c>
      <c r="T198" s="400">
        <f>Розрахунок!AB196</f>
        <v>0</v>
      </c>
      <c r="U198" s="136">
        <f>Розрахунок!AI196</f>
        <v>0</v>
      </c>
      <c r="V198" s="85">
        <f>Розрахунок!AP196</f>
        <v>0</v>
      </c>
      <c r="W198" s="398">
        <f>Розрахунок!AW196</f>
        <v>0</v>
      </c>
      <c r="X198" s="400">
        <f>Розрахунок!BD196</f>
        <v>0</v>
      </c>
      <c r="Y198" s="136">
        <f>Розрахунок!BK196</f>
        <v>0</v>
      </c>
      <c r="Z198" s="85">
        <f>Розрахунок!BR196</f>
        <v>0</v>
      </c>
      <c r="AA198" s="398">
        <f>Розрахунок!BY196</f>
        <v>0</v>
      </c>
      <c r="AB198" s="85">
        <f>Розрахунок!CF196</f>
        <v>0</v>
      </c>
      <c r="AC198" s="398">
        <f>Розрахунок!CM196</f>
        <v>0</v>
      </c>
      <c r="AD198" s="400">
        <f>Розрахунок!CT196</f>
        <v>0</v>
      </c>
      <c r="AE198" s="398">
        <f>Розрахунок!DA196</f>
        <v>0</v>
      </c>
      <c r="AF198" s="400">
        <f>Розрахунок!DH196</f>
        <v>0</v>
      </c>
      <c r="AG198" s="148"/>
      <c r="AI198" s="30">
        <f ca="1">Розрахунок!ED196</f>
        <v>0</v>
      </c>
      <c r="AJ198" s="31">
        <f ca="1">Розрахунок!EE196</f>
        <v>0</v>
      </c>
      <c r="AK198" s="31">
        <f ca="1">Розрахунок!EF196</f>
        <v>0</v>
      </c>
      <c r="AL198" s="31">
        <f ca="1">Розрахунок!EG196</f>
        <v>0</v>
      </c>
      <c r="AM198" s="31">
        <f ca="1">Розрахунок!EH196</f>
        <v>0</v>
      </c>
      <c r="AN198" s="31">
        <f ca="1">Розрахунок!EI196</f>
        <v>0</v>
      </c>
      <c r="AO198" s="32">
        <f ca="1">Розрахунок!EJ196</f>
        <v>0</v>
      </c>
      <c r="AP198" s="149" t="str">
        <f ca="1">IF(OR(Розрахунок!$EP196&lt;&gt;""),"+","")</f>
        <v/>
      </c>
      <c r="AQ198" s="5"/>
    </row>
    <row r="199" spans="1:43" s="52" customFormat="1" x14ac:dyDescent="0.2">
      <c r="A199" s="417" t="e">
        <f ca="1">Розрахунок!A197</f>
        <v>#NAME?</v>
      </c>
      <c r="B199" s="371" t="str">
        <f>Розрахунок!B197</f>
        <v>Виробнича практика</v>
      </c>
      <c r="C199" s="417">
        <f>Розрахунок!C197</f>
        <v>34</v>
      </c>
      <c r="D199" s="398" t="str">
        <f>IF(Розрахунок!F197&lt;&gt;"",LEFT(Розрахунок!F197,LEN(Розрахунок!F197)-1)," ")</f>
        <v xml:space="preserve"> </v>
      </c>
      <c r="E199" s="399" t="str">
        <f>IF(Розрахунок!G197&lt;&gt;"",LEFT(Розрахунок!G197,LEN(Розрахунок!G197)-1)," ")</f>
        <v>10*</v>
      </c>
      <c r="F199" s="399" t="str">
        <f>IF(Розрахунок!H197&lt;&gt;"",LEFT(Розрахунок!H197,LEN(Розрахунок!H197)-1)," ")</f>
        <v xml:space="preserve"> </v>
      </c>
      <c r="G199" s="400" t="str">
        <f>IF(Розрахунок!I197&lt;&gt;"",LEFT(Розрахунок!I197,LEN(Розрахунок!I197)-1)," ")</f>
        <v xml:space="preserve"> </v>
      </c>
      <c r="H199" s="136">
        <f>Розрахунок!J197</f>
        <v>0</v>
      </c>
      <c r="I199" s="399" t="str">
        <f>IF(Розрахунок!K197&lt;&gt;"",LEFT(Розрахунок!K197, LEN(Розрахунок!K197)-1)," ")</f>
        <v xml:space="preserve"> </v>
      </c>
      <c r="J199" s="399">
        <f>Розрахунок!E197</f>
        <v>4.5</v>
      </c>
      <c r="K199" s="85">
        <f>Розрахунок!DN197</f>
        <v>4.5</v>
      </c>
      <c r="L199" s="398">
        <f>Розрахунок!DM197</f>
        <v>135</v>
      </c>
      <c r="M199" s="399">
        <f ca="1">Розрахунок!L197</f>
        <v>0</v>
      </c>
      <c r="N199" s="399">
        <f ca="1">Розрахунок!M197</f>
        <v>0</v>
      </c>
      <c r="O199" s="399">
        <f ca="1">Розрахунок!N197</f>
        <v>0</v>
      </c>
      <c r="P199" s="399">
        <f ca="1">Розрахунок!O197</f>
        <v>0</v>
      </c>
      <c r="Q199" s="387">
        <f ca="1">Розрахунок!DL197</f>
        <v>135</v>
      </c>
      <c r="R199" s="383">
        <f t="shared" ca="1" si="6"/>
        <v>0</v>
      </c>
      <c r="S199" s="398">
        <f>Розрахунок!U197</f>
        <v>0</v>
      </c>
      <c r="T199" s="400">
        <f>Розрахунок!AB197</f>
        <v>0</v>
      </c>
      <c r="U199" s="136">
        <f>Розрахунок!AI197</f>
        <v>0</v>
      </c>
      <c r="V199" s="85">
        <f>Розрахунок!AP197</f>
        <v>0</v>
      </c>
      <c r="W199" s="398">
        <f>Розрахунок!AW197</f>
        <v>0</v>
      </c>
      <c r="X199" s="400">
        <f>Розрахунок!BD197</f>
        <v>0</v>
      </c>
      <c r="Y199" s="136">
        <f>Розрахунок!BK197</f>
        <v>0</v>
      </c>
      <c r="Z199" s="85">
        <f>Розрахунок!BR197</f>
        <v>0</v>
      </c>
      <c r="AA199" s="398">
        <f>Розрахунок!BY197</f>
        <v>0</v>
      </c>
      <c r="AB199" s="85">
        <f>Розрахунок!CF197</f>
        <v>0</v>
      </c>
      <c r="AC199" s="398">
        <f>Розрахунок!CM197</f>
        <v>0</v>
      </c>
      <c r="AD199" s="400">
        <f>Розрахунок!CT197</f>
        <v>0</v>
      </c>
      <c r="AE199" s="398">
        <f>Розрахунок!DA197</f>
        <v>0</v>
      </c>
      <c r="AF199" s="400">
        <f>Розрахунок!DH197</f>
        <v>0</v>
      </c>
      <c r="AG199" s="148"/>
      <c r="AI199" s="30" t="e">
        <f ca="1">Розрахунок!ED197</f>
        <v>#NAME?</v>
      </c>
      <c r="AJ199" s="31" t="e">
        <f ca="1">Розрахунок!EE197</f>
        <v>#NAME?</v>
      </c>
      <c r="AK199" s="31" t="e">
        <f ca="1">Розрахунок!EF197</f>
        <v>#NAME?</v>
      </c>
      <c r="AL199" s="31" t="e">
        <f ca="1">Розрахунок!EG197</f>
        <v>#NAME?</v>
      </c>
      <c r="AM199" s="31" t="e">
        <f ca="1">Розрахунок!EH197</f>
        <v>#NAME?</v>
      </c>
      <c r="AN199" s="31" t="e">
        <f ca="1">Розрахунок!EI197</f>
        <v>#NAME?</v>
      </c>
      <c r="AO199" s="32" t="e">
        <f ca="1">Розрахунок!EJ197</f>
        <v>#NAME?</v>
      </c>
      <c r="AP199" s="149" t="str">
        <f ca="1">IF(OR(Розрахунок!$EP197&lt;&gt;""),"+","")</f>
        <v/>
      </c>
      <c r="AQ199" s="5"/>
    </row>
    <row r="200" spans="1:43" s="52" customFormat="1" x14ac:dyDescent="0.2">
      <c r="A200" s="417" t="e">
        <f ca="1">Розрахунок!A198</f>
        <v>#NAME?</v>
      </c>
      <c r="B200" s="371" t="str">
        <f>Розрахунок!B198</f>
        <v>Асистентська практика</v>
      </c>
      <c r="C200" s="417">
        <f>Розрахунок!C198</f>
        <v>34</v>
      </c>
      <c r="D200" s="398" t="str">
        <f>IF(Розрахунок!F198&lt;&gt;"",LEFT(Розрахунок!F198,LEN(Розрахунок!F198)-1)," ")</f>
        <v xml:space="preserve"> </v>
      </c>
      <c r="E200" s="399" t="str">
        <f>IF(Розрахунок!G198&lt;&gt;"",LEFT(Розрахунок!G198,LEN(Розрахунок!G198)-1)," ")</f>
        <v>11*</v>
      </c>
      <c r="F200" s="399" t="str">
        <f>IF(Розрахунок!H198&lt;&gt;"",LEFT(Розрахунок!H198,LEN(Розрахунок!H198)-1)," ")</f>
        <v xml:space="preserve"> </v>
      </c>
      <c r="G200" s="400" t="str">
        <f>IF(Розрахунок!I198&lt;&gt;"",LEFT(Розрахунок!I198,LEN(Розрахунок!I198)-1)," ")</f>
        <v xml:space="preserve"> </v>
      </c>
      <c r="H200" s="136">
        <f>Розрахунок!J198</f>
        <v>0</v>
      </c>
      <c r="I200" s="399" t="str">
        <f>IF(Розрахунок!K198&lt;&gt;"",LEFT(Розрахунок!K198, LEN(Розрахунок!K198)-1)," ")</f>
        <v xml:space="preserve"> </v>
      </c>
      <c r="J200" s="399">
        <f>Розрахунок!E198</f>
        <v>3</v>
      </c>
      <c r="K200" s="85">
        <f>Розрахунок!DN198</f>
        <v>3</v>
      </c>
      <c r="L200" s="398">
        <f>Розрахунок!DM198</f>
        <v>90</v>
      </c>
      <c r="M200" s="399">
        <f ca="1">Розрахунок!L198</f>
        <v>0</v>
      </c>
      <c r="N200" s="399">
        <f ca="1">Розрахунок!M198</f>
        <v>0</v>
      </c>
      <c r="O200" s="399">
        <f ca="1">Розрахунок!N198</f>
        <v>0</v>
      </c>
      <c r="P200" s="399">
        <f ca="1">Розрахунок!O198</f>
        <v>0</v>
      </c>
      <c r="Q200" s="387">
        <f ca="1">Розрахунок!DL198</f>
        <v>90</v>
      </c>
      <c r="R200" s="383">
        <f t="shared" ca="1" si="6"/>
        <v>0</v>
      </c>
      <c r="S200" s="398">
        <f>Розрахунок!U198</f>
        <v>0</v>
      </c>
      <c r="T200" s="400">
        <f>Розрахунок!AB198</f>
        <v>0</v>
      </c>
      <c r="U200" s="136">
        <f>Розрахунок!AI198</f>
        <v>0</v>
      </c>
      <c r="V200" s="85">
        <f>Розрахунок!AP198</f>
        <v>0</v>
      </c>
      <c r="W200" s="398">
        <f>Розрахунок!AW198</f>
        <v>0</v>
      </c>
      <c r="X200" s="400">
        <f>Розрахунок!BD198</f>
        <v>0</v>
      </c>
      <c r="Y200" s="136">
        <f>Розрахунок!BK198</f>
        <v>0</v>
      </c>
      <c r="Z200" s="85">
        <f>Розрахунок!BR198</f>
        <v>0</v>
      </c>
      <c r="AA200" s="398">
        <f>Розрахунок!BY198</f>
        <v>0</v>
      </c>
      <c r="AB200" s="85">
        <f>Розрахунок!CF198</f>
        <v>0</v>
      </c>
      <c r="AC200" s="398">
        <f>Розрахунок!CM198</f>
        <v>0</v>
      </c>
      <c r="AD200" s="400">
        <f>Розрахунок!CT198</f>
        <v>0</v>
      </c>
      <c r="AE200" s="398">
        <f>Розрахунок!DA198</f>
        <v>0</v>
      </c>
      <c r="AF200" s="400">
        <f>Розрахунок!DH198</f>
        <v>0</v>
      </c>
      <c r="AG200" s="148"/>
      <c r="AI200" s="30" t="e">
        <f ca="1">Розрахунок!ED198</f>
        <v>#NAME?</v>
      </c>
      <c r="AJ200" s="31" t="e">
        <f ca="1">Розрахунок!EE198</f>
        <v>#NAME?</v>
      </c>
      <c r="AK200" s="31" t="e">
        <f ca="1">Розрахунок!EF198</f>
        <v>#NAME?</v>
      </c>
      <c r="AL200" s="31" t="e">
        <f ca="1">Розрахунок!EG198</f>
        <v>#NAME?</v>
      </c>
      <c r="AM200" s="31" t="e">
        <f ca="1">Розрахунок!EH198</f>
        <v>#NAME?</v>
      </c>
      <c r="AN200" s="31" t="e">
        <f ca="1">Розрахунок!EI198</f>
        <v>#NAME?</v>
      </c>
      <c r="AO200" s="32" t="e">
        <f ca="1">Розрахунок!EJ198</f>
        <v>#NAME?</v>
      </c>
      <c r="AP200" s="149" t="str">
        <f ca="1">IF(OR(Розрахунок!$EP198&lt;&gt;""),"+","")</f>
        <v/>
      </c>
      <c r="AQ200" s="5"/>
    </row>
    <row r="201" spans="1:43" s="52" customFormat="1" x14ac:dyDescent="0.2">
      <c r="A201" s="417" t="e">
        <f ca="1">Розрахунок!A199</f>
        <v>#NAME?</v>
      </c>
      <c r="B201" s="371" t="str">
        <f>Розрахунок!B199</f>
        <v>Передкваліфікаційна практика</v>
      </c>
      <c r="C201" s="417">
        <f>Розрахунок!C199</f>
        <v>34</v>
      </c>
      <c r="D201" s="398" t="str">
        <f>IF(Розрахунок!F199&lt;&gt;"",LEFT(Розрахунок!F199,LEN(Розрахунок!F199)-1)," ")</f>
        <v xml:space="preserve"> </v>
      </c>
      <c r="E201" s="399" t="str">
        <f>IF(Розрахунок!G199&lt;&gt;"",LEFT(Розрахунок!G199,LEN(Розрахунок!G199)-1)," ")</f>
        <v>11*</v>
      </c>
      <c r="F201" s="399" t="str">
        <f>IF(Розрахунок!H199&lt;&gt;"",LEFT(Розрахунок!H199,LEN(Розрахунок!H199)-1)," ")</f>
        <v xml:space="preserve"> </v>
      </c>
      <c r="G201" s="400" t="str">
        <f>IF(Розрахунок!I199&lt;&gt;"",LEFT(Розрахунок!I199,LEN(Розрахунок!I199)-1)," ")</f>
        <v xml:space="preserve"> </v>
      </c>
      <c r="H201" s="136">
        <f>Розрахунок!J199</f>
        <v>0</v>
      </c>
      <c r="I201" s="399" t="str">
        <f>IF(Розрахунок!K199&lt;&gt;"",LEFT(Розрахунок!K199, LEN(Розрахунок!K199)-1)," ")</f>
        <v xml:space="preserve"> </v>
      </c>
      <c r="J201" s="399">
        <f>Розрахунок!E199</f>
        <v>4.5</v>
      </c>
      <c r="K201" s="85">
        <f>Розрахунок!DN199</f>
        <v>4.5</v>
      </c>
      <c r="L201" s="398">
        <f>Розрахунок!DM199</f>
        <v>135</v>
      </c>
      <c r="M201" s="399">
        <f ca="1">Розрахунок!L199</f>
        <v>0</v>
      </c>
      <c r="N201" s="399">
        <f ca="1">Розрахунок!M199</f>
        <v>0</v>
      </c>
      <c r="O201" s="399">
        <f ca="1">Розрахунок!N199</f>
        <v>0</v>
      </c>
      <c r="P201" s="399">
        <f ca="1">Розрахунок!O199</f>
        <v>0</v>
      </c>
      <c r="Q201" s="387">
        <f ca="1">Розрахунок!DL199</f>
        <v>135</v>
      </c>
      <c r="R201" s="383">
        <f t="shared" ca="1" si="6"/>
        <v>0</v>
      </c>
      <c r="S201" s="398">
        <f>Розрахунок!U199</f>
        <v>0</v>
      </c>
      <c r="T201" s="400">
        <f>Розрахунок!AB199</f>
        <v>0</v>
      </c>
      <c r="U201" s="136">
        <f>Розрахунок!AI199</f>
        <v>0</v>
      </c>
      <c r="V201" s="85">
        <f>Розрахунок!AP199</f>
        <v>0</v>
      </c>
      <c r="W201" s="398">
        <f>Розрахунок!AW199</f>
        <v>0</v>
      </c>
      <c r="X201" s="400">
        <f>Розрахунок!BD199</f>
        <v>0</v>
      </c>
      <c r="Y201" s="136">
        <f>Розрахунок!BK199</f>
        <v>0</v>
      </c>
      <c r="Z201" s="85">
        <f>Розрахунок!BR199</f>
        <v>0</v>
      </c>
      <c r="AA201" s="398">
        <f>Розрахунок!BY199</f>
        <v>0</v>
      </c>
      <c r="AB201" s="85">
        <f>Розрахунок!CF199</f>
        <v>0</v>
      </c>
      <c r="AC201" s="398">
        <f>Розрахунок!CM199</f>
        <v>0</v>
      </c>
      <c r="AD201" s="400">
        <f>Розрахунок!CT199</f>
        <v>0</v>
      </c>
      <c r="AE201" s="398">
        <f>Розрахунок!DA199</f>
        <v>0</v>
      </c>
      <c r="AF201" s="400">
        <f>Розрахунок!DH199</f>
        <v>0</v>
      </c>
      <c r="AG201" s="148"/>
      <c r="AI201" s="30" t="e">
        <f ca="1">Розрахунок!ED199</f>
        <v>#NAME?</v>
      </c>
      <c r="AJ201" s="31" t="e">
        <f ca="1">Розрахунок!EE199</f>
        <v>#NAME?</v>
      </c>
      <c r="AK201" s="31" t="e">
        <f ca="1">Розрахунок!EF199</f>
        <v>#NAME?</v>
      </c>
      <c r="AL201" s="31" t="e">
        <f ca="1">Розрахунок!EG199</f>
        <v>#NAME?</v>
      </c>
      <c r="AM201" s="31" t="e">
        <f ca="1">Розрахунок!EH199</f>
        <v>#NAME?</v>
      </c>
      <c r="AN201" s="31" t="e">
        <f ca="1">Розрахунок!EI199</f>
        <v>#NAME?</v>
      </c>
      <c r="AO201" s="32" t="e">
        <f ca="1">Розрахунок!EJ199</f>
        <v>#NAME?</v>
      </c>
      <c r="AP201" s="149" t="str">
        <f ca="1">IF(OR(Розрахунок!$EP199&lt;&gt;""),"+","")</f>
        <v/>
      </c>
      <c r="AQ201" s="5"/>
    </row>
    <row r="202" spans="1:43" s="52" customFormat="1" hidden="1" x14ac:dyDescent="0.2">
      <c r="A202" s="417" t="str">
        <f ca="1">Розрахунок!A200</f>
        <v/>
      </c>
      <c r="B202" s="371" t="str">
        <f>Розрахунок!B200</f>
        <v/>
      </c>
      <c r="C202" s="417" t="str">
        <f>Розрахунок!C200</f>
        <v/>
      </c>
      <c r="D202" s="398" t="str">
        <f>IF(Розрахунок!F200&lt;&gt;"",LEFT(Розрахунок!F200,LEN(Розрахунок!F200)-1)," ")</f>
        <v xml:space="preserve"> </v>
      </c>
      <c r="E202" s="399" t="str">
        <f>IF(Розрахунок!G200&lt;&gt;"",LEFT(Розрахунок!G200,LEN(Розрахунок!G200)-1)," ")</f>
        <v xml:space="preserve"> </v>
      </c>
      <c r="F202" s="399" t="str">
        <f>IF(Розрахунок!H200&lt;&gt;"",LEFT(Розрахунок!H200,LEN(Розрахунок!H200)-1)," ")</f>
        <v xml:space="preserve"> </v>
      </c>
      <c r="G202" s="400" t="str">
        <f>IF(Розрахунок!I200&lt;&gt;"",LEFT(Розрахунок!I200,LEN(Розрахунок!I200)-1)," ")</f>
        <v xml:space="preserve"> </v>
      </c>
      <c r="H202" s="136">
        <f>Розрахунок!J200</f>
        <v>0</v>
      </c>
      <c r="I202" s="399" t="str">
        <f>IF(Розрахунок!K200&lt;&gt;"",LEFT(Розрахунок!K200, LEN(Розрахунок!K200)-1)," ")</f>
        <v xml:space="preserve"> </v>
      </c>
      <c r="J202" s="399">
        <f>Розрахунок!E200</f>
        <v>0</v>
      </c>
      <c r="K202" s="85">
        <f>Розрахунок!DN200</f>
        <v>0</v>
      </c>
      <c r="L202" s="398">
        <f>Розрахунок!DM200</f>
        <v>0</v>
      </c>
      <c r="M202" s="399">
        <f ca="1">Розрахунок!L200</f>
        <v>0</v>
      </c>
      <c r="N202" s="399">
        <f ca="1">Розрахунок!M200</f>
        <v>0</v>
      </c>
      <c r="O202" s="399">
        <f ca="1">Розрахунок!N200</f>
        <v>0</v>
      </c>
      <c r="P202" s="399">
        <f ca="1">Розрахунок!O200</f>
        <v>0</v>
      </c>
      <c r="Q202" s="387">
        <f ca="1">Розрахунок!DL200</f>
        <v>0</v>
      </c>
      <c r="R202" s="383" t="str">
        <f t="shared" si="6"/>
        <v xml:space="preserve"> </v>
      </c>
      <c r="S202" s="398">
        <f>Розрахунок!U200</f>
        <v>0</v>
      </c>
      <c r="T202" s="400">
        <f>Розрахунок!AB200</f>
        <v>0</v>
      </c>
      <c r="U202" s="136">
        <f>Розрахунок!AI200</f>
        <v>0</v>
      </c>
      <c r="V202" s="85">
        <f>Розрахунок!AP200</f>
        <v>0</v>
      </c>
      <c r="W202" s="398">
        <f>Розрахунок!AW200</f>
        <v>0</v>
      </c>
      <c r="X202" s="400">
        <f>Розрахунок!BD200</f>
        <v>0</v>
      </c>
      <c r="Y202" s="136">
        <f>Розрахунок!BK200</f>
        <v>0</v>
      </c>
      <c r="Z202" s="85">
        <f>Розрахунок!BR200</f>
        <v>0</v>
      </c>
      <c r="AA202" s="398">
        <f>Розрахунок!BY200</f>
        <v>0</v>
      </c>
      <c r="AB202" s="85">
        <f>Розрахунок!CF200</f>
        <v>0</v>
      </c>
      <c r="AC202" s="398">
        <f>Розрахунок!CM200</f>
        <v>0</v>
      </c>
      <c r="AD202" s="400">
        <f>Розрахунок!CT200</f>
        <v>0</v>
      </c>
      <c r="AE202" s="398">
        <f>Розрахунок!DA200</f>
        <v>0</v>
      </c>
      <c r="AF202" s="400">
        <f>Розрахунок!DH200</f>
        <v>0</v>
      </c>
      <c r="AG202" s="148"/>
      <c r="AI202" s="30">
        <f ca="1">Розрахунок!ED200</f>
        <v>0</v>
      </c>
      <c r="AJ202" s="31">
        <f ca="1">Розрахунок!EE200</f>
        <v>0</v>
      </c>
      <c r="AK202" s="31">
        <f ca="1">Розрахунок!EF200</f>
        <v>0</v>
      </c>
      <c r="AL202" s="31">
        <f ca="1">Розрахунок!EG200</f>
        <v>0</v>
      </c>
      <c r="AM202" s="31">
        <f ca="1">Розрахунок!EH200</f>
        <v>0</v>
      </c>
      <c r="AN202" s="31">
        <f ca="1">Розрахунок!EI200</f>
        <v>0</v>
      </c>
      <c r="AO202" s="32">
        <f ca="1">Розрахунок!EJ200</f>
        <v>0</v>
      </c>
      <c r="AP202" s="149" t="str">
        <f ca="1">IF(OR(Розрахунок!$EP200&lt;&gt;""),"+","")</f>
        <v/>
      </c>
      <c r="AQ202" s="5"/>
    </row>
    <row r="203" spans="1:43" s="52" customFormat="1" hidden="1" x14ac:dyDescent="0.2">
      <c r="A203" s="417" t="str">
        <f ca="1">Розрахунок!A201</f>
        <v/>
      </c>
      <c r="B203" s="371" t="str">
        <f>Розрахунок!B201</f>
        <v/>
      </c>
      <c r="C203" s="417" t="str">
        <f>Розрахунок!C201</f>
        <v/>
      </c>
      <c r="D203" s="398" t="str">
        <f>IF(Розрахунок!F201&lt;&gt;"",LEFT(Розрахунок!F201,LEN(Розрахунок!F201)-1)," ")</f>
        <v xml:space="preserve"> </v>
      </c>
      <c r="E203" s="399" t="str">
        <f>IF(Розрахунок!G201&lt;&gt;"",LEFT(Розрахунок!G201,LEN(Розрахунок!G201)-1)," ")</f>
        <v xml:space="preserve"> </v>
      </c>
      <c r="F203" s="399" t="str">
        <f>IF(Розрахунок!H201&lt;&gt;"",LEFT(Розрахунок!H201,LEN(Розрахунок!H201)-1)," ")</f>
        <v xml:space="preserve"> </v>
      </c>
      <c r="G203" s="400" t="str">
        <f>IF(Розрахунок!I201&lt;&gt;"",LEFT(Розрахунок!I201,LEN(Розрахунок!I201)-1)," ")</f>
        <v xml:space="preserve"> </v>
      </c>
      <c r="H203" s="136">
        <f>Розрахунок!J201</f>
        <v>0</v>
      </c>
      <c r="I203" s="399" t="str">
        <f>IF(Розрахунок!K201&lt;&gt;"",LEFT(Розрахунок!K201, LEN(Розрахунок!K201)-1)," ")</f>
        <v xml:space="preserve"> </v>
      </c>
      <c r="J203" s="399">
        <f>Розрахунок!E201</f>
        <v>0</v>
      </c>
      <c r="K203" s="85">
        <f>Розрахунок!DN201</f>
        <v>0</v>
      </c>
      <c r="L203" s="398">
        <f>Розрахунок!DM201</f>
        <v>0</v>
      </c>
      <c r="M203" s="399">
        <f ca="1">Розрахунок!L201</f>
        <v>0</v>
      </c>
      <c r="N203" s="399">
        <f ca="1">Розрахунок!M201</f>
        <v>0</v>
      </c>
      <c r="O203" s="399">
        <f ca="1">Розрахунок!N201</f>
        <v>0</v>
      </c>
      <c r="P203" s="399">
        <f ca="1">Розрахунок!O201</f>
        <v>0</v>
      </c>
      <c r="Q203" s="387">
        <f ca="1">Розрахунок!DL201</f>
        <v>0</v>
      </c>
      <c r="R203" s="383" t="str">
        <f t="shared" si="6"/>
        <v xml:space="preserve"> </v>
      </c>
      <c r="S203" s="398">
        <f>Розрахунок!U201</f>
        <v>0</v>
      </c>
      <c r="T203" s="400">
        <f>Розрахунок!AB201</f>
        <v>0</v>
      </c>
      <c r="U203" s="136">
        <f>Розрахунок!AI201</f>
        <v>0</v>
      </c>
      <c r="V203" s="85">
        <f>Розрахунок!AP201</f>
        <v>0</v>
      </c>
      <c r="W203" s="398">
        <f>Розрахунок!AW201</f>
        <v>0</v>
      </c>
      <c r="X203" s="400">
        <f>Розрахунок!BD201</f>
        <v>0</v>
      </c>
      <c r="Y203" s="136">
        <f>Розрахунок!BK201</f>
        <v>0</v>
      </c>
      <c r="Z203" s="85">
        <f>Розрахунок!BR201</f>
        <v>0</v>
      </c>
      <c r="AA203" s="398">
        <f>Розрахунок!BY201</f>
        <v>0</v>
      </c>
      <c r="AB203" s="85">
        <f>Розрахунок!CF201</f>
        <v>0</v>
      </c>
      <c r="AC203" s="398">
        <f>Розрахунок!CM201</f>
        <v>0</v>
      </c>
      <c r="AD203" s="400">
        <f>Розрахунок!CT201</f>
        <v>0</v>
      </c>
      <c r="AE203" s="398">
        <f>Розрахунок!DA201</f>
        <v>0</v>
      </c>
      <c r="AF203" s="400">
        <f>Розрахунок!DH201</f>
        <v>0</v>
      </c>
      <c r="AG203" s="148"/>
      <c r="AI203" s="30">
        <f ca="1">Розрахунок!ED201</f>
        <v>0</v>
      </c>
      <c r="AJ203" s="31">
        <f ca="1">Розрахунок!EE201</f>
        <v>0</v>
      </c>
      <c r="AK203" s="31">
        <f ca="1">Розрахунок!EF201</f>
        <v>0</v>
      </c>
      <c r="AL203" s="31">
        <f ca="1">Розрахунок!EG201</f>
        <v>0</v>
      </c>
      <c r="AM203" s="31">
        <f ca="1">Розрахунок!EH201</f>
        <v>0</v>
      </c>
      <c r="AN203" s="31">
        <f ca="1">Розрахунок!EI201</f>
        <v>0</v>
      </c>
      <c r="AO203" s="32">
        <f ca="1">Розрахунок!EJ201</f>
        <v>0</v>
      </c>
      <c r="AP203" s="149" t="str">
        <f ca="1">IF(OR(Розрахунок!$EP201&lt;&gt;""),"+","")</f>
        <v/>
      </c>
      <c r="AQ203" s="5"/>
    </row>
    <row r="204" spans="1:43" s="52" customFormat="1" hidden="1" x14ac:dyDescent="0.2">
      <c r="A204" s="417" t="str">
        <f ca="1">Розрахунок!A202</f>
        <v/>
      </c>
      <c r="B204" s="371" t="str">
        <f>Розрахунок!B202</f>
        <v/>
      </c>
      <c r="C204" s="417" t="str">
        <f>Розрахунок!C202</f>
        <v/>
      </c>
      <c r="D204" s="398" t="str">
        <f>IF(Розрахунок!F202&lt;&gt;"",LEFT(Розрахунок!F202,LEN(Розрахунок!F202)-1)," ")</f>
        <v xml:space="preserve"> </v>
      </c>
      <c r="E204" s="399" t="str">
        <f>IF(Розрахунок!G202&lt;&gt;"",LEFT(Розрахунок!G202,LEN(Розрахунок!G202)-1)," ")</f>
        <v xml:space="preserve"> </v>
      </c>
      <c r="F204" s="399" t="str">
        <f>IF(Розрахунок!H202&lt;&gt;"",LEFT(Розрахунок!H202,LEN(Розрахунок!H202)-1)," ")</f>
        <v xml:space="preserve"> </v>
      </c>
      <c r="G204" s="400" t="str">
        <f>IF(Розрахунок!I202&lt;&gt;"",LEFT(Розрахунок!I202,LEN(Розрахунок!I202)-1)," ")</f>
        <v xml:space="preserve"> </v>
      </c>
      <c r="H204" s="136">
        <f>Розрахунок!J202</f>
        <v>0</v>
      </c>
      <c r="I204" s="399" t="str">
        <f>IF(Розрахунок!K202&lt;&gt;"",LEFT(Розрахунок!K202, LEN(Розрахунок!K202)-1)," ")</f>
        <v xml:space="preserve"> </v>
      </c>
      <c r="J204" s="399">
        <f>Розрахунок!E202</f>
        <v>0</v>
      </c>
      <c r="K204" s="85">
        <f>Розрахунок!DN202</f>
        <v>0</v>
      </c>
      <c r="L204" s="398">
        <f>Розрахунок!DM202</f>
        <v>0</v>
      </c>
      <c r="M204" s="399">
        <f ca="1">Розрахунок!L202</f>
        <v>0</v>
      </c>
      <c r="N204" s="399">
        <f ca="1">Розрахунок!M202</f>
        <v>0</v>
      </c>
      <c r="O204" s="399">
        <f ca="1">Розрахунок!N202</f>
        <v>0</v>
      </c>
      <c r="P204" s="399">
        <f ca="1">Розрахунок!O202</f>
        <v>0</v>
      </c>
      <c r="Q204" s="387">
        <f ca="1">Розрахунок!DL202</f>
        <v>0</v>
      </c>
      <c r="R204" s="383" t="str">
        <f t="shared" si="6"/>
        <v xml:space="preserve"> </v>
      </c>
      <c r="S204" s="398">
        <f>Розрахунок!U202</f>
        <v>0</v>
      </c>
      <c r="T204" s="400">
        <f>Розрахунок!AB202</f>
        <v>0</v>
      </c>
      <c r="U204" s="136">
        <f>Розрахунок!AI202</f>
        <v>0</v>
      </c>
      <c r="V204" s="85">
        <f>Розрахунок!AP202</f>
        <v>0</v>
      </c>
      <c r="W204" s="398">
        <f>Розрахунок!AW202</f>
        <v>0</v>
      </c>
      <c r="X204" s="400">
        <f>Розрахунок!BD202</f>
        <v>0</v>
      </c>
      <c r="Y204" s="136">
        <f>Розрахунок!BK202</f>
        <v>0</v>
      </c>
      <c r="Z204" s="85">
        <f>Розрахунок!BR202</f>
        <v>0</v>
      </c>
      <c r="AA204" s="398">
        <f>Розрахунок!BY202</f>
        <v>0</v>
      </c>
      <c r="AB204" s="85">
        <f>Розрахунок!CF202</f>
        <v>0</v>
      </c>
      <c r="AC204" s="398">
        <f>Розрахунок!CM202</f>
        <v>0</v>
      </c>
      <c r="AD204" s="400">
        <f>Розрахунок!CT202</f>
        <v>0</v>
      </c>
      <c r="AE204" s="398">
        <f>Розрахунок!DA202</f>
        <v>0</v>
      </c>
      <c r="AF204" s="400">
        <f>Розрахунок!DH202</f>
        <v>0</v>
      </c>
      <c r="AG204" s="148"/>
      <c r="AI204" s="30">
        <f ca="1">Розрахунок!ED202</f>
        <v>0</v>
      </c>
      <c r="AJ204" s="31">
        <f ca="1">Розрахунок!EE202</f>
        <v>0</v>
      </c>
      <c r="AK204" s="31">
        <f ca="1">Розрахунок!EF202</f>
        <v>0</v>
      </c>
      <c r="AL204" s="31">
        <f ca="1">Розрахунок!EG202</f>
        <v>0</v>
      </c>
      <c r="AM204" s="31">
        <f ca="1">Розрахунок!EH202</f>
        <v>0</v>
      </c>
      <c r="AN204" s="31">
        <f ca="1">Розрахунок!EI202</f>
        <v>0</v>
      </c>
      <c r="AO204" s="32">
        <f ca="1">Розрахунок!EJ202</f>
        <v>0</v>
      </c>
      <c r="AP204" s="149" t="str">
        <f ca="1">IF(OR(Розрахунок!$EP202&lt;&gt;""),"+","")</f>
        <v/>
      </c>
      <c r="AQ204" s="5"/>
    </row>
    <row r="205" spans="1:43" s="52" customFormat="1" hidden="1" x14ac:dyDescent="0.2">
      <c r="A205" s="417" t="str">
        <f ca="1">Розрахунок!A203</f>
        <v/>
      </c>
      <c r="B205" s="371" t="str">
        <f>Розрахунок!B203</f>
        <v/>
      </c>
      <c r="C205" s="417" t="str">
        <f>Розрахунок!C203</f>
        <v/>
      </c>
      <c r="D205" s="398" t="str">
        <f>IF(Розрахунок!F203&lt;&gt;"",LEFT(Розрахунок!F203,LEN(Розрахунок!F203)-1)," ")</f>
        <v xml:space="preserve"> </v>
      </c>
      <c r="E205" s="399" t="str">
        <f>IF(Розрахунок!G203&lt;&gt;"",LEFT(Розрахунок!G203,LEN(Розрахунок!G203)-1)," ")</f>
        <v xml:space="preserve"> </v>
      </c>
      <c r="F205" s="399" t="str">
        <f>IF(Розрахунок!H203&lt;&gt;"",LEFT(Розрахунок!H203,LEN(Розрахунок!H203)-1)," ")</f>
        <v xml:space="preserve"> </v>
      </c>
      <c r="G205" s="400" t="str">
        <f>IF(Розрахунок!I203&lt;&gt;"",LEFT(Розрахунок!I203,LEN(Розрахунок!I203)-1)," ")</f>
        <v xml:space="preserve"> </v>
      </c>
      <c r="H205" s="136">
        <f>Розрахунок!J203</f>
        <v>0</v>
      </c>
      <c r="I205" s="399" t="str">
        <f>IF(Розрахунок!K203&lt;&gt;"",LEFT(Розрахунок!K203, LEN(Розрахунок!K203)-1)," ")</f>
        <v xml:space="preserve"> </v>
      </c>
      <c r="J205" s="399">
        <f>Розрахунок!E203</f>
        <v>0</v>
      </c>
      <c r="K205" s="85">
        <f>Розрахунок!DN203</f>
        <v>0</v>
      </c>
      <c r="L205" s="398">
        <f>Розрахунок!DM203</f>
        <v>0</v>
      </c>
      <c r="M205" s="399">
        <f ca="1">Розрахунок!L203</f>
        <v>0</v>
      </c>
      <c r="N205" s="399">
        <f ca="1">Розрахунок!M203</f>
        <v>0</v>
      </c>
      <c r="O205" s="399">
        <f ca="1">Розрахунок!N203</f>
        <v>0</v>
      </c>
      <c r="P205" s="399">
        <f ca="1">Розрахунок!O203</f>
        <v>0</v>
      </c>
      <c r="Q205" s="387">
        <f ca="1">Розрахунок!DL203</f>
        <v>0</v>
      </c>
      <c r="R205" s="383" t="str">
        <f t="shared" si="6"/>
        <v xml:space="preserve"> </v>
      </c>
      <c r="S205" s="398">
        <f>Розрахунок!U203</f>
        <v>0</v>
      </c>
      <c r="T205" s="400">
        <f>Розрахунок!AB203</f>
        <v>0</v>
      </c>
      <c r="U205" s="136">
        <f>Розрахунок!AI203</f>
        <v>0</v>
      </c>
      <c r="V205" s="85">
        <f>Розрахунок!AP203</f>
        <v>0</v>
      </c>
      <c r="W205" s="398">
        <f>Розрахунок!AW203</f>
        <v>0</v>
      </c>
      <c r="X205" s="400">
        <f>Розрахунок!BD203</f>
        <v>0</v>
      </c>
      <c r="Y205" s="136">
        <f>Розрахунок!BK203</f>
        <v>0</v>
      </c>
      <c r="Z205" s="85">
        <f>Розрахунок!BR203</f>
        <v>0</v>
      </c>
      <c r="AA205" s="398">
        <f>Розрахунок!BY203</f>
        <v>0</v>
      </c>
      <c r="AB205" s="85">
        <f>Розрахунок!CF203</f>
        <v>0</v>
      </c>
      <c r="AC205" s="398">
        <f>Розрахунок!CM203</f>
        <v>0</v>
      </c>
      <c r="AD205" s="400">
        <f>Розрахунок!CT203</f>
        <v>0</v>
      </c>
      <c r="AE205" s="398">
        <f>Розрахунок!DA203</f>
        <v>0</v>
      </c>
      <c r="AF205" s="400">
        <f>Розрахунок!DH203</f>
        <v>0</v>
      </c>
      <c r="AG205" s="148"/>
      <c r="AI205" s="30">
        <f ca="1">Розрахунок!ED203</f>
        <v>0</v>
      </c>
      <c r="AJ205" s="31">
        <f ca="1">Розрахунок!EE203</f>
        <v>0</v>
      </c>
      <c r="AK205" s="31">
        <f ca="1">Розрахунок!EF203</f>
        <v>0</v>
      </c>
      <c r="AL205" s="31">
        <f ca="1">Розрахунок!EG203</f>
        <v>0</v>
      </c>
      <c r="AM205" s="31">
        <f ca="1">Розрахунок!EH203</f>
        <v>0</v>
      </c>
      <c r="AN205" s="31">
        <f ca="1">Розрахунок!EI203</f>
        <v>0</v>
      </c>
      <c r="AO205" s="32">
        <f ca="1">Розрахунок!EJ203</f>
        <v>0</v>
      </c>
      <c r="AP205" s="149" t="str">
        <f ca="1">IF(OR(Розрахунок!$EP203&lt;&gt;""),"+","")</f>
        <v/>
      </c>
      <c r="AQ205" s="5"/>
    </row>
    <row r="206" spans="1:43" s="52" customFormat="1" ht="13.5" thickBot="1" x14ac:dyDescent="0.25">
      <c r="A206" s="417" t="e">
        <f ca="1">Розрахунок!A204</f>
        <v>#NAME?</v>
      </c>
      <c r="B206" s="371" t="str">
        <f>Розрахунок!B204</f>
        <v>Кваліфікаційна робота</v>
      </c>
      <c r="C206" s="417">
        <f>Розрахунок!C204</f>
        <v>34</v>
      </c>
      <c r="D206" s="398" t="str">
        <f>IF(Розрахунок!F204&lt;&gt;"",LEFT(Розрахунок!F204,LEN(Розрахунок!F204)-1)," ")</f>
        <v xml:space="preserve"> </v>
      </c>
      <c r="E206" s="399" t="str">
        <f>IF(Розрахунок!G204&lt;&gt;"",LEFT(Розрахунок!G204,LEN(Розрахунок!G204)-1)," ")</f>
        <v xml:space="preserve"> </v>
      </c>
      <c r="F206" s="399" t="str">
        <f>IF(Розрахунок!H204&lt;&gt;"",LEFT(Розрахунок!H204,LEN(Розрахунок!H204)-1)," ")</f>
        <v xml:space="preserve"> </v>
      </c>
      <c r="G206" s="400" t="str">
        <f>IF(Розрахунок!I204&lt;&gt;"",LEFT(Розрахунок!I204,LEN(Розрахунок!I204)-1)," ")</f>
        <v xml:space="preserve"> </v>
      </c>
      <c r="H206" s="136">
        <f>Розрахунок!J204</f>
        <v>0</v>
      </c>
      <c r="I206" s="399" t="str">
        <f>IF(Розрахунок!K204&lt;&gt;"",LEFT(Розрахунок!K204, LEN(Розрахунок!K204)-1)," ")</f>
        <v xml:space="preserve"> </v>
      </c>
      <c r="J206" s="399">
        <f>Розрахунок!E204</f>
        <v>15</v>
      </c>
      <c r="K206" s="85">
        <f>Розрахунок!DN204</f>
        <v>15</v>
      </c>
      <c r="L206" s="398">
        <f>Розрахунок!DM204</f>
        <v>450</v>
      </c>
      <c r="M206" s="399">
        <f ca="1">Розрахунок!L204</f>
        <v>0</v>
      </c>
      <c r="N206" s="399">
        <f ca="1">Розрахунок!M204</f>
        <v>0</v>
      </c>
      <c r="O206" s="399">
        <f ca="1">Розрахунок!N204</f>
        <v>0</v>
      </c>
      <c r="P206" s="399">
        <f ca="1">Розрахунок!O204</f>
        <v>0</v>
      </c>
      <c r="Q206" s="387">
        <f ca="1">Розрахунок!DL204</f>
        <v>450</v>
      </c>
      <c r="R206" s="383">
        <f t="shared" ca="1" si="6"/>
        <v>0</v>
      </c>
      <c r="S206" s="398">
        <f>Розрахунок!U204</f>
        <v>0</v>
      </c>
      <c r="T206" s="400">
        <f>Розрахунок!AB204</f>
        <v>0</v>
      </c>
      <c r="U206" s="136">
        <f>Розрахунок!AI204</f>
        <v>0</v>
      </c>
      <c r="V206" s="85">
        <f>Розрахунок!AP204</f>
        <v>0</v>
      </c>
      <c r="W206" s="398">
        <f>Розрахунок!AW204</f>
        <v>0</v>
      </c>
      <c r="X206" s="400">
        <f>Розрахунок!BD204</f>
        <v>0</v>
      </c>
      <c r="Y206" s="136">
        <f>Розрахунок!BK204</f>
        <v>0</v>
      </c>
      <c r="Z206" s="85">
        <f>Розрахунок!BR204</f>
        <v>0</v>
      </c>
      <c r="AA206" s="398">
        <f>Розрахунок!BY204</f>
        <v>0</v>
      </c>
      <c r="AB206" s="85">
        <f>Розрахунок!CF204</f>
        <v>0</v>
      </c>
      <c r="AC206" s="398">
        <f>Розрахунок!CM204</f>
        <v>0</v>
      </c>
      <c r="AD206" s="400">
        <f>Розрахунок!CT204</f>
        <v>0</v>
      </c>
      <c r="AE206" s="398">
        <f>Розрахунок!DA204</f>
        <v>0</v>
      </c>
      <c r="AF206" s="400">
        <f>Розрахунок!DH204</f>
        <v>0</v>
      </c>
      <c r="AG206" s="148"/>
      <c r="AI206" s="30" t="e">
        <f ca="1">Розрахунок!ED204</f>
        <v>#NAME?</v>
      </c>
      <c r="AJ206" s="31" t="e">
        <f ca="1">Розрахунок!EE204</f>
        <v>#NAME?</v>
      </c>
      <c r="AK206" s="31" t="e">
        <f ca="1">Розрахунок!EF204</f>
        <v>#NAME?</v>
      </c>
      <c r="AL206" s="31" t="e">
        <f ca="1">Розрахунок!EG204</f>
        <v>#NAME?</v>
      </c>
      <c r="AM206" s="31" t="e">
        <f ca="1">Розрахунок!EH204</f>
        <v>#NAME?</v>
      </c>
      <c r="AN206" s="31" t="e">
        <f ca="1">Розрахунок!EI204</f>
        <v>#NAME?</v>
      </c>
      <c r="AO206" s="32" t="e">
        <f ca="1">Розрахунок!EJ204</f>
        <v>#NAME?</v>
      </c>
      <c r="AP206" s="149" t="str">
        <f ca="1">IF(OR(Розрахунок!$EP204&lt;&gt;""),"+","")</f>
        <v/>
      </c>
      <c r="AQ206" s="5"/>
    </row>
    <row r="207" spans="1:43" s="52" customFormat="1" hidden="1" x14ac:dyDescent="0.2">
      <c r="A207" s="417" t="e">
        <f ca="1">Розрахунок!A205</f>
        <v>#NAME?</v>
      </c>
      <c r="B207" s="371" t="str">
        <f>Розрахунок!B205</f>
        <v>Атестаційний екзамен</v>
      </c>
      <c r="C207" s="417">
        <f>Розрахунок!C205</f>
        <v>34</v>
      </c>
      <c r="D207" s="398" t="str">
        <f>IF(Розрахунок!F205&lt;&gt;"",LEFT(Розрахунок!F205,LEN(Розрахунок!F205)-1)," ")</f>
        <v xml:space="preserve"> </v>
      </c>
      <c r="E207" s="399" t="str">
        <f>IF(Розрахунок!G205&lt;&gt;"",LEFT(Розрахунок!G205,LEN(Розрахунок!G205)-1)," ")</f>
        <v xml:space="preserve"> </v>
      </c>
      <c r="F207" s="399" t="str">
        <f>IF(Розрахунок!H205&lt;&gt;"",LEFT(Розрахунок!H205,LEN(Розрахунок!H205)-1)," ")</f>
        <v xml:space="preserve"> </v>
      </c>
      <c r="G207" s="400" t="str">
        <f>IF(Розрахунок!I205&lt;&gt;"",LEFT(Розрахунок!I205,LEN(Розрахунок!I205)-1)," ")</f>
        <v xml:space="preserve"> </v>
      </c>
      <c r="H207" s="136">
        <f>Розрахунок!J205</f>
        <v>0</v>
      </c>
      <c r="I207" s="399" t="str">
        <f>IF(Розрахунок!K205&lt;&gt;"",LEFT(Розрахунок!K205, LEN(Розрахунок!K205)-1)," ")</f>
        <v xml:space="preserve"> </v>
      </c>
      <c r="J207" s="399">
        <f>Розрахунок!E205</f>
        <v>0</v>
      </c>
      <c r="K207" s="85">
        <f>Розрахунок!DN205</f>
        <v>0</v>
      </c>
      <c r="L207" s="398">
        <f>Розрахунок!DM205</f>
        <v>0</v>
      </c>
      <c r="M207" s="399">
        <f ca="1">Розрахунок!L205</f>
        <v>0</v>
      </c>
      <c r="N207" s="399">
        <f ca="1">Розрахунок!M205</f>
        <v>0</v>
      </c>
      <c r="O207" s="399">
        <f ca="1">Розрахунок!N205</f>
        <v>0</v>
      </c>
      <c r="P207" s="399">
        <f ca="1">Розрахунок!O205</f>
        <v>0</v>
      </c>
      <c r="Q207" s="387">
        <f ca="1">Розрахунок!DL205</f>
        <v>0</v>
      </c>
      <c r="R207" s="383" t="str">
        <f t="shared" si="6"/>
        <v xml:space="preserve"> </v>
      </c>
      <c r="S207" s="398">
        <f>Розрахунок!U205</f>
        <v>0</v>
      </c>
      <c r="T207" s="400">
        <f>Розрахунок!AB205</f>
        <v>0</v>
      </c>
      <c r="U207" s="136">
        <f>Розрахунок!AI205</f>
        <v>0</v>
      </c>
      <c r="V207" s="85">
        <f>Розрахунок!AP205</f>
        <v>0</v>
      </c>
      <c r="W207" s="398">
        <f>Розрахунок!AW205</f>
        <v>0</v>
      </c>
      <c r="X207" s="400">
        <f>Розрахунок!BD205</f>
        <v>0</v>
      </c>
      <c r="Y207" s="136">
        <f>Розрахунок!BK205</f>
        <v>0</v>
      </c>
      <c r="Z207" s="85">
        <f>Розрахунок!BR205</f>
        <v>0</v>
      </c>
      <c r="AA207" s="398">
        <f>Розрахунок!BY205</f>
        <v>0</v>
      </c>
      <c r="AB207" s="85">
        <f>Розрахунок!CF205</f>
        <v>0</v>
      </c>
      <c r="AC207" s="398">
        <f>Розрахунок!CM205</f>
        <v>0</v>
      </c>
      <c r="AD207" s="400">
        <f>Розрахунок!CT205</f>
        <v>0</v>
      </c>
      <c r="AE207" s="398">
        <f>Розрахунок!DA205</f>
        <v>0</v>
      </c>
      <c r="AF207" s="400">
        <f>Розрахунок!DH205</f>
        <v>0</v>
      </c>
      <c r="AG207" s="148"/>
      <c r="AI207" s="30" t="e">
        <f ca="1">Розрахунок!ED205</f>
        <v>#NAME?</v>
      </c>
      <c r="AJ207" s="31" t="e">
        <f ca="1">Розрахунок!EE205</f>
        <v>#NAME?</v>
      </c>
      <c r="AK207" s="31" t="e">
        <f ca="1">Розрахунок!EF205</f>
        <v>#NAME?</v>
      </c>
      <c r="AL207" s="31" t="e">
        <f ca="1">Розрахунок!EG205</f>
        <v>#NAME?</v>
      </c>
      <c r="AM207" s="31" t="e">
        <f ca="1">Розрахунок!EH205</f>
        <v>#NAME?</v>
      </c>
      <c r="AN207" s="31" t="e">
        <f ca="1">Розрахунок!EI205</f>
        <v>#NAME?</v>
      </c>
      <c r="AO207" s="32" t="e">
        <f ca="1">Розрахунок!EJ205</f>
        <v>#NAME?</v>
      </c>
      <c r="AP207" s="149" t="str">
        <f ca="1">IF(OR(Розрахунок!$EP205&lt;&gt;""),"+","")</f>
        <v/>
      </c>
      <c r="AQ207" s="5"/>
    </row>
    <row r="208" spans="1:43" s="52" customFormat="1" hidden="1" x14ac:dyDescent="0.2">
      <c r="A208" s="417" t="str">
        <f ca="1">Розрахунок!A206</f>
        <v/>
      </c>
      <c r="B208" s="371" t="str">
        <f>Розрахунок!B206</f>
        <v/>
      </c>
      <c r="C208" s="417" t="str">
        <f>Розрахунок!C206</f>
        <v/>
      </c>
      <c r="D208" s="398" t="str">
        <f>IF(Розрахунок!F206&lt;&gt;"",LEFT(Розрахунок!F206,LEN(Розрахунок!F206)-1)," ")</f>
        <v xml:space="preserve"> </v>
      </c>
      <c r="E208" s="399" t="str">
        <f>IF(Розрахунок!G206&lt;&gt;"",LEFT(Розрахунок!G206,LEN(Розрахунок!G206)-1)," ")</f>
        <v xml:space="preserve"> </v>
      </c>
      <c r="F208" s="399" t="str">
        <f>IF(Розрахунок!H206&lt;&gt;"",LEFT(Розрахунок!H206,LEN(Розрахунок!H206)-1)," ")</f>
        <v xml:space="preserve"> </v>
      </c>
      <c r="G208" s="400" t="str">
        <f>IF(Розрахунок!I206&lt;&gt;"",LEFT(Розрахунок!I206,LEN(Розрахунок!I206)-1)," ")</f>
        <v xml:space="preserve"> </v>
      </c>
      <c r="H208" s="136">
        <f>Розрахунок!J206</f>
        <v>0</v>
      </c>
      <c r="I208" s="399" t="str">
        <f>IF(Розрахунок!K206&lt;&gt;"",LEFT(Розрахунок!K206, LEN(Розрахунок!K206)-1)," ")</f>
        <v xml:space="preserve"> </v>
      </c>
      <c r="J208" s="399">
        <f>Розрахунок!E206</f>
        <v>0</v>
      </c>
      <c r="K208" s="85">
        <f>Розрахунок!DN206</f>
        <v>0</v>
      </c>
      <c r="L208" s="398">
        <f>Розрахунок!DM206</f>
        <v>0</v>
      </c>
      <c r="M208" s="399">
        <f ca="1">Розрахунок!L206</f>
        <v>0</v>
      </c>
      <c r="N208" s="399">
        <f ca="1">Розрахунок!M206</f>
        <v>0</v>
      </c>
      <c r="O208" s="399">
        <f ca="1">Розрахунок!N206</f>
        <v>0</v>
      </c>
      <c r="P208" s="399">
        <f ca="1">Розрахунок!O206</f>
        <v>0</v>
      </c>
      <c r="Q208" s="387">
        <f ca="1">Розрахунок!DL206</f>
        <v>0</v>
      </c>
      <c r="R208" s="383" t="str">
        <f t="shared" si="6"/>
        <v xml:space="preserve"> </v>
      </c>
      <c r="S208" s="398">
        <f>Розрахунок!U206</f>
        <v>0</v>
      </c>
      <c r="T208" s="400">
        <f>Розрахунок!AB206</f>
        <v>0</v>
      </c>
      <c r="U208" s="136">
        <f>Розрахунок!AI206</f>
        <v>0</v>
      </c>
      <c r="V208" s="85">
        <f>Розрахунок!AP206</f>
        <v>0</v>
      </c>
      <c r="W208" s="398">
        <f>Розрахунок!AW206</f>
        <v>0</v>
      </c>
      <c r="X208" s="400">
        <f>Розрахунок!BD206</f>
        <v>0</v>
      </c>
      <c r="Y208" s="136">
        <f>Розрахунок!BK206</f>
        <v>0</v>
      </c>
      <c r="Z208" s="85">
        <f>Розрахунок!BR206</f>
        <v>0</v>
      </c>
      <c r="AA208" s="398">
        <f>Розрахунок!BY206</f>
        <v>0</v>
      </c>
      <c r="AB208" s="85">
        <f>Розрахунок!CF206</f>
        <v>0</v>
      </c>
      <c r="AC208" s="398">
        <f>Розрахунок!CM206</f>
        <v>0</v>
      </c>
      <c r="AD208" s="400">
        <f>Розрахунок!CT206</f>
        <v>0</v>
      </c>
      <c r="AE208" s="398">
        <f>Розрахунок!DA206</f>
        <v>0</v>
      </c>
      <c r="AF208" s="400">
        <f>Розрахунок!DH206</f>
        <v>0</v>
      </c>
      <c r="AG208" s="148"/>
      <c r="AI208" s="30">
        <f ca="1">Розрахунок!ED206</f>
        <v>0</v>
      </c>
      <c r="AJ208" s="31">
        <f ca="1">Розрахунок!EE206</f>
        <v>0</v>
      </c>
      <c r="AK208" s="31">
        <f ca="1">Розрахунок!EF206</f>
        <v>0</v>
      </c>
      <c r="AL208" s="31">
        <f ca="1">Розрахунок!EG206</f>
        <v>0</v>
      </c>
      <c r="AM208" s="31">
        <f ca="1">Розрахунок!EH206</f>
        <v>0</v>
      </c>
      <c r="AN208" s="31">
        <f ca="1">Розрахунок!EI206</f>
        <v>0</v>
      </c>
      <c r="AO208" s="32">
        <f ca="1">Розрахунок!EJ206</f>
        <v>0</v>
      </c>
      <c r="AP208" s="149" t="str">
        <f ca="1">IF(OR(Розрахунок!$EP206&lt;&gt;""),"+","")</f>
        <v/>
      </c>
      <c r="AQ208" s="5"/>
    </row>
    <row r="209" spans="1:43" s="52" customFormat="1" hidden="1" x14ac:dyDescent="0.2">
      <c r="A209" s="417" t="str">
        <f ca="1">Розрахунок!A207</f>
        <v/>
      </c>
      <c r="B209" s="371" t="str">
        <f>Розрахунок!B207</f>
        <v/>
      </c>
      <c r="C209" s="417" t="str">
        <f>Розрахунок!C207</f>
        <v/>
      </c>
      <c r="D209" s="398" t="str">
        <f>IF(Розрахунок!F207&lt;&gt;"",LEFT(Розрахунок!F207,LEN(Розрахунок!F207)-1)," ")</f>
        <v xml:space="preserve"> </v>
      </c>
      <c r="E209" s="399" t="str">
        <f>IF(Розрахунок!G207&lt;&gt;"",LEFT(Розрахунок!G207,LEN(Розрахунок!G207)-1)," ")</f>
        <v xml:space="preserve"> </v>
      </c>
      <c r="F209" s="399" t="str">
        <f>IF(Розрахунок!H207&lt;&gt;"",LEFT(Розрахунок!H207,LEN(Розрахунок!H207)-1)," ")</f>
        <v xml:space="preserve"> </v>
      </c>
      <c r="G209" s="400" t="str">
        <f>IF(Розрахунок!I207&lt;&gt;"",LEFT(Розрахунок!I207,LEN(Розрахунок!I207)-1)," ")</f>
        <v xml:space="preserve"> </v>
      </c>
      <c r="H209" s="136">
        <f>Розрахунок!J207</f>
        <v>0</v>
      </c>
      <c r="I209" s="399" t="str">
        <f>IF(Розрахунок!K207&lt;&gt;"",LEFT(Розрахунок!K207, LEN(Розрахунок!K207)-1)," ")</f>
        <v xml:space="preserve"> </v>
      </c>
      <c r="J209" s="399">
        <f>Розрахунок!E207</f>
        <v>0</v>
      </c>
      <c r="K209" s="85">
        <f>Розрахунок!DN207</f>
        <v>0</v>
      </c>
      <c r="L209" s="398">
        <f>Розрахунок!DM207</f>
        <v>0</v>
      </c>
      <c r="M209" s="399">
        <f ca="1">Розрахунок!L207</f>
        <v>0</v>
      </c>
      <c r="N209" s="399">
        <f ca="1">Розрахунок!M207</f>
        <v>0</v>
      </c>
      <c r="O209" s="399">
        <f ca="1">Розрахунок!N207</f>
        <v>0</v>
      </c>
      <c r="P209" s="399">
        <f ca="1">Розрахунок!O207</f>
        <v>0</v>
      </c>
      <c r="Q209" s="387">
        <f ca="1">Розрахунок!DL207</f>
        <v>0</v>
      </c>
      <c r="R209" s="383" t="str">
        <f t="shared" si="6"/>
        <v xml:space="preserve"> </v>
      </c>
      <c r="S209" s="398">
        <f>Розрахунок!U207</f>
        <v>0</v>
      </c>
      <c r="T209" s="400">
        <f>Розрахунок!AB207</f>
        <v>0</v>
      </c>
      <c r="U209" s="136">
        <f>Розрахунок!AI207</f>
        <v>0</v>
      </c>
      <c r="V209" s="85">
        <f>Розрахунок!AP207</f>
        <v>0</v>
      </c>
      <c r="W209" s="398">
        <f>Розрахунок!AW207</f>
        <v>0</v>
      </c>
      <c r="X209" s="400">
        <f>Розрахунок!BD207</f>
        <v>0</v>
      </c>
      <c r="Y209" s="136">
        <f>Розрахунок!BK207</f>
        <v>0</v>
      </c>
      <c r="Z209" s="85">
        <f>Розрахунок!BR207</f>
        <v>0</v>
      </c>
      <c r="AA209" s="398">
        <f>Розрахунок!BY207</f>
        <v>0</v>
      </c>
      <c r="AB209" s="85">
        <f>Розрахунок!CF207</f>
        <v>0</v>
      </c>
      <c r="AC209" s="398">
        <f>Розрахунок!CM207</f>
        <v>0</v>
      </c>
      <c r="AD209" s="400">
        <f>Розрахунок!CT207</f>
        <v>0</v>
      </c>
      <c r="AE209" s="398">
        <f>Розрахунок!DA207</f>
        <v>0</v>
      </c>
      <c r="AF209" s="400">
        <f>Розрахунок!DH207</f>
        <v>0</v>
      </c>
      <c r="AG209" s="148"/>
      <c r="AI209" s="30">
        <f ca="1">Розрахунок!ED207</f>
        <v>0</v>
      </c>
      <c r="AJ209" s="31">
        <f ca="1">Розрахунок!EE207</f>
        <v>0</v>
      </c>
      <c r="AK209" s="31">
        <f ca="1">Розрахунок!EF207</f>
        <v>0</v>
      </c>
      <c r="AL209" s="31">
        <f ca="1">Розрахунок!EG207</f>
        <v>0</v>
      </c>
      <c r="AM209" s="31">
        <f ca="1">Розрахунок!EH207</f>
        <v>0</v>
      </c>
      <c r="AN209" s="31">
        <f ca="1">Розрахунок!EI207</f>
        <v>0</v>
      </c>
      <c r="AO209" s="32">
        <f ca="1">Розрахунок!EJ207</f>
        <v>0</v>
      </c>
      <c r="AP209" s="149" t="str">
        <f ca="1">IF(OR(Розрахунок!$EP207&lt;&gt;""),"+","")</f>
        <v/>
      </c>
      <c r="AQ209" s="5"/>
    </row>
    <row r="210" spans="1:43" s="52" customFormat="1" hidden="1" x14ac:dyDescent="0.2">
      <c r="A210" s="417" t="str">
        <f ca="1">Розрахунок!A208</f>
        <v/>
      </c>
      <c r="B210" s="371" t="str">
        <f>Розрахунок!B208</f>
        <v/>
      </c>
      <c r="C210" s="417" t="str">
        <f>Розрахунок!C208</f>
        <v/>
      </c>
      <c r="D210" s="398" t="str">
        <f>IF(Розрахунок!F208&lt;&gt;"",LEFT(Розрахунок!F208,LEN(Розрахунок!F208)-1)," ")</f>
        <v xml:space="preserve"> </v>
      </c>
      <c r="E210" s="399" t="str">
        <f>IF(Розрахунок!G208&lt;&gt;"",LEFT(Розрахунок!G208,LEN(Розрахунок!G208)-1)," ")</f>
        <v xml:space="preserve"> </v>
      </c>
      <c r="F210" s="399" t="str">
        <f>IF(Розрахунок!H208&lt;&gt;"",LEFT(Розрахунок!H208,LEN(Розрахунок!H208)-1)," ")</f>
        <v xml:space="preserve"> </v>
      </c>
      <c r="G210" s="400" t="str">
        <f>IF(Розрахунок!I208&lt;&gt;"",LEFT(Розрахунок!I208,LEN(Розрахунок!I208)-1)," ")</f>
        <v xml:space="preserve"> </v>
      </c>
      <c r="H210" s="136">
        <f>Розрахунок!J208</f>
        <v>0</v>
      </c>
      <c r="I210" s="399" t="str">
        <f>IF(Розрахунок!K208&lt;&gt;"",LEFT(Розрахунок!K208, LEN(Розрахунок!K208)-1)," ")</f>
        <v xml:space="preserve"> </v>
      </c>
      <c r="J210" s="399">
        <f>Розрахунок!E208</f>
        <v>0</v>
      </c>
      <c r="K210" s="85">
        <f>Розрахунок!DN208</f>
        <v>0</v>
      </c>
      <c r="L210" s="398">
        <f>Розрахунок!DM208</f>
        <v>0</v>
      </c>
      <c r="M210" s="399">
        <f ca="1">Розрахунок!L208</f>
        <v>0</v>
      </c>
      <c r="N210" s="399">
        <f ca="1">Розрахунок!M208</f>
        <v>0</v>
      </c>
      <c r="O210" s="399">
        <f ca="1">Розрахунок!N208</f>
        <v>0</v>
      </c>
      <c r="P210" s="399">
        <f ca="1">Розрахунок!O208</f>
        <v>0</v>
      </c>
      <c r="Q210" s="387">
        <f ca="1">Розрахунок!DL208</f>
        <v>0</v>
      </c>
      <c r="R210" s="383" t="str">
        <f t="shared" si="6"/>
        <v xml:space="preserve"> </v>
      </c>
      <c r="S210" s="398">
        <f>Розрахунок!U208</f>
        <v>0</v>
      </c>
      <c r="T210" s="400">
        <f>Розрахунок!AB208</f>
        <v>0</v>
      </c>
      <c r="U210" s="136">
        <f>Розрахунок!AI208</f>
        <v>0</v>
      </c>
      <c r="V210" s="85">
        <f>Розрахунок!AP208</f>
        <v>0</v>
      </c>
      <c r="W210" s="398">
        <f>Розрахунок!AW208</f>
        <v>0</v>
      </c>
      <c r="X210" s="400">
        <f>Розрахунок!BD208</f>
        <v>0</v>
      </c>
      <c r="Y210" s="136">
        <f>Розрахунок!BK208</f>
        <v>0</v>
      </c>
      <c r="Z210" s="85">
        <f>Розрахунок!BR208</f>
        <v>0</v>
      </c>
      <c r="AA210" s="398">
        <f>Розрахунок!BY208</f>
        <v>0</v>
      </c>
      <c r="AB210" s="85">
        <f>Розрахунок!CF208</f>
        <v>0</v>
      </c>
      <c r="AC210" s="398">
        <f>Розрахунок!CM208</f>
        <v>0</v>
      </c>
      <c r="AD210" s="400">
        <f>Розрахунок!CT208</f>
        <v>0</v>
      </c>
      <c r="AE210" s="398">
        <f>Розрахунок!DA208</f>
        <v>0</v>
      </c>
      <c r="AF210" s="400">
        <f>Розрахунок!DH208</f>
        <v>0</v>
      </c>
      <c r="AG210" s="148"/>
      <c r="AI210" s="30">
        <f ca="1">Розрахунок!ED208</f>
        <v>0</v>
      </c>
      <c r="AJ210" s="31">
        <f ca="1">Розрахунок!EE208</f>
        <v>0</v>
      </c>
      <c r="AK210" s="31">
        <f ca="1">Розрахунок!EF208</f>
        <v>0</v>
      </c>
      <c r="AL210" s="31">
        <f ca="1">Розрахунок!EG208</f>
        <v>0</v>
      </c>
      <c r="AM210" s="31">
        <f ca="1">Розрахунок!EH208</f>
        <v>0</v>
      </c>
      <c r="AN210" s="31">
        <f ca="1">Розрахунок!EI208</f>
        <v>0</v>
      </c>
      <c r="AO210" s="32">
        <f ca="1">Розрахунок!EJ208</f>
        <v>0</v>
      </c>
      <c r="AP210" s="149" t="str">
        <f ca="1">IF(OR(Розрахунок!$EP208&lt;&gt;""),"+","")</f>
        <v/>
      </c>
      <c r="AQ210" s="5"/>
    </row>
    <row r="211" spans="1:43" s="52" customFormat="1" hidden="1" x14ac:dyDescent="0.2">
      <c r="A211" s="417" t="str">
        <f ca="1">Розрахунок!A209</f>
        <v/>
      </c>
      <c r="B211" s="371" t="str">
        <f>Розрахунок!B209</f>
        <v/>
      </c>
      <c r="C211" s="417" t="str">
        <f>Розрахунок!C209</f>
        <v/>
      </c>
      <c r="D211" s="398" t="str">
        <f>IF(Розрахунок!F209&lt;&gt;"",LEFT(Розрахунок!F209,LEN(Розрахунок!F209)-1)," ")</f>
        <v xml:space="preserve"> </v>
      </c>
      <c r="E211" s="399" t="str">
        <f>IF(Розрахунок!G209&lt;&gt;"",LEFT(Розрахунок!G209,LEN(Розрахунок!G209)-1)," ")</f>
        <v xml:space="preserve"> </v>
      </c>
      <c r="F211" s="399" t="str">
        <f>IF(Розрахунок!H209&lt;&gt;"",LEFT(Розрахунок!H209,LEN(Розрахунок!H209)-1)," ")</f>
        <v xml:space="preserve"> </v>
      </c>
      <c r="G211" s="400" t="str">
        <f>IF(Розрахунок!I209&lt;&gt;"",LEFT(Розрахунок!I209,LEN(Розрахунок!I209)-1)," ")</f>
        <v xml:space="preserve"> </v>
      </c>
      <c r="H211" s="136">
        <f>Розрахунок!J209</f>
        <v>0</v>
      </c>
      <c r="I211" s="399" t="str">
        <f>IF(Розрахунок!K209&lt;&gt;"",LEFT(Розрахунок!K209, LEN(Розрахунок!K209)-1)," ")</f>
        <v xml:space="preserve"> </v>
      </c>
      <c r="J211" s="399">
        <f>Розрахунок!E209</f>
        <v>0</v>
      </c>
      <c r="K211" s="85">
        <f>Розрахунок!DN209</f>
        <v>0</v>
      </c>
      <c r="L211" s="398">
        <f>Розрахунок!DM209</f>
        <v>0</v>
      </c>
      <c r="M211" s="399">
        <f ca="1">Розрахунок!L209</f>
        <v>0</v>
      </c>
      <c r="N211" s="399">
        <f ca="1">Розрахунок!M209</f>
        <v>0</v>
      </c>
      <c r="O211" s="399">
        <f ca="1">Розрахунок!N209</f>
        <v>0</v>
      </c>
      <c r="P211" s="399">
        <f ca="1">Розрахунок!O209</f>
        <v>0</v>
      </c>
      <c r="Q211" s="387">
        <f ca="1">Розрахунок!DL209</f>
        <v>0</v>
      </c>
      <c r="R211" s="383" t="str">
        <f t="shared" si="6"/>
        <v xml:space="preserve"> </v>
      </c>
      <c r="S211" s="398">
        <f>Розрахунок!U209</f>
        <v>0</v>
      </c>
      <c r="T211" s="400">
        <f>Розрахунок!AB209</f>
        <v>0</v>
      </c>
      <c r="U211" s="136">
        <f>Розрахунок!AI209</f>
        <v>0</v>
      </c>
      <c r="V211" s="85">
        <f>Розрахунок!AP209</f>
        <v>0</v>
      </c>
      <c r="W211" s="398">
        <f>Розрахунок!AW209</f>
        <v>0</v>
      </c>
      <c r="X211" s="400">
        <f>Розрахунок!BD209</f>
        <v>0</v>
      </c>
      <c r="Y211" s="136">
        <f>Розрахунок!BK209</f>
        <v>0</v>
      </c>
      <c r="Z211" s="85">
        <f>Розрахунок!BR209</f>
        <v>0</v>
      </c>
      <c r="AA211" s="398">
        <f>Розрахунок!BY209</f>
        <v>0</v>
      </c>
      <c r="AB211" s="85">
        <f>Розрахунок!CF209</f>
        <v>0</v>
      </c>
      <c r="AC211" s="398">
        <f>Розрахунок!CM209</f>
        <v>0</v>
      </c>
      <c r="AD211" s="400">
        <f>Розрахунок!CT209</f>
        <v>0</v>
      </c>
      <c r="AE211" s="398">
        <f>Розрахунок!DA209</f>
        <v>0</v>
      </c>
      <c r="AF211" s="400">
        <f>Розрахунок!DH209</f>
        <v>0</v>
      </c>
      <c r="AG211" s="148"/>
      <c r="AI211" s="30">
        <f ca="1">Розрахунок!ED209</f>
        <v>0</v>
      </c>
      <c r="AJ211" s="31">
        <f ca="1">Розрахунок!EE209</f>
        <v>0</v>
      </c>
      <c r="AK211" s="31">
        <f ca="1">Розрахунок!EF209</f>
        <v>0</v>
      </c>
      <c r="AL211" s="31">
        <f ca="1">Розрахунок!EG209</f>
        <v>0</v>
      </c>
      <c r="AM211" s="31">
        <f ca="1">Розрахунок!EH209</f>
        <v>0</v>
      </c>
      <c r="AN211" s="31">
        <f ca="1">Розрахунок!EI209</f>
        <v>0</v>
      </c>
      <c r="AO211" s="32">
        <f ca="1">Розрахунок!EJ209</f>
        <v>0</v>
      </c>
      <c r="AP211" s="149" t="str">
        <f ca="1">IF(OR(Розрахунок!$EP209&lt;&gt;""),"+","")</f>
        <v/>
      </c>
      <c r="AQ211" s="5"/>
    </row>
    <row r="212" spans="1:43" s="52" customFormat="1" hidden="1" x14ac:dyDescent="0.2">
      <c r="A212" s="417" t="str">
        <f ca="1">Розрахунок!A210</f>
        <v/>
      </c>
      <c r="B212" s="371" t="str">
        <f>Розрахунок!B210</f>
        <v/>
      </c>
      <c r="C212" s="417" t="str">
        <f>Розрахунок!C210</f>
        <v/>
      </c>
      <c r="D212" s="398" t="str">
        <f>IF(Розрахунок!F210&lt;&gt;"",LEFT(Розрахунок!F210,LEN(Розрахунок!F210)-1)," ")</f>
        <v xml:space="preserve"> </v>
      </c>
      <c r="E212" s="399" t="str">
        <f>IF(Розрахунок!G210&lt;&gt;"",LEFT(Розрахунок!G210,LEN(Розрахунок!G210)-1)," ")</f>
        <v xml:space="preserve"> </v>
      </c>
      <c r="F212" s="399" t="str">
        <f>IF(Розрахунок!H210&lt;&gt;"",LEFT(Розрахунок!H210,LEN(Розрахунок!H210)-1)," ")</f>
        <v xml:space="preserve"> </v>
      </c>
      <c r="G212" s="400" t="str">
        <f>IF(Розрахунок!I210&lt;&gt;"",LEFT(Розрахунок!I210,LEN(Розрахунок!I210)-1)," ")</f>
        <v xml:space="preserve"> </v>
      </c>
      <c r="H212" s="136">
        <f>Розрахунок!J210</f>
        <v>0</v>
      </c>
      <c r="I212" s="399" t="str">
        <f>IF(Розрахунок!K210&lt;&gt;"",LEFT(Розрахунок!K210, LEN(Розрахунок!K210)-1)," ")</f>
        <v xml:space="preserve"> </v>
      </c>
      <c r="J212" s="399">
        <f>Розрахунок!E210</f>
        <v>0</v>
      </c>
      <c r="K212" s="85">
        <f>Розрахунок!DN210</f>
        <v>0</v>
      </c>
      <c r="L212" s="398">
        <f>Розрахунок!DM210</f>
        <v>0</v>
      </c>
      <c r="M212" s="399">
        <f ca="1">Розрахунок!L210</f>
        <v>0</v>
      </c>
      <c r="N212" s="399">
        <f ca="1">Розрахунок!M210</f>
        <v>0</v>
      </c>
      <c r="O212" s="399">
        <f ca="1">Розрахунок!N210</f>
        <v>0</v>
      </c>
      <c r="P212" s="399">
        <f ca="1">Розрахунок!O210</f>
        <v>0</v>
      </c>
      <c r="Q212" s="387">
        <f ca="1">Розрахунок!DL210</f>
        <v>0</v>
      </c>
      <c r="R212" s="383" t="str">
        <f t="shared" si="6"/>
        <v xml:space="preserve"> </v>
      </c>
      <c r="S212" s="398">
        <f>Розрахунок!U210</f>
        <v>0</v>
      </c>
      <c r="T212" s="400">
        <f>Розрахунок!AB210</f>
        <v>0</v>
      </c>
      <c r="U212" s="136">
        <f>Розрахунок!AI210</f>
        <v>0</v>
      </c>
      <c r="V212" s="85">
        <f>Розрахунок!AP210</f>
        <v>0</v>
      </c>
      <c r="W212" s="398">
        <f>Розрахунок!AW210</f>
        <v>0</v>
      </c>
      <c r="X212" s="400">
        <f>Розрахунок!BD210</f>
        <v>0</v>
      </c>
      <c r="Y212" s="136">
        <f>Розрахунок!BK210</f>
        <v>0</v>
      </c>
      <c r="Z212" s="85">
        <f>Розрахунок!BR210</f>
        <v>0</v>
      </c>
      <c r="AA212" s="398">
        <f>Розрахунок!BY210</f>
        <v>0</v>
      </c>
      <c r="AB212" s="85">
        <f>Розрахунок!CF210</f>
        <v>0</v>
      </c>
      <c r="AC212" s="398">
        <f>Розрахунок!CM210</f>
        <v>0</v>
      </c>
      <c r="AD212" s="400">
        <f>Розрахунок!CT210</f>
        <v>0</v>
      </c>
      <c r="AE212" s="398">
        <f>Розрахунок!DA210</f>
        <v>0</v>
      </c>
      <c r="AF212" s="400">
        <f>Розрахунок!DH210</f>
        <v>0</v>
      </c>
      <c r="AG212" s="148"/>
      <c r="AI212" s="30">
        <f ca="1">Розрахунок!ED210</f>
        <v>0</v>
      </c>
      <c r="AJ212" s="31">
        <f ca="1">Розрахунок!EE210</f>
        <v>0</v>
      </c>
      <c r="AK212" s="31">
        <f ca="1">Розрахунок!EF210</f>
        <v>0</v>
      </c>
      <c r="AL212" s="31">
        <f ca="1">Розрахунок!EG210</f>
        <v>0</v>
      </c>
      <c r="AM212" s="31">
        <f ca="1">Розрахунок!EH210</f>
        <v>0</v>
      </c>
      <c r="AN212" s="31">
        <f ca="1">Розрахунок!EI210</f>
        <v>0</v>
      </c>
      <c r="AO212" s="32">
        <f ca="1">Розрахунок!EJ210</f>
        <v>0</v>
      </c>
      <c r="AP212" s="149" t="str">
        <f ca="1">IF(OR(Розрахунок!$EP210&lt;&gt;""),"+","")</f>
        <v/>
      </c>
      <c r="AQ212" s="5"/>
    </row>
    <row r="213" spans="1:43" s="52" customFormat="1" ht="13.5" hidden="1" thickBot="1" x14ac:dyDescent="0.25">
      <c r="A213" s="418" t="e">
        <f ca="1">Розрахунок!A211</f>
        <v>#NAME?</v>
      </c>
      <c r="B213" s="372" t="str">
        <f>Розрахунок!B211</f>
        <v>Оглядові лекції з атестації: Атестаційний екзамен</v>
      </c>
      <c r="C213" s="418">
        <f>Розрахунок!C211</f>
        <v>34</v>
      </c>
      <c r="D213" s="401" t="str">
        <f>IF(Розрахунок!F211&lt;&gt;"",LEFT(Розрахунок!F211,LEN(Розрахунок!F211)-1)," ")</f>
        <v xml:space="preserve"> </v>
      </c>
      <c r="E213" s="402" t="str">
        <f>IF(Розрахунок!G211&lt;&gt;"",LEFT(Розрахунок!G211,LEN(Розрахунок!G211)-1)," ")</f>
        <v xml:space="preserve"> </v>
      </c>
      <c r="F213" s="402" t="str">
        <f>IF(Розрахунок!H211&lt;&gt;"",LEFT(Розрахунок!H211,LEN(Розрахунок!H211)-1)," ")</f>
        <v xml:space="preserve"> </v>
      </c>
      <c r="G213" s="403" t="str">
        <f>IF(Розрахунок!I211&lt;&gt;"",LEFT(Розрахунок!I211,LEN(Розрахунок!I211)-1)," ")</f>
        <v xml:space="preserve"> </v>
      </c>
      <c r="H213" s="144">
        <f>Розрахунок!J211</f>
        <v>0</v>
      </c>
      <c r="I213" s="402" t="str">
        <f>IF(Розрахунок!K211&lt;&gt;"",LEFT(Розрахунок!K211, LEN(Розрахунок!K211)-1)," ")</f>
        <v xml:space="preserve"> </v>
      </c>
      <c r="J213" s="402">
        <f>Розрахунок!E211</f>
        <v>0</v>
      </c>
      <c r="K213" s="86">
        <f>Розрахунок!DN211</f>
        <v>0</v>
      </c>
      <c r="L213" s="401">
        <f>Розрахунок!DM211</f>
        <v>0</v>
      </c>
      <c r="M213" s="402">
        <f ca="1">Розрахунок!L211</f>
        <v>0</v>
      </c>
      <c r="N213" s="402">
        <f ca="1">Розрахунок!M211</f>
        <v>0</v>
      </c>
      <c r="O213" s="402">
        <f ca="1">Розрахунок!N211</f>
        <v>0</v>
      </c>
      <c r="P213" s="402">
        <f ca="1">Розрахунок!O211</f>
        <v>0</v>
      </c>
      <c r="Q213" s="388">
        <f ca="1">Розрахунок!DL211</f>
        <v>0</v>
      </c>
      <c r="R213" s="384" t="str">
        <f t="shared" si="6"/>
        <v xml:space="preserve"> </v>
      </c>
      <c r="S213" s="401">
        <f>Розрахунок!U211</f>
        <v>0</v>
      </c>
      <c r="T213" s="403">
        <f>Розрахунок!AB211</f>
        <v>0</v>
      </c>
      <c r="U213" s="144">
        <f>Розрахунок!AI211</f>
        <v>0</v>
      </c>
      <c r="V213" s="86">
        <f>Розрахунок!AP211</f>
        <v>0</v>
      </c>
      <c r="W213" s="401">
        <f>Розрахунок!AW211</f>
        <v>0</v>
      </c>
      <c r="X213" s="403">
        <f>Розрахунок!BD211</f>
        <v>0</v>
      </c>
      <c r="Y213" s="144">
        <f>Розрахунок!BK211</f>
        <v>0</v>
      </c>
      <c r="Z213" s="86">
        <f>Розрахунок!BR211</f>
        <v>0</v>
      </c>
      <c r="AA213" s="401">
        <f>Розрахунок!BY211</f>
        <v>0</v>
      </c>
      <c r="AB213" s="86">
        <f>Розрахунок!CF211</f>
        <v>0</v>
      </c>
      <c r="AC213" s="401">
        <f>Розрахунок!CM211</f>
        <v>0</v>
      </c>
      <c r="AD213" s="403">
        <f>Розрахунок!CT211</f>
        <v>0</v>
      </c>
      <c r="AE213" s="401">
        <f>Розрахунок!DA211</f>
        <v>0</v>
      </c>
      <c r="AF213" s="403">
        <f>Розрахунок!DH211</f>
        <v>0</v>
      </c>
      <c r="AG213" s="148"/>
      <c r="AI213" s="198" t="e">
        <f ca="1">Розрахунок!ED211</f>
        <v>#NAME?</v>
      </c>
      <c r="AJ213" s="199" t="e">
        <f ca="1">Розрахунок!EE211</f>
        <v>#NAME?</v>
      </c>
      <c r="AK213" s="199" t="e">
        <f ca="1">Розрахунок!EF211</f>
        <v>#NAME?</v>
      </c>
      <c r="AL213" s="199" t="e">
        <f ca="1">Розрахунок!EG211</f>
        <v>#NAME?</v>
      </c>
      <c r="AM213" s="199" t="e">
        <f ca="1">Розрахунок!EH211</f>
        <v>#NAME?</v>
      </c>
      <c r="AN213" s="199" t="e">
        <f ca="1">Розрахунок!EI211</f>
        <v>#NAME?</v>
      </c>
      <c r="AO213" s="200" t="e">
        <f ca="1">Розрахунок!EJ211</f>
        <v>#NAME?</v>
      </c>
      <c r="AP213" s="149" t="str">
        <f ca="1">IF(OR(Розрахунок!$EP211&lt;&gt;""),"+","")</f>
        <v/>
      </c>
      <c r="AQ213" s="5"/>
    </row>
    <row r="214" spans="1:43" s="5" customFormat="1" ht="13.5" customHeight="1" thickBot="1" x14ac:dyDescent="0.25">
      <c r="A214" s="848" t="s">
        <v>73</v>
      </c>
      <c r="B214" s="849"/>
      <c r="C214" s="134"/>
      <c r="D214" s="381"/>
      <c r="E214" s="37"/>
      <c r="F214" s="37"/>
      <c r="G214" s="38"/>
      <c r="H214" s="39"/>
      <c r="I214" s="37"/>
      <c r="J214" s="37">
        <f t="shared" ref="J214:Q214" si="7">SUM(J114:J213)</f>
        <v>58.5</v>
      </c>
      <c r="K214" s="422">
        <f t="shared" si="7"/>
        <v>58.5</v>
      </c>
      <c r="L214" s="389">
        <f t="shared" si="7"/>
        <v>1755</v>
      </c>
      <c r="M214" s="37">
        <f t="shared" ca="1" si="7"/>
        <v>0</v>
      </c>
      <c r="N214" s="37">
        <f t="shared" ca="1" si="7"/>
        <v>0</v>
      </c>
      <c r="O214" s="37">
        <f t="shared" ca="1" si="7"/>
        <v>0</v>
      </c>
      <c r="P214" s="37">
        <f t="shared" ca="1" si="7"/>
        <v>0</v>
      </c>
      <c r="Q214" s="390">
        <f t="shared" ca="1" si="7"/>
        <v>1755</v>
      </c>
      <c r="R214" s="380"/>
      <c r="S214" s="421">
        <f t="shared" ref="S214:AF214" si="8">SUM(S114:S213)</f>
        <v>0</v>
      </c>
      <c r="T214" s="38">
        <f t="shared" si="8"/>
        <v>0</v>
      </c>
      <c r="U214" s="39">
        <f t="shared" si="8"/>
        <v>0</v>
      </c>
      <c r="V214" s="422">
        <f t="shared" si="8"/>
        <v>0</v>
      </c>
      <c r="W214" s="421">
        <f t="shared" si="8"/>
        <v>0</v>
      </c>
      <c r="X214" s="38">
        <f t="shared" si="8"/>
        <v>0</v>
      </c>
      <c r="Y214" s="39">
        <f t="shared" si="8"/>
        <v>0</v>
      </c>
      <c r="Z214" s="422">
        <f t="shared" si="8"/>
        <v>0</v>
      </c>
      <c r="AA214" s="421">
        <f t="shared" si="8"/>
        <v>18</v>
      </c>
      <c r="AB214" s="422">
        <f t="shared" si="8"/>
        <v>9</v>
      </c>
      <c r="AC214" s="421">
        <f t="shared" si="8"/>
        <v>0</v>
      </c>
      <c r="AD214" s="38">
        <f t="shared" si="8"/>
        <v>0</v>
      </c>
      <c r="AE214" s="39">
        <f t="shared" si="8"/>
        <v>0</v>
      </c>
      <c r="AF214" s="38">
        <f t="shared" si="8"/>
        <v>0</v>
      </c>
      <c r="AG214" s="149"/>
      <c r="AI214" s="40" t="e">
        <f ca="1">SUM(AI114:AI213)</f>
        <v>#NAME?</v>
      </c>
      <c r="AJ214" s="41" t="e">
        <f t="shared" ref="AJ214:AO214" ca="1" si="9">SUM(AJ114:AJ213)</f>
        <v>#NAME?</v>
      </c>
      <c r="AK214" s="41" t="e">
        <f t="shared" ca="1" si="9"/>
        <v>#NAME?</v>
      </c>
      <c r="AL214" s="41" t="e">
        <f t="shared" ca="1" si="9"/>
        <v>#NAME?</v>
      </c>
      <c r="AM214" s="41" t="e">
        <f t="shared" ca="1" si="9"/>
        <v>#NAME?</v>
      </c>
      <c r="AN214" s="41" t="e">
        <f t="shared" ca="1" si="9"/>
        <v>#NAME?</v>
      </c>
      <c r="AO214" s="42" t="e">
        <f t="shared" ca="1" si="9"/>
        <v>#NAME?</v>
      </c>
      <c r="AP214" s="149"/>
    </row>
    <row r="215" spans="1:43" s="5" customFormat="1" ht="13.5" customHeight="1" thickBot="1" x14ac:dyDescent="0.25">
      <c r="A215" s="848" t="s">
        <v>83</v>
      </c>
      <c r="B215" s="849"/>
      <c r="C215" s="150"/>
      <c r="D215" s="381"/>
      <c r="E215" s="37"/>
      <c r="F215" s="37"/>
      <c r="G215" s="38"/>
      <c r="H215" s="47"/>
      <c r="I215" s="43"/>
      <c r="J215" s="43">
        <f t="shared" ref="J215:Q215" si="10">J112+J214</f>
        <v>67.5</v>
      </c>
      <c r="K215" s="44">
        <f t="shared" si="10"/>
        <v>67.5</v>
      </c>
      <c r="L215" s="389">
        <f t="shared" si="10"/>
        <v>2025</v>
      </c>
      <c r="M215" s="37">
        <f t="shared" ca="1" si="10"/>
        <v>0</v>
      </c>
      <c r="N215" s="37">
        <f t="shared" ca="1" si="10"/>
        <v>0</v>
      </c>
      <c r="O215" s="37">
        <f t="shared" ca="1" si="10"/>
        <v>0</v>
      </c>
      <c r="P215" s="37">
        <f t="shared" ca="1" si="10"/>
        <v>0</v>
      </c>
      <c r="Q215" s="390">
        <f t="shared" ca="1" si="10"/>
        <v>2025</v>
      </c>
      <c r="R215" s="385"/>
      <c r="S215" s="45">
        <f t="shared" ref="S215:AF215" si="11">S112+S214</f>
        <v>0</v>
      </c>
      <c r="T215" s="46">
        <f t="shared" si="11"/>
        <v>0</v>
      </c>
      <c r="U215" s="47">
        <f t="shared" si="11"/>
        <v>0</v>
      </c>
      <c r="V215" s="44">
        <f t="shared" si="11"/>
        <v>0</v>
      </c>
      <c r="W215" s="45">
        <f t="shared" si="11"/>
        <v>0</v>
      </c>
      <c r="X215" s="46">
        <f t="shared" si="11"/>
        <v>0</v>
      </c>
      <c r="Y215" s="47">
        <f t="shared" si="11"/>
        <v>0</v>
      </c>
      <c r="Z215" s="44">
        <f t="shared" si="11"/>
        <v>0</v>
      </c>
      <c r="AA215" s="45">
        <f t="shared" si="11"/>
        <v>24</v>
      </c>
      <c r="AB215" s="44">
        <f t="shared" si="11"/>
        <v>9</v>
      </c>
      <c r="AC215" s="45">
        <f t="shared" si="11"/>
        <v>0</v>
      </c>
      <c r="AD215" s="46">
        <f t="shared" si="11"/>
        <v>0</v>
      </c>
      <c r="AE215" s="47">
        <f t="shared" si="11"/>
        <v>0</v>
      </c>
      <c r="AF215" s="46">
        <f t="shared" si="11"/>
        <v>0</v>
      </c>
      <c r="AG215" s="149"/>
      <c r="AI215" s="48" t="e">
        <f ca="1">AI112+AI214</f>
        <v>#NAME?</v>
      </c>
      <c r="AJ215" s="49" t="e">
        <f t="shared" ref="AJ215:AO215" ca="1" si="12">AJ112+AJ214</f>
        <v>#NAME?</v>
      </c>
      <c r="AK215" s="49" t="e">
        <f t="shared" ca="1" si="12"/>
        <v>#NAME?</v>
      </c>
      <c r="AL215" s="49" t="e">
        <f t="shared" ca="1" si="12"/>
        <v>#NAME?</v>
      </c>
      <c r="AM215" s="49" t="e">
        <f t="shared" ca="1" si="12"/>
        <v>#NAME?</v>
      </c>
      <c r="AN215" s="49" t="e">
        <f t="shared" ca="1" si="12"/>
        <v>#NAME?</v>
      </c>
      <c r="AO215" s="50" t="e">
        <f t="shared" ca="1" si="12"/>
        <v>#NAME?</v>
      </c>
      <c r="AP215" s="149"/>
    </row>
    <row r="216" spans="1:43" s="11" customFormat="1" ht="14.25" customHeight="1" x14ac:dyDescent="0.2">
      <c r="A216" s="853" t="str">
        <f>Розрахунок!B214</f>
        <v>2. ВИБІРКОВІ ОСВІТНІ КОМПОНЕНТИ</v>
      </c>
      <c r="B216" s="854"/>
      <c r="C216" s="854"/>
      <c r="D216" s="854"/>
      <c r="E216" s="854"/>
      <c r="F216" s="854"/>
      <c r="G216" s="854"/>
      <c r="H216" s="854"/>
      <c r="I216" s="854"/>
      <c r="J216" s="854"/>
      <c r="K216" s="854"/>
      <c r="L216" s="854"/>
      <c r="M216" s="854"/>
      <c r="N216" s="854"/>
      <c r="O216" s="854"/>
      <c r="P216" s="854"/>
      <c r="Q216" s="854"/>
      <c r="R216" s="854"/>
      <c r="S216" s="854"/>
      <c r="T216" s="854"/>
      <c r="U216" s="854"/>
      <c r="V216" s="854"/>
      <c r="W216" s="854"/>
      <c r="X216" s="854"/>
      <c r="Y216" s="854"/>
      <c r="Z216" s="854"/>
      <c r="AA216" s="854"/>
      <c r="AB216" s="854"/>
      <c r="AC216" s="854"/>
      <c r="AD216" s="854"/>
      <c r="AE216" s="854"/>
      <c r="AF216" s="855"/>
      <c r="AG216" s="153"/>
      <c r="AI216" s="863"/>
      <c r="AJ216" s="864"/>
      <c r="AK216" s="864"/>
      <c r="AL216" s="864"/>
      <c r="AM216" s="864"/>
      <c r="AN216" s="864"/>
      <c r="AO216" s="865"/>
      <c r="AP216" s="149"/>
    </row>
    <row r="217" spans="1:43" s="11" customFormat="1" ht="15" customHeight="1" thickBot="1" x14ac:dyDescent="0.25">
      <c r="A217" s="869" t="str">
        <f>Розрахунок!B215</f>
        <v>2.1. Цикл загальної підготовки</v>
      </c>
      <c r="B217" s="870"/>
      <c r="C217" s="870"/>
      <c r="D217" s="870"/>
      <c r="E217" s="870"/>
      <c r="F217" s="870"/>
      <c r="G217" s="870"/>
      <c r="H217" s="870"/>
      <c r="I217" s="870"/>
      <c r="J217" s="870"/>
      <c r="K217" s="870"/>
      <c r="L217" s="870"/>
      <c r="M217" s="870"/>
      <c r="N217" s="870"/>
      <c r="O217" s="870"/>
      <c r="P217" s="870"/>
      <c r="Q217" s="870"/>
      <c r="R217" s="870"/>
      <c r="S217" s="870"/>
      <c r="T217" s="870"/>
      <c r="U217" s="870"/>
      <c r="V217" s="870"/>
      <c r="W217" s="870"/>
      <c r="X217" s="870"/>
      <c r="Y217" s="870"/>
      <c r="Z217" s="870"/>
      <c r="AA217" s="870"/>
      <c r="AB217" s="870"/>
      <c r="AC217" s="870"/>
      <c r="AD217" s="870"/>
      <c r="AE217" s="870"/>
      <c r="AF217" s="871"/>
      <c r="AG217" s="153"/>
      <c r="AI217" s="866"/>
      <c r="AJ217" s="867"/>
      <c r="AK217" s="867"/>
      <c r="AL217" s="867"/>
      <c r="AM217" s="867"/>
      <c r="AN217" s="867"/>
      <c r="AO217" s="868"/>
      <c r="AP217" s="149"/>
    </row>
    <row r="218" spans="1:43" s="52" customFormat="1" ht="13.5" thickBot="1" x14ac:dyDescent="0.25">
      <c r="A218" s="416" t="e">
        <f ca="1">Розрахунок!A216</f>
        <v>#NAME?</v>
      </c>
      <c r="B218" s="370" t="str">
        <f>Розрахунок!B216</f>
        <v>Дисципліна 1 ЗП (загально-університетський каталог)</v>
      </c>
      <c r="C218" s="416">
        <f>Розрахунок!C216</f>
        <v>34</v>
      </c>
      <c r="D218" s="395" t="str">
        <f>IF(Розрахунок!F216&lt;&gt;"",LEFT(Розрахунок!F216,LEN(Розрахунок!F216)-1)," ")</f>
        <v xml:space="preserve"> </v>
      </c>
      <c r="E218" s="396" t="str">
        <f>IF(Розрахунок!G216&lt;&gt;"",LEFT(Розрахунок!G216,LEN(Розрахунок!G216)-1)," ")</f>
        <v>10</v>
      </c>
      <c r="F218" s="396" t="str">
        <f>IF(Розрахунок!H216&lt;&gt;"",LEFT(Розрахунок!H216,LEN(Розрахунок!H216)-1)," ")</f>
        <v xml:space="preserve"> </v>
      </c>
      <c r="G218" s="397" t="str">
        <f>IF(Розрахунок!I216&lt;&gt;"",LEFT(Розрахунок!I216,LEN(Розрахунок!I216)-1)," ")</f>
        <v xml:space="preserve"> </v>
      </c>
      <c r="H218" s="368">
        <f>Розрахунок!J216</f>
        <v>0</v>
      </c>
      <c r="I218" s="396" t="str">
        <f>IF(Розрахунок!K216&lt;&gt;"",LEFT(Розрахунок!K216, LEN(Розрахунок!K216)-1)," ")</f>
        <v xml:space="preserve"> </v>
      </c>
      <c r="J218" s="396">
        <f>Розрахунок!E216</f>
        <v>4.5</v>
      </c>
      <c r="K218" s="369">
        <f>Розрахунок!DN216</f>
        <v>4.5</v>
      </c>
      <c r="L218" s="395">
        <f>Розрахунок!DM216</f>
        <v>135</v>
      </c>
      <c r="M218" s="396">
        <f ca="1">Розрахунок!L216</f>
        <v>0</v>
      </c>
      <c r="N218" s="396">
        <f ca="1">Розрахунок!M216</f>
        <v>0</v>
      </c>
      <c r="O218" s="396">
        <f ca="1">Розрахунок!N216</f>
        <v>0</v>
      </c>
      <c r="P218" s="396">
        <f ca="1">Розрахунок!O216</f>
        <v>0</v>
      </c>
      <c r="Q218" s="386">
        <f ca="1">Розрахунок!DL216</f>
        <v>135</v>
      </c>
      <c r="R218" s="382">
        <f ca="1">IF(L218&lt;&gt;0,M218/L218," ")</f>
        <v>0</v>
      </c>
      <c r="S218" s="395">
        <f>Розрахунок!U216</f>
        <v>0</v>
      </c>
      <c r="T218" s="397">
        <f>Розрахунок!AB216</f>
        <v>0</v>
      </c>
      <c r="U218" s="368">
        <f>Розрахунок!AI216</f>
        <v>0</v>
      </c>
      <c r="V218" s="369">
        <f>Розрахунок!AP216</f>
        <v>0</v>
      </c>
      <c r="W218" s="395">
        <f>Розрахунок!AW216</f>
        <v>0</v>
      </c>
      <c r="X218" s="397">
        <f>Розрахунок!BD216</f>
        <v>0</v>
      </c>
      <c r="Y218" s="368">
        <f>Розрахунок!BK216</f>
        <v>0</v>
      </c>
      <c r="Z218" s="369">
        <f>Розрахунок!BR216</f>
        <v>0</v>
      </c>
      <c r="AA218" s="395">
        <f>Розрахунок!BY216</f>
        <v>0</v>
      </c>
      <c r="AB218" s="369">
        <f>Розрахунок!CF216</f>
        <v>3</v>
      </c>
      <c r="AC218" s="395">
        <f>Розрахунок!CM216</f>
        <v>0</v>
      </c>
      <c r="AD218" s="397">
        <f>Розрахунок!CT216</f>
        <v>0</v>
      </c>
      <c r="AE218" s="395">
        <f>Розрахунок!DA216</f>
        <v>0</v>
      </c>
      <c r="AF218" s="397">
        <f>Розрахунок!DH216</f>
        <v>0</v>
      </c>
      <c r="AG218" s="148"/>
      <c r="AI218" s="27" t="e">
        <f ca="1">Розрахунок!ED216</f>
        <v>#NAME?</v>
      </c>
      <c r="AJ218" s="28" t="e">
        <f ca="1">Розрахунок!EE216</f>
        <v>#NAME?</v>
      </c>
      <c r="AK218" s="28" t="e">
        <f ca="1">Розрахунок!EF216</f>
        <v>#NAME?</v>
      </c>
      <c r="AL218" s="28" t="e">
        <f ca="1">Розрахунок!EG216</f>
        <v>#NAME?</v>
      </c>
      <c r="AM218" s="28" t="e">
        <f ca="1">Розрахунок!EH216</f>
        <v>#NAME?</v>
      </c>
      <c r="AN218" s="28" t="e">
        <f ca="1">Розрахунок!EI216</f>
        <v>#NAME?</v>
      </c>
      <c r="AO218" s="29" t="e">
        <f ca="1">Розрахунок!EJ216</f>
        <v>#NAME?</v>
      </c>
      <c r="AP218" s="149" t="e">
        <f ca="1">IF(OR(Розрахунок!$EP216&lt;&gt;""),"+","")</f>
        <v>#NAME?</v>
      </c>
      <c r="AQ218" s="5"/>
    </row>
    <row r="219" spans="1:43" s="52" customFormat="1" hidden="1" x14ac:dyDescent="0.2">
      <c r="A219" s="417" t="e">
        <f ca="1">Розрахунок!A217</f>
        <v>#NAME?</v>
      </c>
      <c r="B219" s="371">
        <f>Розрахунок!B217</f>
        <v>0</v>
      </c>
      <c r="C219" s="417" t="str">
        <f>Розрахунок!C217</f>
        <v/>
      </c>
      <c r="D219" s="398" t="str">
        <f>IF(Розрахунок!F217&lt;&gt;"",LEFT(Розрахунок!F217,LEN(Розрахунок!F217)-1)," ")</f>
        <v xml:space="preserve"> </v>
      </c>
      <c r="E219" s="399" t="str">
        <f>IF(Розрахунок!G217&lt;&gt;"",LEFT(Розрахунок!G217,LEN(Розрахунок!G217)-1)," ")</f>
        <v xml:space="preserve"> </v>
      </c>
      <c r="F219" s="399" t="str">
        <f>IF(Розрахунок!H217&lt;&gt;"",LEFT(Розрахунок!H217,LEN(Розрахунок!H217)-1)," ")</f>
        <v xml:space="preserve"> </v>
      </c>
      <c r="G219" s="400" t="str">
        <f>IF(Розрахунок!I217&lt;&gt;"",LEFT(Розрахунок!I217,LEN(Розрахунок!I217)-1)," ")</f>
        <v xml:space="preserve"> </v>
      </c>
      <c r="H219" s="136">
        <f>Розрахунок!J217</f>
        <v>0</v>
      </c>
      <c r="I219" s="399" t="str">
        <f>IF(Розрахунок!K217&lt;&gt;"",LEFT(Розрахунок!K217, LEN(Розрахунок!K217)-1)," ")</f>
        <v xml:space="preserve"> </v>
      </c>
      <c r="J219" s="399">
        <f>Розрахунок!E217</f>
        <v>0</v>
      </c>
      <c r="K219" s="85">
        <f>Розрахунок!DN217</f>
        <v>0</v>
      </c>
      <c r="L219" s="398">
        <f>Розрахунок!DM217</f>
        <v>0</v>
      </c>
      <c r="M219" s="399">
        <f ca="1">Розрахунок!L217</f>
        <v>0</v>
      </c>
      <c r="N219" s="399">
        <f ca="1">Розрахунок!M217</f>
        <v>0</v>
      </c>
      <c r="O219" s="399">
        <f ca="1">Розрахунок!N217</f>
        <v>0</v>
      </c>
      <c r="P219" s="399">
        <f ca="1">Розрахунок!O217</f>
        <v>0</v>
      </c>
      <c r="Q219" s="387">
        <f ca="1">Розрахунок!DL217</f>
        <v>0</v>
      </c>
      <c r="R219" s="383" t="str">
        <f t="shared" ref="R219:R317" si="13">IF(L219&lt;&gt;0,M219/L219," ")</f>
        <v xml:space="preserve"> </v>
      </c>
      <c r="S219" s="398">
        <f>Розрахунок!U217</f>
        <v>0</v>
      </c>
      <c r="T219" s="400">
        <f>Розрахунок!AB217</f>
        <v>0</v>
      </c>
      <c r="U219" s="136">
        <f>Розрахунок!AI217</f>
        <v>0</v>
      </c>
      <c r="V219" s="85">
        <f>Розрахунок!AP217</f>
        <v>0</v>
      </c>
      <c r="W219" s="398">
        <f>Розрахунок!AW217</f>
        <v>0</v>
      </c>
      <c r="X219" s="400">
        <f>Розрахунок!BD217</f>
        <v>0</v>
      </c>
      <c r="Y219" s="136">
        <f>Розрахунок!BK217</f>
        <v>0</v>
      </c>
      <c r="Z219" s="85">
        <f>Розрахунок!BR217</f>
        <v>0</v>
      </c>
      <c r="AA219" s="398">
        <f>Розрахунок!BY217</f>
        <v>0</v>
      </c>
      <c r="AB219" s="85">
        <f>Розрахунок!CF217</f>
        <v>0</v>
      </c>
      <c r="AC219" s="398">
        <f>Розрахунок!CM217</f>
        <v>0</v>
      </c>
      <c r="AD219" s="400">
        <f>Розрахунок!CT217</f>
        <v>0</v>
      </c>
      <c r="AE219" s="398">
        <f>Розрахунок!DA217</f>
        <v>0</v>
      </c>
      <c r="AF219" s="400">
        <f>Розрахунок!DH217</f>
        <v>0</v>
      </c>
      <c r="AG219" s="148"/>
      <c r="AI219" s="30" t="e">
        <f ca="1">Розрахунок!ED217</f>
        <v>#NAME?</v>
      </c>
      <c r="AJ219" s="31" t="e">
        <f ca="1">Розрахунок!EE217</f>
        <v>#NAME?</v>
      </c>
      <c r="AK219" s="31" t="e">
        <f ca="1">Розрахунок!EF217</f>
        <v>#NAME?</v>
      </c>
      <c r="AL219" s="31" t="e">
        <f ca="1">Розрахунок!EG217</f>
        <v>#NAME?</v>
      </c>
      <c r="AM219" s="31" t="e">
        <f ca="1">Розрахунок!EH217</f>
        <v>#NAME?</v>
      </c>
      <c r="AN219" s="31" t="e">
        <f ca="1">Розрахунок!EI217</f>
        <v>#NAME?</v>
      </c>
      <c r="AO219" s="32" t="e">
        <f ca="1">Розрахунок!EJ217</f>
        <v>#NAME?</v>
      </c>
      <c r="AP219" s="149" t="e">
        <f ca="1">IF(OR(Розрахунок!$EP217&lt;&gt;""),"+","")</f>
        <v>#NAME?</v>
      </c>
      <c r="AQ219" s="5"/>
    </row>
    <row r="220" spans="1:43" s="52" customFormat="1" ht="13.5" hidden="1" thickBot="1" x14ac:dyDescent="0.25">
      <c r="A220" s="417" t="e">
        <f ca="1">Розрахунок!A218</f>
        <v>#NAME?</v>
      </c>
      <c r="B220" s="371">
        <f>Розрахунок!B218</f>
        <v>0</v>
      </c>
      <c r="C220" s="417" t="str">
        <f>Розрахунок!C218</f>
        <v/>
      </c>
      <c r="D220" s="398" t="str">
        <f>IF(Розрахунок!F218&lt;&gt;"",LEFT(Розрахунок!F218,LEN(Розрахунок!F218)-1)," ")</f>
        <v xml:space="preserve"> </v>
      </c>
      <c r="E220" s="399" t="str">
        <f>IF(Розрахунок!G218&lt;&gt;"",LEFT(Розрахунок!G218,LEN(Розрахунок!G218)-1)," ")</f>
        <v xml:space="preserve"> </v>
      </c>
      <c r="F220" s="399" t="str">
        <f>IF(Розрахунок!H218&lt;&gt;"",LEFT(Розрахунок!H218,LEN(Розрахунок!H218)-1)," ")</f>
        <v xml:space="preserve"> </v>
      </c>
      <c r="G220" s="400" t="str">
        <f>IF(Розрахунок!I218&lt;&gt;"",LEFT(Розрахунок!I218,LEN(Розрахунок!I218)-1)," ")</f>
        <v xml:space="preserve"> </v>
      </c>
      <c r="H220" s="136">
        <f>Розрахунок!J218</f>
        <v>0</v>
      </c>
      <c r="I220" s="399" t="str">
        <f>IF(Розрахунок!K218&lt;&gt;"",LEFT(Розрахунок!K218, LEN(Розрахунок!K218)-1)," ")</f>
        <v xml:space="preserve"> </v>
      </c>
      <c r="J220" s="399">
        <f>Розрахунок!E218</f>
        <v>0</v>
      </c>
      <c r="K220" s="85">
        <f>Розрахунок!DN218</f>
        <v>0</v>
      </c>
      <c r="L220" s="398">
        <f>Розрахунок!DM218</f>
        <v>0</v>
      </c>
      <c r="M220" s="399">
        <f ca="1">Розрахунок!L218</f>
        <v>0</v>
      </c>
      <c r="N220" s="399">
        <f ca="1">Розрахунок!M218</f>
        <v>0</v>
      </c>
      <c r="O220" s="399">
        <f ca="1">Розрахунок!N218</f>
        <v>0</v>
      </c>
      <c r="P220" s="399">
        <f ca="1">Розрахунок!O218</f>
        <v>0</v>
      </c>
      <c r="Q220" s="387">
        <f ca="1">Розрахунок!DL218</f>
        <v>0</v>
      </c>
      <c r="R220" s="383" t="str">
        <f t="shared" si="13"/>
        <v xml:space="preserve"> </v>
      </c>
      <c r="S220" s="398">
        <f>Розрахунок!U218</f>
        <v>0</v>
      </c>
      <c r="T220" s="400">
        <f>Розрахунок!AB218</f>
        <v>0</v>
      </c>
      <c r="U220" s="136">
        <f>Розрахунок!AI218</f>
        <v>0</v>
      </c>
      <c r="V220" s="85">
        <f>Розрахунок!AP218</f>
        <v>0</v>
      </c>
      <c r="W220" s="398">
        <f>Розрахунок!AW218</f>
        <v>0</v>
      </c>
      <c r="X220" s="400">
        <f>Розрахунок!BD218</f>
        <v>0</v>
      </c>
      <c r="Y220" s="136">
        <f>Розрахунок!BK218</f>
        <v>0</v>
      </c>
      <c r="Z220" s="85">
        <f>Розрахунок!BR218</f>
        <v>0</v>
      </c>
      <c r="AA220" s="398">
        <f>Розрахунок!BY218</f>
        <v>0</v>
      </c>
      <c r="AB220" s="85">
        <f>Розрахунок!CF218</f>
        <v>0</v>
      </c>
      <c r="AC220" s="398">
        <f>Розрахунок!CM218</f>
        <v>0</v>
      </c>
      <c r="AD220" s="400">
        <f>Розрахунок!CT218</f>
        <v>0</v>
      </c>
      <c r="AE220" s="398">
        <f>Розрахунок!DA218</f>
        <v>0</v>
      </c>
      <c r="AF220" s="400">
        <f>Розрахунок!DH218</f>
        <v>0</v>
      </c>
      <c r="AG220" s="148"/>
      <c r="AI220" s="30" t="e">
        <f ca="1">Розрахунок!ED218</f>
        <v>#NAME?</v>
      </c>
      <c r="AJ220" s="31" t="e">
        <f ca="1">Розрахунок!EE218</f>
        <v>#NAME?</v>
      </c>
      <c r="AK220" s="31" t="e">
        <f ca="1">Розрахунок!EF218</f>
        <v>#NAME?</v>
      </c>
      <c r="AL220" s="31" t="e">
        <f ca="1">Розрахунок!EG218</f>
        <v>#NAME?</v>
      </c>
      <c r="AM220" s="31" t="e">
        <f ca="1">Розрахунок!EH218</f>
        <v>#NAME?</v>
      </c>
      <c r="AN220" s="31" t="e">
        <f ca="1">Розрахунок!EI218</f>
        <v>#NAME?</v>
      </c>
      <c r="AO220" s="32" t="e">
        <f ca="1">Розрахунок!EJ218</f>
        <v>#NAME?</v>
      </c>
      <c r="AP220" s="149" t="e">
        <f ca="1">IF(OR(Розрахунок!$EP218&lt;&gt;""),"+","")</f>
        <v>#NAME?</v>
      </c>
      <c r="AQ220" s="5"/>
    </row>
    <row r="221" spans="1:43" s="52" customFormat="1" hidden="1" x14ac:dyDescent="0.2">
      <c r="A221" s="417" t="e">
        <f ca="1">Розрахунок!A219</f>
        <v>#NAME?</v>
      </c>
      <c r="B221" s="371">
        <f>Розрахунок!B219</f>
        <v>0</v>
      </c>
      <c r="C221" s="417" t="str">
        <f>Розрахунок!C219</f>
        <v/>
      </c>
      <c r="D221" s="398" t="str">
        <f>IF(Розрахунок!F219&lt;&gt;"",LEFT(Розрахунок!F219,LEN(Розрахунок!F219)-1)," ")</f>
        <v xml:space="preserve"> </v>
      </c>
      <c r="E221" s="399" t="str">
        <f>IF(Розрахунок!G219&lt;&gt;"",LEFT(Розрахунок!G219,LEN(Розрахунок!G219)-1)," ")</f>
        <v xml:space="preserve"> </v>
      </c>
      <c r="F221" s="399" t="str">
        <f>IF(Розрахунок!H219&lt;&gt;"",LEFT(Розрахунок!H219,LEN(Розрахунок!H219)-1)," ")</f>
        <v xml:space="preserve"> </v>
      </c>
      <c r="G221" s="400" t="str">
        <f>IF(Розрахунок!I219&lt;&gt;"",LEFT(Розрахунок!I219,LEN(Розрахунок!I219)-1)," ")</f>
        <v xml:space="preserve"> </v>
      </c>
      <c r="H221" s="136">
        <f>Розрахунок!J219</f>
        <v>0</v>
      </c>
      <c r="I221" s="399" t="str">
        <f>IF(Розрахунок!K219&lt;&gt;"",LEFT(Розрахунок!K219, LEN(Розрахунок!K219)-1)," ")</f>
        <v xml:space="preserve"> </v>
      </c>
      <c r="J221" s="399">
        <f>Розрахунок!E219</f>
        <v>0</v>
      </c>
      <c r="K221" s="85">
        <f>Розрахунок!DN219</f>
        <v>0</v>
      </c>
      <c r="L221" s="398">
        <f>Розрахунок!DM219</f>
        <v>0</v>
      </c>
      <c r="M221" s="399">
        <f ca="1">Розрахунок!L219</f>
        <v>0</v>
      </c>
      <c r="N221" s="399">
        <f ca="1">Розрахунок!M219</f>
        <v>0</v>
      </c>
      <c r="O221" s="399">
        <f ca="1">Розрахунок!N219</f>
        <v>0</v>
      </c>
      <c r="P221" s="399">
        <f ca="1">Розрахунок!O219</f>
        <v>0</v>
      </c>
      <c r="Q221" s="387">
        <f ca="1">Розрахунок!DL219</f>
        <v>0</v>
      </c>
      <c r="R221" s="383" t="str">
        <f t="shared" si="13"/>
        <v xml:space="preserve"> </v>
      </c>
      <c r="S221" s="398">
        <f>Розрахунок!U219</f>
        <v>0</v>
      </c>
      <c r="T221" s="400">
        <f>Розрахунок!AB219</f>
        <v>0</v>
      </c>
      <c r="U221" s="136">
        <f>Розрахунок!AI219</f>
        <v>0</v>
      </c>
      <c r="V221" s="85">
        <f>Розрахунок!AP219</f>
        <v>0</v>
      </c>
      <c r="W221" s="398">
        <f>Розрахунок!AW219</f>
        <v>0</v>
      </c>
      <c r="X221" s="400">
        <f>Розрахунок!BD219</f>
        <v>0</v>
      </c>
      <c r="Y221" s="136">
        <f>Розрахунок!BK219</f>
        <v>0</v>
      </c>
      <c r="Z221" s="85">
        <f>Розрахунок!BR219</f>
        <v>0</v>
      </c>
      <c r="AA221" s="398">
        <f>Розрахунок!BY219</f>
        <v>0</v>
      </c>
      <c r="AB221" s="85">
        <f>Розрахунок!CF219</f>
        <v>0</v>
      </c>
      <c r="AC221" s="398">
        <f>Розрахунок!CM219</f>
        <v>0</v>
      </c>
      <c r="AD221" s="400">
        <f>Розрахунок!CT219</f>
        <v>0</v>
      </c>
      <c r="AE221" s="398">
        <f>Розрахунок!DA219</f>
        <v>0</v>
      </c>
      <c r="AF221" s="400">
        <f>Розрахунок!DH219</f>
        <v>0</v>
      </c>
      <c r="AG221" s="148"/>
      <c r="AI221" s="30" t="e">
        <f ca="1">Розрахунок!ED219</f>
        <v>#NAME?</v>
      </c>
      <c r="AJ221" s="31" t="e">
        <f ca="1">Розрахунок!EE219</f>
        <v>#NAME?</v>
      </c>
      <c r="AK221" s="31" t="e">
        <f ca="1">Розрахунок!EF219</f>
        <v>#NAME?</v>
      </c>
      <c r="AL221" s="31" t="e">
        <f ca="1">Розрахунок!EG219</f>
        <v>#NAME?</v>
      </c>
      <c r="AM221" s="31" t="e">
        <f ca="1">Розрахунок!EH219</f>
        <v>#NAME?</v>
      </c>
      <c r="AN221" s="31" t="e">
        <f ca="1">Розрахунок!EI219</f>
        <v>#NAME?</v>
      </c>
      <c r="AO221" s="32" t="e">
        <f ca="1">Розрахунок!EJ219</f>
        <v>#NAME?</v>
      </c>
      <c r="AP221" s="149" t="e">
        <f ca="1">IF(OR(Розрахунок!$EP219&lt;&gt;""),"+","")</f>
        <v>#NAME?</v>
      </c>
      <c r="AQ221" s="5"/>
    </row>
    <row r="222" spans="1:43" s="52" customFormat="1" hidden="1" x14ac:dyDescent="0.2">
      <c r="A222" s="417" t="e">
        <f ca="1">Розрахунок!A220</f>
        <v>#NAME?</v>
      </c>
      <c r="B222" s="371">
        <f>Розрахунок!B220</f>
        <v>0</v>
      </c>
      <c r="C222" s="417" t="str">
        <f>Розрахунок!C220</f>
        <v/>
      </c>
      <c r="D222" s="398" t="str">
        <f>IF(Розрахунок!F220&lt;&gt;"",LEFT(Розрахунок!F220,LEN(Розрахунок!F220)-1)," ")</f>
        <v xml:space="preserve"> </v>
      </c>
      <c r="E222" s="399" t="str">
        <f>IF(Розрахунок!G220&lt;&gt;"",LEFT(Розрахунок!G220,LEN(Розрахунок!G220)-1)," ")</f>
        <v xml:space="preserve"> </v>
      </c>
      <c r="F222" s="399" t="str">
        <f>IF(Розрахунок!H220&lt;&gt;"",LEFT(Розрахунок!H220,LEN(Розрахунок!H220)-1)," ")</f>
        <v xml:space="preserve"> </v>
      </c>
      <c r="G222" s="400" t="str">
        <f>IF(Розрахунок!I220&lt;&gt;"",LEFT(Розрахунок!I220,LEN(Розрахунок!I220)-1)," ")</f>
        <v xml:space="preserve"> </v>
      </c>
      <c r="H222" s="136">
        <f>Розрахунок!J220</f>
        <v>0</v>
      </c>
      <c r="I222" s="399" t="str">
        <f>IF(Розрахунок!K220&lt;&gt;"",LEFT(Розрахунок!K220, LEN(Розрахунок!K220)-1)," ")</f>
        <v xml:space="preserve"> </v>
      </c>
      <c r="J222" s="399">
        <f>Розрахунок!E220</f>
        <v>0</v>
      </c>
      <c r="K222" s="85">
        <f>Розрахунок!DN220</f>
        <v>0</v>
      </c>
      <c r="L222" s="398">
        <f>Розрахунок!DM220</f>
        <v>0</v>
      </c>
      <c r="M222" s="399">
        <f ca="1">Розрахунок!L220</f>
        <v>0</v>
      </c>
      <c r="N222" s="399">
        <f ca="1">Розрахунок!M220</f>
        <v>0</v>
      </c>
      <c r="O222" s="399">
        <f ca="1">Розрахунок!N220</f>
        <v>0</v>
      </c>
      <c r="P222" s="399">
        <f ca="1">Розрахунок!O220</f>
        <v>0</v>
      </c>
      <c r="Q222" s="387">
        <f ca="1">Розрахунок!DL220</f>
        <v>0</v>
      </c>
      <c r="R222" s="383" t="str">
        <f t="shared" si="13"/>
        <v xml:space="preserve"> </v>
      </c>
      <c r="S222" s="398">
        <f>Розрахунок!U220</f>
        <v>0</v>
      </c>
      <c r="T222" s="400">
        <f>Розрахунок!AB220</f>
        <v>0</v>
      </c>
      <c r="U222" s="136">
        <f>Розрахунок!AI220</f>
        <v>0</v>
      </c>
      <c r="V222" s="85">
        <f>Розрахунок!AP220</f>
        <v>0</v>
      </c>
      <c r="W222" s="398">
        <f>Розрахунок!AW220</f>
        <v>0</v>
      </c>
      <c r="X222" s="400">
        <f>Розрахунок!BD220</f>
        <v>0</v>
      </c>
      <c r="Y222" s="136">
        <f>Розрахунок!BK220</f>
        <v>0</v>
      </c>
      <c r="Z222" s="85">
        <f>Розрахунок!BR220</f>
        <v>0</v>
      </c>
      <c r="AA222" s="398">
        <f>Розрахунок!BY220</f>
        <v>0</v>
      </c>
      <c r="AB222" s="85">
        <f>Розрахунок!CF220</f>
        <v>0</v>
      </c>
      <c r="AC222" s="398">
        <f>Розрахунок!CM220</f>
        <v>0</v>
      </c>
      <c r="AD222" s="400">
        <f>Розрахунок!CT220</f>
        <v>0</v>
      </c>
      <c r="AE222" s="398">
        <f>Розрахунок!DA220</f>
        <v>0</v>
      </c>
      <c r="AF222" s="400">
        <f>Розрахунок!DH220</f>
        <v>0</v>
      </c>
      <c r="AG222" s="148"/>
      <c r="AI222" s="30" t="e">
        <f ca="1">Розрахунок!ED220</f>
        <v>#NAME?</v>
      </c>
      <c r="AJ222" s="31" t="e">
        <f ca="1">Розрахунок!EE220</f>
        <v>#NAME?</v>
      </c>
      <c r="AK222" s="31" t="e">
        <f ca="1">Розрахунок!EF220</f>
        <v>#NAME?</v>
      </c>
      <c r="AL222" s="31" t="e">
        <f ca="1">Розрахунок!EG220</f>
        <v>#NAME?</v>
      </c>
      <c r="AM222" s="31" t="e">
        <f ca="1">Розрахунок!EH220</f>
        <v>#NAME?</v>
      </c>
      <c r="AN222" s="31" t="e">
        <f ca="1">Розрахунок!EI220</f>
        <v>#NAME?</v>
      </c>
      <c r="AO222" s="32" t="e">
        <f ca="1">Розрахунок!EJ220</f>
        <v>#NAME?</v>
      </c>
      <c r="AP222" s="149" t="e">
        <f ca="1">IF(OR(Розрахунок!$EP220&lt;&gt;""),"+","")</f>
        <v>#NAME?</v>
      </c>
      <c r="AQ222" s="5"/>
    </row>
    <row r="223" spans="1:43" s="52" customFormat="1" hidden="1" x14ac:dyDescent="0.2">
      <c r="A223" s="417" t="e">
        <f ca="1">Розрахунок!A221</f>
        <v>#NAME?</v>
      </c>
      <c r="B223" s="371">
        <f>Розрахунок!B221</f>
        <v>0</v>
      </c>
      <c r="C223" s="417" t="str">
        <f>Розрахунок!C221</f>
        <v/>
      </c>
      <c r="D223" s="398" t="str">
        <f>IF(Розрахунок!F221&lt;&gt;"",LEFT(Розрахунок!F221,LEN(Розрахунок!F221)-1)," ")</f>
        <v xml:space="preserve"> </v>
      </c>
      <c r="E223" s="399" t="str">
        <f>IF(Розрахунок!G221&lt;&gt;"",LEFT(Розрахунок!G221,LEN(Розрахунок!G221)-1)," ")</f>
        <v xml:space="preserve"> </v>
      </c>
      <c r="F223" s="399" t="str">
        <f>IF(Розрахунок!H221&lt;&gt;"",LEFT(Розрахунок!H221,LEN(Розрахунок!H221)-1)," ")</f>
        <v xml:space="preserve"> </v>
      </c>
      <c r="G223" s="400" t="str">
        <f>IF(Розрахунок!I221&lt;&gt;"",LEFT(Розрахунок!I221,LEN(Розрахунок!I221)-1)," ")</f>
        <v xml:space="preserve"> </v>
      </c>
      <c r="H223" s="136">
        <f>Розрахунок!J221</f>
        <v>0</v>
      </c>
      <c r="I223" s="399" t="str">
        <f>IF(Розрахунок!K221&lt;&gt;"",LEFT(Розрахунок!K221, LEN(Розрахунок!K221)-1)," ")</f>
        <v xml:space="preserve"> </v>
      </c>
      <c r="J223" s="399">
        <f>Розрахунок!E221</f>
        <v>0</v>
      </c>
      <c r="K223" s="85">
        <f>Розрахунок!DN221</f>
        <v>0</v>
      </c>
      <c r="L223" s="398">
        <f>Розрахунок!DM221</f>
        <v>0</v>
      </c>
      <c r="M223" s="399">
        <f ca="1">Розрахунок!L221</f>
        <v>0</v>
      </c>
      <c r="N223" s="399">
        <f ca="1">Розрахунок!M221</f>
        <v>0</v>
      </c>
      <c r="O223" s="399">
        <f ca="1">Розрахунок!N221</f>
        <v>0</v>
      </c>
      <c r="P223" s="399">
        <f ca="1">Розрахунок!O221</f>
        <v>0</v>
      </c>
      <c r="Q223" s="387">
        <f ca="1">Розрахунок!DL221</f>
        <v>0</v>
      </c>
      <c r="R223" s="383" t="str">
        <f t="shared" si="13"/>
        <v xml:space="preserve"> </v>
      </c>
      <c r="S223" s="398">
        <f>Розрахунок!U221</f>
        <v>0</v>
      </c>
      <c r="T223" s="400">
        <f>Розрахунок!AB221</f>
        <v>0</v>
      </c>
      <c r="U223" s="136">
        <f>Розрахунок!AI221</f>
        <v>0</v>
      </c>
      <c r="V223" s="85">
        <f>Розрахунок!AP221</f>
        <v>0</v>
      </c>
      <c r="W223" s="398">
        <f>Розрахунок!AW221</f>
        <v>0</v>
      </c>
      <c r="X223" s="400">
        <f>Розрахунок!BD221</f>
        <v>0</v>
      </c>
      <c r="Y223" s="136">
        <f>Розрахунок!BK221</f>
        <v>0</v>
      </c>
      <c r="Z223" s="85">
        <f>Розрахунок!BR221</f>
        <v>0</v>
      </c>
      <c r="AA223" s="398">
        <f>Розрахунок!BY221</f>
        <v>0</v>
      </c>
      <c r="AB223" s="85">
        <f>Розрахунок!CF221</f>
        <v>0</v>
      </c>
      <c r="AC223" s="398">
        <f>Розрахунок!CM221</f>
        <v>0</v>
      </c>
      <c r="AD223" s="400">
        <f>Розрахунок!CT221</f>
        <v>0</v>
      </c>
      <c r="AE223" s="398">
        <f>Розрахунок!DA221</f>
        <v>0</v>
      </c>
      <c r="AF223" s="400">
        <f>Розрахунок!DH221</f>
        <v>0</v>
      </c>
      <c r="AG223" s="148"/>
      <c r="AI223" s="30" t="e">
        <f ca="1">Розрахунок!ED221</f>
        <v>#NAME?</v>
      </c>
      <c r="AJ223" s="31" t="e">
        <f ca="1">Розрахунок!EE221</f>
        <v>#NAME?</v>
      </c>
      <c r="AK223" s="31" t="e">
        <f ca="1">Розрахунок!EF221</f>
        <v>#NAME?</v>
      </c>
      <c r="AL223" s="31" t="e">
        <f ca="1">Розрахунок!EG221</f>
        <v>#NAME?</v>
      </c>
      <c r="AM223" s="31" t="e">
        <f ca="1">Розрахунок!EH221</f>
        <v>#NAME?</v>
      </c>
      <c r="AN223" s="31" t="e">
        <f ca="1">Розрахунок!EI221</f>
        <v>#NAME?</v>
      </c>
      <c r="AO223" s="32" t="e">
        <f ca="1">Розрахунок!EJ221</f>
        <v>#NAME?</v>
      </c>
      <c r="AP223" s="149" t="e">
        <f ca="1">IF(OR(Розрахунок!$EP221&lt;&gt;""),"+","")</f>
        <v>#NAME?</v>
      </c>
      <c r="AQ223" s="5"/>
    </row>
    <row r="224" spans="1:43" s="52" customFormat="1" hidden="1" x14ac:dyDescent="0.2">
      <c r="A224" s="417" t="e">
        <f ca="1">Розрахунок!A222</f>
        <v>#NAME?</v>
      </c>
      <c r="B224" s="371">
        <f>Розрахунок!B222</f>
        <v>0</v>
      </c>
      <c r="C224" s="417" t="str">
        <f>Розрахунок!C222</f>
        <v/>
      </c>
      <c r="D224" s="398" t="str">
        <f>IF(Розрахунок!F222&lt;&gt;"",LEFT(Розрахунок!F222,LEN(Розрахунок!F222)-1)," ")</f>
        <v xml:space="preserve"> </v>
      </c>
      <c r="E224" s="399" t="str">
        <f>IF(Розрахунок!G222&lt;&gt;"",LEFT(Розрахунок!G222,LEN(Розрахунок!G222)-1)," ")</f>
        <v xml:space="preserve"> </v>
      </c>
      <c r="F224" s="399" t="str">
        <f>IF(Розрахунок!H222&lt;&gt;"",LEFT(Розрахунок!H222,LEN(Розрахунок!H222)-1)," ")</f>
        <v xml:space="preserve"> </v>
      </c>
      <c r="G224" s="400" t="str">
        <f>IF(Розрахунок!I222&lt;&gt;"",LEFT(Розрахунок!I222,LEN(Розрахунок!I222)-1)," ")</f>
        <v xml:space="preserve"> </v>
      </c>
      <c r="H224" s="136">
        <f>Розрахунок!J222</f>
        <v>0</v>
      </c>
      <c r="I224" s="399" t="str">
        <f>IF(Розрахунок!K222&lt;&gt;"",LEFT(Розрахунок!K222, LEN(Розрахунок!K222)-1)," ")</f>
        <v xml:space="preserve"> </v>
      </c>
      <c r="J224" s="399">
        <f>Розрахунок!E222</f>
        <v>0</v>
      </c>
      <c r="K224" s="85">
        <f>Розрахунок!DN222</f>
        <v>0</v>
      </c>
      <c r="L224" s="398">
        <f>Розрахунок!DM222</f>
        <v>0</v>
      </c>
      <c r="M224" s="399">
        <f ca="1">Розрахунок!L222</f>
        <v>0</v>
      </c>
      <c r="N224" s="399">
        <f ca="1">Розрахунок!M222</f>
        <v>0</v>
      </c>
      <c r="O224" s="399">
        <f ca="1">Розрахунок!N222</f>
        <v>0</v>
      </c>
      <c r="P224" s="399">
        <f ca="1">Розрахунок!O222</f>
        <v>0</v>
      </c>
      <c r="Q224" s="387">
        <f ca="1">Розрахунок!DL222</f>
        <v>0</v>
      </c>
      <c r="R224" s="383" t="str">
        <f t="shared" si="13"/>
        <v xml:space="preserve"> </v>
      </c>
      <c r="S224" s="398">
        <f>Розрахунок!U222</f>
        <v>0</v>
      </c>
      <c r="T224" s="400">
        <f>Розрахунок!AB222</f>
        <v>0</v>
      </c>
      <c r="U224" s="136">
        <f>Розрахунок!AI222</f>
        <v>0</v>
      </c>
      <c r="V224" s="85">
        <f>Розрахунок!AP222</f>
        <v>0</v>
      </c>
      <c r="W224" s="398">
        <f>Розрахунок!AW222</f>
        <v>0</v>
      </c>
      <c r="X224" s="400">
        <f>Розрахунок!BD222</f>
        <v>0</v>
      </c>
      <c r="Y224" s="136">
        <f>Розрахунок!BK222</f>
        <v>0</v>
      </c>
      <c r="Z224" s="85">
        <f>Розрахунок!BR222</f>
        <v>0</v>
      </c>
      <c r="AA224" s="398">
        <f>Розрахунок!BY222</f>
        <v>0</v>
      </c>
      <c r="AB224" s="85">
        <f>Розрахунок!CF222</f>
        <v>0</v>
      </c>
      <c r="AC224" s="398">
        <f>Розрахунок!CM222</f>
        <v>0</v>
      </c>
      <c r="AD224" s="400">
        <f>Розрахунок!CT222</f>
        <v>0</v>
      </c>
      <c r="AE224" s="398">
        <f>Розрахунок!DA222</f>
        <v>0</v>
      </c>
      <c r="AF224" s="400">
        <f>Розрахунок!DH222</f>
        <v>0</v>
      </c>
      <c r="AG224" s="148"/>
      <c r="AI224" s="30" t="e">
        <f ca="1">Розрахунок!ED222</f>
        <v>#NAME?</v>
      </c>
      <c r="AJ224" s="31" t="e">
        <f ca="1">Розрахунок!EE222</f>
        <v>#NAME?</v>
      </c>
      <c r="AK224" s="31" t="e">
        <f ca="1">Розрахунок!EF222</f>
        <v>#NAME?</v>
      </c>
      <c r="AL224" s="31" t="e">
        <f ca="1">Розрахунок!EG222</f>
        <v>#NAME?</v>
      </c>
      <c r="AM224" s="31" t="e">
        <f ca="1">Розрахунок!EH222</f>
        <v>#NAME?</v>
      </c>
      <c r="AN224" s="31" t="e">
        <f ca="1">Розрахунок!EI222</f>
        <v>#NAME?</v>
      </c>
      <c r="AO224" s="32" t="e">
        <f ca="1">Розрахунок!EJ222</f>
        <v>#NAME?</v>
      </c>
      <c r="AP224" s="149" t="e">
        <f ca="1">IF(OR(Розрахунок!$EP222&lt;&gt;""),"+","")</f>
        <v>#NAME?</v>
      </c>
      <c r="AQ224" s="5"/>
    </row>
    <row r="225" spans="1:43" s="52" customFormat="1" hidden="1" x14ac:dyDescent="0.2">
      <c r="A225" s="417" t="e">
        <f ca="1">Розрахунок!A223</f>
        <v>#NAME?</v>
      </c>
      <c r="B225" s="371">
        <f>Розрахунок!B223</f>
        <v>0</v>
      </c>
      <c r="C225" s="417" t="str">
        <f>Розрахунок!C223</f>
        <v/>
      </c>
      <c r="D225" s="398" t="str">
        <f>IF(Розрахунок!F223&lt;&gt;"",LEFT(Розрахунок!F223,LEN(Розрахунок!F223)-1)," ")</f>
        <v xml:space="preserve"> </v>
      </c>
      <c r="E225" s="399" t="str">
        <f>IF(Розрахунок!G223&lt;&gt;"",LEFT(Розрахунок!G223,LEN(Розрахунок!G223)-1)," ")</f>
        <v xml:space="preserve"> </v>
      </c>
      <c r="F225" s="399" t="str">
        <f>IF(Розрахунок!H223&lt;&gt;"",LEFT(Розрахунок!H223,LEN(Розрахунок!H223)-1)," ")</f>
        <v xml:space="preserve"> </v>
      </c>
      <c r="G225" s="400" t="str">
        <f>IF(Розрахунок!I223&lt;&gt;"",LEFT(Розрахунок!I223,LEN(Розрахунок!I223)-1)," ")</f>
        <v xml:space="preserve"> </v>
      </c>
      <c r="H225" s="136">
        <f>Розрахунок!J223</f>
        <v>0</v>
      </c>
      <c r="I225" s="399" t="str">
        <f>IF(Розрахунок!K223&lt;&gt;"",LEFT(Розрахунок!K223, LEN(Розрахунок!K223)-1)," ")</f>
        <v xml:space="preserve"> </v>
      </c>
      <c r="J225" s="399">
        <f>Розрахунок!E223</f>
        <v>0</v>
      </c>
      <c r="K225" s="85">
        <f>Розрахунок!DN223</f>
        <v>0</v>
      </c>
      <c r="L225" s="398">
        <f>Розрахунок!DM223</f>
        <v>0</v>
      </c>
      <c r="M225" s="399">
        <f ca="1">Розрахунок!L223</f>
        <v>0</v>
      </c>
      <c r="N225" s="399">
        <f ca="1">Розрахунок!M223</f>
        <v>0</v>
      </c>
      <c r="O225" s="399">
        <f ca="1">Розрахунок!N223</f>
        <v>0</v>
      </c>
      <c r="P225" s="399">
        <f ca="1">Розрахунок!O223</f>
        <v>0</v>
      </c>
      <c r="Q225" s="387">
        <f ca="1">Розрахунок!DL223</f>
        <v>0</v>
      </c>
      <c r="R225" s="383" t="str">
        <f t="shared" si="13"/>
        <v xml:space="preserve"> </v>
      </c>
      <c r="S225" s="398">
        <f>Розрахунок!U223</f>
        <v>0</v>
      </c>
      <c r="T225" s="400">
        <f>Розрахунок!AB223</f>
        <v>0</v>
      </c>
      <c r="U225" s="136">
        <f>Розрахунок!AI223</f>
        <v>0</v>
      </c>
      <c r="V225" s="85">
        <f>Розрахунок!AP223</f>
        <v>0</v>
      </c>
      <c r="W225" s="398">
        <f>Розрахунок!AW223</f>
        <v>0</v>
      </c>
      <c r="X225" s="400">
        <f>Розрахунок!BD223</f>
        <v>0</v>
      </c>
      <c r="Y225" s="136">
        <f>Розрахунок!BK223</f>
        <v>0</v>
      </c>
      <c r="Z225" s="85">
        <f>Розрахунок!BR223</f>
        <v>0</v>
      </c>
      <c r="AA225" s="398">
        <f>Розрахунок!BY223</f>
        <v>0</v>
      </c>
      <c r="AB225" s="85">
        <f>Розрахунок!CF223</f>
        <v>0</v>
      </c>
      <c r="AC225" s="398">
        <f>Розрахунок!CM223</f>
        <v>0</v>
      </c>
      <c r="AD225" s="400">
        <f>Розрахунок!CT223</f>
        <v>0</v>
      </c>
      <c r="AE225" s="398">
        <f>Розрахунок!DA223</f>
        <v>0</v>
      </c>
      <c r="AF225" s="400">
        <f>Розрахунок!DH223</f>
        <v>0</v>
      </c>
      <c r="AG225" s="148"/>
      <c r="AI225" s="30" t="e">
        <f ca="1">Розрахунок!ED223</f>
        <v>#NAME?</v>
      </c>
      <c r="AJ225" s="31" t="e">
        <f ca="1">Розрахунок!EE223</f>
        <v>#NAME?</v>
      </c>
      <c r="AK225" s="31" t="e">
        <f ca="1">Розрахунок!EF223</f>
        <v>#NAME?</v>
      </c>
      <c r="AL225" s="31" t="e">
        <f ca="1">Розрахунок!EG223</f>
        <v>#NAME?</v>
      </c>
      <c r="AM225" s="31" t="e">
        <f ca="1">Розрахунок!EH223</f>
        <v>#NAME?</v>
      </c>
      <c r="AN225" s="31" t="e">
        <f ca="1">Розрахунок!EI223</f>
        <v>#NAME?</v>
      </c>
      <c r="AO225" s="32" t="e">
        <f ca="1">Розрахунок!EJ223</f>
        <v>#NAME?</v>
      </c>
      <c r="AP225" s="149" t="e">
        <f ca="1">IF(OR(Розрахунок!$EP223&lt;&gt;""),"+","")</f>
        <v>#NAME?</v>
      </c>
      <c r="AQ225" s="5"/>
    </row>
    <row r="226" spans="1:43" s="52" customFormat="1" hidden="1" x14ac:dyDescent="0.2">
      <c r="A226" s="417" t="e">
        <f ca="1">Розрахунок!A224</f>
        <v>#NAME?</v>
      </c>
      <c r="B226" s="371">
        <f>Розрахунок!B224</f>
        <v>0</v>
      </c>
      <c r="C226" s="417" t="str">
        <f>Розрахунок!C224</f>
        <v/>
      </c>
      <c r="D226" s="398" t="str">
        <f>IF(Розрахунок!F224&lt;&gt;"",LEFT(Розрахунок!F224,LEN(Розрахунок!F224)-1)," ")</f>
        <v xml:space="preserve"> </v>
      </c>
      <c r="E226" s="399" t="str">
        <f>IF(Розрахунок!G224&lt;&gt;"",LEFT(Розрахунок!G224,LEN(Розрахунок!G224)-1)," ")</f>
        <v xml:space="preserve"> </v>
      </c>
      <c r="F226" s="399" t="str">
        <f>IF(Розрахунок!H224&lt;&gt;"",LEFT(Розрахунок!H224,LEN(Розрахунок!H224)-1)," ")</f>
        <v xml:space="preserve"> </v>
      </c>
      <c r="G226" s="400" t="str">
        <f>IF(Розрахунок!I224&lt;&gt;"",LEFT(Розрахунок!I224,LEN(Розрахунок!I224)-1)," ")</f>
        <v xml:space="preserve"> </v>
      </c>
      <c r="H226" s="136">
        <f>Розрахунок!J224</f>
        <v>0</v>
      </c>
      <c r="I226" s="399" t="str">
        <f>IF(Розрахунок!K224&lt;&gt;"",LEFT(Розрахунок!K224, LEN(Розрахунок!K224)-1)," ")</f>
        <v xml:space="preserve"> </v>
      </c>
      <c r="J226" s="399">
        <f>Розрахунок!E224</f>
        <v>0</v>
      </c>
      <c r="K226" s="85">
        <f>Розрахунок!DN224</f>
        <v>0</v>
      </c>
      <c r="L226" s="398">
        <f>Розрахунок!DM224</f>
        <v>0</v>
      </c>
      <c r="M226" s="399">
        <f ca="1">Розрахунок!L224</f>
        <v>0</v>
      </c>
      <c r="N226" s="399">
        <f ca="1">Розрахунок!M224</f>
        <v>0</v>
      </c>
      <c r="O226" s="399">
        <f ca="1">Розрахунок!N224</f>
        <v>0</v>
      </c>
      <c r="P226" s="399">
        <f ca="1">Розрахунок!O224</f>
        <v>0</v>
      </c>
      <c r="Q226" s="387">
        <f ca="1">Розрахунок!DL224</f>
        <v>0</v>
      </c>
      <c r="R226" s="383" t="str">
        <f t="shared" si="13"/>
        <v xml:space="preserve"> </v>
      </c>
      <c r="S226" s="398">
        <f>Розрахунок!U224</f>
        <v>0</v>
      </c>
      <c r="T226" s="400">
        <f>Розрахунок!AB224</f>
        <v>0</v>
      </c>
      <c r="U226" s="136">
        <f>Розрахунок!AI224</f>
        <v>0</v>
      </c>
      <c r="V226" s="85">
        <f>Розрахунок!AP224</f>
        <v>0</v>
      </c>
      <c r="W226" s="398">
        <f>Розрахунок!AW224</f>
        <v>0</v>
      </c>
      <c r="X226" s="400">
        <f>Розрахунок!BD224</f>
        <v>0</v>
      </c>
      <c r="Y226" s="136">
        <f>Розрахунок!BK224</f>
        <v>0</v>
      </c>
      <c r="Z226" s="85">
        <f>Розрахунок!BR224</f>
        <v>0</v>
      </c>
      <c r="AA226" s="398">
        <f>Розрахунок!BY224</f>
        <v>0</v>
      </c>
      <c r="AB226" s="85">
        <f>Розрахунок!CF224</f>
        <v>0</v>
      </c>
      <c r="AC226" s="398">
        <f>Розрахунок!CM224</f>
        <v>0</v>
      </c>
      <c r="AD226" s="400">
        <f>Розрахунок!CT224</f>
        <v>0</v>
      </c>
      <c r="AE226" s="398">
        <f>Розрахунок!DA224</f>
        <v>0</v>
      </c>
      <c r="AF226" s="400">
        <f>Розрахунок!DH224</f>
        <v>0</v>
      </c>
      <c r="AG226" s="148"/>
      <c r="AI226" s="30" t="e">
        <f ca="1">Розрахунок!ED224</f>
        <v>#NAME?</v>
      </c>
      <c r="AJ226" s="31" t="e">
        <f ca="1">Розрахунок!EE224</f>
        <v>#NAME?</v>
      </c>
      <c r="AK226" s="31" t="e">
        <f ca="1">Розрахунок!EF224</f>
        <v>#NAME?</v>
      </c>
      <c r="AL226" s="31" t="e">
        <f ca="1">Розрахунок!EG224</f>
        <v>#NAME?</v>
      </c>
      <c r="AM226" s="31" t="e">
        <f ca="1">Розрахунок!EH224</f>
        <v>#NAME?</v>
      </c>
      <c r="AN226" s="31" t="e">
        <f ca="1">Розрахунок!EI224</f>
        <v>#NAME?</v>
      </c>
      <c r="AO226" s="32" t="e">
        <f ca="1">Розрахунок!EJ224</f>
        <v>#NAME?</v>
      </c>
      <c r="AP226" s="149" t="e">
        <f ca="1">IF(OR(Розрахунок!$EP224&lt;&gt;""),"+","")</f>
        <v>#NAME?</v>
      </c>
      <c r="AQ226" s="5"/>
    </row>
    <row r="227" spans="1:43" s="52" customFormat="1" hidden="1" x14ac:dyDescent="0.2">
      <c r="A227" s="417" t="e">
        <f ca="1">Розрахунок!A225</f>
        <v>#NAME?</v>
      </c>
      <c r="B227" s="371">
        <f>Розрахунок!B225</f>
        <v>0</v>
      </c>
      <c r="C227" s="417" t="str">
        <f>Розрахунок!C225</f>
        <v/>
      </c>
      <c r="D227" s="398" t="str">
        <f>IF(Розрахунок!F225&lt;&gt;"",LEFT(Розрахунок!F225,LEN(Розрахунок!F225)-1)," ")</f>
        <v xml:space="preserve"> </v>
      </c>
      <c r="E227" s="399" t="str">
        <f>IF(Розрахунок!G225&lt;&gt;"",LEFT(Розрахунок!G225,LEN(Розрахунок!G225)-1)," ")</f>
        <v xml:space="preserve"> </v>
      </c>
      <c r="F227" s="399" t="str">
        <f>IF(Розрахунок!H225&lt;&gt;"",LEFT(Розрахунок!H225,LEN(Розрахунок!H225)-1)," ")</f>
        <v xml:space="preserve"> </v>
      </c>
      <c r="G227" s="400" t="str">
        <f>IF(Розрахунок!I225&lt;&gt;"",LEFT(Розрахунок!I225,LEN(Розрахунок!I225)-1)," ")</f>
        <v xml:space="preserve"> </v>
      </c>
      <c r="H227" s="136">
        <f>Розрахунок!J225</f>
        <v>0</v>
      </c>
      <c r="I227" s="399" t="str">
        <f>IF(Розрахунок!K225&lt;&gt;"",LEFT(Розрахунок!K225, LEN(Розрахунок!K225)-1)," ")</f>
        <v xml:space="preserve"> </v>
      </c>
      <c r="J227" s="399">
        <f>Розрахунок!E225</f>
        <v>0</v>
      </c>
      <c r="K227" s="85">
        <f>Розрахунок!DN225</f>
        <v>0</v>
      </c>
      <c r="L227" s="398">
        <f>Розрахунок!DM225</f>
        <v>0</v>
      </c>
      <c r="M227" s="399">
        <f ca="1">Розрахунок!L225</f>
        <v>0</v>
      </c>
      <c r="N227" s="399">
        <f ca="1">Розрахунок!M225</f>
        <v>0</v>
      </c>
      <c r="O227" s="399">
        <f ca="1">Розрахунок!N225</f>
        <v>0</v>
      </c>
      <c r="P227" s="399">
        <f ca="1">Розрахунок!O225</f>
        <v>0</v>
      </c>
      <c r="Q227" s="387">
        <f ca="1">Розрахунок!DL225</f>
        <v>0</v>
      </c>
      <c r="R227" s="383" t="str">
        <f t="shared" si="13"/>
        <v xml:space="preserve"> </v>
      </c>
      <c r="S227" s="398">
        <f>Розрахунок!U225</f>
        <v>0</v>
      </c>
      <c r="T227" s="400">
        <f>Розрахунок!AB225</f>
        <v>0</v>
      </c>
      <c r="U227" s="136">
        <f>Розрахунок!AI225</f>
        <v>0</v>
      </c>
      <c r="V227" s="85">
        <f>Розрахунок!AP225</f>
        <v>0</v>
      </c>
      <c r="W227" s="398">
        <f>Розрахунок!AW225</f>
        <v>0</v>
      </c>
      <c r="X227" s="400">
        <f>Розрахунок!BD225</f>
        <v>0</v>
      </c>
      <c r="Y227" s="136">
        <f>Розрахунок!BK225</f>
        <v>0</v>
      </c>
      <c r="Z227" s="85">
        <f>Розрахунок!BR225</f>
        <v>0</v>
      </c>
      <c r="AA227" s="398">
        <f>Розрахунок!BY225</f>
        <v>0</v>
      </c>
      <c r="AB227" s="85">
        <f>Розрахунок!CF225</f>
        <v>0</v>
      </c>
      <c r="AC227" s="398">
        <f>Розрахунок!CM225</f>
        <v>0</v>
      </c>
      <c r="AD227" s="400">
        <f>Розрахунок!CT225</f>
        <v>0</v>
      </c>
      <c r="AE227" s="398">
        <f>Розрахунок!DA225</f>
        <v>0</v>
      </c>
      <c r="AF227" s="400">
        <f>Розрахунок!DH225</f>
        <v>0</v>
      </c>
      <c r="AG227" s="148"/>
      <c r="AI227" s="30" t="e">
        <f ca="1">Розрахунок!ED225</f>
        <v>#NAME?</v>
      </c>
      <c r="AJ227" s="31" t="e">
        <f ca="1">Розрахунок!EE225</f>
        <v>#NAME?</v>
      </c>
      <c r="AK227" s="31" t="e">
        <f ca="1">Розрахунок!EF225</f>
        <v>#NAME?</v>
      </c>
      <c r="AL227" s="31" t="e">
        <f ca="1">Розрахунок!EG225</f>
        <v>#NAME?</v>
      </c>
      <c r="AM227" s="31" t="e">
        <f ca="1">Розрахунок!EH225</f>
        <v>#NAME?</v>
      </c>
      <c r="AN227" s="31" t="e">
        <f ca="1">Розрахунок!EI225</f>
        <v>#NAME?</v>
      </c>
      <c r="AO227" s="32" t="e">
        <f ca="1">Розрахунок!EJ225</f>
        <v>#NAME?</v>
      </c>
      <c r="AP227" s="149" t="e">
        <f ca="1">IF(OR(Розрахунок!$EP225&lt;&gt;""),"+","")</f>
        <v>#NAME?</v>
      </c>
      <c r="AQ227" s="5"/>
    </row>
    <row r="228" spans="1:43" s="52" customFormat="1" hidden="1" x14ac:dyDescent="0.2">
      <c r="A228" s="417" t="e">
        <f ca="1">Розрахунок!A226</f>
        <v>#NAME?</v>
      </c>
      <c r="B228" s="371">
        <f>Розрахунок!B226</f>
        <v>0</v>
      </c>
      <c r="C228" s="417" t="str">
        <f>Розрахунок!C226</f>
        <v/>
      </c>
      <c r="D228" s="398" t="str">
        <f>IF(Розрахунок!F226&lt;&gt;"",LEFT(Розрахунок!F226,LEN(Розрахунок!F226)-1)," ")</f>
        <v xml:space="preserve"> </v>
      </c>
      <c r="E228" s="399" t="str">
        <f>IF(Розрахунок!G226&lt;&gt;"",LEFT(Розрахунок!G226,LEN(Розрахунок!G226)-1)," ")</f>
        <v xml:space="preserve"> </v>
      </c>
      <c r="F228" s="399" t="str">
        <f>IF(Розрахунок!H226&lt;&gt;"",LEFT(Розрахунок!H226,LEN(Розрахунок!H226)-1)," ")</f>
        <v xml:space="preserve"> </v>
      </c>
      <c r="G228" s="400" t="str">
        <f>IF(Розрахунок!I226&lt;&gt;"",LEFT(Розрахунок!I226,LEN(Розрахунок!I226)-1)," ")</f>
        <v xml:space="preserve"> </v>
      </c>
      <c r="H228" s="136">
        <f>Розрахунок!J226</f>
        <v>0</v>
      </c>
      <c r="I228" s="399" t="str">
        <f>IF(Розрахунок!K226&lt;&gt;"",LEFT(Розрахунок!K226, LEN(Розрахунок!K226)-1)," ")</f>
        <v xml:space="preserve"> </v>
      </c>
      <c r="J228" s="399">
        <f>Розрахунок!E226</f>
        <v>0</v>
      </c>
      <c r="K228" s="85">
        <f>Розрахунок!DN226</f>
        <v>0</v>
      </c>
      <c r="L228" s="398">
        <f>Розрахунок!DM226</f>
        <v>0</v>
      </c>
      <c r="M228" s="399">
        <f ca="1">Розрахунок!L226</f>
        <v>0</v>
      </c>
      <c r="N228" s="399">
        <f ca="1">Розрахунок!M226</f>
        <v>0</v>
      </c>
      <c r="O228" s="399">
        <f ca="1">Розрахунок!N226</f>
        <v>0</v>
      </c>
      <c r="P228" s="399">
        <f ca="1">Розрахунок!O226</f>
        <v>0</v>
      </c>
      <c r="Q228" s="387">
        <f ca="1">Розрахунок!DL226</f>
        <v>0</v>
      </c>
      <c r="R228" s="383" t="str">
        <f t="shared" si="13"/>
        <v xml:space="preserve"> </v>
      </c>
      <c r="S228" s="398">
        <f>Розрахунок!U226</f>
        <v>0</v>
      </c>
      <c r="T228" s="400">
        <f>Розрахунок!AB226</f>
        <v>0</v>
      </c>
      <c r="U228" s="136">
        <f>Розрахунок!AI226</f>
        <v>0</v>
      </c>
      <c r="V228" s="85">
        <f>Розрахунок!AP226</f>
        <v>0</v>
      </c>
      <c r="W228" s="398">
        <f>Розрахунок!AW226</f>
        <v>0</v>
      </c>
      <c r="X228" s="400">
        <f>Розрахунок!BD226</f>
        <v>0</v>
      </c>
      <c r="Y228" s="136">
        <f>Розрахунок!BK226</f>
        <v>0</v>
      </c>
      <c r="Z228" s="85">
        <f>Розрахунок!BR226</f>
        <v>0</v>
      </c>
      <c r="AA228" s="398">
        <f>Розрахунок!BY226</f>
        <v>0</v>
      </c>
      <c r="AB228" s="85">
        <f>Розрахунок!CF226</f>
        <v>0</v>
      </c>
      <c r="AC228" s="398">
        <f>Розрахунок!CM226</f>
        <v>0</v>
      </c>
      <c r="AD228" s="400">
        <f>Розрахунок!CT226</f>
        <v>0</v>
      </c>
      <c r="AE228" s="398">
        <f>Розрахунок!DA226</f>
        <v>0</v>
      </c>
      <c r="AF228" s="400">
        <f>Розрахунок!DH226</f>
        <v>0</v>
      </c>
      <c r="AG228" s="148"/>
      <c r="AI228" s="30" t="e">
        <f ca="1">Розрахунок!ED226</f>
        <v>#NAME?</v>
      </c>
      <c r="AJ228" s="31" t="e">
        <f ca="1">Розрахунок!EE226</f>
        <v>#NAME?</v>
      </c>
      <c r="AK228" s="31" t="e">
        <f ca="1">Розрахунок!EF226</f>
        <v>#NAME?</v>
      </c>
      <c r="AL228" s="31" t="e">
        <f ca="1">Розрахунок!EG226</f>
        <v>#NAME?</v>
      </c>
      <c r="AM228" s="31" t="e">
        <f ca="1">Розрахунок!EH226</f>
        <v>#NAME?</v>
      </c>
      <c r="AN228" s="31" t="e">
        <f ca="1">Розрахунок!EI226</f>
        <v>#NAME?</v>
      </c>
      <c r="AO228" s="32" t="e">
        <f ca="1">Розрахунок!EJ226</f>
        <v>#NAME?</v>
      </c>
      <c r="AP228" s="149" t="e">
        <f ca="1">IF(OR(Розрахунок!$EP226&lt;&gt;""),"+","")</f>
        <v>#NAME?</v>
      </c>
      <c r="AQ228" s="5"/>
    </row>
    <row r="229" spans="1:43" s="52" customFormat="1" hidden="1" x14ac:dyDescent="0.2">
      <c r="A229" s="417" t="e">
        <f ca="1">Розрахунок!A227</f>
        <v>#NAME?</v>
      </c>
      <c r="B229" s="371">
        <f>Розрахунок!B227</f>
        <v>0</v>
      </c>
      <c r="C229" s="417" t="str">
        <f>Розрахунок!C227</f>
        <v/>
      </c>
      <c r="D229" s="398" t="str">
        <f>IF(Розрахунок!F227&lt;&gt;"",LEFT(Розрахунок!F227,LEN(Розрахунок!F227)-1)," ")</f>
        <v xml:space="preserve"> </v>
      </c>
      <c r="E229" s="399" t="str">
        <f>IF(Розрахунок!G227&lt;&gt;"",LEFT(Розрахунок!G227,LEN(Розрахунок!G227)-1)," ")</f>
        <v xml:space="preserve"> </v>
      </c>
      <c r="F229" s="399" t="str">
        <f>IF(Розрахунок!H227&lt;&gt;"",LEFT(Розрахунок!H227,LEN(Розрахунок!H227)-1)," ")</f>
        <v xml:space="preserve"> </v>
      </c>
      <c r="G229" s="400" t="str">
        <f>IF(Розрахунок!I227&lt;&gt;"",LEFT(Розрахунок!I227,LEN(Розрахунок!I227)-1)," ")</f>
        <v xml:space="preserve"> </v>
      </c>
      <c r="H229" s="136">
        <f>Розрахунок!J227</f>
        <v>0</v>
      </c>
      <c r="I229" s="399" t="str">
        <f>IF(Розрахунок!K227&lt;&gt;"",LEFT(Розрахунок!K227, LEN(Розрахунок!K227)-1)," ")</f>
        <v xml:space="preserve"> </v>
      </c>
      <c r="J229" s="399">
        <f>Розрахунок!E227</f>
        <v>0</v>
      </c>
      <c r="K229" s="85">
        <f>Розрахунок!DN227</f>
        <v>0</v>
      </c>
      <c r="L229" s="398">
        <f>Розрахунок!DM227</f>
        <v>0</v>
      </c>
      <c r="M229" s="399">
        <f ca="1">Розрахунок!L227</f>
        <v>0</v>
      </c>
      <c r="N229" s="399">
        <f ca="1">Розрахунок!M227</f>
        <v>0</v>
      </c>
      <c r="O229" s="399">
        <f ca="1">Розрахунок!N227</f>
        <v>0</v>
      </c>
      <c r="P229" s="399">
        <f ca="1">Розрахунок!O227</f>
        <v>0</v>
      </c>
      <c r="Q229" s="387">
        <f ca="1">Розрахунок!DL227</f>
        <v>0</v>
      </c>
      <c r="R229" s="383" t="str">
        <f t="shared" si="13"/>
        <v xml:space="preserve"> </v>
      </c>
      <c r="S229" s="398">
        <f>Розрахунок!U227</f>
        <v>0</v>
      </c>
      <c r="T229" s="400">
        <f>Розрахунок!AB227</f>
        <v>0</v>
      </c>
      <c r="U229" s="136">
        <f>Розрахунок!AI227</f>
        <v>0</v>
      </c>
      <c r="V229" s="85">
        <f>Розрахунок!AP227</f>
        <v>0</v>
      </c>
      <c r="W229" s="398">
        <f>Розрахунок!AW227</f>
        <v>0</v>
      </c>
      <c r="X229" s="400">
        <f>Розрахунок!BD227</f>
        <v>0</v>
      </c>
      <c r="Y229" s="136">
        <f>Розрахунок!BK227</f>
        <v>0</v>
      </c>
      <c r="Z229" s="85">
        <f>Розрахунок!BR227</f>
        <v>0</v>
      </c>
      <c r="AA229" s="398">
        <f>Розрахунок!BY227</f>
        <v>0</v>
      </c>
      <c r="AB229" s="85">
        <f>Розрахунок!CF227</f>
        <v>0</v>
      </c>
      <c r="AC229" s="398">
        <f>Розрахунок!CM227</f>
        <v>0</v>
      </c>
      <c r="AD229" s="400">
        <f>Розрахунок!CT227</f>
        <v>0</v>
      </c>
      <c r="AE229" s="398">
        <f>Розрахунок!DA227</f>
        <v>0</v>
      </c>
      <c r="AF229" s="400">
        <f>Розрахунок!DH227</f>
        <v>0</v>
      </c>
      <c r="AG229" s="148"/>
      <c r="AI229" s="30" t="e">
        <f ca="1">Розрахунок!ED227</f>
        <v>#NAME?</v>
      </c>
      <c r="AJ229" s="31" t="e">
        <f ca="1">Розрахунок!EE227</f>
        <v>#NAME?</v>
      </c>
      <c r="AK229" s="31" t="e">
        <f ca="1">Розрахунок!EF227</f>
        <v>#NAME?</v>
      </c>
      <c r="AL229" s="31" t="e">
        <f ca="1">Розрахунок!EG227</f>
        <v>#NAME?</v>
      </c>
      <c r="AM229" s="31" t="e">
        <f ca="1">Розрахунок!EH227</f>
        <v>#NAME?</v>
      </c>
      <c r="AN229" s="31" t="e">
        <f ca="1">Розрахунок!EI227</f>
        <v>#NAME?</v>
      </c>
      <c r="AO229" s="32" t="e">
        <f ca="1">Розрахунок!EJ227</f>
        <v>#NAME?</v>
      </c>
      <c r="AP229" s="149" t="e">
        <f ca="1">IF(OR(Розрахунок!$EP227&lt;&gt;""),"+","")</f>
        <v>#NAME?</v>
      </c>
      <c r="AQ229" s="5"/>
    </row>
    <row r="230" spans="1:43" s="52" customFormat="1" hidden="1" x14ac:dyDescent="0.2">
      <c r="A230" s="417" t="e">
        <f ca="1">Розрахунок!A228</f>
        <v>#NAME?</v>
      </c>
      <c r="B230" s="371">
        <f>Розрахунок!B228</f>
        <v>0</v>
      </c>
      <c r="C230" s="417" t="str">
        <f>Розрахунок!C228</f>
        <v/>
      </c>
      <c r="D230" s="398" t="str">
        <f>IF(Розрахунок!F228&lt;&gt;"",LEFT(Розрахунок!F228,LEN(Розрахунок!F228)-1)," ")</f>
        <v xml:space="preserve"> </v>
      </c>
      <c r="E230" s="399" t="str">
        <f>IF(Розрахунок!G228&lt;&gt;"",LEFT(Розрахунок!G228,LEN(Розрахунок!G228)-1)," ")</f>
        <v xml:space="preserve"> </v>
      </c>
      <c r="F230" s="399" t="str">
        <f>IF(Розрахунок!H228&lt;&gt;"",LEFT(Розрахунок!H228,LEN(Розрахунок!H228)-1)," ")</f>
        <v xml:space="preserve"> </v>
      </c>
      <c r="G230" s="400" t="str">
        <f>IF(Розрахунок!I228&lt;&gt;"",LEFT(Розрахунок!I228,LEN(Розрахунок!I228)-1)," ")</f>
        <v xml:space="preserve"> </v>
      </c>
      <c r="H230" s="136">
        <f>Розрахунок!J228</f>
        <v>0</v>
      </c>
      <c r="I230" s="399" t="str">
        <f>IF(Розрахунок!K228&lt;&gt;"",LEFT(Розрахунок!K228, LEN(Розрахунок!K228)-1)," ")</f>
        <v xml:space="preserve"> </v>
      </c>
      <c r="J230" s="399">
        <f>Розрахунок!E228</f>
        <v>0</v>
      </c>
      <c r="K230" s="85">
        <f>Розрахунок!DN228</f>
        <v>0</v>
      </c>
      <c r="L230" s="398">
        <f>Розрахунок!DM228</f>
        <v>0</v>
      </c>
      <c r="M230" s="399">
        <f ca="1">Розрахунок!L228</f>
        <v>0</v>
      </c>
      <c r="N230" s="399">
        <f ca="1">Розрахунок!M228</f>
        <v>0</v>
      </c>
      <c r="O230" s="399">
        <f ca="1">Розрахунок!N228</f>
        <v>0</v>
      </c>
      <c r="P230" s="399">
        <f ca="1">Розрахунок!O228</f>
        <v>0</v>
      </c>
      <c r="Q230" s="387">
        <f ca="1">Розрахунок!DL228</f>
        <v>0</v>
      </c>
      <c r="R230" s="383" t="str">
        <f t="shared" si="13"/>
        <v xml:space="preserve"> </v>
      </c>
      <c r="S230" s="398">
        <f>Розрахунок!U228</f>
        <v>0</v>
      </c>
      <c r="T230" s="400">
        <f>Розрахунок!AB228</f>
        <v>0</v>
      </c>
      <c r="U230" s="136">
        <f>Розрахунок!AI228</f>
        <v>0</v>
      </c>
      <c r="V230" s="85">
        <f>Розрахунок!AP228</f>
        <v>0</v>
      </c>
      <c r="W230" s="398">
        <f>Розрахунок!AW228</f>
        <v>0</v>
      </c>
      <c r="X230" s="400">
        <f>Розрахунок!BD228</f>
        <v>0</v>
      </c>
      <c r="Y230" s="136">
        <f>Розрахунок!BK228</f>
        <v>0</v>
      </c>
      <c r="Z230" s="85">
        <f>Розрахунок!BR228</f>
        <v>0</v>
      </c>
      <c r="AA230" s="398">
        <f>Розрахунок!BY228</f>
        <v>0</v>
      </c>
      <c r="AB230" s="85">
        <f>Розрахунок!CF228</f>
        <v>0</v>
      </c>
      <c r="AC230" s="398">
        <f>Розрахунок!CM228</f>
        <v>0</v>
      </c>
      <c r="AD230" s="400">
        <f>Розрахунок!CT228</f>
        <v>0</v>
      </c>
      <c r="AE230" s="398">
        <f>Розрахунок!DA228</f>
        <v>0</v>
      </c>
      <c r="AF230" s="400">
        <f>Розрахунок!DH228</f>
        <v>0</v>
      </c>
      <c r="AG230" s="148"/>
      <c r="AI230" s="30" t="e">
        <f ca="1">Розрахунок!ED228</f>
        <v>#NAME?</v>
      </c>
      <c r="AJ230" s="31" t="e">
        <f ca="1">Розрахунок!EE228</f>
        <v>#NAME?</v>
      </c>
      <c r="AK230" s="31" t="e">
        <f ca="1">Розрахунок!EF228</f>
        <v>#NAME?</v>
      </c>
      <c r="AL230" s="31" t="e">
        <f ca="1">Розрахунок!EG228</f>
        <v>#NAME?</v>
      </c>
      <c r="AM230" s="31" t="e">
        <f ca="1">Розрахунок!EH228</f>
        <v>#NAME?</v>
      </c>
      <c r="AN230" s="31" t="e">
        <f ca="1">Розрахунок!EI228</f>
        <v>#NAME?</v>
      </c>
      <c r="AO230" s="32" t="e">
        <f ca="1">Розрахунок!EJ228</f>
        <v>#NAME?</v>
      </c>
      <c r="AP230" s="149" t="e">
        <f ca="1">IF(OR(Розрахунок!$EP228&lt;&gt;""),"+","")</f>
        <v>#NAME?</v>
      </c>
      <c r="AQ230" s="5"/>
    </row>
    <row r="231" spans="1:43" s="52" customFormat="1" hidden="1" x14ac:dyDescent="0.2">
      <c r="A231" s="417" t="e">
        <f ca="1">Розрахунок!A229</f>
        <v>#NAME?</v>
      </c>
      <c r="B231" s="371">
        <f>Розрахунок!B229</f>
        <v>0</v>
      </c>
      <c r="C231" s="417" t="str">
        <f>Розрахунок!C229</f>
        <v/>
      </c>
      <c r="D231" s="398" t="str">
        <f>IF(Розрахунок!F229&lt;&gt;"",LEFT(Розрахунок!F229,LEN(Розрахунок!F229)-1)," ")</f>
        <v xml:space="preserve"> </v>
      </c>
      <c r="E231" s="399" t="str">
        <f>IF(Розрахунок!G229&lt;&gt;"",LEFT(Розрахунок!G229,LEN(Розрахунок!G229)-1)," ")</f>
        <v xml:space="preserve"> </v>
      </c>
      <c r="F231" s="399" t="str">
        <f>IF(Розрахунок!H229&lt;&gt;"",LEFT(Розрахунок!H229,LEN(Розрахунок!H229)-1)," ")</f>
        <v xml:space="preserve"> </v>
      </c>
      <c r="G231" s="400" t="str">
        <f>IF(Розрахунок!I229&lt;&gt;"",LEFT(Розрахунок!I229,LEN(Розрахунок!I229)-1)," ")</f>
        <v xml:space="preserve"> </v>
      </c>
      <c r="H231" s="136">
        <f>Розрахунок!J229</f>
        <v>0</v>
      </c>
      <c r="I231" s="399" t="str">
        <f>IF(Розрахунок!K229&lt;&gt;"",LEFT(Розрахунок!K229, LEN(Розрахунок!K229)-1)," ")</f>
        <v xml:space="preserve"> </v>
      </c>
      <c r="J231" s="399">
        <f>Розрахунок!E229</f>
        <v>0</v>
      </c>
      <c r="K231" s="85">
        <f>Розрахунок!DN229</f>
        <v>0</v>
      </c>
      <c r="L231" s="398">
        <f>Розрахунок!DM229</f>
        <v>0</v>
      </c>
      <c r="M231" s="399">
        <f ca="1">Розрахунок!L229</f>
        <v>0</v>
      </c>
      <c r="N231" s="399">
        <f ca="1">Розрахунок!M229</f>
        <v>0</v>
      </c>
      <c r="O231" s="399">
        <f ca="1">Розрахунок!N229</f>
        <v>0</v>
      </c>
      <c r="P231" s="399">
        <f ca="1">Розрахунок!O229</f>
        <v>0</v>
      </c>
      <c r="Q231" s="387">
        <f ca="1">Розрахунок!DL229</f>
        <v>0</v>
      </c>
      <c r="R231" s="383" t="str">
        <f t="shared" si="13"/>
        <v xml:space="preserve"> </v>
      </c>
      <c r="S231" s="398">
        <f>Розрахунок!U229</f>
        <v>0</v>
      </c>
      <c r="T231" s="400">
        <f>Розрахунок!AB229</f>
        <v>0</v>
      </c>
      <c r="U231" s="136">
        <f>Розрахунок!AI229</f>
        <v>0</v>
      </c>
      <c r="V231" s="85">
        <f>Розрахунок!AP229</f>
        <v>0</v>
      </c>
      <c r="W231" s="398">
        <f>Розрахунок!AW229</f>
        <v>0</v>
      </c>
      <c r="X231" s="400">
        <f>Розрахунок!BD229</f>
        <v>0</v>
      </c>
      <c r="Y231" s="136">
        <f>Розрахунок!BK229</f>
        <v>0</v>
      </c>
      <c r="Z231" s="85">
        <f>Розрахунок!BR229</f>
        <v>0</v>
      </c>
      <c r="AA231" s="398">
        <f>Розрахунок!BY229</f>
        <v>0</v>
      </c>
      <c r="AB231" s="85">
        <f>Розрахунок!CF229</f>
        <v>0</v>
      </c>
      <c r="AC231" s="398">
        <f>Розрахунок!CM229</f>
        <v>0</v>
      </c>
      <c r="AD231" s="400">
        <f>Розрахунок!CT229</f>
        <v>0</v>
      </c>
      <c r="AE231" s="398">
        <f>Розрахунок!DA229</f>
        <v>0</v>
      </c>
      <c r="AF231" s="400">
        <f>Розрахунок!DH229</f>
        <v>0</v>
      </c>
      <c r="AG231" s="148"/>
      <c r="AI231" s="30" t="e">
        <f ca="1">Розрахунок!ED229</f>
        <v>#NAME?</v>
      </c>
      <c r="AJ231" s="31" t="e">
        <f ca="1">Розрахунок!EE229</f>
        <v>#NAME?</v>
      </c>
      <c r="AK231" s="31" t="e">
        <f ca="1">Розрахунок!EF229</f>
        <v>#NAME?</v>
      </c>
      <c r="AL231" s="31" t="e">
        <f ca="1">Розрахунок!EG229</f>
        <v>#NAME?</v>
      </c>
      <c r="AM231" s="31" t="e">
        <f ca="1">Розрахунок!EH229</f>
        <v>#NAME?</v>
      </c>
      <c r="AN231" s="31" t="e">
        <f ca="1">Розрахунок!EI229</f>
        <v>#NAME?</v>
      </c>
      <c r="AO231" s="32" t="e">
        <f ca="1">Розрахунок!EJ229</f>
        <v>#NAME?</v>
      </c>
      <c r="AP231" s="149" t="e">
        <f ca="1">IF(OR(Розрахунок!$EP229&lt;&gt;""),"+","")</f>
        <v>#NAME?</v>
      </c>
      <c r="AQ231" s="5"/>
    </row>
    <row r="232" spans="1:43" s="52" customFormat="1" hidden="1" x14ac:dyDescent="0.2">
      <c r="A232" s="417" t="e">
        <f ca="1">Розрахунок!A230</f>
        <v>#NAME?</v>
      </c>
      <c r="B232" s="371">
        <f>Розрахунок!B230</f>
        <v>0</v>
      </c>
      <c r="C232" s="417" t="str">
        <f>Розрахунок!C230</f>
        <v/>
      </c>
      <c r="D232" s="398" t="str">
        <f>IF(Розрахунок!F230&lt;&gt;"",LEFT(Розрахунок!F230,LEN(Розрахунок!F230)-1)," ")</f>
        <v xml:space="preserve"> </v>
      </c>
      <c r="E232" s="399" t="str">
        <f>IF(Розрахунок!G230&lt;&gt;"",LEFT(Розрахунок!G230,LEN(Розрахунок!G230)-1)," ")</f>
        <v xml:space="preserve"> </v>
      </c>
      <c r="F232" s="399" t="str">
        <f>IF(Розрахунок!H230&lt;&gt;"",LEFT(Розрахунок!H230,LEN(Розрахунок!H230)-1)," ")</f>
        <v xml:space="preserve"> </v>
      </c>
      <c r="G232" s="400" t="str">
        <f>IF(Розрахунок!I230&lt;&gt;"",LEFT(Розрахунок!I230,LEN(Розрахунок!I230)-1)," ")</f>
        <v xml:space="preserve"> </v>
      </c>
      <c r="H232" s="136">
        <f>Розрахунок!J230</f>
        <v>0</v>
      </c>
      <c r="I232" s="399" t="str">
        <f>IF(Розрахунок!K230&lt;&gt;"",LEFT(Розрахунок!K230, LEN(Розрахунок!K230)-1)," ")</f>
        <v xml:space="preserve"> </v>
      </c>
      <c r="J232" s="399">
        <f>Розрахунок!E230</f>
        <v>0</v>
      </c>
      <c r="K232" s="85">
        <f>Розрахунок!DN230</f>
        <v>0</v>
      </c>
      <c r="L232" s="398">
        <f>Розрахунок!DM230</f>
        <v>0</v>
      </c>
      <c r="M232" s="399">
        <f ca="1">Розрахунок!L230</f>
        <v>0</v>
      </c>
      <c r="N232" s="399">
        <f ca="1">Розрахунок!M230</f>
        <v>0</v>
      </c>
      <c r="O232" s="399">
        <f ca="1">Розрахунок!N230</f>
        <v>0</v>
      </c>
      <c r="P232" s="399">
        <f ca="1">Розрахунок!O230</f>
        <v>0</v>
      </c>
      <c r="Q232" s="387">
        <f ca="1">Розрахунок!DL230</f>
        <v>0</v>
      </c>
      <c r="R232" s="383" t="str">
        <f t="shared" si="13"/>
        <v xml:space="preserve"> </v>
      </c>
      <c r="S232" s="398">
        <f>Розрахунок!U230</f>
        <v>0</v>
      </c>
      <c r="T232" s="400">
        <f>Розрахунок!AB230</f>
        <v>0</v>
      </c>
      <c r="U232" s="136">
        <f>Розрахунок!AI230</f>
        <v>0</v>
      </c>
      <c r="V232" s="85">
        <f>Розрахунок!AP230</f>
        <v>0</v>
      </c>
      <c r="W232" s="398">
        <f>Розрахунок!AW230</f>
        <v>0</v>
      </c>
      <c r="X232" s="400">
        <f>Розрахунок!BD230</f>
        <v>0</v>
      </c>
      <c r="Y232" s="136">
        <f>Розрахунок!BK230</f>
        <v>0</v>
      </c>
      <c r="Z232" s="85">
        <f>Розрахунок!BR230</f>
        <v>0</v>
      </c>
      <c r="AA232" s="398">
        <f>Розрахунок!BY230</f>
        <v>0</v>
      </c>
      <c r="AB232" s="85">
        <f>Розрахунок!CF230</f>
        <v>0</v>
      </c>
      <c r="AC232" s="398">
        <f>Розрахунок!CM230</f>
        <v>0</v>
      </c>
      <c r="AD232" s="400">
        <f>Розрахунок!CT230</f>
        <v>0</v>
      </c>
      <c r="AE232" s="398">
        <f>Розрахунок!DA230</f>
        <v>0</v>
      </c>
      <c r="AF232" s="400">
        <f>Розрахунок!DH230</f>
        <v>0</v>
      </c>
      <c r="AG232" s="148"/>
      <c r="AI232" s="30" t="e">
        <f ca="1">Розрахунок!ED230</f>
        <v>#NAME?</v>
      </c>
      <c r="AJ232" s="31" t="e">
        <f ca="1">Розрахунок!EE230</f>
        <v>#NAME?</v>
      </c>
      <c r="AK232" s="31" t="e">
        <f ca="1">Розрахунок!EF230</f>
        <v>#NAME?</v>
      </c>
      <c r="AL232" s="31" t="e">
        <f ca="1">Розрахунок!EG230</f>
        <v>#NAME?</v>
      </c>
      <c r="AM232" s="31" t="e">
        <f ca="1">Розрахунок!EH230</f>
        <v>#NAME?</v>
      </c>
      <c r="AN232" s="31" t="e">
        <f ca="1">Розрахунок!EI230</f>
        <v>#NAME?</v>
      </c>
      <c r="AO232" s="32" t="e">
        <f ca="1">Розрахунок!EJ230</f>
        <v>#NAME?</v>
      </c>
      <c r="AP232" s="149" t="e">
        <f ca="1">IF(OR(Розрахунок!$EP230&lt;&gt;""),"+","")</f>
        <v>#NAME?</v>
      </c>
      <c r="AQ232" s="5"/>
    </row>
    <row r="233" spans="1:43" s="52" customFormat="1" hidden="1" x14ac:dyDescent="0.2">
      <c r="A233" s="417" t="e">
        <f ca="1">Розрахунок!A231</f>
        <v>#NAME?</v>
      </c>
      <c r="B233" s="371">
        <f>Розрахунок!B231</f>
        <v>0</v>
      </c>
      <c r="C233" s="417" t="str">
        <f>Розрахунок!C231</f>
        <v/>
      </c>
      <c r="D233" s="398" t="str">
        <f>IF(Розрахунок!F231&lt;&gt;"",LEFT(Розрахунок!F231,LEN(Розрахунок!F231)-1)," ")</f>
        <v xml:space="preserve"> </v>
      </c>
      <c r="E233" s="399" t="str">
        <f>IF(Розрахунок!G231&lt;&gt;"",LEFT(Розрахунок!G231,LEN(Розрахунок!G231)-1)," ")</f>
        <v xml:space="preserve"> </v>
      </c>
      <c r="F233" s="399" t="str">
        <f>IF(Розрахунок!H231&lt;&gt;"",LEFT(Розрахунок!H231,LEN(Розрахунок!H231)-1)," ")</f>
        <v xml:space="preserve"> </v>
      </c>
      <c r="G233" s="400" t="str">
        <f>IF(Розрахунок!I231&lt;&gt;"",LEFT(Розрахунок!I231,LEN(Розрахунок!I231)-1)," ")</f>
        <v xml:space="preserve"> </v>
      </c>
      <c r="H233" s="136">
        <f>Розрахунок!J231</f>
        <v>0</v>
      </c>
      <c r="I233" s="399" t="str">
        <f>IF(Розрахунок!K231&lt;&gt;"",LEFT(Розрахунок!K231, LEN(Розрахунок!K231)-1)," ")</f>
        <v xml:space="preserve"> </v>
      </c>
      <c r="J233" s="399">
        <f>Розрахунок!E231</f>
        <v>0</v>
      </c>
      <c r="K233" s="85">
        <f>Розрахунок!DN231</f>
        <v>0</v>
      </c>
      <c r="L233" s="398">
        <f>Розрахунок!DM231</f>
        <v>0</v>
      </c>
      <c r="M233" s="399">
        <f ca="1">Розрахунок!L231</f>
        <v>0</v>
      </c>
      <c r="N233" s="399">
        <f ca="1">Розрахунок!M231</f>
        <v>0</v>
      </c>
      <c r="O233" s="399">
        <f ca="1">Розрахунок!N231</f>
        <v>0</v>
      </c>
      <c r="P233" s="399">
        <f ca="1">Розрахунок!O231</f>
        <v>0</v>
      </c>
      <c r="Q233" s="387">
        <f ca="1">Розрахунок!DL231</f>
        <v>0</v>
      </c>
      <c r="R233" s="383" t="str">
        <f t="shared" si="13"/>
        <v xml:space="preserve"> </v>
      </c>
      <c r="S233" s="398">
        <f>Розрахунок!U231</f>
        <v>0</v>
      </c>
      <c r="T233" s="400">
        <f>Розрахунок!AB231</f>
        <v>0</v>
      </c>
      <c r="U233" s="136">
        <f>Розрахунок!AI231</f>
        <v>0</v>
      </c>
      <c r="V233" s="85">
        <f>Розрахунок!AP231</f>
        <v>0</v>
      </c>
      <c r="W233" s="398">
        <f>Розрахунок!AW231</f>
        <v>0</v>
      </c>
      <c r="X233" s="400">
        <f>Розрахунок!BD231</f>
        <v>0</v>
      </c>
      <c r="Y233" s="136">
        <f>Розрахунок!BK231</f>
        <v>0</v>
      </c>
      <c r="Z233" s="85">
        <f>Розрахунок!BR231</f>
        <v>0</v>
      </c>
      <c r="AA233" s="398">
        <f>Розрахунок!BY231</f>
        <v>0</v>
      </c>
      <c r="AB233" s="85">
        <f>Розрахунок!CF231</f>
        <v>0</v>
      </c>
      <c r="AC233" s="398">
        <f>Розрахунок!CM231</f>
        <v>0</v>
      </c>
      <c r="AD233" s="400">
        <f>Розрахунок!CT231</f>
        <v>0</v>
      </c>
      <c r="AE233" s="398">
        <f>Розрахунок!DA231</f>
        <v>0</v>
      </c>
      <c r="AF233" s="400">
        <f>Розрахунок!DH231</f>
        <v>0</v>
      </c>
      <c r="AG233" s="148"/>
      <c r="AI233" s="30" t="e">
        <f ca="1">Розрахунок!ED231</f>
        <v>#NAME?</v>
      </c>
      <c r="AJ233" s="31" t="e">
        <f ca="1">Розрахунок!EE231</f>
        <v>#NAME?</v>
      </c>
      <c r="AK233" s="31" t="e">
        <f ca="1">Розрахунок!EF231</f>
        <v>#NAME?</v>
      </c>
      <c r="AL233" s="31" t="e">
        <f ca="1">Розрахунок!EG231</f>
        <v>#NAME?</v>
      </c>
      <c r="AM233" s="31" t="e">
        <f ca="1">Розрахунок!EH231</f>
        <v>#NAME?</v>
      </c>
      <c r="AN233" s="31" t="e">
        <f ca="1">Розрахунок!EI231</f>
        <v>#NAME?</v>
      </c>
      <c r="AO233" s="32" t="e">
        <f ca="1">Розрахунок!EJ231</f>
        <v>#NAME?</v>
      </c>
      <c r="AP233" s="149" t="e">
        <f ca="1">IF(OR(Розрахунок!$EP231&lt;&gt;""),"+","")</f>
        <v>#NAME?</v>
      </c>
      <c r="AQ233" s="5"/>
    </row>
    <row r="234" spans="1:43" s="52" customFormat="1" hidden="1" x14ac:dyDescent="0.2">
      <c r="A234" s="417" t="e">
        <f ca="1">Розрахунок!A232</f>
        <v>#NAME?</v>
      </c>
      <c r="B234" s="371">
        <f>Розрахунок!B232</f>
        <v>0</v>
      </c>
      <c r="C234" s="417" t="str">
        <f>Розрахунок!C232</f>
        <v/>
      </c>
      <c r="D234" s="398" t="str">
        <f>IF(Розрахунок!F232&lt;&gt;"",LEFT(Розрахунок!F232,LEN(Розрахунок!F232)-1)," ")</f>
        <v xml:space="preserve"> </v>
      </c>
      <c r="E234" s="399" t="str">
        <f>IF(Розрахунок!G232&lt;&gt;"",LEFT(Розрахунок!G232,LEN(Розрахунок!G232)-1)," ")</f>
        <v xml:space="preserve"> </v>
      </c>
      <c r="F234" s="399" t="str">
        <f>IF(Розрахунок!H232&lt;&gt;"",LEFT(Розрахунок!H232,LEN(Розрахунок!H232)-1)," ")</f>
        <v xml:space="preserve"> </v>
      </c>
      <c r="G234" s="400" t="str">
        <f>IF(Розрахунок!I232&lt;&gt;"",LEFT(Розрахунок!I232,LEN(Розрахунок!I232)-1)," ")</f>
        <v xml:space="preserve"> </v>
      </c>
      <c r="H234" s="136">
        <f>Розрахунок!J232</f>
        <v>0</v>
      </c>
      <c r="I234" s="399" t="str">
        <f>IF(Розрахунок!K232&lt;&gt;"",LEFT(Розрахунок!K232, LEN(Розрахунок!K232)-1)," ")</f>
        <v xml:space="preserve"> </v>
      </c>
      <c r="J234" s="399">
        <f>Розрахунок!E232</f>
        <v>0</v>
      </c>
      <c r="K234" s="85">
        <f>Розрахунок!DN232</f>
        <v>0</v>
      </c>
      <c r="L234" s="398">
        <f>Розрахунок!DM232</f>
        <v>0</v>
      </c>
      <c r="M234" s="399">
        <f ca="1">Розрахунок!L232</f>
        <v>0</v>
      </c>
      <c r="N234" s="399">
        <f ca="1">Розрахунок!M232</f>
        <v>0</v>
      </c>
      <c r="O234" s="399">
        <f ca="1">Розрахунок!N232</f>
        <v>0</v>
      </c>
      <c r="P234" s="399">
        <f ca="1">Розрахунок!O232</f>
        <v>0</v>
      </c>
      <c r="Q234" s="387">
        <f ca="1">Розрахунок!DL232</f>
        <v>0</v>
      </c>
      <c r="R234" s="383" t="str">
        <f t="shared" si="13"/>
        <v xml:space="preserve"> </v>
      </c>
      <c r="S234" s="398">
        <f>Розрахунок!U232</f>
        <v>0</v>
      </c>
      <c r="T234" s="400">
        <f>Розрахунок!AB232</f>
        <v>0</v>
      </c>
      <c r="U234" s="136">
        <f>Розрахунок!AI232</f>
        <v>0</v>
      </c>
      <c r="V234" s="85">
        <f>Розрахунок!AP232</f>
        <v>0</v>
      </c>
      <c r="W234" s="398">
        <f>Розрахунок!AW232</f>
        <v>0</v>
      </c>
      <c r="X234" s="400">
        <f>Розрахунок!BD232</f>
        <v>0</v>
      </c>
      <c r="Y234" s="136">
        <f>Розрахунок!BK232</f>
        <v>0</v>
      </c>
      <c r="Z234" s="85">
        <f>Розрахунок!BR232</f>
        <v>0</v>
      </c>
      <c r="AA234" s="398">
        <f>Розрахунок!BY232</f>
        <v>0</v>
      </c>
      <c r="AB234" s="85">
        <f>Розрахунок!CF232</f>
        <v>0</v>
      </c>
      <c r="AC234" s="398">
        <f>Розрахунок!CM232</f>
        <v>0</v>
      </c>
      <c r="AD234" s="400">
        <f>Розрахунок!CT232</f>
        <v>0</v>
      </c>
      <c r="AE234" s="398">
        <f>Розрахунок!DA232</f>
        <v>0</v>
      </c>
      <c r="AF234" s="400">
        <f>Розрахунок!DH232</f>
        <v>0</v>
      </c>
      <c r="AG234" s="148"/>
      <c r="AI234" s="30" t="e">
        <f ca="1">Розрахунок!ED232</f>
        <v>#NAME?</v>
      </c>
      <c r="AJ234" s="31" t="e">
        <f ca="1">Розрахунок!EE232</f>
        <v>#NAME?</v>
      </c>
      <c r="AK234" s="31" t="e">
        <f ca="1">Розрахунок!EF232</f>
        <v>#NAME?</v>
      </c>
      <c r="AL234" s="31" t="e">
        <f ca="1">Розрахунок!EG232</f>
        <v>#NAME?</v>
      </c>
      <c r="AM234" s="31" t="e">
        <f ca="1">Розрахунок!EH232</f>
        <v>#NAME?</v>
      </c>
      <c r="AN234" s="31" t="e">
        <f ca="1">Розрахунок!EI232</f>
        <v>#NAME?</v>
      </c>
      <c r="AO234" s="32" t="e">
        <f ca="1">Розрахунок!EJ232</f>
        <v>#NAME?</v>
      </c>
      <c r="AP234" s="149" t="e">
        <f ca="1">IF(OR(Розрахунок!$EP232&lt;&gt;""),"+","")</f>
        <v>#NAME?</v>
      </c>
      <c r="AQ234" s="5"/>
    </row>
    <row r="235" spans="1:43" s="52" customFormat="1" hidden="1" x14ac:dyDescent="0.2">
      <c r="A235" s="417" t="e">
        <f ca="1">Розрахунок!A233</f>
        <v>#NAME?</v>
      </c>
      <c r="B235" s="371">
        <f>Розрахунок!B233</f>
        <v>0</v>
      </c>
      <c r="C235" s="417" t="str">
        <f>Розрахунок!C233</f>
        <v/>
      </c>
      <c r="D235" s="398" t="str">
        <f>IF(Розрахунок!F233&lt;&gt;"",LEFT(Розрахунок!F233,LEN(Розрахунок!F233)-1)," ")</f>
        <v xml:space="preserve"> </v>
      </c>
      <c r="E235" s="399" t="str">
        <f>IF(Розрахунок!G233&lt;&gt;"",LEFT(Розрахунок!G233,LEN(Розрахунок!G233)-1)," ")</f>
        <v xml:space="preserve"> </v>
      </c>
      <c r="F235" s="399" t="str">
        <f>IF(Розрахунок!H233&lt;&gt;"",LEFT(Розрахунок!H233,LEN(Розрахунок!H233)-1)," ")</f>
        <v xml:space="preserve"> </v>
      </c>
      <c r="G235" s="400" t="str">
        <f>IF(Розрахунок!I233&lt;&gt;"",LEFT(Розрахунок!I233,LEN(Розрахунок!I233)-1)," ")</f>
        <v xml:space="preserve"> </v>
      </c>
      <c r="H235" s="136">
        <f>Розрахунок!J233</f>
        <v>0</v>
      </c>
      <c r="I235" s="399" t="str">
        <f>IF(Розрахунок!K233&lt;&gt;"",LEFT(Розрахунок!K233, LEN(Розрахунок!K233)-1)," ")</f>
        <v xml:space="preserve"> </v>
      </c>
      <c r="J235" s="399">
        <f>Розрахунок!E233</f>
        <v>0</v>
      </c>
      <c r="K235" s="85">
        <f>Розрахунок!DN233</f>
        <v>0</v>
      </c>
      <c r="L235" s="398">
        <f>Розрахунок!DM233</f>
        <v>0</v>
      </c>
      <c r="M235" s="399">
        <f ca="1">Розрахунок!L233</f>
        <v>0</v>
      </c>
      <c r="N235" s="399">
        <f ca="1">Розрахунок!M233</f>
        <v>0</v>
      </c>
      <c r="O235" s="399">
        <f ca="1">Розрахунок!N233</f>
        <v>0</v>
      </c>
      <c r="P235" s="399">
        <f ca="1">Розрахунок!O233</f>
        <v>0</v>
      </c>
      <c r="Q235" s="387">
        <f ca="1">Розрахунок!DL233</f>
        <v>0</v>
      </c>
      <c r="R235" s="383" t="str">
        <f t="shared" si="13"/>
        <v xml:space="preserve"> </v>
      </c>
      <c r="S235" s="398">
        <f>Розрахунок!U233</f>
        <v>0</v>
      </c>
      <c r="T235" s="400">
        <f>Розрахунок!AB233</f>
        <v>0</v>
      </c>
      <c r="U235" s="136">
        <f>Розрахунок!AI233</f>
        <v>0</v>
      </c>
      <c r="V235" s="85">
        <f>Розрахунок!AP233</f>
        <v>0</v>
      </c>
      <c r="W235" s="398">
        <f>Розрахунок!AW233</f>
        <v>0</v>
      </c>
      <c r="X235" s="400">
        <f>Розрахунок!BD233</f>
        <v>0</v>
      </c>
      <c r="Y235" s="136">
        <f>Розрахунок!BK233</f>
        <v>0</v>
      </c>
      <c r="Z235" s="85">
        <f>Розрахунок!BR233</f>
        <v>0</v>
      </c>
      <c r="AA235" s="398">
        <f>Розрахунок!BY233</f>
        <v>0</v>
      </c>
      <c r="AB235" s="85">
        <f>Розрахунок!CF233</f>
        <v>0</v>
      </c>
      <c r="AC235" s="398">
        <f>Розрахунок!CM233</f>
        <v>0</v>
      </c>
      <c r="AD235" s="400">
        <f>Розрахунок!CT233</f>
        <v>0</v>
      </c>
      <c r="AE235" s="398">
        <f>Розрахунок!DA233</f>
        <v>0</v>
      </c>
      <c r="AF235" s="400">
        <f>Розрахунок!DH233</f>
        <v>0</v>
      </c>
      <c r="AG235" s="148"/>
      <c r="AI235" s="30" t="e">
        <f ca="1">Розрахунок!ED233</f>
        <v>#NAME?</v>
      </c>
      <c r="AJ235" s="31" t="e">
        <f ca="1">Розрахунок!EE233</f>
        <v>#NAME?</v>
      </c>
      <c r="AK235" s="31" t="e">
        <f ca="1">Розрахунок!EF233</f>
        <v>#NAME?</v>
      </c>
      <c r="AL235" s="31" t="e">
        <f ca="1">Розрахунок!EG233</f>
        <v>#NAME?</v>
      </c>
      <c r="AM235" s="31" t="e">
        <f ca="1">Розрахунок!EH233</f>
        <v>#NAME?</v>
      </c>
      <c r="AN235" s="31" t="e">
        <f ca="1">Розрахунок!EI233</f>
        <v>#NAME?</v>
      </c>
      <c r="AO235" s="32" t="e">
        <f ca="1">Розрахунок!EJ233</f>
        <v>#NAME?</v>
      </c>
      <c r="AP235" s="149" t="e">
        <f ca="1">IF(OR(Розрахунок!$EP233&lt;&gt;""),"+","")</f>
        <v>#NAME?</v>
      </c>
      <c r="AQ235" s="5"/>
    </row>
    <row r="236" spans="1:43" s="52" customFormat="1" hidden="1" x14ac:dyDescent="0.2">
      <c r="A236" s="417" t="e">
        <f ca="1">Розрахунок!A234</f>
        <v>#NAME?</v>
      </c>
      <c r="B236" s="371">
        <f>Розрахунок!B234</f>
        <v>0</v>
      </c>
      <c r="C236" s="417" t="str">
        <f>Розрахунок!C234</f>
        <v/>
      </c>
      <c r="D236" s="398" t="str">
        <f>IF(Розрахунок!F234&lt;&gt;"",LEFT(Розрахунок!F234,LEN(Розрахунок!F234)-1)," ")</f>
        <v xml:space="preserve"> </v>
      </c>
      <c r="E236" s="399" t="str">
        <f>IF(Розрахунок!G234&lt;&gt;"",LEFT(Розрахунок!G234,LEN(Розрахунок!G234)-1)," ")</f>
        <v xml:space="preserve"> </v>
      </c>
      <c r="F236" s="399" t="str">
        <f>IF(Розрахунок!H234&lt;&gt;"",LEFT(Розрахунок!H234,LEN(Розрахунок!H234)-1)," ")</f>
        <v xml:space="preserve"> </v>
      </c>
      <c r="G236" s="400" t="str">
        <f>IF(Розрахунок!I234&lt;&gt;"",LEFT(Розрахунок!I234,LEN(Розрахунок!I234)-1)," ")</f>
        <v xml:space="preserve"> </v>
      </c>
      <c r="H236" s="136">
        <f>Розрахунок!J234</f>
        <v>0</v>
      </c>
      <c r="I236" s="399" t="str">
        <f>IF(Розрахунок!K234&lt;&gt;"",LEFT(Розрахунок!K234, LEN(Розрахунок!K234)-1)," ")</f>
        <v xml:space="preserve"> </v>
      </c>
      <c r="J236" s="399">
        <f>Розрахунок!E234</f>
        <v>0</v>
      </c>
      <c r="K236" s="85">
        <f>Розрахунок!DN234</f>
        <v>0</v>
      </c>
      <c r="L236" s="398">
        <f>Розрахунок!DM234</f>
        <v>0</v>
      </c>
      <c r="M236" s="399">
        <f ca="1">Розрахунок!L234</f>
        <v>0</v>
      </c>
      <c r="N236" s="399">
        <f ca="1">Розрахунок!M234</f>
        <v>0</v>
      </c>
      <c r="O236" s="399">
        <f ca="1">Розрахунок!N234</f>
        <v>0</v>
      </c>
      <c r="P236" s="399">
        <f ca="1">Розрахунок!O234</f>
        <v>0</v>
      </c>
      <c r="Q236" s="387">
        <f ca="1">Розрахунок!DL234</f>
        <v>0</v>
      </c>
      <c r="R236" s="383" t="str">
        <f t="shared" si="13"/>
        <v xml:space="preserve"> </v>
      </c>
      <c r="S236" s="398">
        <f>Розрахунок!U234</f>
        <v>0</v>
      </c>
      <c r="T236" s="400">
        <f>Розрахунок!AB234</f>
        <v>0</v>
      </c>
      <c r="U236" s="136">
        <f>Розрахунок!AI234</f>
        <v>0</v>
      </c>
      <c r="V236" s="85">
        <f>Розрахунок!AP234</f>
        <v>0</v>
      </c>
      <c r="W236" s="398">
        <f>Розрахунок!AW234</f>
        <v>0</v>
      </c>
      <c r="X236" s="400">
        <f>Розрахунок!BD234</f>
        <v>0</v>
      </c>
      <c r="Y236" s="136">
        <f>Розрахунок!BK234</f>
        <v>0</v>
      </c>
      <c r="Z236" s="85">
        <f>Розрахунок!BR234</f>
        <v>0</v>
      </c>
      <c r="AA236" s="398">
        <f>Розрахунок!BY234</f>
        <v>0</v>
      </c>
      <c r="AB236" s="85">
        <f>Розрахунок!CF234</f>
        <v>0</v>
      </c>
      <c r="AC236" s="398">
        <f>Розрахунок!CM234</f>
        <v>0</v>
      </c>
      <c r="AD236" s="400">
        <f>Розрахунок!CT234</f>
        <v>0</v>
      </c>
      <c r="AE236" s="398">
        <f>Розрахунок!DA234</f>
        <v>0</v>
      </c>
      <c r="AF236" s="400">
        <f>Розрахунок!DH234</f>
        <v>0</v>
      </c>
      <c r="AG236" s="148"/>
      <c r="AI236" s="30" t="e">
        <f ca="1">Розрахунок!ED234</f>
        <v>#NAME?</v>
      </c>
      <c r="AJ236" s="31" t="e">
        <f ca="1">Розрахунок!EE234</f>
        <v>#NAME?</v>
      </c>
      <c r="AK236" s="31" t="e">
        <f ca="1">Розрахунок!EF234</f>
        <v>#NAME?</v>
      </c>
      <c r="AL236" s="31" t="e">
        <f ca="1">Розрахунок!EG234</f>
        <v>#NAME?</v>
      </c>
      <c r="AM236" s="31" t="e">
        <f ca="1">Розрахунок!EH234</f>
        <v>#NAME?</v>
      </c>
      <c r="AN236" s="31" t="e">
        <f ca="1">Розрахунок!EI234</f>
        <v>#NAME?</v>
      </c>
      <c r="AO236" s="32" t="e">
        <f ca="1">Розрахунок!EJ234</f>
        <v>#NAME?</v>
      </c>
      <c r="AP236" s="149" t="e">
        <f ca="1">IF(OR(Розрахунок!$EP234&lt;&gt;""),"+","")</f>
        <v>#NAME?</v>
      </c>
      <c r="AQ236" s="5"/>
    </row>
    <row r="237" spans="1:43" s="52" customFormat="1" hidden="1" x14ac:dyDescent="0.2">
      <c r="A237" s="417" t="e">
        <f ca="1">Розрахунок!A235</f>
        <v>#NAME?</v>
      </c>
      <c r="B237" s="371">
        <f>Розрахунок!B235</f>
        <v>0</v>
      </c>
      <c r="C237" s="417" t="str">
        <f>Розрахунок!C235</f>
        <v/>
      </c>
      <c r="D237" s="398" t="str">
        <f>IF(Розрахунок!F235&lt;&gt;"",LEFT(Розрахунок!F235,LEN(Розрахунок!F235)-1)," ")</f>
        <v xml:space="preserve"> </v>
      </c>
      <c r="E237" s="399" t="str">
        <f>IF(Розрахунок!G235&lt;&gt;"",LEFT(Розрахунок!G235,LEN(Розрахунок!G235)-1)," ")</f>
        <v xml:space="preserve"> </v>
      </c>
      <c r="F237" s="399" t="str">
        <f>IF(Розрахунок!H235&lt;&gt;"",LEFT(Розрахунок!H235,LEN(Розрахунок!H235)-1)," ")</f>
        <v xml:space="preserve"> </v>
      </c>
      <c r="G237" s="400" t="str">
        <f>IF(Розрахунок!I235&lt;&gt;"",LEFT(Розрахунок!I235,LEN(Розрахунок!I235)-1)," ")</f>
        <v xml:space="preserve"> </v>
      </c>
      <c r="H237" s="136">
        <f>Розрахунок!J235</f>
        <v>0</v>
      </c>
      <c r="I237" s="399" t="str">
        <f>IF(Розрахунок!K235&lt;&gt;"",LEFT(Розрахунок!K235, LEN(Розрахунок!K235)-1)," ")</f>
        <v xml:space="preserve"> </v>
      </c>
      <c r="J237" s="399">
        <f>Розрахунок!E235</f>
        <v>0</v>
      </c>
      <c r="K237" s="85">
        <f>Розрахунок!DN235</f>
        <v>0</v>
      </c>
      <c r="L237" s="398">
        <f>Розрахунок!DM235</f>
        <v>0</v>
      </c>
      <c r="M237" s="399">
        <f ca="1">Розрахунок!L235</f>
        <v>0</v>
      </c>
      <c r="N237" s="399">
        <f ca="1">Розрахунок!M235</f>
        <v>0</v>
      </c>
      <c r="O237" s="399">
        <f ca="1">Розрахунок!N235</f>
        <v>0</v>
      </c>
      <c r="P237" s="399">
        <f ca="1">Розрахунок!O235</f>
        <v>0</v>
      </c>
      <c r="Q237" s="387">
        <f ca="1">Розрахунок!DL235</f>
        <v>0</v>
      </c>
      <c r="R237" s="383" t="str">
        <f t="shared" si="13"/>
        <v xml:space="preserve"> </v>
      </c>
      <c r="S237" s="398">
        <f>Розрахунок!U235</f>
        <v>0</v>
      </c>
      <c r="T237" s="400">
        <f>Розрахунок!AB235</f>
        <v>0</v>
      </c>
      <c r="U237" s="136">
        <f>Розрахунок!AI235</f>
        <v>0</v>
      </c>
      <c r="V237" s="85">
        <f>Розрахунок!AP235</f>
        <v>0</v>
      </c>
      <c r="W237" s="398">
        <f>Розрахунок!AW235</f>
        <v>0</v>
      </c>
      <c r="X237" s="400">
        <f>Розрахунок!BD235</f>
        <v>0</v>
      </c>
      <c r="Y237" s="136">
        <f>Розрахунок!BK235</f>
        <v>0</v>
      </c>
      <c r="Z237" s="85">
        <f>Розрахунок!BR235</f>
        <v>0</v>
      </c>
      <c r="AA237" s="398">
        <f>Розрахунок!BY235</f>
        <v>0</v>
      </c>
      <c r="AB237" s="85">
        <f>Розрахунок!CF235</f>
        <v>0</v>
      </c>
      <c r="AC237" s="398">
        <f>Розрахунок!CM235</f>
        <v>0</v>
      </c>
      <c r="AD237" s="400">
        <f>Розрахунок!CT235</f>
        <v>0</v>
      </c>
      <c r="AE237" s="398">
        <f>Розрахунок!DA235</f>
        <v>0</v>
      </c>
      <c r="AF237" s="400">
        <f>Розрахунок!DH235</f>
        <v>0</v>
      </c>
      <c r="AG237" s="148"/>
      <c r="AI237" s="30" t="e">
        <f ca="1">Розрахунок!ED235</f>
        <v>#NAME?</v>
      </c>
      <c r="AJ237" s="31" t="e">
        <f ca="1">Розрахунок!EE235</f>
        <v>#NAME?</v>
      </c>
      <c r="AK237" s="31" t="e">
        <f ca="1">Розрахунок!EF235</f>
        <v>#NAME?</v>
      </c>
      <c r="AL237" s="31" t="e">
        <f ca="1">Розрахунок!EG235</f>
        <v>#NAME?</v>
      </c>
      <c r="AM237" s="31" t="e">
        <f ca="1">Розрахунок!EH235</f>
        <v>#NAME?</v>
      </c>
      <c r="AN237" s="31" t="e">
        <f ca="1">Розрахунок!EI235</f>
        <v>#NAME?</v>
      </c>
      <c r="AO237" s="32" t="e">
        <f ca="1">Розрахунок!EJ235</f>
        <v>#NAME?</v>
      </c>
      <c r="AP237" s="149" t="e">
        <f ca="1">IF(OR(Розрахунок!$EP235&lt;&gt;""),"+","")</f>
        <v>#NAME?</v>
      </c>
      <c r="AQ237" s="5"/>
    </row>
    <row r="238" spans="1:43" s="52" customFormat="1" hidden="1" x14ac:dyDescent="0.2">
      <c r="A238" s="417" t="e">
        <f ca="1">Розрахунок!A236</f>
        <v>#NAME?</v>
      </c>
      <c r="B238" s="371">
        <f>Розрахунок!B236</f>
        <v>0</v>
      </c>
      <c r="C238" s="417" t="str">
        <f>Розрахунок!C236</f>
        <v/>
      </c>
      <c r="D238" s="398" t="str">
        <f>IF(Розрахунок!F236&lt;&gt;"",LEFT(Розрахунок!F236,LEN(Розрахунок!F236)-1)," ")</f>
        <v xml:space="preserve"> </v>
      </c>
      <c r="E238" s="399" t="str">
        <f>IF(Розрахунок!G236&lt;&gt;"",LEFT(Розрахунок!G236,LEN(Розрахунок!G236)-1)," ")</f>
        <v xml:space="preserve"> </v>
      </c>
      <c r="F238" s="399" t="str">
        <f>IF(Розрахунок!H236&lt;&gt;"",LEFT(Розрахунок!H236,LEN(Розрахунок!H236)-1)," ")</f>
        <v xml:space="preserve"> </v>
      </c>
      <c r="G238" s="400" t="str">
        <f>IF(Розрахунок!I236&lt;&gt;"",LEFT(Розрахунок!I236,LEN(Розрахунок!I236)-1)," ")</f>
        <v xml:space="preserve"> </v>
      </c>
      <c r="H238" s="136">
        <f>Розрахунок!J236</f>
        <v>0</v>
      </c>
      <c r="I238" s="399" t="str">
        <f>IF(Розрахунок!K236&lt;&gt;"",LEFT(Розрахунок!K236, LEN(Розрахунок!K236)-1)," ")</f>
        <v xml:space="preserve"> </v>
      </c>
      <c r="J238" s="399">
        <f>Розрахунок!E236</f>
        <v>0</v>
      </c>
      <c r="K238" s="85">
        <f>Розрахунок!DN236</f>
        <v>0</v>
      </c>
      <c r="L238" s="398">
        <f>Розрахунок!DM236</f>
        <v>0</v>
      </c>
      <c r="M238" s="399">
        <f ca="1">Розрахунок!L236</f>
        <v>0</v>
      </c>
      <c r="N238" s="399">
        <f ca="1">Розрахунок!M236</f>
        <v>0</v>
      </c>
      <c r="O238" s="399">
        <f ca="1">Розрахунок!N236</f>
        <v>0</v>
      </c>
      <c r="P238" s="399">
        <f ca="1">Розрахунок!O236</f>
        <v>0</v>
      </c>
      <c r="Q238" s="387">
        <f ca="1">Розрахунок!DL236</f>
        <v>0</v>
      </c>
      <c r="R238" s="383" t="str">
        <f t="shared" si="13"/>
        <v xml:space="preserve"> </v>
      </c>
      <c r="S238" s="398">
        <f>Розрахунок!U236</f>
        <v>0</v>
      </c>
      <c r="T238" s="400">
        <f>Розрахунок!AB236</f>
        <v>0</v>
      </c>
      <c r="U238" s="136">
        <f>Розрахунок!AI236</f>
        <v>0</v>
      </c>
      <c r="V238" s="85">
        <f>Розрахунок!AP236</f>
        <v>0</v>
      </c>
      <c r="W238" s="398">
        <f>Розрахунок!AW236</f>
        <v>0</v>
      </c>
      <c r="X238" s="400">
        <f>Розрахунок!BD236</f>
        <v>0</v>
      </c>
      <c r="Y238" s="136">
        <f>Розрахунок!BK236</f>
        <v>0</v>
      </c>
      <c r="Z238" s="85">
        <f>Розрахунок!BR236</f>
        <v>0</v>
      </c>
      <c r="AA238" s="398">
        <f>Розрахунок!BY236</f>
        <v>0</v>
      </c>
      <c r="AB238" s="85">
        <f>Розрахунок!CF236</f>
        <v>0</v>
      </c>
      <c r="AC238" s="398">
        <f>Розрахунок!CM236</f>
        <v>0</v>
      </c>
      <c r="AD238" s="400">
        <f>Розрахунок!CT236</f>
        <v>0</v>
      </c>
      <c r="AE238" s="398">
        <f>Розрахунок!DA236</f>
        <v>0</v>
      </c>
      <c r="AF238" s="400">
        <f>Розрахунок!DH236</f>
        <v>0</v>
      </c>
      <c r="AG238" s="148"/>
      <c r="AI238" s="30" t="e">
        <f ca="1">Розрахунок!ED236</f>
        <v>#NAME?</v>
      </c>
      <c r="AJ238" s="31" t="e">
        <f ca="1">Розрахунок!EE236</f>
        <v>#NAME?</v>
      </c>
      <c r="AK238" s="31" t="e">
        <f ca="1">Розрахунок!EF236</f>
        <v>#NAME?</v>
      </c>
      <c r="AL238" s="31" t="e">
        <f ca="1">Розрахунок!EG236</f>
        <v>#NAME?</v>
      </c>
      <c r="AM238" s="31" t="e">
        <f ca="1">Розрахунок!EH236</f>
        <v>#NAME?</v>
      </c>
      <c r="AN238" s="31" t="e">
        <f ca="1">Розрахунок!EI236</f>
        <v>#NAME?</v>
      </c>
      <c r="AO238" s="32" t="e">
        <f ca="1">Розрахунок!EJ236</f>
        <v>#NAME?</v>
      </c>
      <c r="AP238" s="149" t="e">
        <f ca="1">IF(OR(Розрахунок!$EP236&lt;&gt;""),"+","")</f>
        <v>#NAME?</v>
      </c>
      <c r="AQ238" s="5"/>
    </row>
    <row r="239" spans="1:43" s="52" customFormat="1" hidden="1" x14ac:dyDescent="0.2">
      <c r="A239" s="417" t="e">
        <f ca="1">Розрахунок!A237</f>
        <v>#NAME?</v>
      </c>
      <c r="B239" s="371">
        <f>Розрахунок!B237</f>
        <v>0</v>
      </c>
      <c r="C239" s="417" t="str">
        <f>Розрахунок!C237</f>
        <v/>
      </c>
      <c r="D239" s="398" t="str">
        <f>IF(Розрахунок!F237&lt;&gt;"",LEFT(Розрахунок!F237,LEN(Розрахунок!F237)-1)," ")</f>
        <v xml:space="preserve"> </v>
      </c>
      <c r="E239" s="399" t="str">
        <f>IF(Розрахунок!G237&lt;&gt;"",LEFT(Розрахунок!G237,LEN(Розрахунок!G237)-1)," ")</f>
        <v xml:space="preserve"> </v>
      </c>
      <c r="F239" s="399" t="str">
        <f>IF(Розрахунок!H237&lt;&gt;"",LEFT(Розрахунок!H237,LEN(Розрахунок!H237)-1)," ")</f>
        <v xml:space="preserve"> </v>
      </c>
      <c r="G239" s="400" t="str">
        <f>IF(Розрахунок!I237&lt;&gt;"",LEFT(Розрахунок!I237,LEN(Розрахунок!I237)-1)," ")</f>
        <v xml:space="preserve"> </v>
      </c>
      <c r="H239" s="136">
        <f>Розрахунок!J237</f>
        <v>0</v>
      </c>
      <c r="I239" s="399" t="str">
        <f>IF(Розрахунок!K237&lt;&gt;"",LEFT(Розрахунок!K237, LEN(Розрахунок!K237)-1)," ")</f>
        <v xml:space="preserve"> </v>
      </c>
      <c r="J239" s="399">
        <f>Розрахунок!E237</f>
        <v>0</v>
      </c>
      <c r="K239" s="85">
        <f>Розрахунок!DN237</f>
        <v>0</v>
      </c>
      <c r="L239" s="398">
        <f>Розрахунок!DM237</f>
        <v>0</v>
      </c>
      <c r="M239" s="399">
        <f ca="1">Розрахунок!L237</f>
        <v>0</v>
      </c>
      <c r="N239" s="399">
        <f ca="1">Розрахунок!M237</f>
        <v>0</v>
      </c>
      <c r="O239" s="399">
        <f ca="1">Розрахунок!N237</f>
        <v>0</v>
      </c>
      <c r="P239" s="399">
        <f ca="1">Розрахунок!O237</f>
        <v>0</v>
      </c>
      <c r="Q239" s="387">
        <f ca="1">Розрахунок!DL237</f>
        <v>0</v>
      </c>
      <c r="R239" s="383" t="str">
        <f t="shared" si="13"/>
        <v xml:space="preserve"> </v>
      </c>
      <c r="S239" s="398">
        <f>Розрахунок!U237</f>
        <v>0</v>
      </c>
      <c r="T239" s="400">
        <f>Розрахунок!AB237</f>
        <v>0</v>
      </c>
      <c r="U239" s="136">
        <f>Розрахунок!AI237</f>
        <v>0</v>
      </c>
      <c r="V239" s="85">
        <f>Розрахунок!AP237</f>
        <v>0</v>
      </c>
      <c r="W239" s="398">
        <f>Розрахунок!AW237</f>
        <v>0</v>
      </c>
      <c r="X239" s="400">
        <f>Розрахунок!BD237</f>
        <v>0</v>
      </c>
      <c r="Y239" s="136">
        <f>Розрахунок!BK237</f>
        <v>0</v>
      </c>
      <c r="Z239" s="85">
        <f>Розрахунок!BR237</f>
        <v>0</v>
      </c>
      <c r="AA239" s="398">
        <f>Розрахунок!BY237</f>
        <v>0</v>
      </c>
      <c r="AB239" s="85">
        <f>Розрахунок!CF237</f>
        <v>0</v>
      </c>
      <c r="AC239" s="398">
        <f>Розрахунок!CM237</f>
        <v>0</v>
      </c>
      <c r="AD239" s="400">
        <f>Розрахунок!CT237</f>
        <v>0</v>
      </c>
      <c r="AE239" s="398">
        <f>Розрахунок!DA237</f>
        <v>0</v>
      </c>
      <c r="AF239" s="400">
        <f>Розрахунок!DH237</f>
        <v>0</v>
      </c>
      <c r="AG239" s="148"/>
      <c r="AI239" s="30" t="e">
        <f ca="1">Розрахунок!ED237</f>
        <v>#NAME?</v>
      </c>
      <c r="AJ239" s="31" t="e">
        <f ca="1">Розрахунок!EE237</f>
        <v>#NAME?</v>
      </c>
      <c r="AK239" s="31" t="e">
        <f ca="1">Розрахунок!EF237</f>
        <v>#NAME?</v>
      </c>
      <c r="AL239" s="31" t="e">
        <f ca="1">Розрахунок!EG237</f>
        <v>#NAME?</v>
      </c>
      <c r="AM239" s="31" t="e">
        <f ca="1">Розрахунок!EH237</f>
        <v>#NAME?</v>
      </c>
      <c r="AN239" s="31" t="e">
        <f ca="1">Розрахунок!EI237</f>
        <v>#NAME?</v>
      </c>
      <c r="AO239" s="32" t="e">
        <f ca="1">Розрахунок!EJ237</f>
        <v>#NAME?</v>
      </c>
      <c r="AP239" s="149" t="e">
        <f ca="1">IF(OR(Розрахунок!$EP237&lt;&gt;""),"+","")</f>
        <v>#NAME?</v>
      </c>
      <c r="AQ239" s="5"/>
    </row>
    <row r="240" spans="1:43" s="52" customFormat="1" hidden="1" x14ac:dyDescent="0.2">
      <c r="A240" s="417" t="e">
        <f ca="1">Розрахунок!A238</f>
        <v>#NAME?</v>
      </c>
      <c r="B240" s="371">
        <f>Розрахунок!B238</f>
        <v>0</v>
      </c>
      <c r="C240" s="417" t="str">
        <f>Розрахунок!C238</f>
        <v/>
      </c>
      <c r="D240" s="398" t="str">
        <f>IF(Розрахунок!F238&lt;&gt;"",LEFT(Розрахунок!F238,LEN(Розрахунок!F238)-1)," ")</f>
        <v xml:space="preserve"> </v>
      </c>
      <c r="E240" s="399" t="str">
        <f>IF(Розрахунок!G238&lt;&gt;"",LEFT(Розрахунок!G238,LEN(Розрахунок!G238)-1)," ")</f>
        <v xml:space="preserve"> </v>
      </c>
      <c r="F240" s="399" t="str">
        <f>IF(Розрахунок!H238&lt;&gt;"",LEFT(Розрахунок!H238,LEN(Розрахунок!H238)-1)," ")</f>
        <v xml:space="preserve"> </v>
      </c>
      <c r="G240" s="400" t="str">
        <f>IF(Розрахунок!I238&lt;&gt;"",LEFT(Розрахунок!I238,LEN(Розрахунок!I238)-1)," ")</f>
        <v xml:space="preserve"> </v>
      </c>
      <c r="H240" s="136">
        <f>Розрахунок!J238</f>
        <v>0</v>
      </c>
      <c r="I240" s="399" t="str">
        <f>IF(Розрахунок!K238&lt;&gt;"",LEFT(Розрахунок!K238, LEN(Розрахунок!K238)-1)," ")</f>
        <v xml:space="preserve"> </v>
      </c>
      <c r="J240" s="399">
        <f>Розрахунок!E238</f>
        <v>0</v>
      </c>
      <c r="K240" s="85">
        <f>Розрахунок!DN238</f>
        <v>0</v>
      </c>
      <c r="L240" s="398">
        <f>Розрахунок!DM238</f>
        <v>0</v>
      </c>
      <c r="M240" s="399">
        <f ca="1">Розрахунок!L238</f>
        <v>0</v>
      </c>
      <c r="N240" s="399">
        <f ca="1">Розрахунок!M238</f>
        <v>0</v>
      </c>
      <c r="O240" s="399">
        <f ca="1">Розрахунок!N238</f>
        <v>0</v>
      </c>
      <c r="P240" s="399">
        <f ca="1">Розрахунок!O238</f>
        <v>0</v>
      </c>
      <c r="Q240" s="387">
        <f ca="1">Розрахунок!DL238</f>
        <v>0</v>
      </c>
      <c r="R240" s="383" t="str">
        <f t="shared" si="13"/>
        <v xml:space="preserve"> </v>
      </c>
      <c r="S240" s="398">
        <f>Розрахунок!U238</f>
        <v>0</v>
      </c>
      <c r="T240" s="400">
        <f>Розрахунок!AB238</f>
        <v>0</v>
      </c>
      <c r="U240" s="136">
        <f>Розрахунок!AI238</f>
        <v>0</v>
      </c>
      <c r="V240" s="85">
        <f>Розрахунок!AP238</f>
        <v>0</v>
      </c>
      <c r="W240" s="398">
        <f>Розрахунок!AW238</f>
        <v>0</v>
      </c>
      <c r="X240" s="400">
        <f>Розрахунок!BD238</f>
        <v>0</v>
      </c>
      <c r="Y240" s="136">
        <f>Розрахунок!BK238</f>
        <v>0</v>
      </c>
      <c r="Z240" s="85">
        <f>Розрахунок!BR238</f>
        <v>0</v>
      </c>
      <c r="AA240" s="398">
        <f>Розрахунок!BY238</f>
        <v>0</v>
      </c>
      <c r="AB240" s="85">
        <f>Розрахунок!CF238</f>
        <v>0</v>
      </c>
      <c r="AC240" s="398">
        <f>Розрахунок!CM238</f>
        <v>0</v>
      </c>
      <c r="AD240" s="400">
        <f>Розрахунок!CT238</f>
        <v>0</v>
      </c>
      <c r="AE240" s="398">
        <f>Розрахунок!DA238</f>
        <v>0</v>
      </c>
      <c r="AF240" s="400">
        <f>Розрахунок!DH238</f>
        <v>0</v>
      </c>
      <c r="AG240" s="148"/>
      <c r="AI240" s="30" t="e">
        <f ca="1">Розрахунок!ED238</f>
        <v>#NAME?</v>
      </c>
      <c r="AJ240" s="31" t="e">
        <f ca="1">Розрахунок!EE238</f>
        <v>#NAME?</v>
      </c>
      <c r="AK240" s="31" t="e">
        <f ca="1">Розрахунок!EF238</f>
        <v>#NAME?</v>
      </c>
      <c r="AL240" s="31" t="e">
        <f ca="1">Розрахунок!EG238</f>
        <v>#NAME?</v>
      </c>
      <c r="AM240" s="31" t="e">
        <f ca="1">Розрахунок!EH238</f>
        <v>#NAME?</v>
      </c>
      <c r="AN240" s="31" t="e">
        <f ca="1">Розрахунок!EI238</f>
        <v>#NAME?</v>
      </c>
      <c r="AO240" s="32" t="e">
        <f ca="1">Розрахунок!EJ238</f>
        <v>#NAME?</v>
      </c>
      <c r="AP240" s="149" t="e">
        <f ca="1">IF(OR(Розрахунок!$EP238&lt;&gt;""),"+","")</f>
        <v>#NAME?</v>
      </c>
      <c r="AQ240" s="5"/>
    </row>
    <row r="241" spans="1:43" s="52" customFormat="1" hidden="1" x14ac:dyDescent="0.2">
      <c r="A241" s="417" t="e">
        <f ca="1">Розрахунок!A239</f>
        <v>#NAME?</v>
      </c>
      <c r="B241" s="371">
        <f>Розрахунок!B239</f>
        <v>0</v>
      </c>
      <c r="C241" s="417" t="str">
        <f>Розрахунок!C239</f>
        <v/>
      </c>
      <c r="D241" s="398" t="str">
        <f>IF(Розрахунок!F239&lt;&gt;"",LEFT(Розрахунок!F239,LEN(Розрахунок!F239)-1)," ")</f>
        <v xml:space="preserve"> </v>
      </c>
      <c r="E241" s="399" t="str">
        <f>IF(Розрахунок!G239&lt;&gt;"",LEFT(Розрахунок!G239,LEN(Розрахунок!G239)-1)," ")</f>
        <v xml:space="preserve"> </v>
      </c>
      <c r="F241" s="399" t="str">
        <f>IF(Розрахунок!H239&lt;&gt;"",LEFT(Розрахунок!H239,LEN(Розрахунок!H239)-1)," ")</f>
        <v xml:space="preserve"> </v>
      </c>
      <c r="G241" s="400" t="str">
        <f>IF(Розрахунок!I239&lt;&gt;"",LEFT(Розрахунок!I239,LEN(Розрахунок!I239)-1)," ")</f>
        <v xml:space="preserve"> </v>
      </c>
      <c r="H241" s="136">
        <f>Розрахунок!J239</f>
        <v>0</v>
      </c>
      <c r="I241" s="399" t="str">
        <f>IF(Розрахунок!K239&lt;&gt;"",LEFT(Розрахунок!K239, LEN(Розрахунок!K239)-1)," ")</f>
        <v xml:space="preserve"> </v>
      </c>
      <c r="J241" s="399">
        <f>Розрахунок!E239</f>
        <v>0</v>
      </c>
      <c r="K241" s="85">
        <f>Розрахунок!DN239</f>
        <v>0</v>
      </c>
      <c r="L241" s="398">
        <f>Розрахунок!DM239</f>
        <v>0</v>
      </c>
      <c r="M241" s="399">
        <f ca="1">Розрахунок!L239</f>
        <v>0</v>
      </c>
      <c r="N241" s="399">
        <f ca="1">Розрахунок!M239</f>
        <v>0</v>
      </c>
      <c r="O241" s="399">
        <f ca="1">Розрахунок!N239</f>
        <v>0</v>
      </c>
      <c r="P241" s="399">
        <f ca="1">Розрахунок!O239</f>
        <v>0</v>
      </c>
      <c r="Q241" s="387">
        <f ca="1">Розрахунок!DL239</f>
        <v>0</v>
      </c>
      <c r="R241" s="383" t="str">
        <f t="shared" si="13"/>
        <v xml:space="preserve"> </v>
      </c>
      <c r="S241" s="398">
        <f>Розрахунок!U239</f>
        <v>0</v>
      </c>
      <c r="T241" s="400">
        <f>Розрахунок!AB239</f>
        <v>0</v>
      </c>
      <c r="U241" s="136">
        <f>Розрахунок!AI239</f>
        <v>0</v>
      </c>
      <c r="V241" s="85">
        <f>Розрахунок!AP239</f>
        <v>0</v>
      </c>
      <c r="W241" s="398">
        <f>Розрахунок!AW239</f>
        <v>0</v>
      </c>
      <c r="X241" s="400">
        <f>Розрахунок!BD239</f>
        <v>0</v>
      </c>
      <c r="Y241" s="136">
        <f>Розрахунок!BK239</f>
        <v>0</v>
      </c>
      <c r="Z241" s="85">
        <f>Розрахунок!BR239</f>
        <v>0</v>
      </c>
      <c r="AA241" s="398">
        <f>Розрахунок!BY239</f>
        <v>0</v>
      </c>
      <c r="AB241" s="85">
        <f>Розрахунок!CF239</f>
        <v>0</v>
      </c>
      <c r="AC241" s="398">
        <f>Розрахунок!CM239</f>
        <v>0</v>
      </c>
      <c r="AD241" s="400">
        <f>Розрахунок!CT239</f>
        <v>0</v>
      </c>
      <c r="AE241" s="398">
        <f>Розрахунок!DA239</f>
        <v>0</v>
      </c>
      <c r="AF241" s="400">
        <f>Розрахунок!DH239</f>
        <v>0</v>
      </c>
      <c r="AG241" s="148"/>
      <c r="AI241" s="30" t="e">
        <f ca="1">Розрахунок!ED239</f>
        <v>#NAME?</v>
      </c>
      <c r="AJ241" s="31" t="e">
        <f ca="1">Розрахунок!EE239</f>
        <v>#NAME?</v>
      </c>
      <c r="AK241" s="31" t="e">
        <f ca="1">Розрахунок!EF239</f>
        <v>#NAME?</v>
      </c>
      <c r="AL241" s="31" t="e">
        <f ca="1">Розрахунок!EG239</f>
        <v>#NAME?</v>
      </c>
      <c r="AM241" s="31" t="e">
        <f ca="1">Розрахунок!EH239</f>
        <v>#NAME?</v>
      </c>
      <c r="AN241" s="31" t="e">
        <f ca="1">Розрахунок!EI239</f>
        <v>#NAME?</v>
      </c>
      <c r="AO241" s="32" t="e">
        <f ca="1">Розрахунок!EJ239</f>
        <v>#NAME?</v>
      </c>
      <c r="AP241" s="149" t="e">
        <f ca="1">IF(OR(Розрахунок!$EP239&lt;&gt;""),"+","")</f>
        <v>#NAME?</v>
      </c>
      <c r="AQ241" s="5"/>
    </row>
    <row r="242" spans="1:43" s="52" customFormat="1" hidden="1" x14ac:dyDescent="0.2">
      <c r="A242" s="417" t="e">
        <f ca="1">Розрахунок!A240</f>
        <v>#NAME?</v>
      </c>
      <c r="B242" s="371">
        <f>Розрахунок!B240</f>
        <v>0</v>
      </c>
      <c r="C242" s="417" t="str">
        <f>Розрахунок!C240</f>
        <v/>
      </c>
      <c r="D242" s="398" t="str">
        <f>IF(Розрахунок!F240&lt;&gt;"",LEFT(Розрахунок!F240,LEN(Розрахунок!F240)-1)," ")</f>
        <v xml:space="preserve"> </v>
      </c>
      <c r="E242" s="399" t="str">
        <f>IF(Розрахунок!G240&lt;&gt;"",LEFT(Розрахунок!G240,LEN(Розрахунок!G240)-1)," ")</f>
        <v xml:space="preserve"> </v>
      </c>
      <c r="F242" s="399" t="str">
        <f>IF(Розрахунок!H240&lt;&gt;"",LEFT(Розрахунок!H240,LEN(Розрахунок!H240)-1)," ")</f>
        <v xml:space="preserve"> </v>
      </c>
      <c r="G242" s="400" t="str">
        <f>IF(Розрахунок!I240&lt;&gt;"",LEFT(Розрахунок!I240,LEN(Розрахунок!I240)-1)," ")</f>
        <v xml:space="preserve"> </v>
      </c>
      <c r="H242" s="136">
        <f>Розрахунок!J240</f>
        <v>0</v>
      </c>
      <c r="I242" s="399" t="str">
        <f>IF(Розрахунок!K240&lt;&gt;"",LEFT(Розрахунок!K240, LEN(Розрахунок!K240)-1)," ")</f>
        <v xml:space="preserve"> </v>
      </c>
      <c r="J242" s="399">
        <f>Розрахунок!E240</f>
        <v>0</v>
      </c>
      <c r="K242" s="85">
        <f>Розрахунок!DN240</f>
        <v>0</v>
      </c>
      <c r="L242" s="398">
        <f>Розрахунок!DM240</f>
        <v>0</v>
      </c>
      <c r="M242" s="399">
        <f ca="1">Розрахунок!L240</f>
        <v>0</v>
      </c>
      <c r="N242" s="399">
        <f ca="1">Розрахунок!M240</f>
        <v>0</v>
      </c>
      <c r="O242" s="399">
        <f ca="1">Розрахунок!N240</f>
        <v>0</v>
      </c>
      <c r="P242" s="399">
        <f ca="1">Розрахунок!O240</f>
        <v>0</v>
      </c>
      <c r="Q242" s="387">
        <f ca="1">Розрахунок!DL240</f>
        <v>0</v>
      </c>
      <c r="R242" s="383" t="str">
        <f t="shared" si="13"/>
        <v xml:space="preserve"> </v>
      </c>
      <c r="S242" s="398">
        <f>Розрахунок!U240</f>
        <v>0</v>
      </c>
      <c r="T242" s="400">
        <f>Розрахунок!AB240</f>
        <v>0</v>
      </c>
      <c r="U242" s="136">
        <f>Розрахунок!AI240</f>
        <v>0</v>
      </c>
      <c r="V242" s="85">
        <f>Розрахунок!AP240</f>
        <v>0</v>
      </c>
      <c r="W242" s="398">
        <f>Розрахунок!AW240</f>
        <v>0</v>
      </c>
      <c r="X242" s="400">
        <f>Розрахунок!BD240</f>
        <v>0</v>
      </c>
      <c r="Y242" s="136">
        <f>Розрахунок!BK240</f>
        <v>0</v>
      </c>
      <c r="Z242" s="85">
        <f>Розрахунок!BR240</f>
        <v>0</v>
      </c>
      <c r="AA242" s="398">
        <f>Розрахунок!BY240</f>
        <v>0</v>
      </c>
      <c r="AB242" s="85">
        <f>Розрахунок!CF240</f>
        <v>0</v>
      </c>
      <c r="AC242" s="398">
        <f>Розрахунок!CM240</f>
        <v>0</v>
      </c>
      <c r="AD242" s="400">
        <f>Розрахунок!CT240</f>
        <v>0</v>
      </c>
      <c r="AE242" s="398">
        <f>Розрахунок!DA240</f>
        <v>0</v>
      </c>
      <c r="AF242" s="400">
        <f>Розрахунок!DH240</f>
        <v>0</v>
      </c>
      <c r="AG242" s="148"/>
      <c r="AI242" s="30" t="e">
        <f ca="1">Розрахунок!ED240</f>
        <v>#NAME?</v>
      </c>
      <c r="AJ242" s="31" t="e">
        <f ca="1">Розрахунок!EE240</f>
        <v>#NAME?</v>
      </c>
      <c r="AK242" s="31" t="e">
        <f ca="1">Розрахунок!EF240</f>
        <v>#NAME?</v>
      </c>
      <c r="AL242" s="31" t="e">
        <f ca="1">Розрахунок!EG240</f>
        <v>#NAME?</v>
      </c>
      <c r="AM242" s="31" t="e">
        <f ca="1">Розрахунок!EH240</f>
        <v>#NAME?</v>
      </c>
      <c r="AN242" s="31" t="e">
        <f ca="1">Розрахунок!EI240</f>
        <v>#NAME?</v>
      </c>
      <c r="AO242" s="32" t="e">
        <f ca="1">Розрахунок!EJ240</f>
        <v>#NAME?</v>
      </c>
      <c r="AP242" s="149" t="e">
        <f ca="1">IF(OR(Розрахунок!$EP240&lt;&gt;""),"+","")</f>
        <v>#NAME?</v>
      </c>
      <c r="AQ242" s="5"/>
    </row>
    <row r="243" spans="1:43" s="52" customFormat="1" hidden="1" x14ac:dyDescent="0.2">
      <c r="A243" s="417" t="e">
        <f ca="1">Розрахунок!A241</f>
        <v>#NAME?</v>
      </c>
      <c r="B243" s="371">
        <f>Розрахунок!B241</f>
        <v>0</v>
      </c>
      <c r="C243" s="417" t="str">
        <f>Розрахунок!C241</f>
        <v/>
      </c>
      <c r="D243" s="398" t="str">
        <f>IF(Розрахунок!F241&lt;&gt;"",LEFT(Розрахунок!F241,LEN(Розрахунок!F241)-1)," ")</f>
        <v xml:space="preserve"> </v>
      </c>
      <c r="E243" s="399" t="str">
        <f>IF(Розрахунок!G241&lt;&gt;"",LEFT(Розрахунок!G241,LEN(Розрахунок!G241)-1)," ")</f>
        <v xml:space="preserve"> </v>
      </c>
      <c r="F243" s="399" t="str">
        <f>IF(Розрахунок!H241&lt;&gt;"",LEFT(Розрахунок!H241,LEN(Розрахунок!H241)-1)," ")</f>
        <v xml:space="preserve"> </v>
      </c>
      <c r="G243" s="400" t="str">
        <f>IF(Розрахунок!I241&lt;&gt;"",LEFT(Розрахунок!I241,LEN(Розрахунок!I241)-1)," ")</f>
        <v xml:space="preserve"> </v>
      </c>
      <c r="H243" s="136">
        <f>Розрахунок!J241</f>
        <v>0</v>
      </c>
      <c r="I243" s="399" t="str">
        <f>IF(Розрахунок!K241&lt;&gt;"",LEFT(Розрахунок!K241, LEN(Розрахунок!K241)-1)," ")</f>
        <v xml:space="preserve"> </v>
      </c>
      <c r="J243" s="399">
        <f>Розрахунок!E241</f>
        <v>0</v>
      </c>
      <c r="K243" s="85">
        <f>Розрахунок!DN241</f>
        <v>0</v>
      </c>
      <c r="L243" s="398">
        <f>Розрахунок!DM241</f>
        <v>0</v>
      </c>
      <c r="M243" s="399">
        <f ca="1">Розрахунок!L241</f>
        <v>0</v>
      </c>
      <c r="N243" s="399">
        <f ca="1">Розрахунок!M241</f>
        <v>0</v>
      </c>
      <c r="O243" s="399">
        <f ca="1">Розрахунок!N241</f>
        <v>0</v>
      </c>
      <c r="P243" s="399">
        <f ca="1">Розрахунок!O241</f>
        <v>0</v>
      </c>
      <c r="Q243" s="387">
        <f ca="1">Розрахунок!DL241</f>
        <v>0</v>
      </c>
      <c r="R243" s="383" t="str">
        <f t="shared" si="13"/>
        <v xml:space="preserve"> </v>
      </c>
      <c r="S243" s="398">
        <f>Розрахунок!U241</f>
        <v>0</v>
      </c>
      <c r="T243" s="400">
        <f>Розрахунок!AB241</f>
        <v>0</v>
      </c>
      <c r="U243" s="136">
        <f>Розрахунок!AI241</f>
        <v>0</v>
      </c>
      <c r="V243" s="85">
        <f>Розрахунок!AP241</f>
        <v>0</v>
      </c>
      <c r="W243" s="398">
        <f>Розрахунок!AW241</f>
        <v>0</v>
      </c>
      <c r="X243" s="400">
        <f>Розрахунок!BD241</f>
        <v>0</v>
      </c>
      <c r="Y243" s="136">
        <f>Розрахунок!BK241</f>
        <v>0</v>
      </c>
      <c r="Z243" s="85">
        <f>Розрахунок!BR241</f>
        <v>0</v>
      </c>
      <c r="AA243" s="398">
        <f>Розрахунок!BY241</f>
        <v>0</v>
      </c>
      <c r="AB243" s="85">
        <f>Розрахунок!CF241</f>
        <v>0</v>
      </c>
      <c r="AC243" s="398">
        <f>Розрахунок!CM241</f>
        <v>0</v>
      </c>
      <c r="AD243" s="400">
        <f>Розрахунок!CT241</f>
        <v>0</v>
      </c>
      <c r="AE243" s="398">
        <f>Розрахунок!DA241</f>
        <v>0</v>
      </c>
      <c r="AF243" s="400">
        <f>Розрахунок!DH241</f>
        <v>0</v>
      </c>
      <c r="AG243" s="148"/>
      <c r="AI243" s="30" t="e">
        <f ca="1">Розрахунок!ED241</f>
        <v>#NAME?</v>
      </c>
      <c r="AJ243" s="31" t="e">
        <f ca="1">Розрахунок!EE241</f>
        <v>#NAME?</v>
      </c>
      <c r="AK243" s="31" t="e">
        <f ca="1">Розрахунок!EF241</f>
        <v>#NAME?</v>
      </c>
      <c r="AL243" s="31" t="e">
        <f ca="1">Розрахунок!EG241</f>
        <v>#NAME?</v>
      </c>
      <c r="AM243" s="31" t="e">
        <f ca="1">Розрахунок!EH241</f>
        <v>#NAME?</v>
      </c>
      <c r="AN243" s="31" t="e">
        <f ca="1">Розрахунок!EI241</f>
        <v>#NAME?</v>
      </c>
      <c r="AO243" s="32" t="e">
        <f ca="1">Розрахунок!EJ241</f>
        <v>#NAME?</v>
      </c>
      <c r="AP243" s="149" t="e">
        <f ca="1">IF(OR(Розрахунок!$EP241&lt;&gt;""),"+","")</f>
        <v>#NAME?</v>
      </c>
      <c r="AQ243" s="5"/>
    </row>
    <row r="244" spans="1:43" s="52" customFormat="1" hidden="1" x14ac:dyDescent="0.2">
      <c r="A244" s="417" t="e">
        <f ca="1">Розрахунок!A242</f>
        <v>#NAME?</v>
      </c>
      <c r="B244" s="371">
        <f>Розрахунок!B242</f>
        <v>0</v>
      </c>
      <c r="C244" s="417" t="str">
        <f>Розрахунок!C242</f>
        <v/>
      </c>
      <c r="D244" s="398" t="str">
        <f>IF(Розрахунок!F242&lt;&gt;"",LEFT(Розрахунок!F242,LEN(Розрахунок!F242)-1)," ")</f>
        <v xml:space="preserve"> </v>
      </c>
      <c r="E244" s="399" t="str">
        <f>IF(Розрахунок!G242&lt;&gt;"",LEFT(Розрахунок!G242,LEN(Розрахунок!G242)-1)," ")</f>
        <v xml:space="preserve"> </v>
      </c>
      <c r="F244" s="399" t="str">
        <f>IF(Розрахунок!H242&lt;&gt;"",LEFT(Розрахунок!H242,LEN(Розрахунок!H242)-1)," ")</f>
        <v xml:space="preserve"> </v>
      </c>
      <c r="G244" s="400" t="str">
        <f>IF(Розрахунок!I242&lt;&gt;"",LEFT(Розрахунок!I242,LEN(Розрахунок!I242)-1)," ")</f>
        <v xml:space="preserve"> </v>
      </c>
      <c r="H244" s="136">
        <f>Розрахунок!J242</f>
        <v>0</v>
      </c>
      <c r="I244" s="399" t="str">
        <f>IF(Розрахунок!K242&lt;&gt;"",LEFT(Розрахунок!K242, LEN(Розрахунок!K242)-1)," ")</f>
        <v xml:space="preserve"> </v>
      </c>
      <c r="J244" s="399">
        <f>Розрахунок!E242</f>
        <v>0</v>
      </c>
      <c r="K244" s="85">
        <f>Розрахунок!DN242</f>
        <v>0</v>
      </c>
      <c r="L244" s="398">
        <f>Розрахунок!DM242</f>
        <v>0</v>
      </c>
      <c r="M244" s="399">
        <f ca="1">Розрахунок!L242</f>
        <v>0</v>
      </c>
      <c r="N244" s="399">
        <f ca="1">Розрахунок!M242</f>
        <v>0</v>
      </c>
      <c r="O244" s="399">
        <f ca="1">Розрахунок!N242</f>
        <v>0</v>
      </c>
      <c r="P244" s="399">
        <f ca="1">Розрахунок!O242</f>
        <v>0</v>
      </c>
      <c r="Q244" s="387">
        <f ca="1">Розрахунок!DL242</f>
        <v>0</v>
      </c>
      <c r="R244" s="383" t="str">
        <f t="shared" si="13"/>
        <v xml:space="preserve"> </v>
      </c>
      <c r="S244" s="398">
        <f>Розрахунок!U242</f>
        <v>0</v>
      </c>
      <c r="T244" s="400">
        <f>Розрахунок!AB242</f>
        <v>0</v>
      </c>
      <c r="U244" s="136">
        <f>Розрахунок!AI242</f>
        <v>0</v>
      </c>
      <c r="V244" s="85">
        <f>Розрахунок!AP242</f>
        <v>0</v>
      </c>
      <c r="W244" s="398">
        <f>Розрахунок!AW242</f>
        <v>0</v>
      </c>
      <c r="X244" s="400">
        <f>Розрахунок!BD242</f>
        <v>0</v>
      </c>
      <c r="Y244" s="136">
        <f>Розрахунок!BK242</f>
        <v>0</v>
      </c>
      <c r="Z244" s="85">
        <f>Розрахунок!BR242</f>
        <v>0</v>
      </c>
      <c r="AA244" s="398">
        <f>Розрахунок!BY242</f>
        <v>0</v>
      </c>
      <c r="AB244" s="85">
        <f>Розрахунок!CF242</f>
        <v>0</v>
      </c>
      <c r="AC244" s="398">
        <f>Розрахунок!CM242</f>
        <v>0</v>
      </c>
      <c r="AD244" s="400">
        <f>Розрахунок!CT242</f>
        <v>0</v>
      </c>
      <c r="AE244" s="398">
        <f>Розрахунок!DA242</f>
        <v>0</v>
      </c>
      <c r="AF244" s="400">
        <f>Розрахунок!DH242</f>
        <v>0</v>
      </c>
      <c r="AG244" s="148"/>
      <c r="AI244" s="30" t="e">
        <f ca="1">Розрахунок!ED242</f>
        <v>#NAME?</v>
      </c>
      <c r="AJ244" s="31" t="e">
        <f ca="1">Розрахунок!EE242</f>
        <v>#NAME?</v>
      </c>
      <c r="AK244" s="31" t="e">
        <f ca="1">Розрахунок!EF242</f>
        <v>#NAME?</v>
      </c>
      <c r="AL244" s="31" t="e">
        <f ca="1">Розрахунок!EG242</f>
        <v>#NAME?</v>
      </c>
      <c r="AM244" s="31" t="e">
        <f ca="1">Розрахунок!EH242</f>
        <v>#NAME?</v>
      </c>
      <c r="AN244" s="31" t="e">
        <f ca="1">Розрахунок!EI242</f>
        <v>#NAME?</v>
      </c>
      <c r="AO244" s="32" t="e">
        <f ca="1">Розрахунок!EJ242</f>
        <v>#NAME?</v>
      </c>
      <c r="AP244" s="149" t="e">
        <f ca="1">IF(OR(Розрахунок!$EP242&lt;&gt;""),"+","")</f>
        <v>#NAME?</v>
      </c>
      <c r="AQ244" s="5"/>
    </row>
    <row r="245" spans="1:43" s="52" customFormat="1" hidden="1" x14ac:dyDescent="0.2">
      <c r="A245" s="417" t="e">
        <f ca="1">Розрахунок!A243</f>
        <v>#NAME?</v>
      </c>
      <c r="B245" s="371">
        <f>Розрахунок!B243</f>
        <v>0</v>
      </c>
      <c r="C245" s="417" t="str">
        <f>Розрахунок!C243</f>
        <v/>
      </c>
      <c r="D245" s="398" t="str">
        <f>IF(Розрахунок!F243&lt;&gt;"",LEFT(Розрахунок!F243,LEN(Розрахунок!F243)-1)," ")</f>
        <v xml:space="preserve"> </v>
      </c>
      <c r="E245" s="399" t="str">
        <f>IF(Розрахунок!G243&lt;&gt;"",LEFT(Розрахунок!G243,LEN(Розрахунок!G243)-1)," ")</f>
        <v xml:space="preserve"> </v>
      </c>
      <c r="F245" s="399" t="str">
        <f>IF(Розрахунок!H243&lt;&gt;"",LEFT(Розрахунок!H243,LEN(Розрахунок!H243)-1)," ")</f>
        <v xml:space="preserve"> </v>
      </c>
      <c r="G245" s="400" t="str">
        <f>IF(Розрахунок!I243&lt;&gt;"",LEFT(Розрахунок!I243,LEN(Розрахунок!I243)-1)," ")</f>
        <v xml:space="preserve"> </v>
      </c>
      <c r="H245" s="136">
        <f>Розрахунок!J243</f>
        <v>0</v>
      </c>
      <c r="I245" s="399" t="str">
        <f>IF(Розрахунок!K243&lt;&gt;"",LEFT(Розрахунок!K243, LEN(Розрахунок!K243)-1)," ")</f>
        <v xml:space="preserve"> </v>
      </c>
      <c r="J245" s="399">
        <f>Розрахунок!E243</f>
        <v>0</v>
      </c>
      <c r="K245" s="85">
        <f>Розрахунок!DN243</f>
        <v>0</v>
      </c>
      <c r="L245" s="398">
        <f>Розрахунок!DM243</f>
        <v>0</v>
      </c>
      <c r="M245" s="399">
        <f ca="1">Розрахунок!L243</f>
        <v>0</v>
      </c>
      <c r="N245" s="399">
        <f ca="1">Розрахунок!M243</f>
        <v>0</v>
      </c>
      <c r="O245" s="399">
        <f ca="1">Розрахунок!N243</f>
        <v>0</v>
      </c>
      <c r="P245" s="399">
        <f ca="1">Розрахунок!O243</f>
        <v>0</v>
      </c>
      <c r="Q245" s="387">
        <f ca="1">Розрахунок!DL243</f>
        <v>0</v>
      </c>
      <c r="R245" s="383" t="str">
        <f t="shared" si="13"/>
        <v xml:space="preserve"> </v>
      </c>
      <c r="S245" s="398">
        <f>Розрахунок!U243</f>
        <v>0</v>
      </c>
      <c r="T245" s="400">
        <f>Розрахунок!AB243</f>
        <v>0</v>
      </c>
      <c r="U245" s="136">
        <f>Розрахунок!AI243</f>
        <v>0</v>
      </c>
      <c r="V245" s="85">
        <f>Розрахунок!AP243</f>
        <v>0</v>
      </c>
      <c r="W245" s="398">
        <f>Розрахунок!AW243</f>
        <v>0</v>
      </c>
      <c r="X245" s="400">
        <f>Розрахунок!BD243</f>
        <v>0</v>
      </c>
      <c r="Y245" s="136">
        <f>Розрахунок!BK243</f>
        <v>0</v>
      </c>
      <c r="Z245" s="85">
        <f>Розрахунок!BR243</f>
        <v>0</v>
      </c>
      <c r="AA245" s="398">
        <f>Розрахунок!BY243</f>
        <v>0</v>
      </c>
      <c r="AB245" s="85">
        <f>Розрахунок!CF243</f>
        <v>0</v>
      </c>
      <c r="AC245" s="398">
        <f>Розрахунок!CM243</f>
        <v>0</v>
      </c>
      <c r="AD245" s="400">
        <f>Розрахунок!CT243</f>
        <v>0</v>
      </c>
      <c r="AE245" s="398">
        <f>Розрахунок!DA243</f>
        <v>0</v>
      </c>
      <c r="AF245" s="400">
        <f>Розрахунок!DH243</f>
        <v>0</v>
      </c>
      <c r="AG245" s="148"/>
      <c r="AI245" s="30" t="e">
        <f ca="1">Розрахунок!ED243</f>
        <v>#NAME?</v>
      </c>
      <c r="AJ245" s="31" t="e">
        <f ca="1">Розрахунок!EE243</f>
        <v>#NAME?</v>
      </c>
      <c r="AK245" s="31" t="e">
        <f ca="1">Розрахунок!EF243</f>
        <v>#NAME?</v>
      </c>
      <c r="AL245" s="31" t="e">
        <f ca="1">Розрахунок!EG243</f>
        <v>#NAME?</v>
      </c>
      <c r="AM245" s="31" t="e">
        <f ca="1">Розрахунок!EH243</f>
        <v>#NAME?</v>
      </c>
      <c r="AN245" s="31" t="e">
        <f ca="1">Розрахунок!EI243</f>
        <v>#NAME?</v>
      </c>
      <c r="AO245" s="32" t="e">
        <f ca="1">Розрахунок!EJ243</f>
        <v>#NAME?</v>
      </c>
      <c r="AP245" s="149" t="e">
        <f ca="1">IF(OR(Розрахунок!$EP243&lt;&gt;""),"+","")</f>
        <v>#NAME?</v>
      </c>
      <c r="AQ245" s="5"/>
    </row>
    <row r="246" spans="1:43" s="52" customFormat="1" hidden="1" x14ac:dyDescent="0.2">
      <c r="A246" s="417" t="e">
        <f ca="1">Розрахунок!A244</f>
        <v>#NAME?</v>
      </c>
      <c r="B246" s="371">
        <f>Розрахунок!B244</f>
        <v>0</v>
      </c>
      <c r="C246" s="417" t="str">
        <f>Розрахунок!C244</f>
        <v/>
      </c>
      <c r="D246" s="398" t="str">
        <f>IF(Розрахунок!F244&lt;&gt;"",LEFT(Розрахунок!F244,LEN(Розрахунок!F244)-1)," ")</f>
        <v xml:space="preserve"> </v>
      </c>
      <c r="E246" s="399" t="str">
        <f>IF(Розрахунок!G244&lt;&gt;"",LEFT(Розрахунок!G244,LEN(Розрахунок!G244)-1)," ")</f>
        <v xml:space="preserve"> </v>
      </c>
      <c r="F246" s="399" t="str">
        <f>IF(Розрахунок!H244&lt;&gt;"",LEFT(Розрахунок!H244,LEN(Розрахунок!H244)-1)," ")</f>
        <v xml:space="preserve"> </v>
      </c>
      <c r="G246" s="400" t="str">
        <f>IF(Розрахунок!I244&lt;&gt;"",LEFT(Розрахунок!I244,LEN(Розрахунок!I244)-1)," ")</f>
        <v xml:space="preserve"> </v>
      </c>
      <c r="H246" s="136">
        <f>Розрахунок!J244</f>
        <v>0</v>
      </c>
      <c r="I246" s="399" t="str">
        <f>IF(Розрахунок!K244&lt;&gt;"",LEFT(Розрахунок!K244, LEN(Розрахунок!K244)-1)," ")</f>
        <v xml:space="preserve"> </v>
      </c>
      <c r="J246" s="399">
        <f>Розрахунок!E244</f>
        <v>0</v>
      </c>
      <c r="K246" s="85">
        <f>Розрахунок!DN244</f>
        <v>0</v>
      </c>
      <c r="L246" s="398">
        <f>Розрахунок!DM244</f>
        <v>0</v>
      </c>
      <c r="M246" s="399">
        <f ca="1">Розрахунок!L244</f>
        <v>0</v>
      </c>
      <c r="N246" s="399">
        <f ca="1">Розрахунок!M244</f>
        <v>0</v>
      </c>
      <c r="O246" s="399">
        <f ca="1">Розрахунок!N244</f>
        <v>0</v>
      </c>
      <c r="P246" s="399">
        <f ca="1">Розрахунок!O244</f>
        <v>0</v>
      </c>
      <c r="Q246" s="387">
        <f ca="1">Розрахунок!DL244</f>
        <v>0</v>
      </c>
      <c r="R246" s="383" t="str">
        <f t="shared" si="13"/>
        <v xml:space="preserve"> </v>
      </c>
      <c r="S246" s="398">
        <f>Розрахунок!U244</f>
        <v>0</v>
      </c>
      <c r="T246" s="400">
        <f>Розрахунок!AB244</f>
        <v>0</v>
      </c>
      <c r="U246" s="136">
        <f>Розрахунок!AI244</f>
        <v>0</v>
      </c>
      <c r="V246" s="85">
        <f>Розрахунок!AP244</f>
        <v>0</v>
      </c>
      <c r="W246" s="398">
        <f>Розрахунок!AW244</f>
        <v>0</v>
      </c>
      <c r="X246" s="400">
        <f>Розрахунок!BD244</f>
        <v>0</v>
      </c>
      <c r="Y246" s="136">
        <f>Розрахунок!BK244</f>
        <v>0</v>
      </c>
      <c r="Z246" s="85">
        <f>Розрахунок!BR244</f>
        <v>0</v>
      </c>
      <c r="AA246" s="398">
        <f>Розрахунок!BY244</f>
        <v>0</v>
      </c>
      <c r="AB246" s="85">
        <f>Розрахунок!CF244</f>
        <v>0</v>
      </c>
      <c r="AC246" s="398">
        <f>Розрахунок!CM244</f>
        <v>0</v>
      </c>
      <c r="AD246" s="400">
        <f>Розрахунок!CT244</f>
        <v>0</v>
      </c>
      <c r="AE246" s="398">
        <f>Розрахунок!DA244</f>
        <v>0</v>
      </c>
      <c r="AF246" s="400">
        <f>Розрахунок!DH244</f>
        <v>0</v>
      </c>
      <c r="AG246" s="148"/>
      <c r="AI246" s="30" t="e">
        <f ca="1">Розрахунок!ED244</f>
        <v>#NAME?</v>
      </c>
      <c r="AJ246" s="31" t="e">
        <f ca="1">Розрахунок!EE244</f>
        <v>#NAME?</v>
      </c>
      <c r="AK246" s="31" t="e">
        <f ca="1">Розрахунок!EF244</f>
        <v>#NAME?</v>
      </c>
      <c r="AL246" s="31" t="e">
        <f ca="1">Розрахунок!EG244</f>
        <v>#NAME?</v>
      </c>
      <c r="AM246" s="31" t="e">
        <f ca="1">Розрахунок!EH244</f>
        <v>#NAME?</v>
      </c>
      <c r="AN246" s="31" t="e">
        <f ca="1">Розрахунок!EI244</f>
        <v>#NAME?</v>
      </c>
      <c r="AO246" s="32" t="e">
        <f ca="1">Розрахунок!EJ244</f>
        <v>#NAME?</v>
      </c>
      <c r="AP246" s="149" t="e">
        <f ca="1">IF(OR(Розрахунок!$EP244&lt;&gt;""),"+","")</f>
        <v>#NAME?</v>
      </c>
      <c r="AQ246" s="5"/>
    </row>
    <row r="247" spans="1:43" s="52" customFormat="1" hidden="1" x14ac:dyDescent="0.2">
      <c r="A247" s="417" t="e">
        <f ca="1">Розрахунок!A245</f>
        <v>#NAME?</v>
      </c>
      <c r="B247" s="371">
        <f>Розрахунок!B245</f>
        <v>0</v>
      </c>
      <c r="C247" s="417" t="str">
        <f>Розрахунок!C245</f>
        <v/>
      </c>
      <c r="D247" s="398" t="str">
        <f>IF(Розрахунок!F245&lt;&gt;"",LEFT(Розрахунок!F245,LEN(Розрахунок!F245)-1)," ")</f>
        <v xml:space="preserve"> </v>
      </c>
      <c r="E247" s="399" t="str">
        <f>IF(Розрахунок!G245&lt;&gt;"",LEFT(Розрахунок!G245,LEN(Розрахунок!G245)-1)," ")</f>
        <v xml:space="preserve"> </v>
      </c>
      <c r="F247" s="399" t="str">
        <f>IF(Розрахунок!H245&lt;&gt;"",LEFT(Розрахунок!H245,LEN(Розрахунок!H245)-1)," ")</f>
        <v xml:space="preserve"> </v>
      </c>
      <c r="G247" s="400" t="str">
        <f>IF(Розрахунок!I245&lt;&gt;"",LEFT(Розрахунок!I245,LEN(Розрахунок!I245)-1)," ")</f>
        <v xml:space="preserve"> </v>
      </c>
      <c r="H247" s="136">
        <f>Розрахунок!J245</f>
        <v>0</v>
      </c>
      <c r="I247" s="399" t="str">
        <f>IF(Розрахунок!K245&lt;&gt;"",LEFT(Розрахунок!K245, LEN(Розрахунок!K245)-1)," ")</f>
        <v xml:space="preserve"> </v>
      </c>
      <c r="J247" s="399">
        <f>Розрахунок!E245</f>
        <v>0</v>
      </c>
      <c r="K247" s="85">
        <f>Розрахунок!DN245</f>
        <v>0</v>
      </c>
      <c r="L247" s="398">
        <f>Розрахунок!DM245</f>
        <v>0</v>
      </c>
      <c r="M247" s="399">
        <f ca="1">Розрахунок!L245</f>
        <v>0</v>
      </c>
      <c r="N247" s="399">
        <f ca="1">Розрахунок!M245</f>
        <v>0</v>
      </c>
      <c r="O247" s="399">
        <f ca="1">Розрахунок!N245</f>
        <v>0</v>
      </c>
      <c r="P247" s="399">
        <f ca="1">Розрахунок!O245</f>
        <v>0</v>
      </c>
      <c r="Q247" s="387">
        <f ca="1">Розрахунок!DL245</f>
        <v>0</v>
      </c>
      <c r="R247" s="383" t="str">
        <f t="shared" si="13"/>
        <v xml:space="preserve"> </v>
      </c>
      <c r="S247" s="398">
        <f>Розрахунок!U245</f>
        <v>0</v>
      </c>
      <c r="T247" s="400">
        <f>Розрахунок!AB245</f>
        <v>0</v>
      </c>
      <c r="U247" s="136">
        <f>Розрахунок!AI245</f>
        <v>0</v>
      </c>
      <c r="V247" s="85">
        <f>Розрахунок!AP245</f>
        <v>0</v>
      </c>
      <c r="W247" s="398">
        <f>Розрахунок!AW245</f>
        <v>0</v>
      </c>
      <c r="X247" s="400">
        <f>Розрахунок!BD245</f>
        <v>0</v>
      </c>
      <c r="Y247" s="136">
        <f>Розрахунок!BK245</f>
        <v>0</v>
      </c>
      <c r="Z247" s="85">
        <f>Розрахунок!BR245</f>
        <v>0</v>
      </c>
      <c r="AA247" s="398">
        <f>Розрахунок!BY245</f>
        <v>0</v>
      </c>
      <c r="AB247" s="85">
        <f>Розрахунок!CF245</f>
        <v>0</v>
      </c>
      <c r="AC247" s="398">
        <f>Розрахунок!CM245</f>
        <v>0</v>
      </c>
      <c r="AD247" s="400">
        <f>Розрахунок!CT245</f>
        <v>0</v>
      </c>
      <c r="AE247" s="398">
        <f>Розрахунок!DA245</f>
        <v>0</v>
      </c>
      <c r="AF247" s="400">
        <f>Розрахунок!DH245</f>
        <v>0</v>
      </c>
      <c r="AG247" s="148"/>
      <c r="AI247" s="30" t="e">
        <f ca="1">Розрахунок!ED245</f>
        <v>#NAME?</v>
      </c>
      <c r="AJ247" s="31" t="e">
        <f ca="1">Розрахунок!EE245</f>
        <v>#NAME?</v>
      </c>
      <c r="AK247" s="31" t="e">
        <f ca="1">Розрахунок!EF245</f>
        <v>#NAME?</v>
      </c>
      <c r="AL247" s="31" t="e">
        <f ca="1">Розрахунок!EG245</f>
        <v>#NAME?</v>
      </c>
      <c r="AM247" s="31" t="e">
        <f ca="1">Розрахунок!EH245</f>
        <v>#NAME?</v>
      </c>
      <c r="AN247" s="31" t="e">
        <f ca="1">Розрахунок!EI245</f>
        <v>#NAME?</v>
      </c>
      <c r="AO247" s="32" t="e">
        <f ca="1">Розрахунок!EJ245</f>
        <v>#NAME?</v>
      </c>
      <c r="AP247" s="149" t="e">
        <f ca="1">IF(OR(Розрахунок!$EP245&lt;&gt;""),"+","")</f>
        <v>#NAME?</v>
      </c>
      <c r="AQ247" s="5"/>
    </row>
    <row r="248" spans="1:43" s="52" customFormat="1" hidden="1" x14ac:dyDescent="0.2">
      <c r="A248" s="417" t="e">
        <f ca="1">Розрахунок!A246</f>
        <v>#NAME?</v>
      </c>
      <c r="B248" s="371">
        <f>Розрахунок!B246</f>
        <v>0</v>
      </c>
      <c r="C248" s="417" t="str">
        <f>Розрахунок!C246</f>
        <v/>
      </c>
      <c r="D248" s="398" t="str">
        <f>IF(Розрахунок!F246&lt;&gt;"",LEFT(Розрахунок!F246,LEN(Розрахунок!F246)-1)," ")</f>
        <v xml:space="preserve"> </v>
      </c>
      <c r="E248" s="399" t="str">
        <f>IF(Розрахунок!G246&lt;&gt;"",LEFT(Розрахунок!G246,LEN(Розрахунок!G246)-1)," ")</f>
        <v xml:space="preserve"> </v>
      </c>
      <c r="F248" s="399" t="str">
        <f>IF(Розрахунок!H246&lt;&gt;"",LEFT(Розрахунок!H246,LEN(Розрахунок!H246)-1)," ")</f>
        <v xml:space="preserve"> </v>
      </c>
      <c r="G248" s="400" t="str">
        <f>IF(Розрахунок!I246&lt;&gt;"",LEFT(Розрахунок!I246,LEN(Розрахунок!I246)-1)," ")</f>
        <v xml:space="preserve"> </v>
      </c>
      <c r="H248" s="136">
        <f>Розрахунок!J246</f>
        <v>0</v>
      </c>
      <c r="I248" s="399" t="str">
        <f>IF(Розрахунок!K246&lt;&gt;"",LEFT(Розрахунок!K246, LEN(Розрахунок!K246)-1)," ")</f>
        <v xml:space="preserve"> </v>
      </c>
      <c r="J248" s="399">
        <f>Розрахунок!E246</f>
        <v>0</v>
      </c>
      <c r="K248" s="85">
        <f>Розрахунок!DN246</f>
        <v>0</v>
      </c>
      <c r="L248" s="398">
        <f>Розрахунок!DM246</f>
        <v>0</v>
      </c>
      <c r="M248" s="399">
        <f ca="1">Розрахунок!L246</f>
        <v>0</v>
      </c>
      <c r="N248" s="399">
        <f ca="1">Розрахунок!M246</f>
        <v>0</v>
      </c>
      <c r="O248" s="399">
        <f ca="1">Розрахунок!N246</f>
        <v>0</v>
      </c>
      <c r="P248" s="399">
        <f ca="1">Розрахунок!O246</f>
        <v>0</v>
      </c>
      <c r="Q248" s="387">
        <f ca="1">Розрахунок!DL246</f>
        <v>0</v>
      </c>
      <c r="R248" s="383" t="str">
        <f t="shared" si="13"/>
        <v xml:space="preserve"> </v>
      </c>
      <c r="S248" s="398">
        <f>Розрахунок!U246</f>
        <v>0</v>
      </c>
      <c r="T248" s="400">
        <f>Розрахунок!AB246</f>
        <v>0</v>
      </c>
      <c r="U248" s="136">
        <f>Розрахунок!AI246</f>
        <v>0</v>
      </c>
      <c r="V248" s="85">
        <f>Розрахунок!AP246</f>
        <v>0</v>
      </c>
      <c r="W248" s="398">
        <f>Розрахунок!AW246</f>
        <v>0</v>
      </c>
      <c r="X248" s="400">
        <f>Розрахунок!BD246</f>
        <v>0</v>
      </c>
      <c r="Y248" s="136">
        <f>Розрахунок!BK246</f>
        <v>0</v>
      </c>
      <c r="Z248" s="85">
        <f>Розрахунок!BR246</f>
        <v>0</v>
      </c>
      <c r="AA248" s="398">
        <f>Розрахунок!BY246</f>
        <v>0</v>
      </c>
      <c r="AB248" s="85">
        <f>Розрахунок!CF246</f>
        <v>0</v>
      </c>
      <c r="AC248" s="398">
        <f>Розрахунок!CM246</f>
        <v>0</v>
      </c>
      <c r="AD248" s="400">
        <f>Розрахунок!CT246</f>
        <v>0</v>
      </c>
      <c r="AE248" s="398">
        <f>Розрахунок!DA246</f>
        <v>0</v>
      </c>
      <c r="AF248" s="400">
        <f>Розрахунок!DH246</f>
        <v>0</v>
      </c>
      <c r="AG248" s="148"/>
      <c r="AI248" s="30" t="e">
        <f ca="1">Розрахунок!ED246</f>
        <v>#NAME?</v>
      </c>
      <c r="AJ248" s="31" t="e">
        <f ca="1">Розрахунок!EE246</f>
        <v>#NAME?</v>
      </c>
      <c r="AK248" s="31" t="e">
        <f ca="1">Розрахунок!EF246</f>
        <v>#NAME?</v>
      </c>
      <c r="AL248" s="31" t="e">
        <f ca="1">Розрахунок!EG246</f>
        <v>#NAME?</v>
      </c>
      <c r="AM248" s="31" t="e">
        <f ca="1">Розрахунок!EH246</f>
        <v>#NAME?</v>
      </c>
      <c r="AN248" s="31" t="e">
        <f ca="1">Розрахунок!EI246</f>
        <v>#NAME?</v>
      </c>
      <c r="AO248" s="32" t="e">
        <f ca="1">Розрахунок!EJ246</f>
        <v>#NAME?</v>
      </c>
      <c r="AP248" s="149" t="e">
        <f ca="1">IF(OR(Розрахунок!$EP246&lt;&gt;""),"+","")</f>
        <v>#NAME?</v>
      </c>
      <c r="AQ248" s="5"/>
    </row>
    <row r="249" spans="1:43" s="52" customFormat="1" hidden="1" x14ac:dyDescent="0.2">
      <c r="A249" s="417" t="e">
        <f ca="1">Розрахунок!A247</f>
        <v>#NAME?</v>
      </c>
      <c r="B249" s="371">
        <f>Розрахунок!B247</f>
        <v>0</v>
      </c>
      <c r="C249" s="417" t="str">
        <f>Розрахунок!C247</f>
        <v/>
      </c>
      <c r="D249" s="398" t="str">
        <f>IF(Розрахунок!F247&lt;&gt;"",LEFT(Розрахунок!F247,LEN(Розрахунок!F247)-1)," ")</f>
        <v xml:space="preserve"> </v>
      </c>
      <c r="E249" s="399" t="str">
        <f>IF(Розрахунок!G247&lt;&gt;"",LEFT(Розрахунок!G247,LEN(Розрахунок!G247)-1)," ")</f>
        <v xml:space="preserve"> </v>
      </c>
      <c r="F249" s="399" t="str">
        <f>IF(Розрахунок!H247&lt;&gt;"",LEFT(Розрахунок!H247,LEN(Розрахунок!H247)-1)," ")</f>
        <v xml:space="preserve"> </v>
      </c>
      <c r="G249" s="400" t="str">
        <f>IF(Розрахунок!I247&lt;&gt;"",LEFT(Розрахунок!I247,LEN(Розрахунок!I247)-1)," ")</f>
        <v xml:space="preserve"> </v>
      </c>
      <c r="H249" s="136">
        <f>Розрахунок!J247</f>
        <v>0</v>
      </c>
      <c r="I249" s="399" t="str">
        <f>IF(Розрахунок!K247&lt;&gt;"",LEFT(Розрахунок!K247, LEN(Розрахунок!K247)-1)," ")</f>
        <v xml:space="preserve"> </v>
      </c>
      <c r="J249" s="399">
        <f>Розрахунок!E247</f>
        <v>0</v>
      </c>
      <c r="K249" s="85">
        <f>Розрахунок!DN247</f>
        <v>0</v>
      </c>
      <c r="L249" s="398">
        <f>Розрахунок!DM247</f>
        <v>0</v>
      </c>
      <c r="M249" s="399">
        <f ca="1">Розрахунок!L247</f>
        <v>0</v>
      </c>
      <c r="N249" s="399">
        <f ca="1">Розрахунок!M247</f>
        <v>0</v>
      </c>
      <c r="O249" s="399">
        <f ca="1">Розрахунок!N247</f>
        <v>0</v>
      </c>
      <c r="P249" s="399">
        <f ca="1">Розрахунок!O247</f>
        <v>0</v>
      </c>
      <c r="Q249" s="387">
        <f ca="1">Розрахунок!DL247</f>
        <v>0</v>
      </c>
      <c r="R249" s="383" t="str">
        <f t="shared" si="13"/>
        <v xml:space="preserve"> </v>
      </c>
      <c r="S249" s="398">
        <f>Розрахунок!U247</f>
        <v>0</v>
      </c>
      <c r="T249" s="400">
        <f>Розрахунок!AB247</f>
        <v>0</v>
      </c>
      <c r="U249" s="136">
        <f>Розрахунок!AI247</f>
        <v>0</v>
      </c>
      <c r="V249" s="85">
        <f>Розрахунок!AP247</f>
        <v>0</v>
      </c>
      <c r="W249" s="398">
        <f>Розрахунок!AW247</f>
        <v>0</v>
      </c>
      <c r="X249" s="400">
        <f>Розрахунок!BD247</f>
        <v>0</v>
      </c>
      <c r="Y249" s="136">
        <f>Розрахунок!BK247</f>
        <v>0</v>
      </c>
      <c r="Z249" s="85">
        <f>Розрахунок!BR247</f>
        <v>0</v>
      </c>
      <c r="AA249" s="398">
        <f>Розрахунок!BY247</f>
        <v>0</v>
      </c>
      <c r="AB249" s="85">
        <f>Розрахунок!CF247</f>
        <v>0</v>
      </c>
      <c r="AC249" s="398">
        <f>Розрахунок!CM247</f>
        <v>0</v>
      </c>
      <c r="AD249" s="400">
        <f>Розрахунок!CT247</f>
        <v>0</v>
      </c>
      <c r="AE249" s="398">
        <f>Розрахунок!DA247</f>
        <v>0</v>
      </c>
      <c r="AF249" s="400">
        <f>Розрахунок!DH247</f>
        <v>0</v>
      </c>
      <c r="AG249" s="148"/>
      <c r="AI249" s="30" t="e">
        <f ca="1">Розрахунок!ED247</f>
        <v>#NAME?</v>
      </c>
      <c r="AJ249" s="31" t="e">
        <f ca="1">Розрахунок!EE247</f>
        <v>#NAME?</v>
      </c>
      <c r="AK249" s="31" t="e">
        <f ca="1">Розрахунок!EF247</f>
        <v>#NAME?</v>
      </c>
      <c r="AL249" s="31" t="e">
        <f ca="1">Розрахунок!EG247</f>
        <v>#NAME?</v>
      </c>
      <c r="AM249" s="31" t="e">
        <f ca="1">Розрахунок!EH247</f>
        <v>#NAME?</v>
      </c>
      <c r="AN249" s="31" t="e">
        <f ca="1">Розрахунок!EI247</f>
        <v>#NAME?</v>
      </c>
      <c r="AO249" s="32" t="e">
        <f ca="1">Розрахунок!EJ247</f>
        <v>#NAME?</v>
      </c>
      <c r="AP249" s="149" t="e">
        <f ca="1">IF(OR(Розрахунок!$EP247&lt;&gt;""),"+","")</f>
        <v>#NAME?</v>
      </c>
      <c r="AQ249" s="5"/>
    </row>
    <row r="250" spans="1:43" s="52" customFormat="1" hidden="1" x14ac:dyDescent="0.2">
      <c r="A250" s="417" t="e">
        <f ca="1">Розрахунок!A248</f>
        <v>#NAME?</v>
      </c>
      <c r="B250" s="371">
        <f>Розрахунок!B248</f>
        <v>0</v>
      </c>
      <c r="C250" s="417" t="str">
        <f>Розрахунок!C248</f>
        <v/>
      </c>
      <c r="D250" s="398" t="str">
        <f>IF(Розрахунок!F248&lt;&gt;"",LEFT(Розрахунок!F248,LEN(Розрахунок!F248)-1)," ")</f>
        <v xml:space="preserve"> </v>
      </c>
      <c r="E250" s="399" t="str">
        <f>IF(Розрахунок!G248&lt;&gt;"",LEFT(Розрахунок!G248,LEN(Розрахунок!G248)-1)," ")</f>
        <v xml:space="preserve"> </v>
      </c>
      <c r="F250" s="399" t="str">
        <f>IF(Розрахунок!H248&lt;&gt;"",LEFT(Розрахунок!H248,LEN(Розрахунок!H248)-1)," ")</f>
        <v xml:space="preserve"> </v>
      </c>
      <c r="G250" s="400" t="str">
        <f>IF(Розрахунок!I248&lt;&gt;"",LEFT(Розрахунок!I248,LEN(Розрахунок!I248)-1)," ")</f>
        <v xml:space="preserve"> </v>
      </c>
      <c r="H250" s="136">
        <f>Розрахунок!J248</f>
        <v>0</v>
      </c>
      <c r="I250" s="399" t="str">
        <f>IF(Розрахунок!K248&lt;&gt;"",LEFT(Розрахунок!K248, LEN(Розрахунок!K248)-1)," ")</f>
        <v xml:space="preserve"> </v>
      </c>
      <c r="J250" s="399">
        <f>Розрахунок!E248</f>
        <v>0</v>
      </c>
      <c r="K250" s="85">
        <f>Розрахунок!DN248</f>
        <v>0</v>
      </c>
      <c r="L250" s="398">
        <f>Розрахунок!DM248</f>
        <v>0</v>
      </c>
      <c r="M250" s="399">
        <f ca="1">Розрахунок!L248</f>
        <v>0</v>
      </c>
      <c r="N250" s="399">
        <f ca="1">Розрахунок!M248</f>
        <v>0</v>
      </c>
      <c r="O250" s="399">
        <f ca="1">Розрахунок!N248</f>
        <v>0</v>
      </c>
      <c r="P250" s="399">
        <f ca="1">Розрахунок!O248</f>
        <v>0</v>
      </c>
      <c r="Q250" s="387">
        <f ca="1">Розрахунок!DL248</f>
        <v>0</v>
      </c>
      <c r="R250" s="383" t="str">
        <f t="shared" si="13"/>
        <v xml:space="preserve"> </v>
      </c>
      <c r="S250" s="398">
        <f>Розрахунок!U248</f>
        <v>0</v>
      </c>
      <c r="T250" s="400">
        <f>Розрахунок!AB248</f>
        <v>0</v>
      </c>
      <c r="U250" s="136">
        <f>Розрахунок!AI248</f>
        <v>0</v>
      </c>
      <c r="V250" s="85">
        <f>Розрахунок!AP248</f>
        <v>0</v>
      </c>
      <c r="W250" s="398">
        <f>Розрахунок!AW248</f>
        <v>0</v>
      </c>
      <c r="X250" s="400">
        <f>Розрахунок!BD248</f>
        <v>0</v>
      </c>
      <c r="Y250" s="136">
        <f>Розрахунок!BK248</f>
        <v>0</v>
      </c>
      <c r="Z250" s="85">
        <f>Розрахунок!BR248</f>
        <v>0</v>
      </c>
      <c r="AA250" s="398">
        <f>Розрахунок!BY248</f>
        <v>0</v>
      </c>
      <c r="AB250" s="85">
        <f>Розрахунок!CF248</f>
        <v>0</v>
      </c>
      <c r="AC250" s="398">
        <f>Розрахунок!CM248</f>
        <v>0</v>
      </c>
      <c r="AD250" s="400">
        <f>Розрахунок!CT248</f>
        <v>0</v>
      </c>
      <c r="AE250" s="398">
        <f>Розрахунок!DA248</f>
        <v>0</v>
      </c>
      <c r="AF250" s="400">
        <f>Розрахунок!DH248</f>
        <v>0</v>
      </c>
      <c r="AG250" s="148"/>
      <c r="AI250" s="30" t="e">
        <f ca="1">Розрахунок!ED248</f>
        <v>#NAME?</v>
      </c>
      <c r="AJ250" s="31" t="e">
        <f ca="1">Розрахунок!EE248</f>
        <v>#NAME?</v>
      </c>
      <c r="AK250" s="31" t="e">
        <f ca="1">Розрахунок!EF248</f>
        <v>#NAME?</v>
      </c>
      <c r="AL250" s="31" t="e">
        <f ca="1">Розрахунок!EG248</f>
        <v>#NAME?</v>
      </c>
      <c r="AM250" s="31" t="e">
        <f ca="1">Розрахунок!EH248</f>
        <v>#NAME?</v>
      </c>
      <c r="AN250" s="31" t="e">
        <f ca="1">Розрахунок!EI248</f>
        <v>#NAME?</v>
      </c>
      <c r="AO250" s="32" t="e">
        <f ca="1">Розрахунок!EJ248</f>
        <v>#NAME?</v>
      </c>
      <c r="AP250" s="149" t="e">
        <f ca="1">IF(OR(Розрахунок!$EP248&lt;&gt;""),"+","")</f>
        <v>#NAME?</v>
      </c>
      <c r="AQ250" s="5"/>
    </row>
    <row r="251" spans="1:43" s="52" customFormat="1" hidden="1" x14ac:dyDescent="0.2">
      <c r="A251" s="417" t="e">
        <f ca="1">Розрахунок!A249</f>
        <v>#NAME?</v>
      </c>
      <c r="B251" s="371">
        <f>Розрахунок!B249</f>
        <v>0</v>
      </c>
      <c r="C251" s="417" t="str">
        <f>Розрахунок!C249</f>
        <v/>
      </c>
      <c r="D251" s="398" t="str">
        <f>IF(Розрахунок!F249&lt;&gt;"",LEFT(Розрахунок!F249,LEN(Розрахунок!F249)-1)," ")</f>
        <v xml:space="preserve"> </v>
      </c>
      <c r="E251" s="399" t="str">
        <f>IF(Розрахунок!G249&lt;&gt;"",LEFT(Розрахунок!G249,LEN(Розрахунок!G249)-1)," ")</f>
        <v xml:space="preserve"> </v>
      </c>
      <c r="F251" s="399" t="str">
        <f>IF(Розрахунок!H249&lt;&gt;"",LEFT(Розрахунок!H249,LEN(Розрахунок!H249)-1)," ")</f>
        <v xml:space="preserve"> </v>
      </c>
      <c r="G251" s="400" t="str">
        <f>IF(Розрахунок!I249&lt;&gt;"",LEFT(Розрахунок!I249,LEN(Розрахунок!I249)-1)," ")</f>
        <v xml:space="preserve"> </v>
      </c>
      <c r="H251" s="136">
        <f>Розрахунок!J249</f>
        <v>0</v>
      </c>
      <c r="I251" s="399" t="str">
        <f>IF(Розрахунок!K249&lt;&gt;"",LEFT(Розрахунок!K249, LEN(Розрахунок!K249)-1)," ")</f>
        <v xml:space="preserve"> </v>
      </c>
      <c r="J251" s="399">
        <f>Розрахунок!E249</f>
        <v>0</v>
      </c>
      <c r="K251" s="85">
        <f>Розрахунок!DN249</f>
        <v>0</v>
      </c>
      <c r="L251" s="398">
        <f>Розрахунок!DM249</f>
        <v>0</v>
      </c>
      <c r="M251" s="399">
        <f ca="1">Розрахунок!L249</f>
        <v>0</v>
      </c>
      <c r="N251" s="399">
        <f ca="1">Розрахунок!M249</f>
        <v>0</v>
      </c>
      <c r="O251" s="399">
        <f ca="1">Розрахунок!N249</f>
        <v>0</v>
      </c>
      <c r="P251" s="399">
        <f ca="1">Розрахунок!O249</f>
        <v>0</v>
      </c>
      <c r="Q251" s="387">
        <f ca="1">Розрахунок!DL249</f>
        <v>0</v>
      </c>
      <c r="R251" s="383" t="str">
        <f t="shared" si="13"/>
        <v xml:space="preserve"> </v>
      </c>
      <c r="S251" s="398">
        <f>Розрахунок!U249</f>
        <v>0</v>
      </c>
      <c r="T251" s="400">
        <f>Розрахунок!AB249</f>
        <v>0</v>
      </c>
      <c r="U251" s="136">
        <f>Розрахунок!AI249</f>
        <v>0</v>
      </c>
      <c r="V251" s="85">
        <f>Розрахунок!AP249</f>
        <v>0</v>
      </c>
      <c r="W251" s="398">
        <f>Розрахунок!AW249</f>
        <v>0</v>
      </c>
      <c r="X251" s="400">
        <f>Розрахунок!BD249</f>
        <v>0</v>
      </c>
      <c r="Y251" s="136">
        <f>Розрахунок!BK249</f>
        <v>0</v>
      </c>
      <c r="Z251" s="85">
        <f>Розрахунок!BR249</f>
        <v>0</v>
      </c>
      <c r="AA251" s="398">
        <f>Розрахунок!BY249</f>
        <v>0</v>
      </c>
      <c r="AB251" s="85">
        <f>Розрахунок!CF249</f>
        <v>0</v>
      </c>
      <c r="AC251" s="398">
        <f>Розрахунок!CM249</f>
        <v>0</v>
      </c>
      <c r="AD251" s="400">
        <f>Розрахунок!CT249</f>
        <v>0</v>
      </c>
      <c r="AE251" s="398">
        <f>Розрахунок!DA249</f>
        <v>0</v>
      </c>
      <c r="AF251" s="400">
        <f>Розрахунок!DH249</f>
        <v>0</v>
      </c>
      <c r="AG251" s="148"/>
      <c r="AI251" s="30" t="e">
        <f ca="1">Розрахунок!ED249</f>
        <v>#NAME?</v>
      </c>
      <c r="AJ251" s="31" t="e">
        <f ca="1">Розрахунок!EE249</f>
        <v>#NAME?</v>
      </c>
      <c r="AK251" s="31" t="e">
        <f ca="1">Розрахунок!EF249</f>
        <v>#NAME?</v>
      </c>
      <c r="AL251" s="31" t="e">
        <f ca="1">Розрахунок!EG249</f>
        <v>#NAME?</v>
      </c>
      <c r="AM251" s="31" t="e">
        <f ca="1">Розрахунок!EH249</f>
        <v>#NAME?</v>
      </c>
      <c r="AN251" s="31" t="e">
        <f ca="1">Розрахунок!EI249</f>
        <v>#NAME?</v>
      </c>
      <c r="AO251" s="32" t="e">
        <f ca="1">Розрахунок!EJ249</f>
        <v>#NAME?</v>
      </c>
      <c r="AP251" s="149" t="e">
        <f ca="1">IF(OR(Розрахунок!$EP249&lt;&gt;""),"+","")</f>
        <v>#NAME?</v>
      </c>
      <c r="AQ251" s="5"/>
    </row>
    <row r="252" spans="1:43" s="52" customFormat="1" hidden="1" x14ac:dyDescent="0.2">
      <c r="A252" s="417" t="e">
        <f ca="1">Розрахунок!A250</f>
        <v>#NAME?</v>
      </c>
      <c r="B252" s="371">
        <f>Розрахунок!B250</f>
        <v>0</v>
      </c>
      <c r="C252" s="417" t="str">
        <f>Розрахунок!C250</f>
        <v/>
      </c>
      <c r="D252" s="398" t="str">
        <f>IF(Розрахунок!F250&lt;&gt;"",LEFT(Розрахунок!F250,LEN(Розрахунок!F250)-1)," ")</f>
        <v xml:space="preserve"> </v>
      </c>
      <c r="E252" s="399" t="str">
        <f>IF(Розрахунок!G250&lt;&gt;"",LEFT(Розрахунок!G250,LEN(Розрахунок!G250)-1)," ")</f>
        <v xml:space="preserve"> </v>
      </c>
      <c r="F252" s="399" t="str">
        <f>IF(Розрахунок!H250&lt;&gt;"",LEFT(Розрахунок!H250,LEN(Розрахунок!H250)-1)," ")</f>
        <v xml:space="preserve"> </v>
      </c>
      <c r="G252" s="400" t="str">
        <f>IF(Розрахунок!I250&lt;&gt;"",LEFT(Розрахунок!I250,LEN(Розрахунок!I250)-1)," ")</f>
        <v xml:space="preserve"> </v>
      </c>
      <c r="H252" s="136">
        <f>Розрахунок!J250</f>
        <v>0</v>
      </c>
      <c r="I252" s="399" t="str">
        <f>IF(Розрахунок!K250&lt;&gt;"",LEFT(Розрахунок!K250, LEN(Розрахунок!K250)-1)," ")</f>
        <v xml:space="preserve"> </v>
      </c>
      <c r="J252" s="399">
        <f>Розрахунок!E250</f>
        <v>0</v>
      </c>
      <c r="K252" s="85">
        <f>Розрахунок!DN250</f>
        <v>0</v>
      </c>
      <c r="L252" s="398">
        <f>Розрахунок!DM250</f>
        <v>0</v>
      </c>
      <c r="M252" s="399">
        <f ca="1">Розрахунок!L250</f>
        <v>0</v>
      </c>
      <c r="N252" s="399">
        <f ca="1">Розрахунок!M250</f>
        <v>0</v>
      </c>
      <c r="O252" s="399">
        <f ca="1">Розрахунок!N250</f>
        <v>0</v>
      </c>
      <c r="P252" s="399">
        <f ca="1">Розрахунок!O250</f>
        <v>0</v>
      </c>
      <c r="Q252" s="387">
        <f ca="1">Розрахунок!DL250</f>
        <v>0</v>
      </c>
      <c r="R252" s="383" t="str">
        <f t="shared" si="13"/>
        <v xml:space="preserve"> </v>
      </c>
      <c r="S252" s="398">
        <f>Розрахунок!U250</f>
        <v>0</v>
      </c>
      <c r="T252" s="400">
        <f>Розрахунок!AB250</f>
        <v>0</v>
      </c>
      <c r="U252" s="136">
        <f>Розрахунок!AI250</f>
        <v>0</v>
      </c>
      <c r="V252" s="85">
        <f>Розрахунок!AP250</f>
        <v>0</v>
      </c>
      <c r="W252" s="398">
        <f>Розрахунок!AW250</f>
        <v>0</v>
      </c>
      <c r="X252" s="400">
        <f>Розрахунок!BD250</f>
        <v>0</v>
      </c>
      <c r="Y252" s="136">
        <f>Розрахунок!BK250</f>
        <v>0</v>
      </c>
      <c r="Z252" s="85">
        <f>Розрахунок!BR250</f>
        <v>0</v>
      </c>
      <c r="AA252" s="398">
        <f>Розрахунок!BY250</f>
        <v>0</v>
      </c>
      <c r="AB252" s="85">
        <f>Розрахунок!CF250</f>
        <v>0</v>
      </c>
      <c r="AC252" s="398">
        <f>Розрахунок!CM250</f>
        <v>0</v>
      </c>
      <c r="AD252" s="400">
        <f>Розрахунок!CT250</f>
        <v>0</v>
      </c>
      <c r="AE252" s="398">
        <f>Розрахунок!DA250</f>
        <v>0</v>
      </c>
      <c r="AF252" s="400">
        <f>Розрахунок!DH250</f>
        <v>0</v>
      </c>
      <c r="AG252" s="148"/>
      <c r="AI252" s="30" t="e">
        <f ca="1">Розрахунок!ED250</f>
        <v>#NAME?</v>
      </c>
      <c r="AJ252" s="31" t="e">
        <f ca="1">Розрахунок!EE250</f>
        <v>#NAME?</v>
      </c>
      <c r="AK252" s="31" t="e">
        <f ca="1">Розрахунок!EF250</f>
        <v>#NAME?</v>
      </c>
      <c r="AL252" s="31" t="e">
        <f ca="1">Розрахунок!EG250</f>
        <v>#NAME?</v>
      </c>
      <c r="AM252" s="31" t="e">
        <f ca="1">Розрахунок!EH250</f>
        <v>#NAME?</v>
      </c>
      <c r="AN252" s="31" t="e">
        <f ca="1">Розрахунок!EI250</f>
        <v>#NAME?</v>
      </c>
      <c r="AO252" s="32" t="e">
        <f ca="1">Розрахунок!EJ250</f>
        <v>#NAME?</v>
      </c>
      <c r="AP252" s="149" t="e">
        <f ca="1">IF(OR(Розрахунок!$EP250&lt;&gt;""),"+","")</f>
        <v>#NAME?</v>
      </c>
      <c r="AQ252" s="5"/>
    </row>
    <row r="253" spans="1:43" s="52" customFormat="1" hidden="1" x14ac:dyDescent="0.2">
      <c r="A253" s="417" t="e">
        <f ca="1">Розрахунок!A251</f>
        <v>#NAME?</v>
      </c>
      <c r="B253" s="371">
        <f>Розрахунок!B251</f>
        <v>0</v>
      </c>
      <c r="C253" s="417" t="str">
        <f>Розрахунок!C251</f>
        <v/>
      </c>
      <c r="D253" s="398" t="str">
        <f>IF(Розрахунок!F251&lt;&gt;"",LEFT(Розрахунок!F251,LEN(Розрахунок!F251)-1)," ")</f>
        <v xml:space="preserve"> </v>
      </c>
      <c r="E253" s="399" t="str">
        <f>IF(Розрахунок!G251&lt;&gt;"",LEFT(Розрахунок!G251,LEN(Розрахунок!G251)-1)," ")</f>
        <v xml:space="preserve"> </v>
      </c>
      <c r="F253" s="399" t="str">
        <f>IF(Розрахунок!H251&lt;&gt;"",LEFT(Розрахунок!H251,LEN(Розрахунок!H251)-1)," ")</f>
        <v xml:space="preserve"> </v>
      </c>
      <c r="G253" s="400" t="str">
        <f>IF(Розрахунок!I251&lt;&gt;"",LEFT(Розрахунок!I251,LEN(Розрахунок!I251)-1)," ")</f>
        <v xml:space="preserve"> </v>
      </c>
      <c r="H253" s="136">
        <f>Розрахунок!J251</f>
        <v>0</v>
      </c>
      <c r="I253" s="399" t="str">
        <f>IF(Розрахунок!K251&lt;&gt;"",LEFT(Розрахунок!K251, LEN(Розрахунок!K251)-1)," ")</f>
        <v xml:space="preserve"> </v>
      </c>
      <c r="J253" s="399">
        <f>Розрахунок!E251</f>
        <v>0</v>
      </c>
      <c r="K253" s="85">
        <f>Розрахунок!DN251</f>
        <v>0</v>
      </c>
      <c r="L253" s="398">
        <f>Розрахунок!DM251</f>
        <v>0</v>
      </c>
      <c r="M253" s="399">
        <f ca="1">Розрахунок!L251</f>
        <v>0</v>
      </c>
      <c r="N253" s="399">
        <f ca="1">Розрахунок!M251</f>
        <v>0</v>
      </c>
      <c r="O253" s="399">
        <f ca="1">Розрахунок!N251</f>
        <v>0</v>
      </c>
      <c r="P253" s="399">
        <f ca="1">Розрахунок!O251</f>
        <v>0</v>
      </c>
      <c r="Q253" s="387">
        <f ca="1">Розрахунок!DL251</f>
        <v>0</v>
      </c>
      <c r="R253" s="383" t="str">
        <f t="shared" si="13"/>
        <v xml:space="preserve"> </v>
      </c>
      <c r="S253" s="398">
        <f>Розрахунок!U251</f>
        <v>0</v>
      </c>
      <c r="T253" s="400">
        <f>Розрахунок!AB251</f>
        <v>0</v>
      </c>
      <c r="U253" s="136">
        <f>Розрахунок!AI251</f>
        <v>0</v>
      </c>
      <c r="V253" s="85">
        <f>Розрахунок!AP251</f>
        <v>0</v>
      </c>
      <c r="W253" s="398">
        <f>Розрахунок!AW251</f>
        <v>0</v>
      </c>
      <c r="X253" s="400">
        <f>Розрахунок!BD251</f>
        <v>0</v>
      </c>
      <c r="Y253" s="136">
        <f>Розрахунок!BK251</f>
        <v>0</v>
      </c>
      <c r="Z253" s="85">
        <f>Розрахунок!BR251</f>
        <v>0</v>
      </c>
      <c r="AA253" s="398">
        <f>Розрахунок!BY251</f>
        <v>0</v>
      </c>
      <c r="AB253" s="85">
        <f>Розрахунок!CF251</f>
        <v>0</v>
      </c>
      <c r="AC253" s="398">
        <f>Розрахунок!CM251</f>
        <v>0</v>
      </c>
      <c r="AD253" s="400">
        <f>Розрахунок!CT251</f>
        <v>0</v>
      </c>
      <c r="AE253" s="398">
        <f>Розрахунок!DA251</f>
        <v>0</v>
      </c>
      <c r="AF253" s="400">
        <f>Розрахунок!DH251</f>
        <v>0</v>
      </c>
      <c r="AG253" s="148"/>
      <c r="AI253" s="30" t="e">
        <f ca="1">Розрахунок!ED251</f>
        <v>#NAME?</v>
      </c>
      <c r="AJ253" s="31" t="e">
        <f ca="1">Розрахунок!EE251</f>
        <v>#NAME?</v>
      </c>
      <c r="AK253" s="31" t="e">
        <f ca="1">Розрахунок!EF251</f>
        <v>#NAME?</v>
      </c>
      <c r="AL253" s="31" t="e">
        <f ca="1">Розрахунок!EG251</f>
        <v>#NAME?</v>
      </c>
      <c r="AM253" s="31" t="e">
        <f ca="1">Розрахунок!EH251</f>
        <v>#NAME?</v>
      </c>
      <c r="AN253" s="31" t="e">
        <f ca="1">Розрахунок!EI251</f>
        <v>#NAME?</v>
      </c>
      <c r="AO253" s="32" t="e">
        <f ca="1">Розрахунок!EJ251</f>
        <v>#NAME?</v>
      </c>
      <c r="AP253" s="149" t="e">
        <f ca="1">IF(OR(Розрахунок!$EP251&lt;&gt;""),"+","")</f>
        <v>#NAME?</v>
      </c>
      <c r="AQ253" s="5"/>
    </row>
    <row r="254" spans="1:43" s="52" customFormat="1" hidden="1" x14ac:dyDescent="0.2">
      <c r="A254" s="417" t="e">
        <f ca="1">Розрахунок!A252</f>
        <v>#NAME?</v>
      </c>
      <c r="B254" s="371">
        <f>Розрахунок!B252</f>
        <v>0</v>
      </c>
      <c r="C254" s="417" t="str">
        <f>Розрахунок!C252</f>
        <v/>
      </c>
      <c r="D254" s="398" t="str">
        <f>IF(Розрахунок!F252&lt;&gt;"",LEFT(Розрахунок!F252,LEN(Розрахунок!F252)-1)," ")</f>
        <v xml:space="preserve"> </v>
      </c>
      <c r="E254" s="399" t="str">
        <f>IF(Розрахунок!G252&lt;&gt;"",LEFT(Розрахунок!G252,LEN(Розрахунок!G252)-1)," ")</f>
        <v xml:space="preserve"> </v>
      </c>
      <c r="F254" s="399" t="str">
        <f>IF(Розрахунок!H252&lt;&gt;"",LEFT(Розрахунок!H252,LEN(Розрахунок!H252)-1)," ")</f>
        <v xml:space="preserve"> </v>
      </c>
      <c r="G254" s="400" t="str">
        <f>IF(Розрахунок!I252&lt;&gt;"",LEFT(Розрахунок!I252,LEN(Розрахунок!I252)-1)," ")</f>
        <v xml:space="preserve"> </v>
      </c>
      <c r="H254" s="136">
        <f>Розрахунок!J252</f>
        <v>0</v>
      </c>
      <c r="I254" s="399" t="str">
        <f>IF(Розрахунок!K252&lt;&gt;"",LEFT(Розрахунок!K252, LEN(Розрахунок!K252)-1)," ")</f>
        <v xml:space="preserve"> </v>
      </c>
      <c r="J254" s="399">
        <f>Розрахунок!E252</f>
        <v>0</v>
      </c>
      <c r="K254" s="85">
        <f>Розрахунок!DN252</f>
        <v>0</v>
      </c>
      <c r="L254" s="398">
        <f>Розрахунок!DM252</f>
        <v>0</v>
      </c>
      <c r="M254" s="399">
        <f ca="1">Розрахунок!L252</f>
        <v>0</v>
      </c>
      <c r="N254" s="399">
        <f ca="1">Розрахунок!M252</f>
        <v>0</v>
      </c>
      <c r="O254" s="399">
        <f ca="1">Розрахунок!N252</f>
        <v>0</v>
      </c>
      <c r="P254" s="399">
        <f ca="1">Розрахунок!O252</f>
        <v>0</v>
      </c>
      <c r="Q254" s="387">
        <f ca="1">Розрахунок!DL252</f>
        <v>0</v>
      </c>
      <c r="R254" s="383" t="str">
        <f t="shared" si="13"/>
        <v xml:space="preserve"> </v>
      </c>
      <c r="S254" s="398">
        <f>Розрахунок!U252</f>
        <v>0</v>
      </c>
      <c r="T254" s="400">
        <f>Розрахунок!AB252</f>
        <v>0</v>
      </c>
      <c r="U254" s="136">
        <f>Розрахунок!AI252</f>
        <v>0</v>
      </c>
      <c r="V254" s="85">
        <f>Розрахунок!AP252</f>
        <v>0</v>
      </c>
      <c r="W254" s="398">
        <f>Розрахунок!AW252</f>
        <v>0</v>
      </c>
      <c r="X254" s="400">
        <f>Розрахунок!BD252</f>
        <v>0</v>
      </c>
      <c r="Y254" s="136">
        <f>Розрахунок!BK252</f>
        <v>0</v>
      </c>
      <c r="Z254" s="85">
        <f>Розрахунок!BR252</f>
        <v>0</v>
      </c>
      <c r="AA254" s="398">
        <f>Розрахунок!BY252</f>
        <v>0</v>
      </c>
      <c r="AB254" s="85">
        <f>Розрахунок!CF252</f>
        <v>0</v>
      </c>
      <c r="AC254" s="398">
        <f>Розрахунок!CM252</f>
        <v>0</v>
      </c>
      <c r="AD254" s="400">
        <f>Розрахунок!CT252</f>
        <v>0</v>
      </c>
      <c r="AE254" s="398">
        <f>Розрахунок!DA252</f>
        <v>0</v>
      </c>
      <c r="AF254" s="400">
        <f>Розрахунок!DH252</f>
        <v>0</v>
      </c>
      <c r="AG254" s="148"/>
      <c r="AI254" s="30" t="e">
        <f ca="1">Розрахунок!ED252</f>
        <v>#NAME?</v>
      </c>
      <c r="AJ254" s="31" t="e">
        <f ca="1">Розрахунок!EE252</f>
        <v>#NAME?</v>
      </c>
      <c r="AK254" s="31" t="e">
        <f ca="1">Розрахунок!EF252</f>
        <v>#NAME?</v>
      </c>
      <c r="AL254" s="31" t="e">
        <f ca="1">Розрахунок!EG252</f>
        <v>#NAME?</v>
      </c>
      <c r="AM254" s="31" t="e">
        <f ca="1">Розрахунок!EH252</f>
        <v>#NAME?</v>
      </c>
      <c r="AN254" s="31" t="e">
        <f ca="1">Розрахунок!EI252</f>
        <v>#NAME?</v>
      </c>
      <c r="AO254" s="32" t="e">
        <f ca="1">Розрахунок!EJ252</f>
        <v>#NAME?</v>
      </c>
      <c r="AP254" s="149" t="e">
        <f ca="1">IF(OR(Розрахунок!$EP252&lt;&gt;""),"+","")</f>
        <v>#NAME?</v>
      </c>
      <c r="AQ254" s="5"/>
    </row>
    <row r="255" spans="1:43" s="52" customFormat="1" hidden="1" x14ac:dyDescent="0.2">
      <c r="A255" s="417" t="e">
        <f ca="1">Розрахунок!A253</f>
        <v>#NAME?</v>
      </c>
      <c r="B255" s="371">
        <f>Розрахунок!B253</f>
        <v>0</v>
      </c>
      <c r="C255" s="417" t="str">
        <f>Розрахунок!C253</f>
        <v/>
      </c>
      <c r="D255" s="398" t="str">
        <f>IF(Розрахунок!F253&lt;&gt;"",LEFT(Розрахунок!F253,LEN(Розрахунок!F253)-1)," ")</f>
        <v xml:space="preserve"> </v>
      </c>
      <c r="E255" s="399" t="str">
        <f>IF(Розрахунок!G253&lt;&gt;"",LEFT(Розрахунок!G253,LEN(Розрахунок!G253)-1)," ")</f>
        <v xml:space="preserve"> </v>
      </c>
      <c r="F255" s="399" t="str">
        <f>IF(Розрахунок!H253&lt;&gt;"",LEFT(Розрахунок!H253,LEN(Розрахунок!H253)-1)," ")</f>
        <v xml:space="preserve"> </v>
      </c>
      <c r="G255" s="400" t="str">
        <f>IF(Розрахунок!I253&lt;&gt;"",LEFT(Розрахунок!I253,LEN(Розрахунок!I253)-1)," ")</f>
        <v xml:space="preserve"> </v>
      </c>
      <c r="H255" s="136">
        <f>Розрахунок!J253</f>
        <v>0</v>
      </c>
      <c r="I255" s="399" t="str">
        <f>IF(Розрахунок!K253&lt;&gt;"",LEFT(Розрахунок!K253, LEN(Розрахунок!K253)-1)," ")</f>
        <v xml:space="preserve"> </v>
      </c>
      <c r="J255" s="399">
        <f>Розрахунок!E253</f>
        <v>0</v>
      </c>
      <c r="K255" s="85">
        <f>Розрахунок!DN253</f>
        <v>0</v>
      </c>
      <c r="L255" s="398">
        <f>Розрахунок!DM253</f>
        <v>0</v>
      </c>
      <c r="M255" s="399">
        <f ca="1">Розрахунок!L253</f>
        <v>0</v>
      </c>
      <c r="N255" s="399">
        <f ca="1">Розрахунок!M253</f>
        <v>0</v>
      </c>
      <c r="O255" s="399">
        <f ca="1">Розрахунок!N253</f>
        <v>0</v>
      </c>
      <c r="P255" s="399">
        <f ca="1">Розрахунок!O253</f>
        <v>0</v>
      </c>
      <c r="Q255" s="387">
        <f ca="1">Розрахунок!DL253</f>
        <v>0</v>
      </c>
      <c r="R255" s="383" t="str">
        <f t="shared" si="13"/>
        <v xml:space="preserve"> </v>
      </c>
      <c r="S255" s="398">
        <f>Розрахунок!U253</f>
        <v>0</v>
      </c>
      <c r="T255" s="400">
        <f>Розрахунок!AB253</f>
        <v>0</v>
      </c>
      <c r="U255" s="136">
        <f>Розрахунок!AI253</f>
        <v>0</v>
      </c>
      <c r="V255" s="85">
        <f>Розрахунок!AP253</f>
        <v>0</v>
      </c>
      <c r="W255" s="398">
        <f>Розрахунок!AW253</f>
        <v>0</v>
      </c>
      <c r="X255" s="400">
        <f>Розрахунок!BD253</f>
        <v>0</v>
      </c>
      <c r="Y255" s="136">
        <f>Розрахунок!BK253</f>
        <v>0</v>
      </c>
      <c r="Z255" s="85">
        <f>Розрахунок!BR253</f>
        <v>0</v>
      </c>
      <c r="AA255" s="398">
        <f>Розрахунок!BY253</f>
        <v>0</v>
      </c>
      <c r="AB255" s="85">
        <f>Розрахунок!CF253</f>
        <v>0</v>
      </c>
      <c r="AC255" s="398">
        <f>Розрахунок!CM253</f>
        <v>0</v>
      </c>
      <c r="AD255" s="400">
        <f>Розрахунок!CT253</f>
        <v>0</v>
      </c>
      <c r="AE255" s="398">
        <f>Розрахунок!DA253</f>
        <v>0</v>
      </c>
      <c r="AF255" s="400">
        <f>Розрахунок!DH253</f>
        <v>0</v>
      </c>
      <c r="AG255" s="148"/>
      <c r="AI255" s="30" t="e">
        <f ca="1">Розрахунок!ED253</f>
        <v>#NAME?</v>
      </c>
      <c r="AJ255" s="31" t="e">
        <f ca="1">Розрахунок!EE253</f>
        <v>#NAME?</v>
      </c>
      <c r="AK255" s="31" t="e">
        <f ca="1">Розрахунок!EF253</f>
        <v>#NAME?</v>
      </c>
      <c r="AL255" s="31" t="e">
        <f ca="1">Розрахунок!EG253</f>
        <v>#NAME?</v>
      </c>
      <c r="AM255" s="31" t="e">
        <f ca="1">Розрахунок!EH253</f>
        <v>#NAME?</v>
      </c>
      <c r="AN255" s="31" t="e">
        <f ca="1">Розрахунок!EI253</f>
        <v>#NAME?</v>
      </c>
      <c r="AO255" s="32" t="e">
        <f ca="1">Розрахунок!EJ253</f>
        <v>#NAME?</v>
      </c>
      <c r="AP255" s="149" t="e">
        <f ca="1">IF(OR(Розрахунок!$EP253&lt;&gt;""),"+","")</f>
        <v>#NAME?</v>
      </c>
      <c r="AQ255" s="5"/>
    </row>
    <row r="256" spans="1:43" s="52" customFormat="1" hidden="1" x14ac:dyDescent="0.2">
      <c r="A256" s="417" t="e">
        <f ca="1">Розрахунок!A254</f>
        <v>#NAME?</v>
      </c>
      <c r="B256" s="371">
        <f>Розрахунок!B254</f>
        <v>0</v>
      </c>
      <c r="C256" s="417" t="str">
        <f>Розрахунок!C254</f>
        <v/>
      </c>
      <c r="D256" s="398" t="str">
        <f>IF(Розрахунок!F254&lt;&gt;"",LEFT(Розрахунок!F254,LEN(Розрахунок!F254)-1)," ")</f>
        <v xml:space="preserve"> </v>
      </c>
      <c r="E256" s="399" t="str">
        <f>IF(Розрахунок!G254&lt;&gt;"",LEFT(Розрахунок!G254,LEN(Розрахунок!G254)-1)," ")</f>
        <v xml:space="preserve"> </v>
      </c>
      <c r="F256" s="399" t="str">
        <f>IF(Розрахунок!H254&lt;&gt;"",LEFT(Розрахунок!H254,LEN(Розрахунок!H254)-1)," ")</f>
        <v xml:space="preserve"> </v>
      </c>
      <c r="G256" s="400" t="str">
        <f>IF(Розрахунок!I254&lt;&gt;"",LEFT(Розрахунок!I254,LEN(Розрахунок!I254)-1)," ")</f>
        <v xml:space="preserve"> </v>
      </c>
      <c r="H256" s="136">
        <f>Розрахунок!J254</f>
        <v>0</v>
      </c>
      <c r="I256" s="399" t="str">
        <f>IF(Розрахунок!K254&lt;&gt;"",LEFT(Розрахунок!K254, LEN(Розрахунок!K254)-1)," ")</f>
        <v xml:space="preserve"> </v>
      </c>
      <c r="J256" s="399">
        <f>Розрахунок!E254</f>
        <v>0</v>
      </c>
      <c r="K256" s="85">
        <f>Розрахунок!DN254</f>
        <v>0</v>
      </c>
      <c r="L256" s="398">
        <f>Розрахунок!DM254</f>
        <v>0</v>
      </c>
      <c r="M256" s="399">
        <f ca="1">Розрахунок!L254</f>
        <v>0</v>
      </c>
      <c r="N256" s="399">
        <f ca="1">Розрахунок!M254</f>
        <v>0</v>
      </c>
      <c r="O256" s="399">
        <f ca="1">Розрахунок!N254</f>
        <v>0</v>
      </c>
      <c r="P256" s="399">
        <f ca="1">Розрахунок!O254</f>
        <v>0</v>
      </c>
      <c r="Q256" s="387">
        <f ca="1">Розрахунок!DL254</f>
        <v>0</v>
      </c>
      <c r="R256" s="383" t="str">
        <f t="shared" si="13"/>
        <v xml:space="preserve"> </v>
      </c>
      <c r="S256" s="398">
        <f>Розрахунок!U254</f>
        <v>0</v>
      </c>
      <c r="T256" s="400">
        <f>Розрахунок!AB254</f>
        <v>0</v>
      </c>
      <c r="U256" s="136">
        <f>Розрахунок!AI254</f>
        <v>0</v>
      </c>
      <c r="V256" s="85">
        <f>Розрахунок!AP254</f>
        <v>0</v>
      </c>
      <c r="W256" s="398">
        <f>Розрахунок!AW254</f>
        <v>0</v>
      </c>
      <c r="X256" s="400">
        <f>Розрахунок!BD254</f>
        <v>0</v>
      </c>
      <c r="Y256" s="136">
        <f>Розрахунок!BK254</f>
        <v>0</v>
      </c>
      <c r="Z256" s="85">
        <f>Розрахунок!BR254</f>
        <v>0</v>
      </c>
      <c r="AA256" s="398">
        <f>Розрахунок!BY254</f>
        <v>0</v>
      </c>
      <c r="AB256" s="85">
        <f>Розрахунок!CF254</f>
        <v>0</v>
      </c>
      <c r="AC256" s="398">
        <f>Розрахунок!CM254</f>
        <v>0</v>
      </c>
      <c r="AD256" s="400">
        <f>Розрахунок!CT254</f>
        <v>0</v>
      </c>
      <c r="AE256" s="398">
        <f>Розрахунок!DA254</f>
        <v>0</v>
      </c>
      <c r="AF256" s="400">
        <f>Розрахунок!DH254</f>
        <v>0</v>
      </c>
      <c r="AG256" s="148"/>
      <c r="AI256" s="30" t="e">
        <f ca="1">Розрахунок!ED254</f>
        <v>#NAME?</v>
      </c>
      <c r="AJ256" s="31" t="e">
        <f ca="1">Розрахунок!EE254</f>
        <v>#NAME?</v>
      </c>
      <c r="AK256" s="31" t="e">
        <f ca="1">Розрахунок!EF254</f>
        <v>#NAME?</v>
      </c>
      <c r="AL256" s="31" t="e">
        <f ca="1">Розрахунок!EG254</f>
        <v>#NAME?</v>
      </c>
      <c r="AM256" s="31" t="e">
        <f ca="1">Розрахунок!EH254</f>
        <v>#NAME?</v>
      </c>
      <c r="AN256" s="31" t="e">
        <f ca="1">Розрахунок!EI254</f>
        <v>#NAME?</v>
      </c>
      <c r="AO256" s="32" t="e">
        <f ca="1">Розрахунок!EJ254</f>
        <v>#NAME?</v>
      </c>
      <c r="AP256" s="149" t="e">
        <f ca="1">IF(OR(Розрахунок!$EP254&lt;&gt;""),"+","")</f>
        <v>#NAME?</v>
      </c>
      <c r="AQ256" s="5"/>
    </row>
    <row r="257" spans="1:43" s="52" customFormat="1" hidden="1" x14ac:dyDescent="0.2">
      <c r="A257" s="417" t="e">
        <f ca="1">Розрахунок!A255</f>
        <v>#NAME?</v>
      </c>
      <c r="B257" s="371">
        <f>Розрахунок!B255</f>
        <v>0</v>
      </c>
      <c r="C257" s="417" t="str">
        <f>Розрахунок!C255</f>
        <v/>
      </c>
      <c r="D257" s="398" t="str">
        <f>IF(Розрахунок!F255&lt;&gt;"",LEFT(Розрахунок!F255,LEN(Розрахунок!F255)-1)," ")</f>
        <v xml:space="preserve"> </v>
      </c>
      <c r="E257" s="399" t="str">
        <f>IF(Розрахунок!G255&lt;&gt;"",LEFT(Розрахунок!G255,LEN(Розрахунок!G255)-1)," ")</f>
        <v xml:space="preserve"> </v>
      </c>
      <c r="F257" s="399" t="str">
        <f>IF(Розрахунок!H255&lt;&gt;"",LEFT(Розрахунок!H255,LEN(Розрахунок!H255)-1)," ")</f>
        <v xml:space="preserve"> </v>
      </c>
      <c r="G257" s="400" t="str">
        <f>IF(Розрахунок!I255&lt;&gt;"",LEFT(Розрахунок!I255,LEN(Розрахунок!I255)-1)," ")</f>
        <v xml:space="preserve"> </v>
      </c>
      <c r="H257" s="136">
        <f>Розрахунок!J255</f>
        <v>0</v>
      </c>
      <c r="I257" s="399" t="str">
        <f>IF(Розрахунок!K255&lt;&gt;"",LEFT(Розрахунок!K255, LEN(Розрахунок!K255)-1)," ")</f>
        <v xml:space="preserve"> </v>
      </c>
      <c r="J257" s="399">
        <f>Розрахунок!E255</f>
        <v>0</v>
      </c>
      <c r="K257" s="85">
        <f>Розрахунок!DN255</f>
        <v>0</v>
      </c>
      <c r="L257" s="398">
        <f>Розрахунок!DM255</f>
        <v>0</v>
      </c>
      <c r="M257" s="399">
        <f ca="1">Розрахунок!L255</f>
        <v>0</v>
      </c>
      <c r="N257" s="399">
        <f ca="1">Розрахунок!M255</f>
        <v>0</v>
      </c>
      <c r="O257" s="399">
        <f ca="1">Розрахунок!N255</f>
        <v>0</v>
      </c>
      <c r="P257" s="399">
        <f ca="1">Розрахунок!O255</f>
        <v>0</v>
      </c>
      <c r="Q257" s="387">
        <f ca="1">Розрахунок!DL255</f>
        <v>0</v>
      </c>
      <c r="R257" s="383" t="str">
        <f t="shared" si="13"/>
        <v xml:space="preserve"> </v>
      </c>
      <c r="S257" s="398">
        <f>Розрахунок!U255</f>
        <v>0</v>
      </c>
      <c r="T257" s="400">
        <f>Розрахунок!AB255</f>
        <v>0</v>
      </c>
      <c r="U257" s="136">
        <f>Розрахунок!AI255</f>
        <v>0</v>
      </c>
      <c r="V257" s="85">
        <f>Розрахунок!AP255</f>
        <v>0</v>
      </c>
      <c r="W257" s="398">
        <f>Розрахунок!AW255</f>
        <v>0</v>
      </c>
      <c r="X257" s="400">
        <f>Розрахунок!BD255</f>
        <v>0</v>
      </c>
      <c r="Y257" s="136">
        <f>Розрахунок!BK255</f>
        <v>0</v>
      </c>
      <c r="Z257" s="85">
        <f>Розрахунок!BR255</f>
        <v>0</v>
      </c>
      <c r="AA257" s="398">
        <f>Розрахунок!BY255</f>
        <v>0</v>
      </c>
      <c r="AB257" s="85">
        <f>Розрахунок!CF255</f>
        <v>0</v>
      </c>
      <c r="AC257" s="398">
        <f>Розрахунок!CM255</f>
        <v>0</v>
      </c>
      <c r="AD257" s="400">
        <f>Розрахунок!CT255</f>
        <v>0</v>
      </c>
      <c r="AE257" s="398">
        <f>Розрахунок!DA255</f>
        <v>0</v>
      </c>
      <c r="AF257" s="400">
        <f>Розрахунок!DH255</f>
        <v>0</v>
      </c>
      <c r="AG257" s="148"/>
      <c r="AI257" s="30" t="e">
        <f ca="1">Розрахунок!ED255</f>
        <v>#NAME?</v>
      </c>
      <c r="AJ257" s="31" t="e">
        <f ca="1">Розрахунок!EE255</f>
        <v>#NAME?</v>
      </c>
      <c r="AK257" s="31" t="e">
        <f ca="1">Розрахунок!EF255</f>
        <v>#NAME?</v>
      </c>
      <c r="AL257" s="31" t="e">
        <f ca="1">Розрахунок!EG255</f>
        <v>#NAME?</v>
      </c>
      <c r="AM257" s="31" t="e">
        <f ca="1">Розрахунок!EH255</f>
        <v>#NAME?</v>
      </c>
      <c r="AN257" s="31" t="e">
        <f ca="1">Розрахунок!EI255</f>
        <v>#NAME?</v>
      </c>
      <c r="AO257" s="32" t="e">
        <f ca="1">Розрахунок!EJ255</f>
        <v>#NAME?</v>
      </c>
      <c r="AP257" s="149" t="e">
        <f ca="1">IF(OR(Розрахунок!$EP255&lt;&gt;""),"+","")</f>
        <v>#NAME?</v>
      </c>
      <c r="AQ257" s="5"/>
    </row>
    <row r="258" spans="1:43" s="52" customFormat="1" hidden="1" x14ac:dyDescent="0.2">
      <c r="A258" s="417" t="e">
        <f ca="1">Розрахунок!A256</f>
        <v>#NAME?</v>
      </c>
      <c r="B258" s="371">
        <f>Розрахунок!B256</f>
        <v>0</v>
      </c>
      <c r="C258" s="417" t="str">
        <f>Розрахунок!C256</f>
        <v/>
      </c>
      <c r="D258" s="398" t="str">
        <f>IF(Розрахунок!F256&lt;&gt;"",LEFT(Розрахунок!F256,LEN(Розрахунок!F256)-1)," ")</f>
        <v xml:space="preserve"> </v>
      </c>
      <c r="E258" s="399" t="str">
        <f>IF(Розрахунок!G256&lt;&gt;"",LEFT(Розрахунок!G256,LEN(Розрахунок!G256)-1)," ")</f>
        <v xml:space="preserve"> </v>
      </c>
      <c r="F258" s="399" t="str">
        <f>IF(Розрахунок!H256&lt;&gt;"",LEFT(Розрахунок!H256,LEN(Розрахунок!H256)-1)," ")</f>
        <v xml:space="preserve"> </v>
      </c>
      <c r="G258" s="400" t="str">
        <f>IF(Розрахунок!I256&lt;&gt;"",LEFT(Розрахунок!I256,LEN(Розрахунок!I256)-1)," ")</f>
        <v xml:space="preserve"> </v>
      </c>
      <c r="H258" s="136">
        <f>Розрахунок!J256</f>
        <v>0</v>
      </c>
      <c r="I258" s="399" t="str">
        <f>IF(Розрахунок!K256&lt;&gt;"",LEFT(Розрахунок!K256, LEN(Розрахунок!K256)-1)," ")</f>
        <v xml:space="preserve"> </v>
      </c>
      <c r="J258" s="399">
        <f>Розрахунок!E256</f>
        <v>0</v>
      </c>
      <c r="K258" s="85">
        <f>Розрахунок!DN256</f>
        <v>0</v>
      </c>
      <c r="L258" s="398">
        <f>Розрахунок!DM256</f>
        <v>0</v>
      </c>
      <c r="M258" s="399">
        <f ca="1">Розрахунок!L256</f>
        <v>0</v>
      </c>
      <c r="N258" s="399">
        <f ca="1">Розрахунок!M256</f>
        <v>0</v>
      </c>
      <c r="O258" s="399">
        <f ca="1">Розрахунок!N256</f>
        <v>0</v>
      </c>
      <c r="P258" s="399">
        <f ca="1">Розрахунок!O256</f>
        <v>0</v>
      </c>
      <c r="Q258" s="387">
        <f ca="1">Розрахунок!DL256</f>
        <v>0</v>
      </c>
      <c r="R258" s="383" t="str">
        <f t="shared" si="13"/>
        <v xml:space="preserve"> </v>
      </c>
      <c r="S258" s="398">
        <f>Розрахунок!U256</f>
        <v>0</v>
      </c>
      <c r="T258" s="400">
        <f>Розрахунок!AB256</f>
        <v>0</v>
      </c>
      <c r="U258" s="136">
        <f>Розрахунок!AI256</f>
        <v>0</v>
      </c>
      <c r="V258" s="85">
        <f>Розрахунок!AP256</f>
        <v>0</v>
      </c>
      <c r="W258" s="398">
        <f>Розрахунок!AW256</f>
        <v>0</v>
      </c>
      <c r="X258" s="400">
        <f>Розрахунок!BD256</f>
        <v>0</v>
      </c>
      <c r="Y258" s="136">
        <f>Розрахунок!BK256</f>
        <v>0</v>
      </c>
      <c r="Z258" s="85">
        <f>Розрахунок!BR256</f>
        <v>0</v>
      </c>
      <c r="AA258" s="398">
        <f>Розрахунок!BY256</f>
        <v>0</v>
      </c>
      <c r="AB258" s="85">
        <f>Розрахунок!CF256</f>
        <v>0</v>
      </c>
      <c r="AC258" s="398">
        <f>Розрахунок!CM256</f>
        <v>0</v>
      </c>
      <c r="AD258" s="400">
        <f>Розрахунок!CT256</f>
        <v>0</v>
      </c>
      <c r="AE258" s="398">
        <f>Розрахунок!DA256</f>
        <v>0</v>
      </c>
      <c r="AF258" s="400">
        <f>Розрахунок!DH256</f>
        <v>0</v>
      </c>
      <c r="AG258" s="148"/>
      <c r="AI258" s="30" t="e">
        <f ca="1">Розрахунок!ED256</f>
        <v>#NAME?</v>
      </c>
      <c r="AJ258" s="31" t="e">
        <f ca="1">Розрахунок!EE256</f>
        <v>#NAME?</v>
      </c>
      <c r="AK258" s="31" t="e">
        <f ca="1">Розрахунок!EF256</f>
        <v>#NAME?</v>
      </c>
      <c r="AL258" s="31" t="e">
        <f ca="1">Розрахунок!EG256</f>
        <v>#NAME?</v>
      </c>
      <c r="AM258" s="31" t="e">
        <f ca="1">Розрахунок!EH256</f>
        <v>#NAME?</v>
      </c>
      <c r="AN258" s="31" t="e">
        <f ca="1">Розрахунок!EI256</f>
        <v>#NAME?</v>
      </c>
      <c r="AO258" s="32" t="e">
        <f ca="1">Розрахунок!EJ256</f>
        <v>#NAME?</v>
      </c>
      <c r="AP258" s="149" t="e">
        <f ca="1">IF(OR(Розрахунок!$EP256&lt;&gt;""),"+","")</f>
        <v>#NAME?</v>
      </c>
      <c r="AQ258" s="5"/>
    </row>
    <row r="259" spans="1:43" s="52" customFormat="1" hidden="1" x14ac:dyDescent="0.2">
      <c r="A259" s="417" t="e">
        <f ca="1">Розрахунок!A257</f>
        <v>#NAME?</v>
      </c>
      <c r="B259" s="371">
        <f>Розрахунок!B257</f>
        <v>0</v>
      </c>
      <c r="C259" s="417" t="str">
        <f>Розрахунок!C257</f>
        <v/>
      </c>
      <c r="D259" s="398" t="str">
        <f>IF(Розрахунок!F257&lt;&gt;"",LEFT(Розрахунок!F257,LEN(Розрахунок!F257)-1)," ")</f>
        <v xml:space="preserve"> </v>
      </c>
      <c r="E259" s="399" t="str">
        <f>IF(Розрахунок!G257&lt;&gt;"",LEFT(Розрахунок!G257,LEN(Розрахунок!G257)-1)," ")</f>
        <v xml:space="preserve"> </v>
      </c>
      <c r="F259" s="399" t="str">
        <f>IF(Розрахунок!H257&lt;&gt;"",LEFT(Розрахунок!H257,LEN(Розрахунок!H257)-1)," ")</f>
        <v xml:space="preserve"> </v>
      </c>
      <c r="G259" s="400" t="str">
        <f>IF(Розрахунок!I257&lt;&gt;"",LEFT(Розрахунок!I257,LEN(Розрахунок!I257)-1)," ")</f>
        <v xml:space="preserve"> </v>
      </c>
      <c r="H259" s="136">
        <f>Розрахунок!J257</f>
        <v>0</v>
      </c>
      <c r="I259" s="399" t="str">
        <f>IF(Розрахунок!K257&lt;&gt;"",LEFT(Розрахунок!K257, LEN(Розрахунок!K257)-1)," ")</f>
        <v xml:space="preserve"> </v>
      </c>
      <c r="J259" s="399">
        <f>Розрахунок!E257</f>
        <v>0</v>
      </c>
      <c r="K259" s="85">
        <f>Розрахунок!DN257</f>
        <v>0</v>
      </c>
      <c r="L259" s="398">
        <f>Розрахунок!DM257</f>
        <v>0</v>
      </c>
      <c r="M259" s="399">
        <f ca="1">Розрахунок!L257</f>
        <v>0</v>
      </c>
      <c r="N259" s="399">
        <f ca="1">Розрахунок!M257</f>
        <v>0</v>
      </c>
      <c r="O259" s="399">
        <f ca="1">Розрахунок!N257</f>
        <v>0</v>
      </c>
      <c r="P259" s="399">
        <f ca="1">Розрахунок!O257</f>
        <v>0</v>
      </c>
      <c r="Q259" s="387">
        <f ca="1">Розрахунок!DL257</f>
        <v>0</v>
      </c>
      <c r="R259" s="383" t="str">
        <f t="shared" si="13"/>
        <v xml:space="preserve"> </v>
      </c>
      <c r="S259" s="398">
        <f>Розрахунок!U257</f>
        <v>0</v>
      </c>
      <c r="T259" s="400">
        <f>Розрахунок!AB257</f>
        <v>0</v>
      </c>
      <c r="U259" s="136">
        <f>Розрахунок!AI257</f>
        <v>0</v>
      </c>
      <c r="V259" s="85">
        <f>Розрахунок!AP257</f>
        <v>0</v>
      </c>
      <c r="W259" s="398">
        <f>Розрахунок!AW257</f>
        <v>0</v>
      </c>
      <c r="X259" s="400">
        <f>Розрахунок!BD257</f>
        <v>0</v>
      </c>
      <c r="Y259" s="136">
        <f>Розрахунок!BK257</f>
        <v>0</v>
      </c>
      <c r="Z259" s="85">
        <f>Розрахунок!BR257</f>
        <v>0</v>
      </c>
      <c r="AA259" s="398">
        <f>Розрахунок!BY257</f>
        <v>0</v>
      </c>
      <c r="AB259" s="85">
        <f>Розрахунок!CF257</f>
        <v>0</v>
      </c>
      <c r="AC259" s="398">
        <f>Розрахунок!CM257</f>
        <v>0</v>
      </c>
      <c r="AD259" s="400">
        <f>Розрахунок!CT257</f>
        <v>0</v>
      </c>
      <c r="AE259" s="398">
        <f>Розрахунок!DA257</f>
        <v>0</v>
      </c>
      <c r="AF259" s="400">
        <f>Розрахунок!DH257</f>
        <v>0</v>
      </c>
      <c r="AG259" s="148"/>
      <c r="AI259" s="30" t="e">
        <f ca="1">Розрахунок!ED257</f>
        <v>#NAME?</v>
      </c>
      <c r="AJ259" s="31" t="e">
        <f ca="1">Розрахунок!EE257</f>
        <v>#NAME?</v>
      </c>
      <c r="AK259" s="31" t="e">
        <f ca="1">Розрахунок!EF257</f>
        <v>#NAME?</v>
      </c>
      <c r="AL259" s="31" t="e">
        <f ca="1">Розрахунок!EG257</f>
        <v>#NAME?</v>
      </c>
      <c r="AM259" s="31" t="e">
        <f ca="1">Розрахунок!EH257</f>
        <v>#NAME?</v>
      </c>
      <c r="AN259" s="31" t="e">
        <f ca="1">Розрахунок!EI257</f>
        <v>#NAME?</v>
      </c>
      <c r="AO259" s="32" t="e">
        <f ca="1">Розрахунок!EJ257</f>
        <v>#NAME?</v>
      </c>
      <c r="AP259" s="149" t="e">
        <f ca="1">IF(OR(Розрахунок!$EP257&lt;&gt;""),"+","")</f>
        <v>#NAME?</v>
      </c>
      <c r="AQ259" s="5"/>
    </row>
    <row r="260" spans="1:43" s="52" customFormat="1" hidden="1" x14ac:dyDescent="0.2">
      <c r="A260" s="417" t="e">
        <f ca="1">Розрахунок!A258</f>
        <v>#NAME?</v>
      </c>
      <c r="B260" s="371">
        <f>Розрахунок!B258</f>
        <v>0</v>
      </c>
      <c r="C260" s="417" t="str">
        <f>Розрахунок!C258</f>
        <v/>
      </c>
      <c r="D260" s="398" t="str">
        <f>IF(Розрахунок!F258&lt;&gt;"",LEFT(Розрахунок!F258,LEN(Розрахунок!F258)-1)," ")</f>
        <v xml:space="preserve"> </v>
      </c>
      <c r="E260" s="399" t="str">
        <f>IF(Розрахунок!G258&lt;&gt;"",LEFT(Розрахунок!G258,LEN(Розрахунок!G258)-1)," ")</f>
        <v xml:space="preserve"> </v>
      </c>
      <c r="F260" s="399" t="str">
        <f>IF(Розрахунок!H258&lt;&gt;"",LEFT(Розрахунок!H258,LEN(Розрахунок!H258)-1)," ")</f>
        <v xml:space="preserve"> </v>
      </c>
      <c r="G260" s="400" t="str">
        <f>IF(Розрахунок!I258&lt;&gt;"",LEFT(Розрахунок!I258,LEN(Розрахунок!I258)-1)," ")</f>
        <v xml:space="preserve"> </v>
      </c>
      <c r="H260" s="136">
        <f>Розрахунок!J258</f>
        <v>0</v>
      </c>
      <c r="I260" s="399" t="str">
        <f>IF(Розрахунок!K258&lt;&gt;"",LEFT(Розрахунок!K258, LEN(Розрахунок!K258)-1)," ")</f>
        <v xml:space="preserve"> </v>
      </c>
      <c r="J260" s="399">
        <f>Розрахунок!E258</f>
        <v>0</v>
      </c>
      <c r="K260" s="85">
        <f>Розрахунок!DN258</f>
        <v>0</v>
      </c>
      <c r="L260" s="398">
        <f>Розрахунок!DM258</f>
        <v>0</v>
      </c>
      <c r="M260" s="399">
        <f ca="1">Розрахунок!L258</f>
        <v>0</v>
      </c>
      <c r="N260" s="399">
        <f ca="1">Розрахунок!M258</f>
        <v>0</v>
      </c>
      <c r="O260" s="399">
        <f ca="1">Розрахунок!N258</f>
        <v>0</v>
      </c>
      <c r="P260" s="399">
        <f ca="1">Розрахунок!O258</f>
        <v>0</v>
      </c>
      <c r="Q260" s="387">
        <f ca="1">Розрахунок!DL258</f>
        <v>0</v>
      </c>
      <c r="R260" s="383" t="str">
        <f t="shared" si="13"/>
        <v xml:space="preserve"> </v>
      </c>
      <c r="S260" s="398">
        <f>Розрахунок!U258</f>
        <v>0</v>
      </c>
      <c r="T260" s="400">
        <f>Розрахунок!AB258</f>
        <v>0</v>
      </c>
      <c r="U260" s="136">
        <f>Розрахунок!AI258</f>
        <v>0</v>
      </c>
      <c r="V260" s="85">
        <f>Розрахунок!AP258</f>
        <v>0</v>
      </c>
      <c r="W260" s="398">
        <f>Розрахунок!AW258</f>
        <v>0</v>
      </c>
      <c r="X260" s="400">
        <f>Розрахунок!BD258</f>
        <v>0</v>
      </c>
      <c r="Y260" s="136">
        <f>Розрахунок!BK258</f>
        <v>0</v>
      </c>
      <c r="Z260" s="85">
        <f>Розрахунок!BR258</f>
        <v>0</v>
      </c>
      <c r="AA260" s="398">
        <f>Розрахунок!BY258</f>
        <v>0</v>
      </c>
      <c r="AB260" s="85">
        <f>Розрахунок!CF258</f>
        <v>0</v>
      </c>
      <c r="AC260" s="398">
        <f>Розрахунок!CM258</f>
        <v>0</v>
      </c>
      <c r="AD260" s="400">
        <f>Розрахунок!CT258</f>
        <v>0</v>
      </c>
      <c r="AE260" s="398">
        <f>Розрахунок!DA258</f>
        <v>0</v>
      </c>
      <c r="AF260" s="400">
        <f>Розрахунок!DH258</f>
        <v>0</v>
      </c>
      <c r="AG260" s="148"/>
      <c r="AI260" s="30" t="e">
        <f ca="1">Розрахунок!ED258</f>
        <v>#NAME?</v>
      </c>
      <c r="AJ260" s="31" t="e">
        <f ca="1">Розрахунок!EE258</f>
        <v>#NAME?</v>
      </c>
      <c r="AK260" s="31" t="e">
        <f ca="1">Розрахунок!EF258</f>
        <v>#NAME?</v>
      </c>
      <c r="AL260" s="31" t="e">
        <f ca="1">Розрахунок!EG258</f>
        <v>#NAME?</v>
      </c>
      <c r="AM260" s="31" t="e">
        <f ca="1">Розрахунок!EH258</f>
        <v>#NAME?</v>
      </c>
      <c r="AN260" s="31" t="e">
        <f ca="1">Розрахунок!EI258</f>
        <v>#NAME?</v>
      </c>
      <c r="AO260" s="32" t="e">
        <f ca="1">Розрахунок!EJ258</f>
        <v>#NAME?</v>
      </c>
      <c r="AP260" s="149" t="e">
        <f ca="1">IF(OR(Розрахунок!$EP258&lt;&gt;""),"+","")</f>
        <v>#NAME?</v>
      </c>
      <c r="AQ260" s="5"/>
    </row>
    <row r="261" spans="1:43" s="52" customFormat="1" hidden="1" x14ac:dyDescent="0.2">
      <c r="A261" s="417" t="e">
        <f ca="1">Розрахунок!A259</f>
        <v>#NAME?</v>
      </c>
      <c r="B261" s="371">
        <f>Розрахунок!B259</f>
        <v>0</v>
      </c>
      <c r="C261" s="417" t="str">
        <f>Розрахунок!C259</f>
        <v/>
      </c>
      <c r="D261" s="398" t="str">
        <f>IF(Розрахунок!F259&lt;&gt;"",LEFT(Розрахунок!F259,LEN(Розрахунок!F259)-1)," ")</f>
        <v xml:space="preserve"> </v>
      </c>
      <c r="E261" s="399" t="str">
        <f>IF(Розрахунок!G259&lt;&gt;"",LEFT(Розрахунок!G259,LEN(Розрахунок!G259)-1)," ")</f>
        <v xml:space="preserve"> </v>
      </c>
      <c r="F261" s="399" t="str">
        <f>IF(Розрахунок!H259&lt;&gt;"",LEFT(Розрахунок!H259,LEN(Розрахунок!H259)-1)," ")</f>
        <v xml:space="preserve"> </v>
      </c>
      <c r="G261" s="400" t="str">
        <f>IF(Розрахунок!I259&lt;&gt;"",LEFT(Розрахунок!I259,LEN(Розрахунок!I259)-1)," ")</f>
        <v xml:space="preserve"> </v>
      </c>
      <c r="H261" s="136">
        <f>Розрахунок!J259</f>
        <v>0</v>
      </c>
      <c r="I261" s="399" t="str">
        <f>IF(Розрахунок!K259&lt;&gt;"",LEFT(Розрахунок!K259, LEN(Розрахунок!K259)-1)," ")</f>
        <v xml:space="preserve"> </v>
      </c>
      <c r="J261" s="399">
        <f>Розрахунок!E259</f>
        <v>0</v>
      </c>
      <c r="K261" s="85">
        <f>Розрахунок!DN259</f>
        <v>0</v>
      </c>
      <c r="L261" s="398">
        <f>Розрахунок!DM259</f>
        <v>0</v>
      </c>
      <c r="M261" s="399">
        <f ca="1">Розрахунок!L259</f>
        <v>0</v>
      </c>
      <c r="N261" s="399">
        <f ca="1">Розрахунок!M259</f>
        <v>0</v>
      </c>
      <c r="O261" s="399">
        <f ca="1">Розрахунок!N259</f>
        <v>0</v>
      </c>
      <c r="P261" s="399">
        <f ca="1">Розрахунок!O259</f>
        <v>0</v>
      </c>
      <c r="Q261" s="387">
        <f ca="1">Розрахунок!DL259</f>
        <v>0</v>
      </c>
      <c r="R261" s="383" t="str">
        <f t="shared" si="13"/>
        <v xml:space="preserve"> </v>
      </c>
      <c r="S261" s="398">
        <f>Розрахунок!U259</f>
        <v>0</v>
      </c>
      <c r="T261" s="400">
        <f>Розрахунок!AB259</f>
        <v>0</v>
      </c>
      <c r="U261" s="136">
        <f>Розрахунок!AI259</f>
        <v>0</v>
      </c>
      <c r="V261" s="85">
        <f>Розрахунок!AP259</f>
        <v>0</v>
      </c>
      <c r="W261" s="398">
        <f>Розрахунок!AW259</f>
        <v>0</v>
      </c>
      <c r="X261" s="400">
        <f>Розрахунок!BD259</f>
        <v>0</v>
      </c>
      <c r="Y261" s="136">
        <f>Розрахунок!BK259</f>
        <v>0</v>
      </c>
      <c r="Z261" s="85">
        <f>Розрахунок!BR259</f>
        <v>0</v>
      </c>
      <c r="AA261" s="398">
        <f>Розрахунок!BY259</f>
        <v>0</v>
      </c>
      <c r="AB261" s="85">
        <f>Розрахунок!CF259</f>
        <v>0</v>
      </c>
      <c r="AC261" s="398">
        <f>Розрахунок!CM259</f>
        <v>0</v>
      </c>
      <c r="AD261" s="400">
        <f>Розрахунок!CT259</f>
        <v>0</v>
      </c>
      <c r="AE261" s="398">
        <f>Розрахунок!DA259</f>
        <v>0</v>
      </c>
      <c r="AF261" s="400">
        <f>Розрахунок!DH259</f>
        <v>0</v>
      </c>
      <c r="AG261" s="148"/>
      <c r="AI261" s="30" t="e">
        <f ca="1">Розрахунок!ED259</f>
        <v>#NAME?</v>
      </c>
      <c r="AJ261" s="31" t="e">
        <f ca="1">Розрахунок!EE259</f>
        <v>#NAME?</v>
      </c>
      <c r="AK261" s="31" t="e">
        <f ca="1">Розрахунок!EF259</f>
        <v>#NAME?</v>
      </c>
      <c r="AL261" s="31" t="e">
        <f ca="1">Розрахунок!EG259</f>
        <v>#NAME?</v>
      </c>
      <c r="AM261" s="31" t="e">
        <f ca="1">Розрахунок!EH259</f>
        <v>#NAME?</v>
      </c>
      <c r="AN261" s="31" t="e">
        <f ca="1">Розрахунок!EI259</f>
        <v>#NAME?</v>
      </c>
      <c r="AO261" s="32" t="e">
        <f ca="1">Розрахунок!EJ259</f>
        <v>#NAME?</v>
      </c>
      <c r="AP261" s="149" t="e">
        <f ca="1">IF(OR(Розрахунок!$EP259&lt;&gt;""),"+","")</f>
        <v>#NAME?</v>
      </c>
      <c r="AQ261" s="5"/>
    </row>
    <row r="262" spans="1:43" s="52" customFormat="1" hidden="1" x14ac:dyDescent="0.2">
      <c r="A262" s="417" t="e">
        <f ca="1">Розрахунок!A260</f>
        <v>#NAME?</v>
      </c>
      <c r="B262" s="371">
        <f>Розрахунок!B260</f>
        <v>0</v>
      </c>
      <c r="C262" s="417" t="str">
        <f>Розрахунок!C260</f>
        <v/>
      </c>
      <c r="D262" s="398" t="str">
        <f>IF(Розрахунок!F260&lt;&gt;"",LEFT(Розрахунок!F260,LEN(Розрахунок!F260)-1)," ")</f>
        <v xml:space="preserve"> </v>
      </c>
      <c r="E262" s="399" t="str">
        <f>IF(Розрахунок!G260&lt;&gt;"",LEFT(Розрахунок!G260,LEN(Розрахунок!G260)-1)," ")</f>
        <v xml:space="preserve"> </v>
      </c>
      <c r="F262" s="399" t="str">
        <f>IF(Розрахунок!H260&lt;&gt;"",LEFT(Розрахунок!H260,LEN(Розрахунок!H260)-1)," ")</f>
        <v xml:space="preserve"> </v>
      </c>
      <c r="G262" s="400" t="str">
        <f>IF(Розрахунок!I260&lt;&gt;"",LEFT(Розрахунок!I260,LEN(Розрахунок!I260)-1)," ")</f>
        <v xml:space="preserve"> </v>
      </c>
      <c r="H262" s="136">
        <f>Розрахунок!J260</f>
        <v>0</v>
      </c>
      <c r="I262" s="399" t="str">
        <f>IF(Розрахунок!K260&lt;&gt;"",LEFT(Розрахунок!K260, LEN(Розрахунок!K260)-1)," ")</f>
        <v xml:space="preserve"> </v>
      </c>
      <c r="J262" s="399">
        <f>Розрахунок!E260</f>
        <v>0</v>
      </c>
      <c r="K262" s="85">
        <f>Розрахунок!DN260</f>
        <v>0</v>
      </c>
      <c r="L262" s="398">
        <f>Розрахунок!DM260</f>
        <v>0</v>
      </c>
      <c r="M262" s="399">
        <f ca="1">Розрахунок!L260</f>
        <v>0</v>
      </c>
      <c r="N262" s="399">
        <f ca="1">Розрахунок!M260</f>
        <v>0</v>
      </c>
      <c r="O262" s="399">
        <f ca="1">Розрахунок!N260</f>
        <v>0</v>
      </c>
      <c r="P262" s="399">
        <f ca="1">Розрахунок!O260</f>
        <v>0</v>
      </c>
      <c r="Q262" s="387">
        <f ca="1">Розрахунок!DL260</f>
        <v>0</v>
      </c>
      <c r="R262" s="383" t="str">
        <f t="shared" si="13"/>
        <v xml:space="preserve"> </v>
      </c>
      <c r="S262" s="398">
        <f>Розрахунок!U260</f>
        <v>0</v>
      </c>
      <c r="T262" s="400">
        <f>Розрахунок!AB260</f>
        <v>0</v>
      </c>
      <c r="U262" s="136">
        <f>Розрахунок!AI260</f>
        <v>0</v>
      </c>
      <c r="V262" s="85">
        <f>Розрахунок!AP260</f>
        <v>0</v>
      </c>
      <c r="W262" s="398">
        <f>Розрахунок!AW260</f>
        <v>0</v>
      </c>
      <c r="X262" s="400">
        <f>Розрахунок!BD260</f>
        <v>0</v>
      </c>
      <c r="Y262" s="136">
        <f>Розрахунок!BK260</f>
        <v>0</v>
      </c>
      <c r="Z262" s="85">
        <f>Розрахунок!BR260</f>
        <v>0</v>
      </c>
      <c r="AA262" s="398">
        <f>Розрахунок!BY260</f>
        <v>0</v>
      </c>
      <c r="AB262" s="85">
        <f>Розрахунок!CF260</f>
        <v>0</v>
      </c>
      <c r="AC262" s="398">
        <f>Розрахунок!CM260</f>
        <v>0</v>
      </c>
      <c r="AD262" s="400">
        <f>Розрахунок!CT260</f>
        <v>0</v>
      </c>
      <c r="AE262" s="398">
        <f>Розрахунок!DA260</f>
        <v>0</v>
      </c>
      <c r="AF262" s="400">
        <f>Розрахунок!DH260</f>
        <v>0</v>
      </c>
      <c r="AG262" s="148"/>
      <c r="AI262" s="30" t="e">
        <f ca="1">Розрахунок!ED260</f>
        <v>#NAME?</v>
      </c>
      <c r="AJ262" s="31" t="e">
        <f ca="1">Розрахунок!EE260</f>
        <v>#NAME?</v>
      </c>
      <c r="AK262" s="31" t="e">
        <f ca="1">Розрахунок!EF260</f>
        <v>#NAME?</v>
      </c>
      <c r="AL262" s="31" t="e">
        <f ca="1">Розрахунок!EG260</f>
        <v>#NAME?</v>
      </c>
      <c r="AM262" s="31" t="e">
        <f ca="1">Розрахунок!EH260</f>
        <v>#NAME?</v>
      </c>
      <c r="AN262" s="31" t="e">
        <f ca="1">Розрахунок!EI260</f>
        <v>#NAME?</v>
      </c>
      <c r="AO262" s="32" t="e">
        <f ca="1">Розрахунок!EJ260</f>
        <v>#NAME?</v>
      </c>
      <c r="AP262" s="149" t="e">
        <f ca="1">IF(OR(Розрахунок!$EP260&lt;&gt;""),"+","")</f>
        <v>#NAME?</v>
      </c>
      <c r="AQ262" s="5"/>
    </row>
    <row r="263" spans="1:43" s="52" customFormat="1" hidden="1" x14ac:dyDescent="0.2">
      <c r="A263" s="417" t="e">
        <f ca="1">Розрахунок!A261</f>
        <v>#NAME?</v>
      </c>
      <c r="B263" s="371">
        <f>Розрахунок!B261</f>
        <v>0</v>
      </c>
      <c r="C263" s="417" t="str">
        <f>Розрахунок!C261</f>
        <v/>
      </c>
      <c r="D263" s="398" t="str">
        <f>IF(Розрахунок!F261&lt;&gt;"",LEFT(Розрахунок!F261,LEN(Розрахунок!F261)-1)," ")</f>
        <v xml:space="preserve"> </v>
      </c>
      <c r="E263" s="399" t="str">
        <f>IF(Розрахунок!G261&lt;&gt;"",LEFT(Розрахунок!G261,LEN(Розрахунок!G261)-1)," ")</f>
        <v xml:space="preserve"> </v>
      </c>
      <c r="F263" s="399" t="str">
        <f>IF(Розрахунок!H261&lt;&gt;"",LEFT(Розрахунок!H261,LEN(Розрахунок!H261)-1)," ")</f>
        <v xml:space="preserve"> </v>
      </c>
      <c r="G263" s="400" t="str">
        <f>IF(Розрахунок!I261&lt;&gt;"",LEFT(Розрахунок!I261,LEN(Розрахунок!I261)-1)," ")</f>
        <v xml:space="preserve"> </v>
      </c>
      <c r="H263" s="136">
        <f>Розрахунок!J261</f>
        <v>0</v>
      </c>
      <c r="I263" s="399" t="str">
        <f>IF(Розрахунок!K261&lt;&gt;"",LEFT(Розрахунок!K261, LEN(Розрахунок!K261)-1)," ")</f>
        <v xml:space="preserve"> </v>
      </c>
      <c r="J263" s="399">
        <f>Розрахунок!E261</f>
        <v>0</v>
      </c>
      <c r="K263" s="85">
        <f>Розрахунок!DN261</f>
        <v>0</v>
      </c>
      <c r="L263" s="398">
        <f>Розрахунок!DM261</f>
        <v>0</v>
      </c>
      <c r="M263" s="399">
        <f ca="1">Розрахунок!L261</f>
        <v>0</v>
      </c>
      <c r="N263" s="399">
        <f ca="1">Розрахунок!M261</f>
        <v>0</v>
      </c>
      <c r="O263" s="399">
        <f ca="1">Розрахунок!N261</f>
        <v>0</v>
      </c>
      <c r="P263" s="399">
        <f ca="1">Розрахунок!O261</f>
        <v>0</v>
      </c>
      <c r="Q263" s="387">
        <f ca="1">Розрахунок!DL261</f>
        <v>0</v>
      </c>
      <c r="R263" s="383" t="str">
        <f t="shared" si="13"/>
        <v xml:space="preserve"> </v>
      </c>
      <c r="S263" s="398">
        <f>Розрахунок!U261</f>
        <v>0</v>
      </c>
      <c r="T263" s="400">
        <f>Розрахунок!AB261</f>
        <v>0</v>
      </c>
      <c r="U263" s="136">
        <f>Розрахунок!AI261</f>
        <v>0</v>
      </c>
      <c r="V263" s="85">
        <f>Розрахунок!AP261</f>
        <v>0</v>
      </c>
      <c r="W263" s="398">
        <f>Розрахунок!AW261</f>
        <v>0</v>
      </c>
      <c r="X263" s="400">
        <f>Розрахунок!BD261</f>
        <v>0</v>
      </c>
      <c r="Y263" s="136">
        <f>Розрахунок!BK261</f>
        <v>0</v>
      </c>
      <c r="Z263" s="85">
        <f>Розрахунок!BR261</f>
        <v>0</v>
      </c>
      <c r="AA263" s="398">
        <f>Розрахунок!BY261</f>
        <v>0</v>
      </c>
      <c r="AB263" s="85">
        <f>Розрахунок!CF261</f>
        <v>0</v>
      </c>
      <c r="AC263" s="398">
        <f>Розрахунок!CM261</f>
        <v>0</v>
      </c>
      <c r="AD263" s="400">
        <f>Розрахунок!CT261</f>
        <v>0</v>
      </c>
      <c r="AE263" s="398">
        <f>Розрахунок!DA261</f>
        <v>0</v>
      </c>
      <c r="AF263" s="400">
        <f>Розрахунок!DH261</f>
        <v>0</v>
      </c>
      <c r="AG263" s="148"/>
      <c r="AI263" s="30" t="e">
        <f ca="1">Розрахунок!ED261</f>
        <v>#NAME?</v>
      </c>
      <c r="AJ263" s="31" t="e">
        <f ca="1">Розрахунок!EE261</f>
        <v>#NAME?</v>
      </c>
      <c r="AK263" s="31" t="e">
        <f ca="1">Розрахунок!EF261</f>
        <v>#NAME?</v>
      </c>
      <c r="AL263" s="31" t="e">
        <f ca="1">Розрахунок!EG261</f>
        <v>#NAME?</v>
      </c>
      <c r="AM263" s="31" t="e">
        <f ca="1">Розрахунок!EH261</f>
        <v>#NAME?</v>
      </c>
      <c r="AN263" s="31" t="e">
        <f ca="1">Розрахунок!EI261</f>
        <v>#NAME?</v>
      </c>
      <c r="AO263" s="32" t="e">
        <f ca="1">Розрахунок!EJ261</f>
        <v>#NAME?</v>
      </c>
      <c r="AP263" s="149" t="e">
        <f ca="1">IF(OR(Розрахунок!$EP261&lt;&gt;""),"+","")</f>
        <v>#NAME?</v>
      </c>
      <c r="AQ263" s="5"/>
    </row>
    <row r="264" spans="1:43" s="52" customFormat="1" hidden="1" x14ac:dyDescent="0.2">
      <c r="A264" s="417" t="e">
        <f ca="1">Розрахунок!A262</f>
        <v>#NAME?</v>
      </c>
      <c r="B264" s="371">
        <f>Розрахунок!B262</f>
        <v>0</v>
      </c>
      <c r="C264" s="417" t="str">
        <f>Розрахунок!C262</f>
        <v/>
      </c>
      <c r="D264" s="398" t="str">
        <f>IF(Розрахунок!F262&lt;&gt;"",LEFT(Розрахунок!F262,LEN(Розрахунок!F262)-1)," ")</f>
        <v xml:space="preserve"> </v>
      </c>
      <c r="E264" s="399" t="str">
        <f>IF(Розрахунок!G262&lt;&gt;"",LEFT(Розрахунок!G262,LEN(Розрахунок!G262)-1)," ")</f>
        <v xml:space="preserve"> </v>
      </c>
      <c r="F264" s="399" t="str">
        <f>IF(Розрахунок!H262&lt;&gt;"",LEFT(Розрахунок!H262,LEN(Розрахунок!H262)-1)," ")</f>
        <v xml:space="preserve"> </v>
      </c>
      <c r="G264" s="400" t="str">
        <f>IF(Розрахунок!I262&lt;&gt;"",LEFT(Розрахунок!I262,LEN(Розрахунок!I262)-1)," ")</f>
        <v xml:space="preserve"> </v>
      </c>
      <c r="H264" s="136">
        <f>Розрахунок!J262</f>
        <v>0</v>
      </c>
      <c r="I264" s="399" t="str">
        <f>IF(Розрахунок!K262&lt;&gt;"",LEFT(Розрахунок!K262, LEN(Розрахунок!K262)-1)," ")</f>
        <v xml:space="preserve"> </v>
      </c>
      <c r="J264" s="399">
        <f>Розрахунок!E262</f>
        <v>0</v>
      </c>
      <c r="K264" s="85">
        <f>Розрахунок!DN262</f>
        <v>0</v>
      </c>
      <c r="L264" s="398">
        <f>Розрахунок!DM262</f>
        <v>0</v>
      </c>
      <c r="M264" s="399">
        <f ca="1">Розрахунок!L262</f>
        <v>0</v>
      </c>
      <c r="N264" s="399">
        <f ca="1">Розрахунок!M262</f>
        <v>0</v>
      </c>
      <c r="O264" s="399">
        <f ca="1">Розрахунок!N262</f>
        <v>0</v>
      </c>
      <c r="P264" s="399">
        <f ca="1">Розрахунок!O262</f>
        <v>0</v>
      </c>
      <c r="Q264" s="387">
        <f ca="1">Розрахунок!DL262</f>
        <v>0</v>
      </c>
      <c r="R264" s="383" t="str">
        <f t="shared" si="13"/>
        <v xml:space="preserve"> </v>
      </c>
      <c r="S264" s="398">
        <f>Розрахунок!U262</f>
        <v>0</v>
      </c>
      <c r="T264" s="400">
        <f>Розрахунок!AB262</f>
        <v>0</v>
      </c>
      <c r="U264" s="136">
        <f>Розрахунок!AI262</f>
        <v>0</v>
      </c>
      <c r="V264" s="85">
        <f>Розрахунок!AP262</f>
        <v>0</v>
      </c>
      <c r="W264" s="398">
        <f>Розрахунок!AW262</f>
        <v>0</v>
      </c>
      <c r="X264" s="400">
        <f>Розрахунок!BD262</f>
        <v>0</v>
      </c>
      <c r="Y264" s="136">
        <f>Розрахунок!BK262</f>
        <v>0</v>
      </c>
      <c r="Z264" s="85">
        <f>Розрахунок!BR262</f>
        <v>0</v>
      </c>
      <c r="AA264" s="398">
        <f>Розрахунок!BY262</f>
        <v>0</v>
      </c>
      <c r="AB264" s="85">
        <f>Розрахунок!CF262</f>
        <v>0</v>
      </c>
      <c r="AC264" s="398">
        <f>Розрахунок!CM262</f>
        <v>0</v>
      </c>
      <c r="AD264" s="400">
        <f>Розрахунок!CT262</f>
        <v>0</v>
      </c>
      <c r="AE264" s="398">
        <f>Розрахунок!DA262</f>
        <v>0</v>
      </c>
      <c r="AF264" s="400">
        <f>Розрахунок!DH262</f>
        <v>0</v>
      </c>
      <c r="AG264" s="148"/>
      <c r="AI264" s="30" t="e">
        <f ca="1">Розрахунок!ED262</f>
        <v>#NAME?</v>
      </c>
      <c r="AJ264" s="31" t="e">
        <f ca="1">Розрахунок!EE262</f>
        <v>#NAME?</v>
      </c>
      <c r="AK264" s="31" t="e">
        <f ca="1">Розрахунок!EF262</f>
        <v>#NAME?</v>
      </c>
      <c r="AL264" s="31" t="e">
        <f ca="1">Розрахунок!EG262</f>
        <v>#NAME?</v>
      </c>
      <c r="AM264" s="31" t="e">
        <f ca="1">Розрахунок!EH262</f>
        <v>#NAME?</v>
      </c>
      <c r="AN264" s="31" t="e">
        <f ca="1">Розрахунок!EI262</f>
        <v>#NAME?</v>
      </c>
      <c r="AO264" s="32" t="e">
        <f ca="1">Розрахунок!EJ262</f>
        <v>#NAME?</v>
      </c>
      <c r="AP264" s="149" t="e">
        <f ca="1">IF(OR(Розрахунок!$EP262&lt;&gt;""),"+","")</f>
        <v>#NAME?</v>
      </c>
      <c r="AQ264" s="5"/>
    </row>
    <row r="265" spans="1:43" s="52" customFormat="1" hidden="1" x14ac:dyDescent="0.2">
      <c r="A265" s="417" t="e">
        <f ca="1">Розрахунок!A263</f>
        <v>#NAME?</v>
      </c>
      <c r="B265" s="371">
        <f>Розрахунок!B263</f>
        <v>0</v>
      </c>
      <c r="C265" s="417" t="str">
        <f>Розрахунок!C263</f>
        <v/>
      </c>
      <c r="D265" s="398" t="str">
        <f>IF(Розрахунок!F263&lt;&gt;"",LEFT(Розрахунок!F263,LEN(Розрахунок!F263)-1)," ")</f>
        <v xml:space="preserve"> </v>
      </c>
      <c r="E265" s="399" t="str">
        <f>IF(Розрахунок!G263&lt;&gt;"",LEFT(Розрахунок!G263,LEN(Розрахунок!G263)-1)," ")</f>
        <v xml:space="preserve"> </v>
      </c>
      <c r="F265" s="399" t="str">
        <f>IF(Розрахунок!H263&lt;&gt;"",LEFT(Розрахунок!H263,LEN(Розрахунок!H263)-1)," ")</f>
        <v xml:space="preserve"> </v>
      </c>
      <c r="G265" s="400" t="str">
        <f>IF(Розрахунок!I263&lt;&gt;"",LEFT(Розрахунок!I263,LEN(Розрахунок!I263)-1)," ")</f>
        <v xml:space="preserve"> </v>
      </c>
      <c r="H265" s="136">
        <f>Розрахунок!J263</f>
        <v>0</v>
      </c>
      <c r="I265" s="399" t="str">
        <f>IF(Розрахунок!K263&lt;&gt;"",LEFT(Розрахунок!K263, LEN(Розрахунок!K263)-1)," ")</f>
        <v xml:space="preserve"> </v>
      </c>
      <c r="J265" s="399">
        <f>Розрахунок!E263</f>
        <v>0</v>
      </c>
      <c r="K265" s="85">
        <f>Розрахунок!DN263</f>
        <v>0</v>
      </c>
      <c r="L265" s="398">
        <f>Розрахунок!DM263</f>
        <v>0</v>
      </c>
      <c r="M265" s="399">
        <f ca="1">Розрахунок!L263</f>
        <v>0</v>
      </c>
      <c r="N265" s="399">
        <f ca="1">Розрахунок!M263</f>
        <v>0</v>
      </c>
      <c r="O265" s="399">
        <f ca="1">Розрахунок!N263</f>
        <v>0</v>
      </c>
      <c r="P265" s="399">
        <f ca="1">Розрахунок!O263</f>
        <v>0</v>
      </c>
      <c r="Q265" s="387">
        <f ca="1">Розрахунок!DL263</f>
        <v>0</v>
      </c>
      <c r="R265" s="383" t="str">
        <f t="shared" si="13"/>
        <v xml:space="preserve"> </v>
      </c>
      <c r="S265" s="398">
        <f>Розрахунок!U263</f>
        <v>0</v>
      </c>
      <c r="T265" s="400">
        <f>Розрахунок!AB263</f>
        <v>0</v>
      </c>
      <c r="U265" s="136">
        <f>Розрахунок!AI263</f>
        <v>0</v>
      </c>
      <c r="V265" s="85">
        <f>Розрахунок!AP263</f>
        <v>0</v>
      </c>
      <c r="W265" s="398">
        <f>Розрахунок!AW263</f>
        <v>0</v>
      </c>
      <c r="X265" s="400">
        <f>Розрахунок!BD263</f>
        <v>0</v>
      </c>
      <c r="Y265" s="136">
        <f>Розрахунок!BK263</f>
        <v>0</v>
      </c>
      <c r="Z265" s="85">
        <f>Розрахунок!BR263</f>
        <v>0</v>
      </c>
      <c r="AA265" s="398">
        <f>Розрахунок!BY263</f>
        <v>0</v>
      </c>
      <c r="AB265" s="85">
        <f>Розрахунок!CF263</f>
        <v>0</v>
      </c>
      <c r="AC265" s="398">
        <f>Розрахунок!CM263</f>
        <v>0</v>
      </c>
      <c r="AD265" s="400">
        <f>Розрахунок!CT263</f>
        <v>0</v>
      </c>
      <c r="AE265" s="398">
        <f>Розрахунок!DA263</f>
        <v>0</v>
      </c>
      <c r="AF265" s="400">
        <f>Розрахунок!DH263</f>
        <v>0</v>
      </c>
      <c r="AG265" s="148"/>
      <c r="AI265" s="30" t="e">
        <f ca="1">Розрахунок!ED263</f>
        <v>#NAME?</v>
      </c>
      <c r="AJ265" s="31" t="e">
        <f ca="1">Розрахунок!EE263</f>
        <v>#NAME?</v>
      </c>
      <c r="AK265" s="31" t="e">
        <f ca="1">Розрахунок!EF263</f>
        <v>#NAME?</v>
      </c>
      <c r="AL265" s="31" t="e">
        <f ca="1">Розрахунок!EG263</f>
        <v>#NAME?</v>
      </c>
      <c r="AM265" s="31" t="e">
        <f ca="1">Розрахунок!EH263</f>
        <v>#NAME?</v>
      </c>
      <c r="AN265" s="31" t="e">
        <f ca="1">Розрахунок!EI263</f>
        <v>#NAME?</v>
      </c>
      <c r="AO265" s="32" t="e">
        <f ca="1">Розрахунок!EJ263</f>
        <v>#NAME?</v>
      </c>
      <c r="AP265" s="149" t="e">
        <f ca="1">IF(OR(Розрахунок!$EP263&lt;&gt;""),"+","")</f>
        <v>#NAME?</v>
      </c>
      <c r="AQ265" s="5"/>
    </row>
    <row r="266" spans="1:43" s="52" customFormat="1" hidden="1" x14ac:dyDescent="0.2">
      <c r="A266" s="417" t="e">
        <f ca="1">Розрахунок!A264</f>
        <v>#NAME?</v>
      </c>
      <c r="B266" s="371">
        <f>Розрахунок!B264</f>
        <v>0</v>
      </c>
      <c r="C266" s="417" t="str">
        <f>Розрахунок!C264</f>
        <v/>
      </c>
      <c r="D266" s="398" t="str">
        <f>IF(Розрахунок!F264&lt;&gt;"",LEFT(Розрахунок!F264,LEN(Розрахунок!F264)-1)," ")</f>
        <v xml:space="preserve"> </v>
      </c>
      <c r="E266" s="399" t="str">
        <f>IF(Розрахунок!G264&lt;&gt;"",LEFT(Розрахунок!G264,LEN(Розрахунок!G264)-1)," ")</f>
        <v xml:space="preserve"> </v>
      </c>
      <c r="F266" s="399" t="str">
        <f>IF(Розрахунок!H264&lt;&gt;"",LEFT(Розрахунок!H264,LEN(Розрахунок!H264)-1)," ")</f>
        <v xml:space="preserve"> </v>
      </c>
      <c r="G266" s="400" t="str">
        <f>IF(Розрахунок!I264&lt;&gt;"",LEFT(Розрахунок!I264,LEN(Розрахунок!I264)-1)," ")</f>
        <v xml:space="preserve"> </v>
      </c>
      <c r="H266" s="136">
        <f>Розрахунок!J264</f>
        <v>0</v>
      </c>
      <c r="I266" s="399" t="str">
        <f>IF(Розрахунок!K264&lt;&gt;"",LEFT(Розрахунок!K264, LEN(Розрахунок!K264)-1)," ")</f>
        <v xml:space="preserve"> </v>
      </c>
      <c r="J266" s="399">
        <f>Розрахунок!E264</f>
        <v>0</v>
      </c>
      <c r="K266" s="85">
        <f>Розрахунок!DN264</f>
        <v>0</v>
      </c>
      <c r="L266" s="398">
        <f>Розрахунок!DM264</f>
        <v>0</v>
      </c>
      <c r="M266" s="399">
        <f ca="1">Розрахунок!L264</f>
        <v>0</v>
      </c>
      <c r="N266" s="399">
        <f ca="1">Розрахунок!M264</f>
        <v>0</v>
      </c>
      <c r="O266" s="399">
        <f ca="1">Розрахунок!N264</f>
        <v>0</v>
      </c>
      <c r="P266" s="399">
        <f ca="1">Розрахунок!O264</f>
        <v>0</v>
      </c>
      <c r="Q266" s="387">
        <f ca="1">Розрахунок!DL264</f>
        <v>0</v>
      </c>
      <c r="R266" s="383" t="str">
        <f t="shared" si="13"/>
        <v xml:space="preserve"> </v>
      </c>
      <c r="S266" s="398">
        <f>Розрахунок!U264</f>
        <v>0</v>
      </c>
      <c r="T266" s="400">
        <f>Розрахунок!AB264</f>
        <v>0</v>
      </c>
      <c r="U266" s="136">
        <f>Розрахунок!AI264</f>
        <v>0</v>
      </c>
      <c r="V266" s="85">
        <f>Розрахунок!AP264</f>
        <v>0</v>
      </c>
      <c r="W266" s="398">
        <f>Розрахунок!AW264</f>
        <v>0</v>
      </c>
      <c r="X266" s="400">
        <f>Розрахунок!BD264</f>
        <v>0</v>
      </c>
      <c r="Y266" s="136">
        <f>Розрахунок!BK264</f>
        <v>0</v>
      </c>
      <c r="Z266" s="85">
        <f>Розрахунок!BR264</f>
        <v>0</v>
      </c>
      <c r="AA266" s="398">
        <f>Розрахунок!BY264</f>
        <v>0</v>
      </c>
      <c r="AB266" s="85">
        <f>Розрахунок!CF264</f>
        <v>0</v>
      </c>
      <c r="AC266" s="398">
        <f>Розрахунок!CM264</f>
        <v>0</v>
      </c>
      <c r="AD266" s="400">
        <f>Розрахунок!CT264</f>
        <v>0</v>
      </c>
      <c r="AE266" s="398">
        <f>Розрахунок!DA264</f>
        <v>0</v>
      </c>
      <c r="AF266" s="400">
        <f>Розрахунок!DH264</f>
        <v>0</v>
      </c>
      <c r="AG266" s="148"/>
      <c r="AI266" s="30" t="e">
        <f ca="1">Розрахунок!ED264</f>
        <v>#NAME?</v>
      </c>
      <c r="AJ266" s="31" t="e">
        <f ca="1">Розрахунок!EE264</f>
        <v>#NAME?</v>
      </c>
      <c r="AK266" s="31" t="e">
        <f ca="1">Розрахунок!EF264</f>
        <v>#NAME?</v>
      </c>
      <c r="AL266" s="31" t="e">
        <f ca="1">Розрахунок!EG264</f>
        <v>#NAME?</v>
      </c>
      <c r="AM266" s="31" t="e">
        <f ca="1">Розрахунок!EH264</f>
        <v>#NAME?</v>
      </c>
      <c r="AN266" s="31" t="e">
        <f ca="1">Розрахунок!EI264</f>
        <v>#NAME?</v>
      </c>
      <c r="AO266" s="32" t="e">
        <f ca="1">Розрахунок!EJ264</f>
        <v>#NAME?</v>
      </c>
      <c r="AP266" s="149" t="e">
        <f ca="1">IF(OR(Розрахунок!$EP264&lt;&gt;""),"+","")</f>
        <v>#NAME?</v>
      </c>
      <c r="AQ266" s="5"/>
    </row>
    <row r="267" spans="1:43" s="52" customFormat="1" hidden="1" x14ac:dyDescent="0.2">
      <c r="A267" s="417" t="e">
        <f ca="1">Розрахунок!A265</f>
        <v>#NAME?</v>
      </c>
      <c r="B267" s="371">
        <f>Розрахунок!B265</f>
        <v>0</v>
      </c>
      <c r="C267" s="417" t="str">
        <f>Розрахунок!C265</f>
        <v/>
      </c>
      <c r="D267" s="398" t="str">
        <f>IF(Розрахунок!F265&lt;&gt;"",LEFT(Розрахунок!F265,LEN(Розрахунок!F265)-1)," ")</f>
        <v xml:space="preserve"> </v>
      </c>
      <c r="E267" s="399" t="str">
        <f>IF(Розрахунок!G265&lt;&gt;"",LEFT(Розрахунок!G265,LEN(Розрахунок!G265)-1)," ")</f>
        <v xml:space="preserve"> </v>
      </c>
      <c r="F267" s="399" t="str">
        <f>IF(Розрахунок!H265&lt;&gt;"",LEFT(Розрахунок!H265,LEN(Розрахунок!H265)-1)," ")</f>
        <v xml:space="preserve"> </v>
      </c>
      <c r="G267" s="400" t="str">
        <f>IF(Розрахунок!I265&lt;&gt;"",LEFT(Розрахунок!I265,LEN(Розрахунок!I265)-1)," ")</f>
        <v xml:space="preserve"> </v>
      </c>
      <c r="H267" s="136">
        <f>Розрахунок!J265</f>
        <v>0</v>
      </c>
      <c r="I267" s="399" t="str">
        <f>IF(Розрахунок!K265&lt;&gt;"",LEFT(Розрахунок!K265, LEN(Розрахунок!K265)-1)," ")</f>
        <v xml:space="preserve"> </v>
      </c>
      <c r="J267" s="399">
        <f>Розрахунок!E265</f>
        <v>0</v>
      </c>
      <c r="K267" s="85">
        <f>Розрахунок!DN265</f>
        <v>0</v>
      </c>
      <c r="L267" s="398">
        <f>Розрахунок!DM265</f>
        <v>0</v>
      </c>
      <c r="M267" s="399">
        <f ca="1">Розрахунок!L265</f>
        <v>0</v>
      </c>
      <c r="N267" s="399">
        <f ca="1">Розрахунок!M265</f>
        <v>0</v>
      </c>
      <c r="O267" s="399">
        <f ca="1">Розрахунок!N265</f>
        <v>0</v>
      </c>
      <c r="P267" s="399">
        <f ca="1">Розрахунок!O265</f>
        <v>0</v>
      </c>
      <c r="Q267" s="387">
        <f ca="1">Розрахунок!DL265</f>
        <v>0</v>
      </c>
      <c r="R267" s="383" t="str">
        <f t="shared" ref="R267:R316" si="14">IF(L267&lt;&gt;0,M267/L267," ")</f>
        <v xml:space="preserve"> </v>
      </c>
      <c r="S267" s="398">
        <f>Розрахунок!U265</f>
        <v>0</v>
      </c>
      <c r="T267" s="400">
        <f>Розрахунок!AB265</f>
        <v>0</v>
      </c>
      <c r="U267" s="136">
        <f>Розрахунок!AI265</f>
        <v>0</v>
      </c>
      <c r="V267" s="85">
        <f>Розрахунок!AP265</f>
        <v>0</v>
      </c>
      <c r="W267" s="398">
        <f>Розрахунок!AW265</f>
        <v>0</v>
      </c>
      <c r="X267" s="400">
        <f>Розрахунок!BD265</f>
        <v>0</v>
      </c>
      <c r="Y267" s="136">
        <f>Розрахунок!BK265</f>
        <v>0</v>
      </c>
      <c r="Z267" s="85">
        <f>Розрахунок!BR265</f>
        <v>0</v>
      </c>
      <c r="AA267" s="398">
        <f>Розрахунок!BY265</f>
        <v>0</v>
      </c>
      <c r="AB267" s="85">
        <f>Розрахунок!CF265</f>
        <v>0</v>
      </c>
      <c r="AC267" s="398">
        <f>Розрахунок!CM265</f>
        <v>0</v>
      </c>
      <c r="AD267" s="400">
        <f>Розрахунок!CT265</f>
        <v>0</v>
      </c>
      <c r="AE267" s="398">
        <f>Розрахунок!DA265</f>
        <v>0</v>
      </c>
      <c r="AF267" s="400">
        <f>Розрахунок!DH265</f>
        <v>0</v>
      </c>
      <c r="AG267" s="148"/>
      <c r="AI267" s="30" t="e">
        <f ca="1">Розрахунок!ED265</f>
        <v>#NAME?</v>
      </c>
      <c r="AJ267" s="31" t="e">
        <f ca="1">Розрахунок!EE265</f>
        <v>#NAME?</v>
      </c>
      <c r="AK267" s="31" t="e">
        <f ca="1">Розрахунок!EF265</f>
        <v>#NAME?</v>
      </c>
      <c r="AL267" s="31" t="e">
        <f ca="1">Розрахунок!EG265</f>
        <v>#NAME?</v>
      </c>
      <c r="AM267" s="31" t="e">
        <f ca="1">Розрахунок!EH265</f>
        <v>#NAME?</v>
      </c>
      <c r="AN267" s="31" t="e">
        <f ca="1">Розрахунок!EI265</f>
        <v>#NAME?</v>
      </c>
      <c r="AO267" s="32" t="e">
        <f ca="1">Розрахунок!EJ265</f>
        <v>#NAME?</v>
      </c>
      <c r="AP267" s="149" t="e">
        <f ca="1">IF(OR(Розрахунок!$EP265&lt;&gt;""),"+","")</f>
        <v>#NAME?</v>
      </c>
      <c r="AQ267" s="5"/>
    </row>
    <row r="268" spans="1:43" s="52" customFormat="1" hidden="1" x14ac:dyDescent="0.2">
      <c r="A268" s="417" t="e">
        <f ca="1">Розрахунок!A266</f>
        <v>#NAME?</v>
      </c>
      <c r="B268" s="371">
        <f>Розрахунок!B266</f>
        <v>0</v>
      </c>
      <c r="C268" s="417" t="str">
        <f>Розрахунок!C266</f>
        <v/>
      </c>
      <c r="D268" s="398" t="str">
        <f>IF(Розрахунок!F266&lt;&gt;"",LEFT(Розрахунок!F266,LEN(Розрахунок!F266)-1)," ")</f>
        <v xml:space="preserve"> </v>
      </c>
      <c r="E268" s="399" t="str">
        <f>IF(Розрахунок!G266&lt;&gt;"",LEFT(Розрахунок!G266,LEN(Розрахунок!G266)-1)," ")</f>
        <v xml:space="preserve"> </v>
      </c>
      <c r="F268" s="399" t="str">
        <f>IF(Розрахунок!H266&lt;&gt;"",LEFT(Розрахунок!H266,LEN(Розрахунок!H266)-1)," ")</f>
        <v xml:space="preserve"> </v>
      </c>
      <c r="G268" s="400" t="str">
        <f>IF(Розрахунок!I266&lt;&gt;"",LEFT(Розрахунок!I266,LEN(Розрахунок!I266)-1)," ")</f>
        <v xml:space="preserve"> </v>
      </c>
      <c r="H268" s="136">
        <f>Розрахунок!J266</f>
        <v>0</v>
      </c>
      <c r="I268" s="399" t="str">
        <f>IF(Розрахунок!K266&lt;&gt;"",LEFT(Розрахунок!K266, LEN(Розрахунок!K266)-1)," ")</f>
        <v xml:space="preserve"> </v>
      </c>
      <c r="J268" s="399">
        <f>Розрахунок!E266</f>
        <v>0</v>
      </c>
      <c r="K268" s="85">
        <f>Розрахунок!DN266</f>
        <v>0</v>
      </c>
      <c r="L268" s="398">
        <f>Розрахунок!DM266</f>
        <v>0</v>
      </c>
      <c r="M268" s="399">
        <f ca="1">Розрахунок!L266</f>
        <v>0</v>
      </c>
      <c r="N268" s="399">
        <f ca="1">Розрахунок!M266</f>
        <v>0</v>
      </c>
      <c r="O268" s="399">
        <f ca="1">Розрахунок!N266</f>
        <v>0</v>
      </c>
      <c r="P268" s="399">
        <f ca="1">Розрахунок!O266</f>
        <v>0</v>
      </c>
      <c r="Q268" s="387">
        <f ca="1">Розрахунок!DL266</f>
        <v>0</v>
      </c>
      <c r="R268" s="383" t="str">
        <f t="shared" si="14"/>
        <v xml:space="preserve"> </v>
      </c>
      <c r="S268" s="398">
        <f>Розрахунок!U266</f>
        <v>0</v>
      </c>
      <c r="T268" s="400">
        <f>Розрахунок!AB266</f>
        <v>0</v>
      </c>
      <c r="U268" s="136">
        <f>Розрахунок!AI266</f>
        <v>0</v>
      </c>
      <c r="V268" s="85">
        <f>Розрахунок!AP266</f>
        <v>0</v>
      </c>
      <c r="W268" s="398">
        <f>Розрахунок!AW266</f>
        <v>0</v>
      </c>
      <c r="X268" s="400">
        <f>Розрахунок!BD266</f>
        <v>0</v>
      </c>
      <c r="Y268" s="136">
        <f>Розрахунок!BK266</f>
        <v>0</v>
      </c>
      <c r="Z268" s="85">
        <f>Розрахунок!BR266</f>
        <v>0</v>
      </c>
      <c r="AA268" s="398">
        <f>Розрахунок!BY266</f>
        <v>0</v>
      </c>
      <c r="AB268" s="85">
        <f>Розрахунок!CF266</f>
        <v>0</v>
      </c>
      <c r="AC268" s="398">
        <f>Розрахунок!CM266</f>
        <v>0</v>
      </c>
      <c r="AD268" s="400">
        <f>Розрахунок!CT266</f>
        <v>0</v>
      </c>
      <c r="AE268" s="398">
        <f>Розрахунок!DA266</f>
        <v>0</v>
      </c>
      <c r="AF268" s="400">
        <f>Розрахунок!DH266</f>
        <v>0</v>
      </c>
      <c r="AG268" s="148"/>
      <c r="AI268" s="30" t="e">
        <f ca="1">Розрахунок!ED266</f>
        <v>#NAME?</v>
      </c>
      <c r="AJ268" s="31" t="e">
        <f ca="1">Розрахунок!EE266</f>
        <v>#NAME?</v>
      </c>
      <c r="AK268" s="31" t="e">
        <f ca="1">Розрахунок!EF266</f>
        <v>#NAME?</v>
      </c>
      <c r="AL268" s="31" t="e">
        <f ca="1">Розрахунок!EG266</f>
        <v>#NAME?</v>
      </c>
      <c r="AM268" s="31" t="e">
        <f ca="1">Розрахунок!EH266</f>
        <v>#NAME?</v>
      </c>
      <c r="AN268" s="31" t="e">
        <f ca="1">Розрахунок!EI266</f>
        <v>#NAME?</v>
      </c>
      <c r="AO268" s="32" t="e">
        <f ca="1">Розрахунок!EJ266</f>
        <v>#NAME?</v>
      </c>
      <c r="AP268" s="149" t="e">
        <f ca="1">IF(OR(Розрахунок!$EP266&lt;&gt;""),"+","")</f>
        <v>#NAME?</v>
      </c>
      <c r="AQ268" s="5"/>
    </row>
    <row r="269" spans="1:43" s="52" customFormat="1" hidden="1" x14ac:dyDescent="0.2">
      <c r="A269" s="417" t="e">
        <f ca="1">Розрахунок!A267</f>
        <v>#NAME?</v>
      </c>
      <c r="B269" s="371">
        <f>Розрахунок!B267</f>
        <v>0</v>
      </c>
      <c r="C269" s="417" t="str">
        <f>Розрахунок!C267</f>
        <v/>
      </c>
      <c r="D269" s="398" t="str">
        <f>IF(Розрахунок!F267&lt;&gt;"",LEFT(Розрахунок!F267,LEN(Розрахунок!F267)-1)," ")</f>
        <v xml:space="preserve"> </v>
      </c>
      <c r="E269" s="399" t="str">
        <f>IF(Розрахунок!G267&lt;&gt;"",LEFT(Розрахунок!G267,LEN(Розрахунок!G267)-1)," ")</f>
        <v xml:space="preserve"> </v>
      </c>
      <c r="F269" s="399" t="str">
        <f>IF(Розрахунок!H267&lt;&gt;"",LEFT(Розрахунок!H267,LEN(Розрахунок!H267)-1)," ")</f>
        <v xml:space="preserve"> </v>
      </c>
      <c r="G269" s="400" t="str">
        <f>IF(Розрахунок!I267&lt;&gt;"",LEFT(Розрахунок!I267,LEN(Розрахунок!I267)-1)," ")</f>
        <v xml:space="preserve"> </v>
      </c>
      <c r="H269" s="136">
        <f>Розрахунок!J267</f>
        <v>0</v>
      </c>
      <c r="I269" s="399" t="str">
        <f>IF(Розрахунок!K267&lt;&gt;"",LEFT(Розрахунок!K267, LEN(Розрахунок!K267)-1)," ")</f>
        <v xml:space="preserve"> </v>
      </c>
      <c r="J269" s="399">
        <f>Розрахунок!E267</f>
        <v>0</v>
      </c>
      <c r="K269" s="85">
        <f>Розрахунок!DN267</f>
        <v>0</v>
      </c>
      <c r="L269" s="398">
        <f>Розрахунок!DM267</f>
        <v>0</v>
      </c>
      <c r="M269" s="399">
        <f ca="1">Розрахунок!L267</f>
        <v>0</v>
      </c>
      <c r="N269" s="399">
        <f ca="1">Розрахунок!M267</f>
        <v>0</v>
      </c>
      <c r="O269" s="399">
        <f ca="1">Розрахунок!N267</f>
        <v>0</v>
      </c>
      <c r="P269" s="399">
        <f ca="1">Розрахунок!O267</f>
        <v>0</v>
      </c>
      <c r="Q269" s="387">
        <f ca="1">Розрахунок!DL267</f>
        <v>0</v>
      </c>
      <c r="R269" s="383" t="str">
        <f t="shared" si="14"/>
        <v xml:space="preserve"> </v>
      </c>
      <c r="S269" s="398">
        <f>Розрахунок!U267</f>
        <v>0</v>
      </c>
      <c r="T269" s="400">
        <f>Розрахунок!AB267</f>
        <v>0</v>
      </c>
      <c r="U269" s="136">
        <f>Розрахунок!AI267</f>
        <v>0</v>
      </c>
      <c r="V269" s="85">
        <f>Розрахунок!AP267</f>
        <v>0</v>
      </c>
      <c r="W269" s="398">
        <f>Розрахунок!AW267</f>
        <v>0</v>
      </c>
      <c r="X269" s="400">
        <f>Розрахунок!BD267</f>
        <v>0</v>
      </c>
      <c r="Y269" s="136">
        <f>Розрахунок!BK267</f>
        <v>0</v>
      </c>
      <c r="Z269" s="85">
        <f>Розрахунок!BR267</f>
        <v>0</v>
      </c>
      <c r="AA269" s="398">
        <f>Розрахунок!BY267</f>
        <v>0</v>
      </c>
      <c r="AB269" s="85">
        <f>Розрахунок!CF267</f>
        <v>0</v>
      </c>
      <c r="AC269" s="398">
        <f>Розрахунок!CM267</f>
        <v>0</v>
      </c>
      <c r="AD269" s="400">
        <f>Розрахунок!CT267</f>
        <v>0</v>
      </c>
      <c r="AE269" s="398">
        <f>Розрахунок!DA267</f>
        <v>0</v>
      </c>
      <c r="AF269" s="400">
        <f>Розрахунок!DH267</f>
        <v>0</v>
      </c>
      <c r="AG269" s="148"/>
      <c r="AI269" s="30" t="e">
        <f ca="1">Розрахунок!ED267</f>
        <v>#NAME?</v>
      </c>
      <c r="AJ269" s="31" t="e">
        <f ca="1">Розрахунок!EE267</f>
        <v>#NAME?</v>
      </c>
      <c r="AK269" s="31" t="e">
        <f ca="1">Розрахунок!EF267</f>
        <v>#NAME?</v>
      </c>
      <c r="AL269" s="31" t="e">
        <f ca="1">Розрахунок!EG267</f>
        <v>#NAME?</v>
      </c>
      <c r="AM269" s="31" t="e">
        <f ca="1">Розрахунок!EH267</f>
        <v>#NAME?</v>
      </c>
      <c r="AN269" s="31" t="e">
        <f ca="1">Розрахунок!EI267</f>
        <v>#NAME?</v>
      </c>
      <c r="AO269" s="32" t="e">
        <f ca="1">Розрахунок!EJ267</f>
        <v>#NAME?</v>
      </c>
      <c r="AP269" s="149" t="e">
        <f ca="1">IF(OR(Розрахунок!$EP267&lt;&gt;""),"+","")</f>
        <v>#NAME?</v>
      </c>
      <c r="AQ269" s="5"/>
    </row>
    <row r="270" spans="1:43" s="52" customFormat="1" hidden="1" x14ac:dyDescent="0.2">
      <c r="A270" s="417" t="e">
        <f ca="1">Розрахунок!A268</f>
        <v>#NAME?</v>
      </c>
      <c r="B270" s="371">
        <f>Розрахунок!B268</f>
        <v>0</v>
      </c>
      <c r="C270" s="417" t="str">
        <f>Розрахунок!C268</f>
        <v/>
      </c>
      <c r="D270" s="398" t="str">
        <f>IF(Розрахунок!F268&lt;&gt;"",LEFT(Розрахунок!F268,LEN(Розрахунок!F268)-1)," ")</f>
        <v xml:space="preserve"> </v>
      </c>
      <c r="E270" s="399" t="str">
        <f>IF(Розрахунок!G268&lt;&gt;"",LEFT(Розрахунок!G268,LEN(Розрахунок!G268)-1)," ")</f>
        <v xml:space="preserve"> </v>
      </c>
      <c r="F270" s="399" t="str">
        <f>IF(Розрахунок!H268&lt;&gt;"",LEFT(Розрахунок!H268,LEN(Розрахунок!H268)-1)," ")</f>
        <v xml:space="preserve"> </v>
      </c>
      <c r="G270" s="400" t="str">
        <f>IF(Розрахунок!I268&lt;&gt;"",LEFT(Розрахунок!I268,LEN(Розрахунок!I268)-1)," ")</f>
        <v xml:space="preserve"> </v>
      </c>
      <c r="H270" s="136">
        <f>Розрахунок!J268</f>
        <v>0</v>
      </c>
      <c r="I270" s="399" t="str">
        <f>IF(Розрахунок!K268&lt;&gt;"",LEFT(Розрахунок!K268, LEN(Розрахунок!K268)-1)," ")</f>
        <v xml:space="preserve"> </v>
      </c>
      <c r="J270" s="399">
        <f>Розрахунок!E268</f>
        <v>0</v>
      </c>
      <c r="K270" s="85">
        <f>Розрахунок!DN268</f>
        <v>0</v>
      </c>
      <c r="L270" s="398">
        <f>Розрахунок!DM268</f>
        <v>0</v>
      </c>
      <c r="M270" s="399">
        <f ca="1">Розрахунок!L268</f>
        <v>0</v>
      </c>
      <c r="N270" s="399">
        <f ca="1">Розрахунок!M268</f>
        <v>0</v>
      </c>
      <c r="O270" s="399">
        <f ca="1">Розрахунок!N268</f>
        <v>0</v>
      </c>
      <c r="P270" s="399">
        <f ca="1">Розрахунок!O268</f>
        <v>0</v>
      </c>
      <c r="Q270" s="387">
        <f ca="1">Розрахунок!DL268</f>
        <v>0</v>
      </c>
      <c r="R270" s="383" t="str">
        <f t="shared" si="14"/>
        <v xml:space="preserve"> </v>
      </c>
      <c r="S270" s="398">
        <f>Розрахунок!U268</f>
        <v>0</v>
      </c>
      <c r="T270" s="400">
        <f>Розрахунок!AB268</f>
        <v>0</v>
      </c>
      <c r="U270" s="136">
        <f>Розрахунок!AI268</f>
        <v>0</v>
      </c>
      <c r="V270" s="85">
        <f>Розрахунок!AP268</f>
        <v>0</v>
      </c>
      <c r="W270" s="398">
        <f>Розрахунок!AW268</f>
        <v>0</v>
      </c>
      <c r="X270" s="400">
        <f>Розрахунок!BD268</f>
        <v>0</v>
      </c>
      <c r="Y270" s="136">
        <f>Розрахунок!BK268</f>
        <v>0</v>
      </c>
      <c r="Z270" s="85">
        <f>Розрахунок!BR268</f>
        <v>0</v>
      </c>
      <c r="AA270" s="398">
        <f>Розрахунок!BY268</f>
        <v>0</v>
      </c>
      <c r="AB270" s="85">
        <f>Розрахунок!CF268</f>
        <v>0</v>
      </c>
      <c r="AC270" s="398">
        <f>Розрахунок!CM268</f>
        <v>0</v>
      </c>
      <c r="AD270" s="400">
        <f>Розрахунок!CT268</f>
        <v>0</v>
      </c>
      <c r="AE270" s="398">
        <f>Розрахунок!DA268</f>
        <v>0</v>
      </c>
      <c r="AF270" s="400">
        <f>Розрахунок!DH268</f>
        <v>0</v>
      </c>
      <c r="AG270" s="148"/>
      <c r="AI270" s="30" t="e">
        <f ca="1">Розрахунок!ED268</f>
        <v>#NAME?</v>
      </c>
      <c r="AJ270" s="31" t="e">
        <f ca="1">Розрахунок!EE268</f>
        <v>#NAME?</v>
      </c>
      <c r="AK270" s="31" t="e">
        <f ca="1">Розрахунок!EF268</f>
        <v>#NAME?</v>
      </c>
      <c r="AL270" s="31" t="e">
        <f ca="1">Розрахунок!EG268</f>
        <v>#NAME?</v>
      </c>
      <c r="AM270" s="31" t="e">
        <f ca="1">Розрахунок!EH268</f>
        <v>#NAME?</v>
      </c>
      <c r="AN270" s="31" t="e">
        <f ca="1">Розрахунок!EI268</f>
        <v>#NAME?</v>
      </c>
      <c r="AO270" s="32" t="e">
        <f ca="1">Розрахунок!EJ268</f>
        <v>#NAME?</v>
      </c>
      <c r="AP270" s="149" t="e">
        <f ca="1">IF(OR(Розрахунок!$EP268&lt;&gt;""),"+","")</f>
        <v>#NAME?</v>
      </c>
      <c r="AQ270" s="5"/>
    </row>
    <row r="271" spans="1:43" s="52" customFormat="1" hidden="1" x14ac:dyDescent="0.2">
      <c r="A271" s="417" t="e">
        <f ca="1">Розрахунок!A269</f>
        <v>#NAME?</v>
      </c>
      <c r="B271" s="371">
        <f>Розрахунок!B269</f>
        <v>0</v>
      </c>
      <c r="C271" s="417" t="str">
        <f>Розрахунок!C269</f>
        <v/>
      </c>
      <c r="D271" s="398" t="str">
        <f>IF(Розрахунок!F269&lt;&gt;"",LEFT(Розрахунок!F269,LEN(Розрахунок!F269)-1)," ")</f>
        <v xml:space="preserve"> </v>
      </c>
      <c r="E271" s="399" t="str">
        <f>IF(Розрахунок!G269&lt;&gt;"",LEFT(Розрахунок!G269,LEN(Розрахунок!G269)-1)," ")</f>
        <v xml:space="preserve"> </v>
      </c>
      <c r="F271" s="399" t="str">
        <f>IF(Розрахунок!H269&lt;&gt;"",LEFT(Розрахунок!H269,LEN(Розрахунок!H269)-1)," ")</f>
        <v xml:space="preserve"> </v>
      </c>
      <c r="G271" s="400" t="str">
        <f>IF(Розрахунок!I269&lt;&gt;"",LEFT(Розрахунок!I269,LEN(Розрахунок!I269)-1)," ")</f>
        <v xml:space="preserve"> </v>
      </c>
      <c r="H271" s="136">
        <f>Розрахунок!J269</f>
        <v>0</v>
      </c>
      <c r="I271" s="399" t="str">
        <f>IF(Розрахунок!K269&lt;&gt;"",LEFT(Розрахунок!K269, LEN(Розрахунок!K269)-1)," ")</f>
        <v xml:space="preserve"> </v>
      </c>
      <c r="J271" s="399">
        <f>Розрахунок!E269</f>
        <v>0</v>
      </c>
      <c r="K271" s="85">
        <f>Розрахунок!DN269</f>
        <v>0</v>
      </c>
      <c r="L271" s="398">
        <f>Розрахунок!DM269</f>
        <v>0</v>
      </c>
      <c r="M271" s="399">
        <f ca="1">Розрахунок!L269</f>
        <v>0</v>
      </c>
      <c r="N271" s="399">
        <f ca="1">Розрахунок!M269</f>
        <v>0</v>
      </c>
      <c r="O271" s="399">
        <f ca="1">Розрахунок!N269</f>
        <v>0</v>
      </c>
      <c r="P271" s="399">
        <f ca="1">Розрахунок!O269</f>
        <v>0</v>
      </c>
      <c r="Q271" s="387">
        <f ca="1">Розрахунок!DL269</f>
        <v>0</v>
      </c>
      <c r="R271" s="383" t="str">
        <f t="shared" si="14"/>
        <v xml:space="preserve"> </v>
      </c>
      <c r="S271" s="398">
        <f>Розрахунок!U269</f>
        <v>0</v>
      </c>
      <c r="T271" s="400">
        <f>Розрахунок!AB269</f>
        <v>0</v>
      </c>
      <c r="U271" s="136">
        <f>Розрахунок!AI269</f>
        <v>0</v>
      </c>
      <c r="V271" s="85">
        <f>Розрахунок!AP269</f>
        <v>0</v>
      </c>
      <c r="W271" s="398">
        <f>Розрахунок!AW269</f>
        <v>0</v>
      </c>
      <c r="X271" s="400">
        <f>Розрахунок!BD269</f>
        <v>0</v>
      </c>
      <c r="Y271" s="136">
        <f>Розрахунок!BK269</f>
        <v>0</v>
      </c>
      <c r="Z271" s="85">
        <f>Розрахунок!BR269</f>
        <v>0</v>
      </c>
      <c r="AA271" s="398">
        <f>Розрахунок!BY269</f>
        <v>0</v>
      </c>
      <c r="AB271" s="85">
        <f>Розрахунок!CF269</f>
        <v>0</v>
      </c>
      <c r="AC271" s="398">
        <f>Розрахунок!CM269</f>
        <v>0</v>
      </c>
      <c r="AD271" s="400">
        <f>Розрахунок!CT269</f>
        <v>0</v>
      </c>
      <c r="AE271" s="398">
        <f>Розрахунок!DA269</f>
        <v>0</v>
      </c>
      <c r="AF271" s="400">
        <f>Розрахунок!DH269</f>
        <v>0</v>
      </c>
      <c r="AG271" s="148"/>
      <c r="AI271" s="30" t="e">
        <f ca="1">Розрахунок!ED269</f>
        <v>#NAME?</v>
      </c>
      <c r="AJ271" s="31" t="e">
        <f ca="1">Розрахунок!EE269</f>
        <v>#NAME?</v>
      </c>
      <c r="AK271" s="31" t="e">
        <f ca="1">Розрахунок!EF269</f>
        <v>#NAME?</v>
      </c>
      <c r="AL271" s="31" t="e">
        <f ca="1">Розрахунок!EG269</f>
        <v>#NAME?</v>
      </c>
      <c r="AM271" s="31" t="e">
        <f ca="1">Розрахунок!EH269</f>
        <v>#NAME?</v>
      </c>
      <c r="AN271" s="31" t="e">
        <f ca="1">Розрахунок!EI269</f>
        <v>#NAME?</v>
      </c>
      <c r="AO271" s="32" t="e">
        <f ca="1">Розрахунок!EJ269</f>
        <v>#NAME?</v>
      </c>
      <c r="AP271" s="149" t="e">
        <f ca="1">IF(OR(Розрахунок!$EP269&lt;&gt;""),"+","")</f>
        <v>#NAME?</v>
      </c>
      <c r="AQ271" s="5"/>
    </row>
    <row r="272" spans="1:43" s="52" customFormat="1" hidden="1" x14ac:dyDescent="0.2">
      <c r="A272" s="417" t="e">
        <f ca="1">Розрахунок!A270</f>
        <v>#NAME?</v>
      </c>
      <c r="B272" s="371">
        <f>Розрахунок!B270</f>
        <v>0</v>
      </c>
      <c r="C272" s="417" t="str">
        <f>Розрахунок!C270</f>
        <v/>
      </c>
      <c r="D272" s="398" t="str">
        <f>IF(Розрахунок!F270&lt;&gt;"",LEFT(Розрахунок!F270,LEN(Розрахунок!F270)-1)," ")</f>
        <v xml:space="preserve"> </v>
      </c>
      <c r="E272" s="399" t="str">
        <f>IF(Розрахунок!G270&lt;&gt;"",LEFT(Розрахунок!G270,LEN(Розрахунок!G270)-1)," ")</f>
        <v xml:space="preserve"> </v>
      </c>
      <c r="F272" s="399" t="str">
        <f>IF(Розрахунок!H270&lt;&gt;"",LEFT(Розрахунок!H270,LEN(Розрахунок!H270)-1)," ")</f>
        <v xml:space="preserve"> </v>
      </c>
      <c r="G272" s="400" t="str">
        <f>IF(Розрахунок!I270&lt;&gt;"",LEFT(Розрахунок!I270,LEN(Розрахунок!I270)-1)," ")</f>
        <v xml:space="preserve"> </v>
      </c>
      <c r="H272" s="136">
        <f>Розрахунок!J270</f>
        <v>0</v>
      </c>
      <c r="I272" s="399" t="str">
        <f>IF(Розрахунок!K270&lt;&gt;"",LEFT(Розрахунок!K270, LEN(Розрахунок!K270)-1)," ")</f>
        <v xml:space="preserve"> </v>
      </c>
      <c r="J272" s="399">
        <f>Розрахунок!E270</f>
        <v>0</v>
      </c>
      <c r="K272" s="85">
        <f>Розрахунок!DN270</f>
        <v>0</v>
      </c>
      <c r="L272" s="398">
        <f>Розрахунок!DM270</f>
        <v>0</v>
      </c>
      <c r="M272" s="399">
        <f ca="1">Розрахунок!L270</f>
        <v>0</v>
      </c>
      <c r="N272" s="399">
        <f ca="1">Розрахунок!M270</f>
        <v>0</v>
      </c>
      <c r="O272" s="399">
        <f ca="1">Розрахунок!N270</f>
        <v>0</v>
      </c>
      <c r="P272" s="399">
        <f ca="1">Розрахунок!O270</f>
        <v>0</v>
      </c>
      <c r="Q272" s="387">
        <f ca="1">Розрахунок!DL270</f>
        <v>0</v>
      </c>
      <c r="R272" s="383" t="str">
        <f t="shared" si="14"/>
        <v xml:space="preserve"> </v>
      </c>
      <c r="S272" s="398">
        <f>Розрахунок!U270</f>
        <v>0</v>
      </c>
      <c r="T272" s="400">
        <f>Розрахунок!AB270</f>
        <v>0</v>
      </c>
      <c r="U272" s="136">
        <f>Розрахунок!AI270</f>
        <v>0</v>
      </c>
      <c r="V272" s="85">
        <f>Розрахунок!AP270</f>
        <v>0</v>
      </c>
      <c r="W272" s="398">
        <f>Розрахунок!AW270</f>
        <v>0</v>
      </c>
      <c r="X272" s="400">
        <f>Розрахунок!BD270</f>
        <v>0</v>
      </c>
      <c r="Y272" s="136">
        <f>Розрахунок!BK270</f>
        <v>0</v>
      </c>
      <c r="Z272" s="85">
        <f>Розрахунок!BR270</f>
        <v>0</v>
      </c>
      <c r="AA272" s="398">
        <f>Розрахунок!BY270</f>
        <v>0</v>
      </c>
      <c r="AB272" s="85">
        <f>Розрахунок!CF270</f>
        <v>0</v>
      </c>
      <c r="AC272" s="398">
        <f>Розрахунок!CM270</f>
        <v>0</v>
      </c>
      <c r="AD272" s="400">
        <f>Розрахунок!CT270</f>
        <v>0</v>
      </c>
      <c r="AE272" s="398">
        <f>Розрахунок!DA270</f>
        <v>0</v>
      </c>
      <c r="AF272" s="400">
        <f>Розрахунок!DH270</f>
        <v>0</v>
      </c>
      <c r="AG272" s="148"/>
      <c r="AI272" s="30" t="e">
        <f ca="1">Розрахунок!ED270</f>
        <v>#NAME?</v>
      </c>
      <c r="AJ272" s="31" t="e">
        <f ca="1">Розрахунок!EE270</f>
        <v>#NAME?</v>
      </c>
      <c r="AK272" s="31" t="e">
        <f ca="1">Розрахунок!EF270</f>
        <v>#NAME?</v>
      </c>
      <c r="AL272" s="31" t="e">
        <f ca="1">Розрахунок!EG270</f>
        <v>#NAME?</v>
      </c>
      <c r="AM272" s="31" t="e">
        <f ca="1">Розрахунок!EH270</f>
        <v>#NAME?</v>
      </c>
      <c r="AN272" s="31" t="e">
        <f ca="1">Розрахунок!EI270</f>
        <v>#NAME?</v>
      </c>
      <c r="AO272" s="32" t="e">
        <f ca="1">Розрахунок!EJ270</f>
        <v>#NAME?</v>
      </c>
      <c r="AP272" s="149" t="e">
        <f ca="1">IF(OR(Розрахунок!$EP270&lt;&gt;""),"+","")</f>
        <v>#NAME?</v>
      </c>
      <c r="AQ272" s="5"/>
    </row>
    <row r="273" spans="1:43" s="52" customFormat="1" hidden="1" x14ac:dyDescent="0.2">
      <c r="A273" s="417" t="e">
        <f ca="1">Розрахунок!A271</f>
        <v>#NAME?</v>
      </c>
      <c r="B273" s="371">
        <f>Розрахунок!B271</f>
        <v>0</v>
      </c>
      <c r="C273" s="417" t="str">
        <f>Розрахунок!C271</f>
        <v/>
      </c>
      <c r="D273" s="398" t="str">
        <f>IF(Розрахунок!F271&lt;&gt;"",LEFT(Розрахунок!F271,LEN(Розрахунок!F271)-1)," ")</f>
        <v xml:space="preserve"> </v>
      </c>
      <c r="E273" s="399" t="str">
        <f>IF(Розрахунок!G271&lt;&gt;"",LEFT(Розрахунок!G271,LEN(Розрахунок!G271)-1)," ")</f>
        <v xml:space="preserve"> </v>
      </c>
      <c r="F273" s="399" t="str">
        <f>IF(Розрахунок!H271&lt;&gt;"",LEFT(Розрахунок!H271,LEN(Розрахунок!H271)-1)," ")</f>
        <v xml:space="preserve"> </v>
      </c>
      <c r="G273" s="400" t="str">
        <f>IF(Розрахунок!I271&lt;&gt;"",LEFT(Розрахунок!I271,LEN(Розрахунок!I271)-1)," ")</f>
        <v xml:space="preserve"> </v>
      </c>
      <c r="H273" s="136">
        <f>Розрахунок!J271</f>
        <v>0</v>
      </c>
      <c r="I273" s="399" t="str">
        <f>IF(Розрахунок!K271&lt;&gt;"",LEFT(Розрахунок!K271, LEN(Розрахунок!K271)-1)," ")</f>
        <v xml:space="preserve"> </v>
      </c>
      <c r="J273" s="399">
        <f>Розрахунок!E271</f>
        <v>0</v>
      </c>
      <c r="K273" s="85">
        <f>Розрахунок!DN271</f>
        <v>0</v>
      </c>
      <c r="L273" s="398">
        <f>Розрахунок!DM271</f>
        <v>0</v>
      </c>
      <c r="M273" s="399">
        <f ca="1">Розрахунок!L271</f>
        <v>0</v>
      </c>
      <c r="N273" s="399">
        <f ca="1">Розрахунок!M271</f>
        <v>0</v>
      </c>
      <c r="O273" s="399">
        <f ca="1">Розрахунок!N271</f>
        <v>0</v>
      </c>
      <c r="P273" s="399">
        <f ca="1">Розрахунок!O271</f>
        <v>0</v>
      </c>
      <c r="Q273" s="387">
        <f ca="1">Розрахунок!DL271</f>
        <v>0</v>
      </c>
      <c r="R273" s="383" t="str">
        <f t="shared" si="14"/>
        <v xml:space="preserve"> </v>
      </c>
      <c r="S273" s="398">
        <f>Розрахунок!U271</f>
        <v>0</v>
      </c>
      <c r="T273" s="400">
        <f>Розрахунок!AB271</f>
        <v>0</v>
      </c>
      <c r="U273" s="136">
        <f>Розрахунок!AI271</f>
        <v>0</v>
      </c>
      <c r="V273" s="85">
        <f>Розрахунок!AP271</f>
        <v>0</v>
      </c>
      <c r="W273" s="398">
        <f>Розрахунок!AW271</f>
        <v>0</v>
      </c>
      <c r="X273" s="400">
        <f>Розрахунок!BD271</f>
        <v>0</v>
      </c>
      <c r="Y273" s="136">
        <f>Розрахунок!BK271</f>
        <v>0</v>
      </c>
      <c r="Z273" s="85">
        <f>Розрахунок!BR271</f>
        <v>0</v>
      </c>
      <c r="AA273" s="398">
        <f>Розрахунок!BY271</f>
        <v>0</v>
      </c>
      <c r="AB273" s="85">
        <f>Розрахунок!CF271</f>
        <v>0</v>
      </c>
      <c r="AC273" s="398">
        <f>Розрахунок!CM271</f>
        <v>0</v>
      </c>
      <c r="AD273" s="400">
        <f>Розрахунок!CT271</f>
        <v>0</v>
      </c>
      <c r="AE273" s="398">
        <f>Розрахунок!DA271</f>
        <v>0</v>
      </c>
      <c r="AF273" s="400">
        <f>Розрахунок!DH271</f>
        <v>0</v>
      </c>
      <c r="AG273" s="148"/>
      <c r="AI273" s="30" t="e">
        <f ca="1">Розрахунок!ED271</f>
        <v>#NAME?</v>
      </c>
      <c r="AJ273" s="31" t="e">
        <f ca="1">Розрахунок!EE271</f>
        <v>#NAME?</v>
      </c>
      <c r="AK273" s="31" t="e">
        <f ca="1">Розрахунок!EF271</f>
        <v>#NAME?</v>
      </c>
      <c r="AL273" s="31" t="e">
        <f ca="1">Розрахунок!EG271</f>
        <v>#NAME?</v>
      </c>
      <c r="AM273" s="31" t="e">
        <f ca="1">Розрахунок!EH271</f>
        <v>#NAME?</v>
      </c>
      <c r="AN273" s="31" t="e">
        <f ca="1">Розрахунок!EI271</f>
        <v>#NAME?</v>
      </c>
      <c r="AO273" s="32" t="e">
        <f ca="1">Розрахунок!EJ271</f>
        <v>#NAME?</v>
      </c>
      <c r="AP273" s="149" t="e">
        <f ca="1">IF(OR(Розрахунок!$EP271&lt;&gt;""),"+","")</f>
        <v>#NAME?</v>
      </c>
      <c r="AQ273" s="5"/>
    </row>
    <row r="274" spans="1:43" s="52" customFormat="1" hidden="1" x14ac:dyDescent="0.2">
      <c r="A274" s="417" t="e">
        <f ca="1">Розрахунок!A272</f>
        <v>#NAME?</v>
      </c>
      <c r="B274" s="371">
        <f>Розрахунок!B272</f>
        <v>0</v>
      </c>
      <c r="C274" s="417" t="str">
        <f>Розрахунок!C272</f>
        <v/>
      </c>
      <c r="D274" s="398" t="str">
        <f>IF(Розрахунок!F272&lt;&gt;"",LEFT(Розрахунок!F272,LEN(Розрахунок!F272)-1)," ")</f>
        <v xml:space="preserve"> </v>
      </c>
      <c r="E274" s="399" t="str">
        <f>IF(Розрахунок!G272&lt;&gt;"",LEFT(Розрахунок!G272,LEN(Розрахунок!G272)-1)," ")</f>
        <v xml:space="preserve"> </v>
      </c>
      <c r="F274" s="399" t="str">
        <f>IF(Розрахунок!H272&lt;&gt;"",LEFT(Розрахунок!H272,LEN(Розрахунок!H272)-1)," ")</f>
        <v xml:space="preserve"> </v>
      </c>
      <c r="G274" s="400" t="str">
        <f>IF(Розрахунок!I272&lt;&gt;"",LEFT(Розрахунок!I272,LEN(Розрахунок!I272)-1)," ")</f>
        <v xml:space="preserve"> </v>
      </c>
      <c r="H274" s="136">
        <f>Розрахунок!J272</f>
        <v>0</v>
      </c>
      <c r="I274" s="399" t="str">
        <f>IF(Розрахунок!K272&lt;&gt;"",LEFT(Розрахунок!K272, LEN(Розрахунок!K272)-1)," ")</f>
        <v xml:space="preserve"> </v>
      </c>
      <c r="J274" s="399">
        <f>Розрахунок!E272</f>
        <v>0</v>
      </c>
      <c r="K274" s="85">
        <f>Розрахунок!DN272</f>
        <v>0</v>
      </c>
      <c r="L274" s="398">
        <f>Розрахунок!DM272</f>
        <v>0</v>
      </c>
      <c r="M274" s="399">
        <f ca="1">Розрахунок!L272</f>
        <v>0</v>
      </c>
      <c r="N274" s="399">
        <f ca="1">Розрахунок!M272</f>
        <v>0</v>
      </c>
      <c r="O274" s="399">
        <f ca="1">Розрахунок!N272</f>
        <v>0</v>
      </c>
      <c r="P274" s="399">
        <f ca="1">Розрахунок!O272</f>
        <v>0</v>
      </c>
      <c r="Q274" s="387">
        <f ca="1">Розрахунок!DL272</f>
        <v>0</v>
      </c>
      <c r="R274" s="383" t="str">
        <f t="shared" si="14"/>
        <v xml:space="preserve"> </v>
      </c>
      <c r="S274" s="398">
        <f>Розрахунок!U272</f>
        <v>0</v>
      </c>
      <c r="T274" s="400">
        <f>Розрахунок!AB272</f>
        <v>0</v>
      </c>
      <c r="U274" s="136">
        <f>Розрахунок!AI272</f>
        <v>0</v>
      </c>
      <c r="V274" s="85">
        <f>Розрахунок!AP272</f>
        <v>0</v>
      </c>
      <c r="W274" s="398">
        <f>Розрахунок!AW272</f>
        <v>0</v>
      </c>
      <c r="X274" s="400">
        <f>Розрахунок!BD272</f>
        <v>0</v>
      </c>
      <c r="Y274" s="136">
        <f>Розрахунок!BK272</f>
        <v>0</v>
      </c>
      <c r="Z274" s="85">
        <f>Розрахунок!BR272</f>
        <v>0</v>
      </c>
      <c r="AA274" s="398">
        <f>Розрахунок!BY272</f>
        <v>0</v>
      </c>
      <c r="AB274" s="85">
        <f>Розрахунок!CF272</f>
        <v>0</v>
      </c>
      <c r="AC274" s="398">
        <f>Розрахунок!CM272</f>
        <v>0</v>
      </c>
      <c r="AD274" s="400">
        <f>Розрахунок!CT272</f>
        <v>0</v>
      </c>
      <c r="AE274" s="398">
        <f>Розрахунок!DA272</f>
        <v>0</v>
      </c>
      <c r="AF274" s="400">
        <f>Розрахунок!DH272</f>
        <v>0</v>
      </c>
      <c r="AG274" s="148"/>
      <c r="AI274" s="30" t="e">
        <f ca="1">Розрахунок!ED272</f>
        <v>#NAME?</v>
      </c>
      <c r="AJ274" s="31" t="e">
        <f ca="1">Розрахунок!EE272</f>
        <v>#NAME?</v>
      </c>
      <c r="AK274" s="31" t="e">
        <f ca="1">Розрахунок!EF272</f>
        <v>#NAME?</v>
      </c>
      <c r="AL274" s="31" t="e">
        <f ca="1">Розрахунок!EG272</f>
        <v>#NAME?</v>
      </c>
      <c r="AM274" s="31" t="e">
        <f ca="1">Розрахунок!EH272</f>
        <v>#NAME?</v>
      </c>
      <c r="AN274" s="31" t="e">
        <f ca="1">Розрахунок!EI272</f>
        <v>#NAME?</v>
      </c>
      <c r="AO274" s="32" t="e">
        <f ca="1">Розрахунок!EJ272</f>
        <v>#NAME?</v>
      </c>
      <c r="AP274" s="149" t="e">
        <f ca="1">IF(OR(Розрахунок!$EP272&lt;&gt;""),"+","")</f>
        <v>#NAME?</v>
      </c>
      <c r="AQ274" s="5"/>
    </row>
    <row r="275" spans="1:43" s="52" customFormat="1" hidden="1" x14ac:dyDescent="0.2">
      <c r="A275" s="417" t="e">
        <f ca="1">Розрахунок!A273</f>
        <v>#NAME?</v>
      </c>
      <c r="B275" s="371">
        <f>Розрахунок!B273</f>
        <v>0</v>
      </c>
      <c r="C275" s="417" t="str">
        <f>Розрахунок!C273</f>
        <v/>
      </c>
      <c r="D275" s="398" t="str">
        <f>IF(Розрахунок!F273&lt;&gt;"",LEFT(Розрахунок!F273,LEN(Розрахунок!F273)-1)," ")</f>
        <v xml:space="preserve"> </v>
      </c>
      <c r="E275" s="399" t="str">
        <f>IF(Розрахунок!G273&lt;&gt;"",LEFT(Розрахунок!G273,LEN(Розрахунок!G273)-1)," ")</f>
        <v xml:space="preserve"> </v>
      </c>
      <c r="F275" s="399" t="str">
        <f>IF(Розрахунок!H273&lt;&gt;"",LEFT(Розрахунок!H273,LEN(Розрахунок!H273)-1)," ")</f>
        <v xml:space="preserve"> </v>
      </c>
      <c r="G275" s="400" t="str">
        <f>IF(Розрахунок!I273&lt;&gt;"",LEFT(Розрахунок!I273,LEN(Розрахунок!I273)-1)," ")</f>
        <v xml:space="preserve"> </v>
      </c>
      <c r="H275" s="136">
        <f>Розрахунок!J273</f>
        <v>0</v>
      </c>
      <c r="I275" s="399" t="str">
        <f>IF(Розрахунок!K273&lt;&gt;"",LEFT(Розрахунок!K273, LEN(Розрахунок!K273)-1)," ")</f>
        <v xml:space="preserve"> </v>
      </c>
      <c r="J275" s="399">
        <f>Розрахунок!E273</f>
        <v>0</v>
      </c>
      <c r="K275" s="85">
        <f>Розрахунок!DN273</f>
        <v>0</v>
      </c>
      <c r="L275" s="398">
        <f>Розрахунок!DM273</f>
        <v>0</v>
      </c>
      <c r="M275" s="399">
        <f ca="1">Розрахунок!L273</f>
        <v>0</v>
      </c>
      <c r="N275" s="399">
        <f ca="1">Розрахунок!M273</f>
        <v>0</v>
      </c>
      <c r="O275" s="399">
        <f ca="1">Розрахунок!N273</f>
        <v>0</v>
      </c>
      <c r="P275" s="399">
        <f ca="1">Розрахунок!O273</f>
        <v>0</v>
      </c>
      <c r="Q275" s="387">
        <f ca="1">Розрахунок!DL273</f>
        <v>0</v>
      </c>
      <c r="R275" s="383" t="str">
        <f t="shared" si="14"/>
        <v xml:space="preserve"> </v>
      </c>
      <c r="S275" s="398">
        <f>Розрахунок!U273</f>
        <v>0</v>
      </c>
      <c r="T275" s="400">
        <f>Розрахунок!AB273</f>
        <v>0</v>
      </c>
      <c r="U275" s="136">
        <f>Розрахунок!AI273</f>
        <v>0</v>
      </c>
      <c r="V275" s="85">
        <f>Розрахунок!AP273</f>
        <v>0</v>
      </c>
      <c r="W275" s="398">
        <f>Розрахунок!AW273</f>
        <v>0</v>
      </c>
      <c r="X275" s="400">
        <f>Розрахунок!BD273</f>
        <v>0</v>
      </c>
      <c r="Y275" s="136">
        <f>Розрахунок!BK273</f>
        <v>0</v>
      </c>
      <c r="Z275" s="85">
        <f>Розрахунок!BR273</f>
        <v>0</v>
      </c>
      <c r="AA275" s="398">
        <f>Розрахунок!BY273</f>
        <v>0</v>
      </c>
      <c r="AB275" s="85">
        <f>Розрахунок!CF273</f>
        <v>0</v>
      </c>
      <c r="AC275" s="398">
        <f>Розрахунок!CM273</f>
        <v>0</v>
      </c>
      <c r="AD275" s="400">
        <f>Розрахунок!CT273</f>
        <v>0</v>
      </c>
      <c r="AE275" s="398">
        <f>Розрахунок!DA273</f>
        <v>0</v>
      </c>
      <c r="AF275" s="400">
        <f>Розрахунок!DH273</f>
        <v>0</v>
      </c>
      <c r="AG275" s="148"/>
      <c r="AI275" s="30" t="e">
        <f ca="1">Розрахунок!ED273</f>
        <v>#NAME?</v>
      </c>
      <c r="AJ275" s="31" t="e">
        <f ca="1">Розрахунок!EE273</f>
        <v>#NAME?</v>
      </c>
      <c r="AK275" s="31" t="e">
        <f ca="1">Розрахунок!EF273</f>
        <v>#NAME?</v>
      </c>
      <c r="AL275" s="31" t="e">
        <f ca="1">Розрахунок!EG273</f>
        <v>#NAME?</v>
      </c>
      <c r="AM275" s="31" t="e">
        <f ca="1">Розрахунок!EH273</f>
        <v>#NAME?</v>
      </c>
      <c r="AN275" s="31" t="e">
        <f ca="1">Розрахунок!EI273</f>
        <v>#NAME?</v>
      </c>
      <c r="AO275" s="32" t="e">
        <f ca="1">Розрахунок!EJ273</f>
        <v>#NAME?</v>
      </c>
      <c r="AP275" s="149" t="e">
        <f ca="1">IF(OR(Розрахунок!$EP273&lt;&gt;""),"+","")</f>
        <v>#NAME?</v>
      </c>
      <c r="AQ275" s="5"/>
    </row>
    <row r="276" spans="1:43" s="52" customFormat="1" hidden="1" x14ac:dyDescent="0.2">
      <c r="A276" s="417" t="e">
        <f ca="1">Розрахунок!A274</f>
        <v>#NAME?</v>
      </c>
      <c r="B276" s="371">
        <f>Розрахунок!B274</f>
        <v>0</v>
      </c>
      <c r="C276" s="417" t="str">
        <f>Розрахунок!C274</f>
        <v/>
      </c>
      <c r="D276" s="398" t="str">
        <f>IF(Розрахунок!F274&lt;&gt;"",LEFT(Розрахунок!F274,LEN(Розрахунок!F274)-1)," ")</f>
        <v xml:space="preserve"> </v>
      </c>
      <c r="E276" s="399" t="str">
        <f>IF(Розрахунок!G274&lt;&gt;"",LEFT(Розрахунок!G274,LEN(Розрахунок!G274)-1)," ")</f>
        <v xml:space="preserve"> </v>
      </c>
      <c r="F276" s="399" t="str">
        <f>IF(Розрахунок!H274&lt;&gt;"",LEFT(Розрахунок!H274,LEN(Розрахунок!H274)-1)," ")</f>
        <v xml:space="preserve"> </v>
      </c>
      <c r="G276" s="400" t="str">
        <f>IF(Розрахунок!I274&lt;&gt;"",LEFT(Розрахунок!I274,LEN(Розрахунок!I274)-1)," ")</f>
        <v xml:space="preserve"> </v>
      </c>
      <c r="H276" s="136">
        <f>Розрахунок!J274</f>
        <v>0</v>
      </c>
      <c r="I276" s="399" t="str">
        <f>IF(Розрахунок!K274&lt;&gt;"",LEFT(Розрахунок!K274, LEN(Розрахунок!K274)-1)," ")</f>
        <v xml:space="preserve"> </v>
      </c>
      <c r="J276" s="399">
        <f>Розрахунок!E274</f>
        <v>0</v>
      </c>
      <c r="K276" s="85">
        <f>Розрахунок!DN274</f>
        <v>0</v>
      </c>
      <c r="L276" s="398">
        <f>Розрахунок!DM274</f>
        <v>0</v>
      </c>
      <c r="M276" s="399">
        <f ca="1">Розрахунок!L274</f>
        <v>0</v>
      </c>
      <c r="N276" s="399">
        <f ca="1">Розрахунок!M274</f>
        <v>0</v>
      </c>
      <c r="O276" s="399">
        <f ca="1">Розрахунок!N274</f>
        <v>0</v>
      </c>
      <c r="P276" s="399">
        <f ca="1">Розрахунок!O274</f>
        <v>0</v>
      </c>
      <c r="Q276" s="387">
        <f ca="1">Розрахунок!DL274</f>
        <v>0</v>
      </c>
      <c r="R276" s="383" t="str">
        <f t="shared" si="14"/>
        <v xml:space="preserve"> </v>
      </c>
      <c r="S276" s="398">
        <f>Розрахунок!U274</f>
        <v>0</v>
      </c>
      <c r="T276" s="400">
        <f>Розрахунок!AB274</f>
        <v>0</v>
      </c>
      <c r="U276" s="136">
        <f>Розрахунок!AI274</f>
        <v>0</v>
      </c>
      <c r="V276" s="85">
        <f>Розрахунок!AP274</f>
        <v>0</v>
      </c>
      <c r="W276" s="398">
        <f>Розрахунок!AW274</f>
        <v>0</v>
      </c>
      <c r="X276" s="400">
        <f>Розрахунок!BD274</f>
        <v>0</v>
      </c>
      <c r="Y276" s="136">
        <f>Розрахунок!BK274</f>
        <v>0</v>
      </c>
      <c r="Z276" s="85">
        <f>Розрахунок!BR274</f>
        <v>0</v>
      </c>
      <c r="AA276" s="398">
        <f>Розрахунок!BY274</f>
        <v>0</v>
      </c>
      <c r="AB276" s="85">
        <f>Розрахунок!CF274</f>
        <v>0</v>
      </c>
      <c r="AC276" s="398">
        <f>Розрахунок!CM274</f>
        <v>0</v>
      </c>
      <c r="AD276" s="400">
        <f>Розрахунок!CT274</f>
        <v>0</v>
      </c>
      <c r="AE276" s="398">
        <f>Розрахунок!DA274</f>
        <v>0</v>
      </c>
      <c r="AF276" s="400">
        <f>Розрахунок!DH274</f>
        <v>0</v>
      </c>
      <c r="AG276" s="148"/>
      <c r="AI276" s="30" t="e">
        <f ca="1">Розрахунок!ED274</f>
        <v>#NAME?</v>
      </c>
      <c r="AJ276" s="31" t="e">
        <f ca="1">Розрахунок!EE274</f>
        <v>#NAME?</v>
      </c>
      <c r="AK276" s="31" t="e">
        <f ca="1">Розрахунок!EF274</f>
        <v>#NAME?</v>
      </c>
      <c r="AL276" s="31" t="e">
        <f ca="1">Розрахунок!EG274</f>
        <v>#NAME?</v>
      </c>
      <c r="AM276" s="31" t="e">
        <f ca="1">Розрахунок!EH274</f>
        <v>#NAME?</v>
      </c>
      <c r="AN276" s="31" t="e">
        <f ca="1">Розрахунок!EI274</f>
        <v>#NAME?</v>
      </c>
      <c r="AO276" s="32" t="e">
        <f ca="1">Розрахунок!EJ274</f>
        <v>#NAME?</v>
      </c>
      <c r="AP276" s="149" t="e">
        <f ca="1">IF(OR(Розрахунок!$EP274&lt;&gt;""),"+","")</f>
        <v>#NAME?</v>
      </c>
      <c r="AQ276" s="5"/>
    </row>
    <row r="277" spans="1:43" s="52" customFormat="1" hidden="1" x14ac:dyDescent="0.2">
      <c r="A277" s="417" t="e">
        <f ca="1">Розрахунок!A275</f>
        <v>#NAME?</v>
      </c>
      <c r="B277" s="371">
        <f>Розрахунок!B275</f>
        <v>0</v>
      </c>
      <c r="C277" s="417" t="str">
        <f>Розрахунок!C275</f>
        <v/>
      </c>
      <c r="D277" s="398" t="str">
        <f>IF(Розрахунок!F275&lt;&gt;"",LEFT(Розрахунок!F275,LEN(Розрахунок!F275)-1)," ")</f>
        <v xml:space="preserve"> </v>
      </c>
      <c r="E277" s="399" t="str">
        <f>IF(Розрахунок!G275&lt;&gt;"",LEFT(Розрахунок!G275,LEN(Розрахунок!G275)-1)," ")</f>
        <v xml:space="preserve"> </v>
      </c>
      <c r="F277" s="399" t="str">
        <f>IF(Розрахунок!H275&lt;&gt;"",LEFT(Розрахунок!H275,LEN(Розрахунок!H275)-1)," ")</f>
        <v xml:space="preserve"> </v>
      </c>
      <c r="G277" s="400" t="str">
        <f>IF(Розрахунок!I275&lt;&gt;"",LEFT(Розрахунок!I275,LEN(Розрахунок!I275)-1)," ")</f>
        <v xml:space="preserve"> </v>
      </c>
      <c r="H277" s="136">
        <f>Розрахунок!J275</f>
        <v>0</v>
      </c>
      <c r="I277" s="399" t="str">
        <f>IF(Розрахунок!K275&lt;&gt;"",LEFT(Розрахунок!K275, LEN(Розрахунок!K275)-1)," ")</f>
        <v xml:space="preserve"> </v>
      </c>
      <c r="J277" s="399">
        <f>Розрахунок!E275</f>
        <v>0</v>
      </c>
      <c r="K277" s="85">
        <f>Розрахунок!DN275</f>
        <v>0</v>
      </c>
      <c r="L277" s="398">
        <f>Розрахунок!DM275</f>
        <v>0</v>
      </c>
      <c r="M277" s="399">
        <f ca="1">Розрахунок!L275</f>
        <v>0</v>
      </c>
      <c r="N277" s="399">
        <f ca="1">Розрахунок!M275</f>
        <v>0</v>
      </c>
      <c r="O277" s="399">
        <f ca="1">Розрахунок!N275</f>
        <v>0</v>
      </c>
      <c r="P277" s="399">
        <f ca="1">Розрахунок!O275</f>
        <v>0</v>
      </c>
      <c r="Q277" s="387">
        <f ca="1">Розрахунок!DL275</f>
        <v>0</v>
      </c>
      <c r="R277" s="383" t="str">
        <f t="shared" si="14"/>
        <v xml:space="preserve"> </v>
      </c>
      <c r="S277" s="398">
        <f>Розрахунок!U275</f>
        <v>0</v>
      </c>
      <c r="T277" s="400">
        <f>Розрахунок!AB275</f>
        <v>0</v>
      </c>
      <c r="U277" s="136">
        <f>Розрахунок!AI275</f>
        <v>0</v>
      </c>
      <c r="V277" s="85">
        <f>Розрахунок!AP275</f>
        <v>0</v>
      </c>
      <c r="W277" s="398">
        <f>Розрахунок!AW275</f>
        <v>0</v>
      </c>
      <c r="X277" s="400">
        <f>Розрахунок!BD275</f>
        <v>0</v>
      </c>
      <c r="Y277" s="136">
        <f>Розрахунок!BK275</f>
        <v>0</v>
      </c>
      <c r="Z277" s="85">
        <f>Розрахунок!BR275</f>
        <v>0</v>
      </c>
      <c r="AA277" s="398">
        <f>Розрахунок!BY275</f>
        <v>0</v>
      </c>
      <c r="AB277" s="85">
        <f>Розрахунок!CF275</f>
        <v>0</v>
      </c>
      <c r="AC277" s="398">
        <f>Розрахунок!CM275</f>
        <v>0</v>
      </c>
      <c r="AD277" s="400">
        <f>Розрахунок!CT275</f>
        <v>0</v>
      </c>
      <c r="AE277" s="398">
        <f>Розрахунок!DA275</f>
        <v>0</v>
      </c>
      <c r="AF277" s="400">
        <f>Розрахунок!DH275</f>
        <v>0</v>
      </c>
      <c r="AG277" s="148"/>
      <c r="AI277" s="30" t="e">
        <f ca="1">Розрахунок!ED275</f>
        <v>#NAME?</v>
      </c>
      <c r="AJ277" s="31" t="e">
        <f ca="1">Розрахунок!EE275</f>
        <v>#NAME?</v>
      </c>
      <c r="AK277" s="31" t="e">
        <f ca="1">Розрахунок!EF275</f>
        <v>#NAME?</v>
      </c>
      <c r="AL277" s="31" t="e">
        <f ca="1">Розрахунок!EG275</f>
        <v>#NAME?</v>
      </c>
      <c r="AM277" s="31" t="e">
        <f ca="1">Розрахунок!EH275</f>
        <v>#NAME?</v>
      </c>
      <c r="AN277" s="31" t="e">
        <f ca="1">Розрахунок!EI275</f>
        <v>#NAME?</v>
      </c>
      <c r="AO277" s="32" t="e">
        <f ca="1">Розрахунок!EJ275</f>
        <v>#NAME?</v>
      </c>
      <c r="AP277" s="149" t="e">
        <f ca="1">IF(OR(Розрахунок!$EP275&lt;&gt;""),"+","")</f>
        <v>#NAME?</v>
      </c>
      <c r="AQ277" s="5"/>
    </row>
    <row r="278" spans="1:43" s="52" customFormat="1" hidden="1" x14ac:dyDescent="0.2">
      <c r="A278" s="417" t="e">
        <f ca="1">Розрахунок!A276</f>
        <v>#NAME?</v>
      </c>
      <c r="B278" s="371">
        <f>Розрахунок!B276</f>
        <v>0</v>
      </c>
      <c r="C278" s="417" t="str">
        <f>Розрахунок!C276</f>
        <v/>
      </c>
      <c r="D278" s="398" t="str">
        <f>IF(Розрахунок!F276&lt;&gt;"",LEFT(Розрахунок!F276,LEN(Розрахунок!F276)-1)," ")</f>
        <v xml:space="preserve"> </v>
      </c>
      <c r="E278" s="399" t="str">
        <f>IF(Розрахунок!G276&lt;&gt;"",LEFT(Розрахунок!G276,LEN(Розрахунок!G276)-1)," ")</f>
        <v xml:space="preserve"> </v>
      </c>
      <c r="F278" s="399" t="str">
        <f>IF(Розрахунок!H276&lt;&gt;"",LEFT(Розрахунок!H276,LEN(Розрахунок!H276)-1)," ")</f>
        <v xml:space="preserve"> </v>
      </c>
      <c r="G278" s="400" t="str">
        <f>IF(Розрахунок!I276&lt;&gt;"",LEFT(Розрахунок!I276,LEN(Розрахунок!I276)-1)," ")</f>
        <v xml:space="preserve"> </v>
      </c>
      <c r="H278" s="136">
        <f>Розрахунок!J276</f>
        <v>0</v>
      </c>
      <c r="I278" s="399" t="str">
        <f>IF(Розрахунок!K276&lt;&gt;"",LEFT(Розрахунок!K276, LEN(Розрахунок!K276)-1)," ")</f>
        <v xml:space="preserve"> </v>
      </c>
      <c r="J278" s="399">
        <f>Розрахунок!E276</f>
        <v>0</v>
      </c>
      <c r="K278" s="85">
        <f>Розрахунок!DN276</f>
        <v>0</v>
      </c>
      <c r="L278" s="398">
        <f>Розрахунок!DM276</f>
        <v>0</v>
      </c>
      <c r="M278" s="399">
        <f ca="1">Розрахунок!L276</f>
        <v>0</v>
      </c>
      <c r="N278" s="399">
        <f ca="1">Розрахунок!M276</f>
        <v>0</v>
      </c>
      <c r="O278" s="399">
        <f ca="1">Розрахунок!N276</f>
        <v>0</v>
      </c>
      <c r="P278" s="399">
        <f ca="1">Розрахунок!O276</f>
        <v>0</v>
      </c>
      <c r="Q278" s="387">
        <f ca="1">Розрахунок!DL276</f>
        <v>0</v>
      </c>
      <c r="R278" s="383" t="str">
        <f t="shared" si="14"/>
        <v xml:space="preserve"> </v>
      </c>
      <c r="S278" s="398">
        <f>Розрахунок!U276</f>
        <v>0</v>
      </c>
      <c r="T278" s="400">
        <f>Розрахунок!AB276</f>
        <v>0</v>
      </c>
      <c r="U278" s="136">
        <f>Розрахунок!AI276</f>
        <v>0</v>
      </c>
      <c r="V278" s="85">
        <f>Розрахунок!AP276</f>
        <v>0</v>
      </c>
      <c r="W278" s="398">
        <f>Розрахунок!AW276</f>
        <v>0</v>
      </c>
      <c r="X278" s="400">
        <f>Розрахунок!BD276</f>
        <v>0</v>
      </c>
      <c r="Y278" s="136">
        <f>Розрахунок!BK276</f>
        <v>0</v>
      </c>
      <c r="Z278" s="85">
        <f>Розрахунок!BR276</f>
        <v>0</v>
      </c>
      <c r="AA278" s="398">
        <f>Розрахунок!BY276</f>
        <v>0</v>
      </c>
      <c r="AB278" s="85">
        <f>Розрахунок!CF276</f>
        <v>0</v>
      </c>
      <c r="AC278" s="398">
        <f>Розрахунок!CM276</f>
        <v>0</v>
      </c>
      <c r="AD278" s="400">
        <f>Розрахунок!CT276</f>
        <v>0</v>
      </c>
      <c r="AE278" s="398">
        <f>Розрахунок!DA276</f>
        <v>0</v>
      </c>
      <c r="AF278" s="400">
        <f>Розрахунок!DH276</f>
        <v>0</v>
      </c>
      <c r="AG278" s="148"/>
      <c r="AI278" s="30" t="e">
        <f ca="1">Розрахунок!ED276</f>
        <v>#NAME?</v>
      </c>
      <c r="AJ278" s="31" t="e">
        <f ca="1">Розрахунок!EE276</f>
        <v>#NAME?</v>
      </c>
      <c r="AK278" s="31" t="e">
        <f ca="1">Розрахунок!EF276</f>
        <v>#NAME?</v>
      </c>
      <c r="AL278" s="31" t="e">
        <f ca="1">Розрахунок!EG276</f>
        <v>#NAME?</v>
      </c>
      <c r="AM278" s="31" t="e">
        <f ca="1">Розрахунок!EH276</f>
        <v>#NAME?</v>
      </c>
      <c r="AN278" s="31" t="e">
        <f ca="1">Розрахунок!EI276</f>
        <v>#NAME?</v>
      </c>
      <c r="AO278" s="32" t="e">
        <f ca="1">Розрахунок!EJ276</f>
        <v>#NAME?</v>
      </c>
      <c r="AP278" s="149" t="e">
        <f ca="1">IF(OR(Розрахунок!$EP276&lt;&gt;""),"+","")</f>
        <v>#NAME?</v>
      </c>
      <c r="AQ278" s="5"/>
    </row>
    <row r="279" spans="1:43" s="52" customFormat="1" hidden="1" x14ac:dyDescent="0.2">
      <c r="A279" s="417" t="e">
        <f ca="1">Розрахунок!A277</f>
        <v>#NAME?</v>
      </c>
      <c r="B279" s="371">
        <f>Розрахунок!B277</f>
        <v>0</v>
      </c>
      <c r="C279" s="417" t="str">
        <f>Розрахунок!C277</f>
        <v/>
      </c>
      <c r="D279" s="398" t="str">
        <f>IF(Розрахунок!F277&lt;&gt;"",LEFT(Розрахунок!F277,LEN(Розрахунок!F277)-1)," ")</f>
        <v xml:space="preserve"> </v>
      </c>
      <c r="E279" s="399" t="str">
        <f>IF(Розрахунок!G277&lt;&gt;"",LEFT(Розрахунок!G277,LEN(Розрахунок!G277)-1)," ")</f>
        <v xml:space="preserve"> </v>
      </c>
      <c r="F279" s="399" t="str">
        <f>IF(Розрахунок!H277&lt;&gt;"",LEFT(Розрахунок!H277,LEN(Розрахунок!H277)-1)," ")</f>
        <v xml:space="preserve"> </v>
      </c>
      <c r="G279" s="400" t="str">
        <f>IF(Розрахунок!I277&lt;&gt;"",LEFT(Розрахунок!I277,LEN(Розрахунок!I277)-1)," ")</f>
        <v xml:space="preserve"> </v>
      </c>
      <c r="H279" s="136">
        <f>Розрахунок!J277</f>
        <v>0</v>
      </c>
      <c r="I279" s="399" t="str">
        <f>IF(Розрахунок!K277&lt;&gt;"",LEFT(Розрахунок!K277, LEN(Розрахунок!K277)-1)," ")</f>
        <v xml:space="preserve"> </v>
      </c>
      <c r="J279" s="399">
        <f>Розрахунок!E277</f>
        <v>0</v>
      </c>
      <c r="K279" s="85">
        <f>Розрахунок!DN277</f>
        <v>0</v>
      </c>
      <c r="L279" s="398">
        <f>Розрахунок!DM277</f>
        <v>0</v>
      </c>
      <c r="M279" s="399">
        <f ca="1">Розрахунок!L277</f>
        <v>0</v>
      </c>
      <c r="N279" s="399">
        <f ca="1">Розрахунок!M277</f>
        <v>0</v>
      </c>
      <c r="O279" s="399">
        <f ca="1">Розрахунок!N277</f>
        <v>0</v>
      </c>
      <c r="P279" s="399">
        <f ca="1">Розрахунок!O277</f>
        <v>0</v>
      </c>
      <c r="Q279" s="387">
        <f ca="1">Розрахунок!DL277</f>
        <v>0</v>
      </c>
      <c r="R279" s="383" t="str">
        <f t="shared" si="14"/>
        <v xml:space="preserve"> </v>
      </c>
      <c r="S279" s="398">
        <f>Розрахунок!U277</f>
        <v>0</v>
      </c>
      <c r="T279" s="400">
        <f>Розрахунок!AB277</f>
        <v>0</v>
      </c>
      <c r="U279" s="136">
        <f>Розрахунок!AI277</f>
        <v>0</v>
      </c>
      <c r="V279" s="85">
        <f>Розрахунок!AP277</f>
        <v>0</v>
      </c>
      <c r="W279" s="398">
        <f>Розрахунок!AW277</f>
        <v>0</v>
      </c>
      <c r="X279" s="400">
        <f>Розрахунок!BD277</f>
        <v>0</v>
      </c>
      <c r="Y279" s="136">
        <f>Розрахунок!BK277</f>
        <v>0</v>
      </c>
      <c r="Z279" s="85">
        <f>Розрахунок!BR277</f>
        <v>0</v>
      </c>
      <c r="AA279" s="398">
        <f>Розрахунок!BY277</f>
        <v>0</v>
      </c>
      <c r="AB279" s="85">
        <f>Розрахунок!CF277</f>
        <v>0</v>
      </c>
      <c r="AC279" s="398">
        <f>Розрахунок!CM277</f>
        <v>0</v>
      </c>
      <c r="AD279" s="400">
        <f>Розрахунок!CT277</f>
        <v>0</v>
      </c>
      <c r="AE279" s="398">
        <f>Розрахунок!DA277</f>
        <v>0</v>
      </c>
      <c r="AF279" s="400">
        <f>Розрахунок!DH277</f>
        <v>0</v>
      </c>
      <c r="AG279" s="148"/>
      <c r="AI279" s="30" t="e">
        <f ca="1">Розрахунок!ED277</f>
        <v>#NAME?</v>
      </c>
      <c r="AJ279" s="31" t="e">
        <f ca="1">Розрахунок!EE277</f>
        <v>#NAME?</v>
      </c>
      <c r="AK279" s="31" t="e">
        <f ca="1">Розрахунок!EF277</f>
        <v>#NAME?</v>
      </c>
      <c r="AL279" s="31" t="e">
        <f ca="1">Розрахунок!EG277</f>
        <v>#NAME?</v>
      </c>
      <c r="AM279" s="31" t="e">
        <f ca="1">Розрахунок!EH277</f>
        <v>#NAME?</v>
      </c>
      <c r="AN279" s="31" t="e">
        <f ca="1">Розрахунок!EI277</f>
        <v>#NAME?</v>
      </c>
      <c r="AO279" s="32" t="e">
        <f ca="1">Розрахунок!EJ277</f>
        <v>#NAME?</v>
      </c>
      <c r="AP279" s="149" t="e">
        <f ca="1">IF(OR(Розрахунок!$EP277&lt;&gt;""),"+","")</f>
        <v>#NAME?</v>
      </c>
      <c r="AQ279" s="5"/>
    </row>
    <row r="280" spans="1:43" s="52" customFormat="1" hidden="1" x14ac:dyDescent="0.2">
      <c r="A280" s="417" t="e">
        <f ca="1">Розрахунок!A278</f>
        <v>#NAME?</v>
      </c>
      <c r="B280" s="371">
        <f>Розрахунок!B278</f>
        <v>0</v>
      </c>
      <c r="C280" s="417" t="str">
        <f>Розрахунок!C278</f>
        <v/>
      </c>
      <c r="D280" s="398" t="str">
        <f>IF(Розрахунок!F278&lt;&gt;"",LEFT(Розрахунок!F278,LEN(Розрахунок!F278)-1)," ")</f>
        <v xml:space="preserve"> </v>
      </c>
      <c r="E280" s="399" t="str">
        <f>IF(Розрахунок!G278&lt;&gt;"",LEFT(Розрахунок!G278,LEN(Розрахунок!G278)-1)," ")</f>
        <v xml:space="preserve"> </v>
      </c>
      <c r="F280" s="399" t="str">
        <f>IF(Розрахунок!H278&lt;&gt;"",LEFT(Розрахунок!H278,LEN(Розрахунок!H278)-1)," ")</f>
        <v xml:space="preserve"> </v>
      </c>
      <c r="G280" s="400" t="str">
        <f>IF(Розрахунок!I278&lt;&gt;"",LEFT(Розрахунок!I278,LEN(Розрахунок!I278)-1)," ")</f>
        <v xml:space="preserve"> </v>
      </c>
      <c r="H280" s="136">
        <f>Розрахунок!J278</f>
        <v>0</v>
      </c>
      <c r="I280" s="399" t="str">
        <f>IF(Розрахунок!K278&lt;&gt;"",LEFT(Розрахунок!K278, LEN(Розрахунок!K278)-1)," ")</f>
        <v xml:space="preserve"> </v>
      </c>
      <c r="J280" s="399">
        <f>Розрахунок!E278</f>
        <v>0</v>
      </c>
      <c r="K280" s="85">
        <f>Розрахунок!DN278</f>
        <v>0</v>
      </c>
      <c r="L280" s="398">
        <f>Розрахунок!DM278</f>
        <v>0</v>
      </c>
      <c r="M280" s="399">
        <f ca="1">Розрахунок!L278</f>
        <v>0</v>
      </c>
      <c r="N280" s="399">
        <f ca="1">Розрахунок!M278</f>
        <v>0</v>
      </c>
      <c r="O280" s="399">
        <f ca="1">Розрахунок!N278</f>
        <v>0</v>
      </c>
      <c r="P280" s="399">
        <f ca="1">Розрахунок!O278</f>
        <v>0</v>
      </c>
      <c r="Q280" s="387">
        <f ca="1">Розрахунок!DL278</f>
        <v>0</v>
      </c>
      <c r="R280" s="383" t="str">
        <f t="shared" si="14"/>
        <v xml:space="preserve"> </v>
      </c>
      <c r="S280" s="398">
        <f>Розрахунок!U278</f>
        <v>0</v>
      </c>
      <c r="T280" s="400">
        <f>Розрахунок!AB278</f>
        <v>0</v>
      </c>
      <c r="U280" s="136">
        <f>Розрахунок!AI278</f>
        <v>0</v>
      </c>
      <c r="V280" s="85">
        <f>Розрахунок!AP278</f>
        <v>0</v>
      </c>
      <c r="W280" s="398">
        <f>Розрахунок!AW278</f>
        <v>0</v>
      </c>
      <c r="X280" s="400">
        <f>Розрахунок!BD278</f>
        <v>0</v>
      </c>
      <c r="Y280" s="136">
        <f>Розрахунок!BK278</f>
        <v>0</v>
      </c>
      <c r="Z280" s="85">
        <f>Розрахунок!BR278</f>
        <v>0</v>
      </c>
      <c r="AA280" s="398">
        <f>Розрахунок!BY278</f>
        <v>0</v>
      </c>
      <c r="AB280" s="85">
        <f>Розрахунок!CF278</f>
        <v>0</v>
      </c>
      <c r="AC280" s="398">
        <f>Розрахунок!CM278</f>
        <v>0</v>
      </c>
      <c r="AD280" s="400">
        <f>Розрахунок!CT278</f>
        <v>0</v>
      </c>
      <c r="AE280" s="398">
        <f>Розрахунок!DA278</f>
        <v>0</v>
      </c>
      <c r="AF280" s="400">
        <f>Розрахунок!DH278</f>
        <v>0</v>
      </c>
      <c r="AG280" s="148"/>
      <c r="AI280" s="30" t="e">
        <f ca="1">Розрахунок!ED278</f>
        <v>#NAME?</v>
      </c>
      <c r="AJ280" s="31" t="e">
        <f ca="1">Розрахунок!EE278</f>
        <v>#NAME?</v>
      </c>
      <c r="AK280" s="31" t="e">
        <f ca="1">Розрахунок!EF278</f>
        <v>#NAME?</v>
      </c>
      <c r="AL280" s="31" t="e">
        <f ca="1">Розрахунок!EG278</f>
        <v>#NAME?</v>
      </c>
      <c r="AM280" s="31" t="e">
        <f ca="1">Розрахунок!EH278</f>
        <v>#NAME?</v>
      </c>
      <c r="AN280" s="31" t="e">
        <f ca="1">Розрахунок!EI278</f>
        <v>#NAME?</v>
      </c>
      <c r="AO280" s="32" t="e">
        <f ca="1">Розрахунок!EJ278</f>
        <v>#NAME?</v>
      </c>
      <c r="AP280" s="149" t="e">
        <f ca="1">IF(OR(Розрахунок!$EP278&lt;&gt;""),"+","")</f>
        <v>#NAME?</v>
      </c>
      <c r="AQ280" s="5"/>
    </row>
    <row r="281" spans="1:43" s="52" customFormat="1" hidden="1" x14ac:dyDescent="0.2">
      <c r="A281" s="417" t="e">
        <f ca="1">Розрахунок!A279</f>
        <v>#NAME?</v>
      </c>
      <c r="B281" s="371">
        <f>Розрахунок!B279</f>
        <v>0</v>
      </c>
      <c r="C281" s="417" t="str">
        <f>Розрахунок!C279</f>
        <v/>
      </c>
      <c r="D281" s="398" t="str">
        <f>IF(Розрахунок!F279&lt;&gt;"",LEFT(Розрахунок!F279,LEN(Розрахунок!F279)-1)," ")</f>
        <v xml:space="preserve"> </v>
      </c>
      <c r="E281" s="399" t="str">
        <f>IF(Розрахунок!G279&lt;&gt;"",LEFT(Розрахунок!G279,LEN(Розрахунок!G279)-1)," ")</f>
        <v xml:space="preserve"> </v>
      </c>
      <c r="F281" s="399" t="str">
        <f>IF(Розрахунок!H279&lt;&gt;"",LEFT(Розрахунок!H279,LEN(Розрахунок!H279)-1)," ")</f>
        <v xml:space="preserve"> </v>
      </c>
      <c r="G281" s="400" t="str">
        <f>IF(Розрахунок!I279&lt;&gt;"",LEFT(Розрахунок!I279,LEN(Розрахунок!I279)-1)," ")</f>
        <v xml:space="preserve"> </v>
      </c>
      <c r="H281" s="136">
        <f>Розрахунок!J279</f>
        <v>0</v>
      </c>
      <c r="I281" s="399" t="str">
        <f>IF(Розрахунок!K279&lt;&gt;"",LEFT(Розрахунок!K279, LEN(Розрахунок!K279)-1)," ")</f>
        <v xml:space="preserve"> </v>
      </c>
      <c r="J281" s="399">
        <f>Розрахунок!E279</f>
        <v>0</v>
      </c>
      <c r="K281" s="85">
        <f>Розрахунок!DN279</f>
        <v>0</v>
      </c>
      <c r="L281" s="398">
        <f>Розрахунок!DM279</f>
        <v>0</v>
      </c>
      <c r="M281" s="399">
        <f ca="1">Розрахунок!L279</f>
        <v>0</v>
      </c>
      <c r="N281" s="399">
        <f ca="1">Розрахунок!M279</f>
        <v>0</v>
      </c>
      <c r="O281" s="399">
        <f ca="1">Розрахунок!N279</f>
        <v>0</v>
      </c>
      <c r="P281" s="399">
        <f ca="1">Розрахунок!O279</f>
        <v>0</v>
      </c>
      <c r="Q281" s="387">
        <f ca="1">Розрахунок!DL279</f>
        <v>0</v>
      </c>
      <c r="R281" s="383" t="str">
        <f t="shared" si="14"/>
        <v xml:space="preserve"> </v>
      </c>
      <c r="S281" s="398">
        <f>Розрахунок!U279</f>
        <v>0</v>
      </c>
      <c r="T281" s="400">
        <f>Розрахунок!AB279</f>
        <v>0</v>
      </c>
      <c r="U281" s="136">
        <f>Розрахунок!AI279</f>
        <v>0</v>
      </c>
      <c r="V281" s="85">
        <f>Розрахунок!AP279</f>
        <v>0</v>
      </c>
      <c r="W281" s="398">
        <f>Розрахунок!AW279</f>
        <v>0</v>
      </c>
      <c r="X281" s="400">
        <f>Розрахунок!BD279</f>
        <v>0</v>
      </c>
      <c r="Y281" s="136">
        <f>Розрахунок!BK279</f>
        <v>0</v>
      </c>
      <c r="Z281" s="85">
        <f>Розрахунок!BR279</f>
        <v>0</v>
      </c>
      <c r="AA281" s="398">
        <f>Розрахунок!BY279</f>
        <v>0</v>
      </c>
      <c r="AB281" s="85">
        <f>Розрахунок!CF279</f>
        <v>0</v>
      </c>
      <c r="AC281" s="398">
        <f>Розрахунок!CM279</f>
        <v>0</v>
      </c>
      <c r="AD281" s="400">
        <f>Розрахунок!CT279</f>
        <v>0</v>
      </c>
      <c r="AE281" s="398">
        <f>Розрахунок!DA279</f>
        <v>0</v>
      </c>
      <c r="AF281" s="400">
        <f>Розрахунок!DH279</f>
        <v>0</v>
      </c>
      <c r="AG281" s="148"/>
      <c r="AI281" s="30" t="e">
        <f ca="1">Розрахунок!ED279</f>
        <v>#NAME?</v>
      </c>
      <c r="AJ281" s="31" t="e">
        <f ca="1">Розрахунок!EE279</f>
        <v>#NAME?</v>
      </c>
      <c r="AK281" s="31" t="e">
        <f ca="1">Розрахунок!EF279</f>
        <v>#NAME?</v>
      </c>
      <c r="AL281" s="31" t="e">
        <f ca="1">Розрахунок!EG279</f>
        <v>#NAME?</v>
      </c>
      <c r="AM281" s="31" t="e">
        <f ca="1">Розрахунок!EH279</f>
        <v>#NAME?</v>
      </c>
      <c r="AN281" s="31" t="e">
        <f ca="1">Розрахунок!EI279</f>
        <v>#NAME?</v>
      </c>
      <c r="AO281" s="32" t="e">
        <f ca="1">Розрахунок!EJ279</f>
        <v>#NAME?</v>
      </c>
      <c r="AP281" s="149" t="e">
        <f ca="1">IF(OR(Розрахунок!$EP279&lt;&gt;""),"+","")</f>
        <v>#NAME?</v>
      </c>
      <c r="AQ281" s="5"/>
    </row>
    <row r="282" spans="1:43" s="52" customFormat="1" hidden="1" x14ac:dyDescent="0.2">
      <c r="A282" s="417" t="e">
        <f ca="1">Розрахунок!A280</f>
        <v>#NAME?</v>
      </c>
      <c r="B282" s="371">
        <f>Розрахунок!B280</f>
        <v>0</v>
      </c>
      <c r="C282" s="417" t="str">
        <f>Розрахунок!C280</f>
        <v/>
      </c>
      <c r="D282" s="398" t="str">
        <f>IF(Розрахунок!F280&lt;&gt;"",LEFT(Розрахунок!F280,LEN(Розрахунок!F280)-1)," ")</f>
        <v xml:space="preserve"> </v>
      </c>
      <c r="E282" s="399" t="str">
        <f>IF(Розрахунок!G280&lt;&gt;"",LEFT(Розрахунок!G280,LEN(Розрахунок!G280)-1)," ")</f>
        <v xml:space="preserve"> </v>
      </c>
      <c r="F282" s="399" t="str">
        <f>IF(Розрахунок!H280&lt;&gt;"",LEFT(Розрахунок!H280,LEN(Розрахунок!H280)-1)," ")</f>
        <v xml:space="preserve"> </v>
      </c>
      <c r="G282" s="400" t="str">
        <f>IF(Розрахунок!I280&lt;&gt;"",LEFT(Розрахунок!I280,LEN(Розрахунок!I280)-1)," ")</f>
        <v xml:space="preserve"> </v>
      </c>
      <c r="H282" s="136">
        <f>Розрахунок!J280</f>
        <v>0</v>
      </c>
      <c r="I282" s="399" t="str">
        <f>IF(Розрахунок!K280&lt;&gt;"",LEFT(Розрахунок!K280, LEN(Розрахунок!K280)-1)," ")</f>
        <v xml:space="preserve"> </v>
      </c>
      <c r="J282" s="399">
        <f>Розрахунок!E280</f>
        <v>0</v>
      </c>
      <c r="K282" s="85">
        <f>Розрахунок!DN280</f>
        <v>0</v>
      </c>
      <c r="L282" s="398">
        <f>Розрахунок!DM280</f>
        <v>0</v>
      </c>
      <c r="M282" s="399">
        <f ca="1">Розрахунок!L280</f>
        <v>0</v>
      </c>
      <c r="N282" s="399">
        <f ca="1">Розрахунок!M280</f>
        <v>0</v>
      </c>
      <c r="O282" s="399">
        <f ca="1">Розрахунок!N280</f>
        <v>0</v>
      </c>
      <c r="P282" s="399">
        <f ca="1">Розрахунок!O280</f>
        <v>0</v>
      </c>
      <c r="Q282" s="387">
        <f ca="1">Розрахунок!DL280</f>
        <v>0</v>
      </c>
      <c r="R282" s="383" t="str">
        <f t="shared" si="14"/>
        <v xml:space="preserve"> </v>
      </c>
      <c r="S282" s="398">
        <f>Розрахунок!U280</f>
        <v>0</v>
      </c>
      <c r="T282" s="400">
        <f>Розрахунок!AB280</f>
        <v>0</v>
      </c>
      <c r="U282" s="136">
        <f>Розрахунок!AI280</f>
        <v>0</v>
      </c>
      <c r="V282" s="85">
        <f>Розрахунок!AP280</f>
        <v>0</v>
      </c>
      <c r="W282" s="398">
        <f>Розрахунок!AW280</f>
        <v>0</v>
      </c>
      <c r="X282" s="400">
        <f>Розрахунок!BD280</f>
        <v>0</v>
      </c>
      <c r="Y282" s="136">
        <f>Розрахунок!BK280</f>
        <v>0</v>
      </c>
      <c r="Z282" s="85">
        <f>Розрахунок!BR280</f>
        <v>0</v>
      </c>
      <c r="AA282" s="398">
        <f>Розрахунок!BY280</f>
        <v>0</v>
      </c>
      <c r="AB282" s="85">
        <f>Розрахунок!CF280</f>
        <v>0</v>
      </c>
      <c r="AC282" s="398">
        <f>Розрахунок!CM280</f>
        <v>0</v>
      </c>
      <c r="AD282" s="400">
        <f>Розрахунок!CT280</f>
        <v>0</v>
      </c>
      <c r="AE282" s="398">
        <f>Розрахунок!DA280</f>
        <v>0</v>
      </c>
      <c r="AF282" s="400">
        <f>Розрахунок!DH280</f>
        <v>0</v>
      </c>
      <c r="AG282" s="148"/>
      <c r="AI282" s="30" t="e">
        <f ca="1">Розрахунок!ED280</f>
        <v>#NAME?</v>
      </c>
      <c r="AJ282" s="31" t="e">
        <f ca="1">Розрахунок!EE280</f>
        <v>#NAME?</v>
      </c>
      <c r="AK282" s="31" t="e">
        <f ca="1">Розрахунок!EF280</f>
        <v>#NAME?</v>
      </c>
      <c r="AL282" s="31" t="e">
        <f ca="1">Розрахунок!EG280</f>
        <v>#NAME?</v>
      </c>
      <c r="AM282" s="31" t="e">
        <f ca="1">Розрахунок!EH280</f>
        <v>#NAME?</v>
      </c>
      <c r="AN282" s="31" t="e">
        <f ca="1">Розрахунок!EI280</f>
        <v>#NAME?</v>
      </c>
      <c r="AO282" s="32" t="e">
        <f ca="1">Розрахунок!EJ280</f>
        <v>#NAME?</v>
      </c>
      <c r="AP282" s="149" t="e">
        <f ca="1">IF(OR(Розрахунок!$EP280&lt;&gt;""),"+","")</f>
        <v>#NAME?</v>
      </c>
      <c r="AQ282" s="5"/>
    </row>
    <row r="283" spans="1:43" s="52" customFormat="1" hidden="1" x14ac:dyDescent="0.2">
      <c r="A283" s="417" t="e">
        <f ca="1">Розрахунок!A281</f>
        <v>#NAME?</v>
      </c>
      <c r="B283" s="371">
        <f>Розрахунок!B281</f>
        <v>0</v>
      </c>
      <c r="C283" s="417" t="str">
        <f>Розрахунок!C281</f>
        <v/>
      </c>
      <c r="D283" s="398" t="str">
        <f>IF(Розрахунок!F281&lt;&gt;"",LEFT(Розрахунок!F281,LEN(Розрахунок!F281)-1)," ")</f>
        <v xml:space="preserve"> </v>
      </c>
      <c r="E283" s="399" t="str">
        <f>IF(Розрахунок!G281&lt;&gt;"",LEFT(Розрахунок!G281,LEN(Розрахунок!G281)-1)," ")</f>
        <v xml:space="preserve"> </v>
      </c>
      <c r="F283" s="399" t="str">
        <f>IF(Розрахунок!H281&lt;&gt;"",LEFT(Розрахунок!H281,LEN(Розрахунок!H281)-1)," ")</f>
        <v xml:space="preserve"> </v>
      </c>
      <c r="G283" s="400" t="str">
        <f>IF(Розрахунок!I281&lt;&gt;"",LEFT(Розрахунок!I281,LEN(Розрахунок!I281)-1)," ")</f>
        <v xml:space="preserve"> </v>
      </c>
      <c r="H283" s="136">
        <f>Розрахунок!J281</f>
        <v>0</v>
      </c>
      <c r="I283" s="399" t="str">
        <f>IF(Розрахунок!K281&lt;&gt;"",LEFT(Розрахунок!K281, LEN(Розрахунок!K281)-1)," ")</f>
        <v xml:space="preserve"> </v>
      </c>
      <c r="J283" s="399">
        <f>Розрахунок!E281</f>
        <v>0</v>
      </c>
      <c r="K283" s="85">
        <f>Розрахунок!DN281</f>
        <v>0</v>
      </c>
      <c r="L283" s="398">
        <f>Розрахунок!DM281</f>
        <v>0</v>
      </c>
      <c r="M283" s="399">
        <f ca="1">Розрахунок!L281</f>
        <v>0</v>
      </c>
      <c r="N283" s="399">
        <f ca="1">Розрахунок!M281</f>
        <v>0</v>
      </c>
      <c r="O283" s="399">
        <f ca="1">Розрахунок!N281</f>
        <v>0</v>
      </c>
      <c r="P283" s="399">
        <f ca="1">Розрахунок!O281</f>
        <v>0</v>
      </c>
      <c r="Q283" s="387">
        <f ca="1">Розрахунок!DL281</f>
        <v>0</v>
      </c>
      <c r="R283" s="383" t="str">
        <f t="shared" si="14"/>
        <v xml:space="preserve"> </v>
      </c>
      <c r="S283" s="398">
        <f>Розрахунок!U281</f>
        <v>0</v>
      </c>
      <c r="T283" s="400">
        <f>Розрахунок!AB281</f>
        <v>0</v>
      </c>
      <c r="U283" s="136">
        <f>Розрахунок!AI281</f>
        <v>0</v>
      </c>
      <c r="V283" s="85">
        <f>Розрахунок!AP281</f>
        <v>0</v>
      </c>
      <c r="W283" s="398">
        <f>Розрахунок!AW281</f>
        <v>0</v>
      </c>
      <c r="X283" s="400">
        <f>Розрахунок!BD281</f>
        <v>0</v>
      </c>
      <c r="Y283" s="136">
        <f>Розрахунок!BK281</f>
        <v>0</v>
      </c>
      <c r="Z283" s="85">
        <f>Розрахунок!BR281</f>
        <v>0</v>
      </c>
      <c r="AA283" s="398">
        <f>Розрахунок!BY281</f>
        <v>0</v>
      </c>
      <c r="AB283" s="85">
        <f>Розрахунок!CF281</f>
        <v>0</v>
      </c>
      <c r="AC283" s="398">
        <f>Розрахунок!CM281</f>
        <v>0</v>
      </c>
      <c r="AD283" s="400">
        <f>Розрахунок!CT281</f>
        <v>0</v>
      </c>
      <c r="AE283" s="398">
        <f>Розрахунок!DA281</f>
        <v>0</v>
      </c>
      <c r="AF283" s="400">
        <f>Розрахунок!DH281</f>
        <v>0</v>
      </c>
      <c r="AG283" s="148"/>
      <c r="AI283" s="30" t="e">
        <f ca="1">Розрахунок!ED281</f>
        <v>#NAME?</v>
      </c>
      <c r="AJ283" s="31" t="e">
        <f ca="1">Розрахунок!EE281</f>
        <v>#NAME?</v>
      </c>
      <c r="AK283" s="31" t="e">
        <f ca="1">Розрахунок!EF281</f>
        <v>#NAME?</v>
      </c>
      <c r="AL283" s="31" t="e">
        <f ca="1">Розрахунок!EG281</f>
        <v>#NAME?</v>
      </c>
      <c r="AM283" s="31" t="e">
        <f ca="1">Розрахунок!EH281</f>
        <v>#NAME?</v>
      </c>
      <c r="AN283" s="31" t="e">
        <f ca="1">Розрахунок!EI281</f>
        <v>#NAME?</v>
      </c>
      <c r="AO283" s="32" t="e">
        <f ca="1">Розрахунок!EJ281</f>
        <v>#NAME?</v>
      </c>
      <c r="AP283" s="149" t="e">
        <f ca="1">IF(OR(Розрахунок!$EP281&lt;&gt;""),"+","")</f>
        <v>#NAME?</v>
      </c>
      <c r="AQ283" s="5"/>
    </row>
    <row r="284" spans="1:43" s="52" customFormat="1" hidden="1" x14ac:dyDescent="0.2">
      <c r="A284" s="417" t="e">
        <f ca="1">Розрахунок!A282</f>
        <v>#NAME?</v>
      </c>
      <c r="B284" s="371">
        <f>Розрахунок!B282</f>
        <v>0</v>
      </c>
      <c r="C284" s="417" t="str">
        <f>Розрахунок!C282</f>
        <v/>
      </c>
      <c r="D284" s="398" t="str">
        <f>IF(Розрахунок!F282&lt;&gt;"",LEFT(Розрахунок!F282,LEN(Розрахунок!F282)-1)," ")</f>
        <v xml:space="preserve"> </v>
      </c>
      <c r="E284" s="399" t="str">
        <f>IF(Розрахунок!G282&lt;&gt;"",LEFT(Розрахунок!G282,LEN(Розрахунок!G282)-1)," ")</f>
        <v xml:space="preserve"> </v>
      </c>
      <c r="F284" s="399" t="str">
        <f>IF(Розрахунок!H282&lt;&gt;"",LEFT(Розрахунок!H282,LEN(Розрахунок!H282)-1)," ")</f>
        <v xml:space="preserve"> </v>
      </c>
      <c r="G284" s="400" t="str">
        <f>IF(Розрахунок!I282&lt;&gt;"",LEFT(Розрахунок!I282,LEN(Розрахунок!I282)-1)," ")</f>
        <v xml:space="preserve"> </v>
      </c>
      <c r="H284" s="136">
        <f>Розрахунок!J282</f>
        <v>0</v>
      </c>
      <c r="I284" s="399" t="str">
        <f>IF(Розрахунок!K282&lt;&gt;"",LEFT(Розрахунок!K282, LEN(Розрахунок!K282)-1)," ")</f>
        <v xml:space="preserve"> </v>
      </c>
      <c r="J284" s="399">
        <f>Розрахунок!E282</f>
        <v>0</v>
      </c>
      <c r="K284" s="85">
        <f>Розрахунок!DN282</f>
        <v>0</v>
      </c>
      <c r="L284" s="398">
        <f>Розрахунок!DM282</f>
        <v>0</v>
      </c>
      <c r="M284" s="399">
        <f ca="1">Розрахунок!L282</f>
        <v>0</v>
      </c>
      <c r="N284" s="399">
        <f ca="1">Розрахунок!M282</f>
        <v>0</v>
      </c>
      <c r="O284" s="399">
        <f ca="1">Розрахунок!N282</f>
        <v>0</v>
      </c>
      <c r="P284" s="399">
        <f ca="1">Розрахунок!O282</f>
        <v>0</v>
      </c>
      <c r="Q284" s="387">
        <f ca="1">Розрахунок!DL282</f>
        <v>0</v>
      </c>
      <c r="R284" s="383" t="str">
        <f t="shared" si="14"/>
        <v xml:space="preserve"> </v>
      </c>
      <c r="S284" s="398">
        <f>Розрахунок!U282</f>
        <v>0</v>
      </c>
      <c r="T284" s="400">
        <f>Розрахунок!AB282</f>
        <v>0</v>
      </c>
      <c r="U284" s="136">
        <f>Розрахунок!AI282</f>
        <v>0</v>
      </c>
      <c r="V284" s="85">
        <f>Розрахунок!AP282</f>
        <v>0</v>
      </c>
      <c r="W284" s="398">
        <f>Розрахунок!AW282</f>
        <v>0</v>
      </c>
      <c r="X284" s="400">
        <f>Розрахунок!BD282</f>
        <v>0</v>
      </c>
      <c r="Y284" s="136">
        <f>Розрахунок!BK282</f>
        <v>0</v>
      </c>
      <c r="Z284" s="85">
        <f>Розрахунок!BR282</f>
        <v>0</v>
      </c>
      <c r="AA284" s="398">
        <f>Розрахунок!BY282</f>
        <v>0</v>
      </c>
      <c r="AB284" s="85">
        <f>Розрахунок!CF282</f>
        <v>0</v>
      </c>
      <c r="AC284" s="398">
        <f>Розрахунок!CM282</f>
        <v>0</v>
      </c>
      <c r="AD284" s="400">
        <f>Розрахунок!CT282</f>
        <v>0</v>
      </c>
      <c r="AE284" s="398">
        <f>Розрахунок!DA282</f>
        <v>0</v>
      </c>
      <c r="AF284" s="400">
        <f>Розрахунок!DH282</f>
        <v>0</v>
      </c>
      <c r="AG284" s="148"/>
      <c r="AI284" s="30" t="e">
        <f ca="1">Розрахунок!ED282</f>
        <v>#NAME?</v>
      </c>
      <c r="AJ284" s="31" t="e">
        <f ca="1">Розрахунок!EE282</f>
        <v>#NAME?</v>
      </c>
      <c r="AK284" s="31" t="e">
        <f ca="1">Розрахунок!EF282</f>
        <v>#NAME?</v>
      </c>
      <c r="AL284" s="31" t="e">
        <f ca="1">Розрахунок!EG282</f>
        <v>#NAME?</v>
      </c>
      <c r="AM284" s="31" t="e">
        <f ca="1">Розрахунок!EH282</f>
        <v>#NAME?</v>
      </c>
      <c r="AN284" s="31" t="e">
        <f ca="1">Розрахунок!EI282</f>
        <v>#NAME?</v>
      </c>
      <c r="AO284" s="32" t="e">
        <f ca="1">Розрахунок!EJ282</f>
        <v>#NAME?</v>
      </c>
      <c r="AP284" s="149" t="e">
        <f ca="1">IF(OR(Розрахунок!$EP282&lt;&gt;""),"+","")</f>
        <v>#NAME?</v>
      </c>
      <c r="AQ284" s="5"/>
    </row>
    <row r="285" spans="1:43" s="52" customFormat="1" hidden="1" x14ac:dyDescent="0.2">
      <c r="A285" s="417" t="e">
        <f ca="1">Розрахунок!A283</f>
        <v>#NAME?</v>
      </c>
      <c r="B285" s="371">
        <f>Розрахунок!B283</f>
        <v>0</v>
      </c>
      <c r="C285" s="417" t="str">
        <f>Розрахунок!C283</f>
        <v/>
      </c>
      <c r="D285" s="398" t="str">
        <f>IF(Розрахунок!F283&lt;&gt;"",LEFT(Розрахунок!F283,LEN(Розрахунок!F283)-1)," ")</f>
        <v xml:space="preserve"> </v>
      </c>
      <c r="E285" s="399" t="str">
        <f>IF(Розрахунок!G283&lt;&gt;"",LEFT(Розрахунок!G283,LEN(Розрахунок!G283)-1)," ")</f>
        <v xml:space="preserve"> </v>
      </c>
      <c r="F285" s="399" t="str">
        <f>IF(Розрахунок!H283&lt;&gt;"",LEFT(Розрахунок!H283,LEN(Розрахунок!H283)-1)," ")</f>
        <v xml:space="preserve"> </v>
      </c>
      <c r="G285" s="400" t="str">
        <f>IF(Розрахунок!I283&lt;&gt;"",LEFT(Розрахунок!I283,LEN(Розрахунок!I283)-1)," ")</f>
        <v xml:space="preserve"> </v>
      </c>
      <c r="H285" s="136">
        <f>Розрахунок!J283</f>
        <v>0</v>
      </c>
      <c r="I285" s="399" t="str">
        <f>IF(Розрахунок!K283&lt;&gt;"",LEFT(Розрахунок!K283, LEN(Розрахунок!K283)-1)," ")</f>
        <v xml:space="preserve"> </v>
      </c>
      <c r="J285" s="399">
        <f>Розрахунок!E283</f>
        <v>0</v>
      </c>
      <c r="K285" s="85">
        <f>Розрахунок!DN283</f>
        <v>0</v>
      </c>
      <c r="L285" s="398">
        <f>Розрахунок!DM283</f>
        <v>0</v>
      </c>
      <c r="M285" s="399">
        <f ca="1">Розрахунок!L283</f>
        <v>0</v>
      </c>
      <c r="N285" s="399">
        <f ca="1">Розрахунок!M283</f>
        <v>0</v>
      </c>
      <c r="O285" s="399">
        <f ca="1">Розрахунок!N283</f>
        <v>0</v>
      </c>
      <c r="P285" s="399">
        <f ca="1">Розрахунок!O283</f>
        <v>0</v>
      </c>
      <c r="Q285" s="387">
        <f ca="1">Розрахунок!DL283</f>
        <v>0</v>
      </c>
      <c r="R285" s="383" t="str">
        <f t="shared" si="14"/>
        <v xml:space="preserve"> </v>
      </c>
      <c r="S285" s="398">
        <f>Розрахунок!U283</f>
        <v>0</v>
      </c>
      <c r="T285" s="400">
        <f>Розрахунок!AB283</f>
        <v>0</v>
      </c>
      <c r="U285" s="136">
        <f>Розрахунок!AI283</f>
        <v>0</v>
      </c>
      <c r="V285" s="85">
        <f>Розрахунок!AP283</f>
        <v>0</v>
      </c>
      <c r="W285" s="398">
        <f>Розрахунок!AW283</f>
        <v>0</v>
      </c>
      <c r="X285" s="400">
        <f>Розрахунок!BD283</f>
        <v>0</v>
      </c>
      <c r="Y285" s="136">
        <f>Розрахунок!BK283</f>
        <v>0</v>
      </c>
      <c r="Z285" s="85">
        <f>Розрахунок!BR283</f>
        <v>0</v>
      </c>
      <c r="AA285" s="398">
        <f>Розрахунок!BY283</f>
        <v>0</v>
      </c>
      <c r="AB285" s="85">
        <f>Розрахунок!CF283</f>
        <v>0</v>
      </c>
      <c r="AC285" s="398">
        <f>Розрахунок!CM283</f>
        <v>0</v>
      </c>
      <c r="AD285" s="400">
        <f>Розрахунок!CT283</f>
        <v>0</v>
      </c>
      <c r="AE285" s="398">
        <f>Розрахунок!DA283</f>
        <v>0</v>
      </c>
      <c r="AF285" s="400">
        <f>Розрахунок!DH283</f>
        <v>0</v>
      </c>
      <c r="AG285" s="148"/>
      <c r="AI285" s="30" t="e">
        <f ca="1">Розрахунок!ED283</f>
        <v>#NAME?</v>
      </c>
      <c r="AJ285" s="31" t="e">
        <f ca="1">Розрахунок!EE283</f>
        <v>#NAME?</v>
      </c>
      <c r="AK285" s="31" t="e">
        <f ca="1">Розрахунок!EF283</f>
        <v>#NAME?</v>
      </c>
      <c r="AL285" s="31" t="e">
        <f ca="1">Розрахунок!EG283</f>
        <v>#NAME?</v>
      </c>
      <c r="AM285" s="31" t="e">
        <f ca="1">Розрахунок!EH283</f>
        <v>#NAME?</v>
      </c>
      <c r="AN285" s="31" t="e">
        <f ca="1">Розрахунок!EI283</f>
        <v>#NAME?</v>
      </c>
      <c r="AO285" s="32" t="e">
        <f ca="1">Розрахунок!EJ283</f>
        <v>#NAME?</v>
      </c>
      <c r="AP285" s="149" t="e">
        <f ca="1">IF(OR(Розрахунок!$EP283&lt;&gt;""),"+","")</f>
        <v>#NAME?</v>
      </c>
      <c r="AQ285" s="5"/>
    </row>
    <row r="286" spans="1:43" s="52" customFormat="1" hidden="1" x14ac:dyDescent="0.2">
      <c r="A286" s="417" t="e">
        <f ca="1">Розрахунок!A284</f>
        <v>#NAME?</v>
      </c>
      <c r="B286" s="371">
        <f>Розрахунок!B284</f>
        <v>0</v>
      </c>
      <c r="C286" s="417" t="str">
        <f>Розрахунок!C284</f>
        <v/>
      </c>
      <c r="D286" s="398" t="str">
        <f>IF(Розрахунок!F284&lt;&gt;"",LEFT(Розрахунок!F284,LEN(Розрахунок!F284)-1)," ")</f>
        <v xml:space="preserve"> </v>
      </c>
      <c r="E286" s="399" t="str">
        <f>IF(Розрахунок!G284&lt;&gt;"",LEFT(Розрахунок!G284,LEN(Розрахунок!G284)-1)," ")</f>
        <v xml:space="preserve"> </v>
      </c>
      <c r="F286" s="399" t="str">
        <f>IF(Розрахунок!H284&lt;&gt;"",LEFT(Розрахунок!H284,LEN(Розрахунок!H284)-1)," ")</f>
        <v xml:space="preserve"> </v>
      </c>
      <c r="G286" s="400" t="str">
        <f>IF(Розрахунок!I284&lt;&gt;"",LEFT(Розрахунок!I284,LEN(Розрахунок!I284)-1)," ")</f>
        <v xml:space="preserve"> </v>
      </c>
      <c r="H286" s="136">
        <f>Розрахунок!J284</f>
        <v>0</v>
      </c>
      <c r="I286" s="399" t="str">
        <f>IF(Розрахунок!K284&lt;&gt;"",LEFT(Розрахунок!K284, LEN(Розрахунок!K284)-1)," ")</f>
        <v xml:space="preserve"> </v>
      </c>
      <c r="J286" s="399">
        <f>Розрахунок!E284</f>
        <v>0</v>
      </c>
      <c r="K286" s="85">
        <f>Розрахунок!DN284</f>
        <v>0</v>
      </c>
      <c r="L286" s="398">
        <f>Розрахунок!DM284</f>
        <v>0</v>
      </c>
      <c r="M286" s="399">
        <f ca="1">Розрахунок!L284</f>
        <v>0</v>
      </c>
      <c r="N286" s="399">
        <f ca="1">Розрахунок!M284</f>
        <v>0</v>
      </c>
      <c r="O286" s="399">
        <f ca="1">Розрахунок!N284</f>
        <v>0</v>
      </c>
      <c r="P286" s="399">
        <f ca="1">Розрахунок!O284</f>
        <v>0</v>
      </c>
      <c r="Q286" s="387">
        <f ca="1">Розрахунок!DL284</f>
        <v>0</v>
      </c>
      <c r="R286" s="383" t="str">
        <f t="shared" si="14"/>
        <v xml:space="preserve"> </v>
      </c>
      <c r="S286" s="398">
        <f>Розрахунок!U284</f>
        <v>0</v>
      </c>
      <c r="T286" s="400">
        <f>Розрахунок!AB284</f>
        <v>0</v>
      </c>
      <c r="U286" s="136">
        <f>Розрахунок!AI284</f>
        <v>0</v>
      </c>
      <c r="V286" s="85">
        <f>Розрахунок!AP284</f>
        <v>0</v>
      </c>
      <c r="W286" s="398">
        <f>Розрахунок!AW284</f>
        <v>0</v>
      </c>
      <c r="X286" s="400">
        <f>Розрахунок!BD284</f>
        <v>0</v>
      </c>
      <c r="Y286" s="136">
        <f>Розрахунок!BK284</f>
        <v>0</v>
      </c>
      <c r="Z286" s="85">
        <f>Розрахунок!BR284</f>
        <v>0</v>
      </c>
      <c r="AA286" s="398">
        <f>Розрахунок!BY284</f>
        <v>0</v>
      </c>
      <c r="AB286" s="85">
        <f>Розрахунок!CF284</f>
        <v>0</v>
      </c>
      <c r="AC286" s="398">
        <f>Розрахунок!CM284</f>
        <v>0</v>
      </c>
      <c r="AD286" s="400">
        <f>Розрахунок!CT284</f>
        <v>0</v>
      </c>
      <c r="AE286" s="398">
        <f>Розрахунок!DA284</f>
        <v>0</v>
      </c>
      <c r="AF286" s="400">
        <f>Розрахунок!DH284</f>
        <v>0</v>
      </c>
      <c r="AG286" s="148"/>
      <c r="AI286" s="30" t="e">
        <f ca="1">Розрахунок!ED284</f>
        <v>#NAME?</v>
      </c>
      <c r="AJ286" s="31" t="e">
        <f ca="1">Розрахунок!EE284</f>
        <v>#NAME?</v>
      </c>
      <c r="AK286" s="31" t="e">
        <f ca="1">Розрахунок!EF284</f>
        <v>#NAME?</v>
      </c>
      <c r="AL286" s="31" t="e">
        <f ca="1">Розрахунок!EG284</f>
        <v>#NAME?</v>
      </c>
      <c r="AM286" s="31" t="e">
        <f ca="1">Розрахунок!EH284</f>
        <v>#NAME?</v>
      </c>
      <c r="AN286" s="31" t="e">
        <f ca="1">Розрахунок!EI284</f>
        <v>#NAME?</v>
      </c>
      <c r="AO286" s="32" t="e">
        <f ca="1">Розрахунок!EJ284</f>
        <v>#NAME?</v>
      </c>
      <c r="AP286" s="149" t="e">
        <f ca="1">IF(OR(Розрахунок!$EP284&lt;&gt;""),"+","")</f>
        <v>#NAME?</v>
      </c>
      <c r="AQ286" s="5"/>
    </row>
    <row r="287" spans="1:43" s="52" customFormat="1" hidden="1" x14ac:dyDescent="0.2">
      <c r="A287" s="417" t="e">
        <f ca="1">Розрахунок!A285</f>
        <v>#NAME?</v>
      </c>
      <c r="B287" s="371">
        <f>Розрахунок!B285</f>
        <v>0</v>
      </c>
      <c r="C287" s="417" t="str">
        <f>Розрахунок!C285</f>
        <v/>
      </c>
      <c r="D287" s="398" t="str">
        <f>IF(Розрахунок!F285&lt;&gt;"",LEFT(Розрахунок!F285,LEN(Розрахунок!F285)-1)," ")</f>
        <v xml:space="preserve"> </v>
      </c>
      <c r="E287" s="399" t="str">
        <f>IF(Розрахунок!G285&lt;&gt;"",LEFT(Розрахунок!G285,LEN(Розрахунок!G285)-1)," ")</f>
        <v xml:space="preserve"> </v>
      </c>
      <c r="F287" s="399" t="str">
        <f>IF(Розрахунок!H285&lt;&gt;"",LEFT(Розрахунок!H285,LEN(Розрахунок!H285)-1)," ")</f>
        <v xml:space="preserve"> </v>
      </c>
      <c r="G287" s="400" t="str">
        <f>IF(Розрахунок!I285&lt;&gt;"",LEFT(Розрахунок!I285,LEN(Розрахунок!I285)-1)," ")</f>
        <v xml:space="preserve"> </v>
      </c>
      <c r="H287" s="136">
        <f>Розрахунок!J285</f>
        <v>0</v>
      </c>
      <c r="I287" s="399" t="str">
        <f>IF(Розрахунок!K285&lt;&gt;"",LEFT(Розрахунок!K285, LEN(Розрахунок!K285)-1)," ")</f>
        <v xml:space="preserve"> </v>
      </c>
      <c r="J287" s="399">
        <f>Розрахунок!E285</f>
        <v>0</v>
      </c>
      <c r="K287" s="85">
        <f>Розрахунок!DN285</f>
        <v>0</v>
      </c>
      <c r="L287" s="398">
        <f>Розрахунок!DM285</f>
        <v>0</v>
      </c>
      <c r="M287" s="399">
        <f ca="1">Розрахунок!L285</f>
        <v>0</v>
      </c>
      <c r="N287" s="399">
        <f ca="1">Розрахунок!M285</f>
        <v>0</v>
      </c>
      <c r="O287" s="399">
        <f ca="1">Розрахунок!N285</f>
        <v>0</v>
      </c>
      <c r="P287" s="399">
        <f ca="1">Розрахунок!O285</f>
        <v>0</v>
      </c>
      <c r="Q287" s="387">
        <f ca="1">Розрахунок!DL285</f>
        <v>0</v>
      </c>
      <c r="R287" s="383" t="str">
        <f t="shared" si="14"/>
        <v xml:space="preserve"> </v>
      </c>
      <c r="S287" s="398">
        <f>Розрахунок!U285</f>
        <v>0</v>
      </c>
      <c r="T287" s="400">
        <f>Розрахунок!AB285</f>
        <v>0</v>
      </c>
      <c r="U287" s="136">
        <f>Розрахунок!AI285</f>
        <v>0</v>
      </c>
      <c r="V287" s="85">
        <f>Розрахунок!AP285</f>
        <v>0</v>
      </c>
      <c r="W287" s="398">
        <f>Розрахунок!AW285</f>
        <v>0</v>
      </c>
      <c r="X287" s="400">
        <f>Розрахунок!BD285</f>
        <v>0</v>
      </c>
      <c r="Y287" s="136">
        <f>Розрахунок!BK285</f>
        <v>0</v>
      </c>
      <c r="Z287" s="85">
        <f>Розрахунок!BR285</f>
        <v>0</v>
      </c>
      <c r="AA287" s="398">
        <f>Розрахунок!BY285</f>
        <v>0</v>
      </c>
      <c r="AB287" s="85">
        <f>Розрахунок!CF285</f>
        <v>0</v>
      </c>
      <c r="AC287" s="398">
        <f>Розрахунок!CM285</f>
        <v>0</v>
      </c>
      <c r="AD287" s="400">
        <f>Розрахунок!CT285</f>
        <v>0</v>
      </c>
      <c r="AE287" s="398">
        <f>Розрахунок!DA285</f>
        <v>0</v>
      </c>
      <c r="AF287" s="400">
        <f>Розрахунок!DH285</f>
        <v>0</v>
      </c>
      <c r="AG287" s="148"/>
      <c r="AI287" s="30" t="e">
        <f ca="1">Розрахунок!ED285</f>
        <v>#NAME?</v>
      </c>
      <c r="AJ287" s="31" t="e">
        <f ca="1">Розрахунок!EE285</f>
        <v>#NAME?</v>
      </c>
      <c r="AK287" s="31" t="e">
        <f ca="1">Розрахунок!EF285</f>
        <v>#NAME?</v>
      </c>
      <c r="AL287" s="31" t="e">
        <f ca="1">Розрахунок!EG285</f>
        <v>#NAME?</v>
      </c>
      <c r="AM287" s="31" t="e">
        <f ca="1">Розрахунок!EH285</f>
        <v>#NAME?</v>
      </c>
      <c r="AN287" s="31" t="e">
        <f ca="1">Розрахунок!EI285</f>
        <v>#NAME?</v>
      </c>
      <c r="AO287" s="32" t="e">
        <f ca="1">Розрахунок!EJ285</f>
        <v>#NAME?</v>
      </c>
      <c r="AP287" s="149" t="e">
        <f ca="1">IF(OR(Розрахунок!$EP285&lt;&gt;""),"+","")</f>
        <v>#NAME?</v>
      </c>
      <c r="AQ287" s="5"/>
    </row>
    <row r="288" spans="1:43" s="52" customFormat="1" hidden="1" x14ac:dyDescent="0.2">
      <c r="A288" s="417" t="e">
        <f ca="1">Розрахунок!A286</f>
        <v>#NAME?</v>
      </c>
      <c r="B288" s="371">
        <f>Розрахунок!B286</f>
        <v>0</v>
      </c>
      <c r="C288" s="417" t="str">
        <f>Розрахунок!C286</f>
        <v/>
      </c>
      <c r="D288" s="398" t="str">
        <f>IF(Розрахунок!F286&lt;&gt;"",LEFT(Розрахунок!F286,LEN(Розрахунок!F286)-1)," ")</f>
        <v xml:space="preserve"> </v>
      </c>
      <c r="E288" s="399" t="str">
        <f>IF(Розрахунок!G286&lt;&gt;"",LEFT(Розрахунок!G286,LEN(Розрахунок!G286)-1)," ")</f>
        <v xml:space="preserve"> </v>
      </c>
      <c r="F288" s="399" t="str">
        <f>IF(Розрахунок!H286&lt;&gt;"",LEFT(Розрахунок!H286,LEN(Розрахунок!H286)-1)," ")</f>
        <v xml:space="preserve"> </v>
      </c>
      <c r="G288" s="400" t="str">
        <f>IF(Розрахунок!I286&lt;&gt;"",LEFT(Розрахунок!I286,LEN(Розрахунок!I286)-1)," ")</f>
        <v xml:space="preserve"> </v>
      </c>
      <c r="H288" s="136">
        <f>Розрахунок!J286</f>
        <v>0</v>
      </c>
      <c r="I288" s="399" t="str">
        <f>IF(Розрахунок!K286&lt;&gt;"",LEFT(Розрахунок!K286, LEN(Розрахунок!K286)-1)," ")</f>
        <v xml:space="preserve"> </v>
      </c>
      <c r="J288" s="399">
        <f>Розрахунок!E286</f>
        <v>0</v>
      </c>
      <c r="K288" s="85">
        <f>Розрахунок!DN286</f>
        <v>0</v>
      </c>
      <c r="L288" s="398">
        <f>Розрахунок!DM286</f>
        <v>0</v>
      </c>
      <c r="M288" s="399">
        <f ca="1">Розрахунок!L286</f>
        <v>0</v>
      </c>
      <c r="N288" s="399">
        <f ca="1">Розрахунок!M286</f>
        <v>0</v>
      </c>
      <c r="O288" s="399">
        <f ca="1">Розрахунок!N286</f>
        <v>0</v>
      </c>
      <c r="P288" s="399">
        <f ca="1">Розрахунок!O286</f>
        <v>0</v>
      </c>
      <c r="Q288" s="387">
        <f ca="1">Розрахунок!DL286</f>
        <v>0</v>
      </c>
      <c r="R288" s="383" t="str">
        <f t="shared" si="14"/>
        <v xml:space="preserve"> </v>
      </c>
      <c r="S288" s="398">
        <f>Розрахунок!U286</f>
        <v>0</v>
      </c>
      <c r="T288" s="400">
        <f>Розрахунок!AB286</f>
        <v>0</v>
      </c>
      <c r="U288" s="136">
        <f>Розрахунок!AI286</f>
        <v>0</v>
      </c>
      <c r="V288" s="85">
        <f>Розрахунок!AP286</f>
        <v>0</v>
      </c>
      <c r="W288" s="398">
        <f>Розрахунок!AW286</f>
        <v>0</v>
      </c>
      <c r="X288" s="400">
        <f>Розрахунок!BD286</f>
        <v>0</v>
      </c>
      <c r="Y288" s="136">
        <f>Розрахунок!BK286</f>
        <v>0</v>
      </c>
      <c r="Z288" s="85">
        <f>Розрахунок!BR286</f>
        <v>0</v>
      </c>
      <c r="AA288" s="398">
        <f>Розрахунок!BY286</f>
        <v>0</v>
      </c>
      <c r="AB288" s="85">
        <f>Розрахунок!CF286</f>
        <v>0</v>
      </c>
      <c r="AC288" s="398">
        <f>Розрахунок!CM286</f>
        <v>0</v>
      </c>
      <c r="AD288" s="400">
        <f>Розрахунок!CT286</f>
        <v>0</v>
      </c>
      <c r="AE288" s="398">
        <f>Розрахунок!DA286</f>
        <v>0</v>
      </c>
      <c r="AF288" s="400">
        <f>Розрахунок!DH286</f>
        <v>0</v>
      </c>
      <c r="AG288" s="148"/>
      <c r="AI288" s="30" t="e">
        <f ca="1">Розрахунок!ED286</f>
        <v>#NAME?</v>
      </c>
      <c r="AJ288" s="31" t="e">
        <f ca="1">Розрахунок!EE286</f>
        <v>#NAME?</v>
      </c>
      <c r="AK288" s="31" t="e">
        <f ca="1">Розрахунок!EF286</f>
        <v>#NAME?</v>
      </c>
      <c r="AL288" s="31" t="e">
        <f ca="1">Розрахунок!EG286</f>
        <v>#NAME?</v>
      </c>
      <c r="AM288" s="31" t="e">
        <f ca="1">Розрахунок!EH286</f>
        <v>#NAME?</v>
      </c>
      <c r="AN288" s="31" t="e">
        <f ca="1">Розрахунок!EI286</f>
        <v>#NAME?</v>
      </c>
      <c r="AO288" s="32" t="e">
        <f ca="1">Розрахунок!EJ286</f>
        <v>#NAME?</v>
      </c>
      <c r="AP288" s="149" t="e">
        <f ca="1">IF(OR(Розрахунок!$EP286&lt;&gt;""),"+","")</f>
        <v>#NAME?</v>
      </c>
      <c r="AQ288" s="5"/>
    </row>
    <row r="289" spans="1:43" s="52" customFormat="1" hidden="1" x14ac:dyDescent="0.2">
      <c r="A289" s="417" t="e">
        <f ca="1">Розрахунок!A287</f>
        <v>#NAME?</v>
      </c>
      <c r="B289" s="371">
        <f>Розрахунок!B287</f>
        <v>0</v>
      </c>
      <c r="C289" s="417" t="str">
        <f>Розрахунок!C287</f>
        <v/>
      </c>
      <c r="D289" s="398" t="str">
        <f>IF(Розрахунок!F287&lt;&gt;"",LEFT(Розрахунок!F287,LEN(Розрахунок!F287)-1)," ")</f>
        <v xml:space="preserve"> </v>
      </c>
      <c r="E289" s="399" t="str">
        <f>IF(Розрахунок!G287&lt;&gt;"",LEFT(Розрахунок!G287,LEN(Розрахунок!G287)-1)," ")</f>
        <v xml:space="preserve"> </v>
      </c>
      <c r="F289" s="399" t="str">
        <f>IF(Розрахунок!H287&lt;&gt;"",LEFT(Розрахунок!H287,LEN(Розрахунок!H287)-1)," ")</f>
        <v xml:space="preserve"> </v>
      </c>
      <c r="G289" s="400" t="str">
        <f>IF(Розрахунок!I287&lt;&gt;"",LEFT(Розрахунок!I287,LEN(Розрахунок!I287)-1)," ")</f>
        <v xml:space="preserve"> </v>
      </c>
      <c r="H289" s="136">
        <f>Розрахунок!J287</f>
        <v>0</v>
      </c>
      <c r="I289" s="399" t="str">
        <f>IF(Розрахунок!K287&lt;&gt;"",LEFT(Розрахунок!K287, LEN(Розрахунок!K287)-1)," ")</f>
        <v xml:space="preserve"> </v>
      </c>
      <c r="J289" s="399">
        <f>Розрахунок!E287</f>
        <v>0</v>
      </c>
      <c r="K289" s="85">
        <f>Розрахунок!DN287</f>
        <v>0</v>
      </c>
      <c r="L289" s="398">
        <f>Розрахунок!DM287</f>
        <v>0</v>
      </c>
      <c r="M289" s="399">
        <f ca="1">Розрахунок!L287</f>
        <v>0</v>
      </c>
      <c r="N289" s="399">
        <f ca="1">Розрахунок!M287</f>
        <v>0</v>
      </c>
      <c r="O289" s="399">
        <f ca="1">Розрахунок!N287</f>
        <v>0</v>
      </c>
      <c r="P289" s="399">
        <f ca="1">Розрахунок!O287</f>
        <v>0</v>
      </c>
      <c r="Q289" s="387">
        <f ca="1">Розрахунок!DL287</f>
        <v>0</v>
      </c>
      <c r="R289" s="383" t="str">
        <f t="shared" si="14"/>
        <v xml:space="preserve"> </v>
      </c>
      <c r="S289" s="398">
        <f>Розрахунок!U287</f>
        <v>0</v>
      </c>
      <c r="T289" s="400">
        <f>Розрахунок!AB287</f>
        <v>0</v>
      </c>
      <c r="U289" s="136">
        <f>Розрахунок!AI287</f>
        <v>0</v>
      </c>
      <c r="V289" s="85">
        <f>Розрахунок!AP287</f>
        <v>0</v>
      </c>
      <c r="W289" s="398">
        <f>Розрахунок!AW287</f>
        <v>0</v>
      </c>
      <c r="X289" s="400">
        <f>Розрахунок!BD287</f>
        <v>0</v>
      </c>
      <c r="Y289" s="136">
        <f>Розрахунок!BK287</f>
        <v>0</v>
      </c>
      <c r="Z289" s="85">
        <f>Розрахунок!BR287</f>
        <v>0</v>
      </c>
      <c r="AA289" s="398">
        <f>Розрахунок!BY287</f>
        <v>0</v>
      </c>
      <c r="AB289" s="85">
        <f>Розрахунок!CF287</f>
        <v>0</v>
      </c>
      <c r="AC289" s="398">
        <f>Розрахунок!CM287</f>
        <v>0</v>
      </c>
      <c r="AD289" s="400">
        <f>Розрахунок!CT287</f>
        <v>0</v>
      </c>
      <c r="AE289" s="398">
        <f>Розрахунок!DA287</f>
        <v>0</v>
      </c>
      <c r="AF289" s="400">
        <f>Розрахунок!DH287</f>
        <v>0</v>
      </c>
      <c r="AG289" s="148"/>
      <c r="AI289" s="30" t="e">
        <f ca="1">Розрахунок!ED287</f>
        <v>#NAME?</v>
      </c>
      <c r="AJ289" s="31" t="e">
        <f ca="1">Розрахунок!EE287</f>
        <v>#NAME?</v>
      </c>
      <c r="AK289" s="31" t="e">
        <f ca="1">Розрахунок!EF287</f>
        <v>#NAME?</v>
      </c>
      <c r="AL289" s="31" t="e">
        <f ca="1">Розрахунок!EG287</f>
        <v>#NAME?</v>
      </c>
      <c r="AM289" s="31" t="e">
        <f ca="1">Розрахунок!EH287</f>
        <v>#NAME?</v>
      </c>
      <c r="AN289" s="31" t="e">
        <f ca="1">Розрахунок!EI287</f>
        <v>#NAME?</v>
      </c>
      <c r="AO289" s="32" t="e">
        <f ca="1">Розрахунок!EJ287</f>
        <v>#NAME?</v>
      </c>
      <c r="AP289" s="149" t="e">
        <f ca="1">IF(OR(Розрахунок!$EP287&lt;&gt;""),"+","")</f>
        <v>#NAME?</v>
      </c>
      <c r="AQ289" s="5"/>
    </row>
    <row r="290" spans="1:43" s="52" customFormat="1" hidden="1" x14ac:dyDescent="0.2">
      <c r="A290" s="417" t="e">
        <f ca="1">Розрахунок!A288</f>
        <v>#NAME?</v>
      </c>
      <c r="B290" s="371">
        <f>Розрахунок!B288</f>
        <v>0</v>
      </c>
      <c r="C290" s="417" t="str">
        <f>Розрахунок!C288</f>
        <v/>
      </c>
      <c r="D290" s="398" t="str">
        <f>IF(Розрахунок!F288&lt;&gt;"",LEFT(Розрахунок!F288,LEN(Розрахунок!F288)-1)," ")</f>
        <v xml:space="preserve"> </v>
      </c>
      <c r="E290" s="399" t="str">
        <f>IF(Розрахунок!G288&lt;&gt;"",LEFT(Розрахунок!G288,LEN(Розрахунок!G288)-1)," ")</f>
        <v xml:space="preserve"> </v>
      </c>
      <c r="F290" s="399" t="str">
        <f>IF(Розрахунок!H288&lt;&gt;"",LEFT(Розрахунок!H288,LEN(Розрахунок!H288)-1)," ")</f>
        <v xml:space="preserve"> </v>
      </c>
      <c r="G290" s="400" t="str">
        <f>IF(Розрахунок!I288&lt;&gt;"",LEFT(Розрахунок!I288,LEN(Розрахунок!I288)-1)," ")</f>
        <v xml:space="preserve"> </v>
      </c>
      <c r="H290" s="136">
        <f>Розрахунок!J288</f>
        <v>0</v>
      </c>
      <c r="I290" s="399" t="str">
        <f>IF(Розрахунок!K288&lt;&gt;"",LEFT(Розрахунок!K288, LEN(Розрахунок!K288)-1)," ")</f>
        <v xml:space="preserve"> </v>
      </c>
      <c r="J290" s="399">
        <f>Розрахунок!E288</f>
        <v>0</v>
      </c>
      <c r="K290" s="85">
        <f>Розрахунок!DN288</f>
        <v>0</v>
      </c>
      <c r="L290" s="398">
        <f>Розрахунок!DM288</f>
        <v>0</v>
      </c>
      <c r="M290" s="399">
        <f ca="1">Розрахунок!L288</f>
        <v>0</v>
      </c>
      <c r="N290" s="399">
        <f ca="1">Розрахунок!M288</f>
        <v>0</v>
      </c>
      <c r="O290" s="399">
        <f ca="1">Розрахунок!N288</f>
        <v>0</v>
      </c>
      <c r="P290" s="399">
        <f ca="1">Розрахунок!O288</f>
        <v>0</v>
      </c>
      <c r="Q290" s="387">
        <f ca="1">Розрахунок!DL288</f>
        <v>0</v>
      </c>
      <c r="R290" s="383" t="str">
        <f t="shared" si="14"/>
        <v xml:space="preserve"> </v>
      </c>
      <c r="S290" s="398">
        <f>Розрахунок!U288</f>
        <v>0</v>
      </c>
      <c r="T290" s="400">
        <f>Розрахунок!AB288</f>
        <v>0</v>
      </c>
      <c r="U290" s="136">
        <f>Розрахунок!AI288</f>
        <v>0</v>
      </c>
      <c r="V290" s="85">
        <f>Розрахунок!AP288</f>
        <v>0</v>
      </c>
      <c r="W290" s="398">
        <f>Розрахунок!AW288</f>
        <v>0</v>
      </c>
      <c r="X290" s="400">
        <f>Розрахунок!BD288</f>
        <v>0</v>
      </c>
      <c r="Y290" s="136">
        <f>Розрахунок!BK288</f>
        <v>0</v>
      </c>
      <c r="Z290" s="85">
        <f>Розрахунок!BR288</f>
        <v>0</v>
      </c>
      <c r="AA290" s="398">
        <f>Розрахунок!BY288</f>
        <v>0</v>
      </c>
      <c r="AB290" s="85">
        <f>Розрахунок!CF288</f>
        <v>0</v>
      </c>
      <c r="AC290" s="398">
        <f>Розрахунок!CM288</f>
        <v>0</v>
      </c>
      <c r="AD290" s="400">
        <f>Розрахунок!CT288</f>
        <v>0</v>
      </c>
      <c r="AE290" s="398">
        <f>Розрахунок!DA288</f>
        <v>0</v>
      </c>
      <c r="AF290" s="400">
        <f>Розрахунок!DH288</f>
        <v>0</v>
      </c>
      <c r="AG290" s="148"/>
      <c r="AI290" s="30" t="e">
        <f ca="1">Розрахунок!ED288</f>
        <v>#NAME?</v>
      </c>
      <c r="AJ290" s="31" t="e">
        <f ca="1">Розрахунок!EE288</f>
        <v>#NAME?</v>
      </c>
      <c r="AK290" s="31" t="e">
        <f ca="1">Розрахунок!EF288</f>
        <v>#NAME?</v>
      </c>
      <c r="AL290" s="31" t="e">
        <f ca="1">Розрахунок!EG288</f>
        <v>#NAME?</v>
      </c>
      <c r="AM290" s="31" t="e">
        <f ca="1">Розрахунок!EH288</f>
        <v>#NAME?</v>
      </c>
      <c r="AN290" s="31" t="e">
        <f ca="1">Розрахунок!EI288</f>
        <v>#NAME?</v>
      </c>
      <c r="AO290" s="32" t="e">
        <f ca="1">Розрахунок!EJ288</f>
        <v>#NAME?</v>
      </c>
      <c r="AP290" s="149" t="e">
        <f ca="1">IF(OR(Розрахунок!$EP288&lt;&gt;""),"+","")</f>
        <v>#NAME?</v>
      </c>
      <c r="AQ290" s="5"/>
    </row>
    <row r="291" spans="1:43" s="52" customFormat="1" hidden="1" x14ac:dyDescent="0.2">
      <c r="A291" s="417" t="e">
        <f ca="1">Розрахунок!A289</f>
        <v>#NAME?</v>
      </c>
      <c r="B291" s="371">
        <f>Розрахунок!B289</f>
        <v>0</v>
      </c>
      <c r="C291" s="417" t="str">
        <f>Розрахунок!C289</f>
        <v/>
      </c>
      <c r="D291" s="398" t="str">
        <f>IF(Розрахунок!F289&lt;&gt;"",LEFT(Розрахунок!F289,LEN(Розрахунок!F289)-1)," ")</f>
        <v xml:space="preserve"> </v>
      </c>
      <c r="E291" s="399" t="str">
        <f>IF(Розрахунок!G289&lt;&gt;"",LEFT(Розрахунок!G289,LEN(Розрахунок!G289)-1)," ")</f>
        <v xml:space="preserve"> </v>
      </c>
      <c r="F291" s="399" t="str">
        <f>IF(Розрахунок!H289&lt;&gt;"",LEFT(Розрахунок!H289,LEN(Розрахунок!H289)-1)," ")</f>
        <v xml:space="preserve"> </v>
      </c>
      <c r="G291" s="400" t="str">
        <f>IF(Розрахунок!I289&lt;&gt;"",LEFT(Розрахунок!I289,LEN(Розрахунок!I289)-1)," ")</f>
        <v xml:space="preserve"> </v>
      </c>
      <c r="H291" s="136">
        <f>Розрахунок!J289</f>
        <v>0</v>
      </c>
      <c r="I291" s="399" t="str">
        <f>IF(Розрахунок!K289&lt;&gt;"",LEFT(Розрахунок!K289, LEN(Розрахунок!K289)-1)," ")</f>
        <v xml:space="preserve"> </v>
      </c>
      <c r="J291" s="399">
        <f>Розрахунок!E289</f>
        <v>0</v>
      </c>
      <c r="K291" s="85">
        <f>Розрахунок!DN289</f>
        <v>0</v>
      </c>
      <c r="L291" s="398">
        <f>Розрахунок!DM289</f>
        <v>0</v>
      </c>
      <c r="M291" s="399">
        <f ca="1">Розрахунок!L289</f>
        <v>0</v>
      </c>
      <c r="N291" s="399">
        <f ca="1">Розрахунок!M289</f>
        <v>0</v>
      </c>
      <c r="O291" s="399">
        <f ca="1">Розрахунок!N289</f>
        <v>0</v>
      </c>
      <c r="P291" s="399">
        <f ca="1">Розрахунок!O289</f>
        <v>0</v>
      </c>
      <c r="Q291" s="387">
        <f ca="1">Розрахунок!DL289</f>
        <v>0</v>
      </c>
      <c r="R291" s="383" t="str">
        <f t="shared" si="14"/>
        <v xml:space="preserve"> </v>
      </c>
      <c r="S291" s="398">
        <f>Розрахунок!U289</f>
        <v>0</v>
      </c>
      <c r="T291" s="400">
        <f>Розрахунок!AB289</f>
        <v>0</v>
      </c>
      <c r="U291" s="136">
        <f>Розрахунок!AI289</f>
        <v>0</v>
      </c>
      <c r="V291" s="85">
        <f>Розрахунок!AP289</f>
        <v>0</v>
      </c>
      <c r="W291" s="398">
        <f>Розрахунок!AW289</f>
        <v>0</v>
      </c>
      <c r="X291" s="400">
        <f>Розрахунок!BD289</f>
        <v>0</v>
      </c>
      <c r="Y291" s="136">
        <f>Розрахунок!BK289</f>
        <v>0</v>
      </c>
      <c r="Z291" s="85">
        <f>Розрахунок!BR289</f>
        <v>0</v>
      </c>
      <c r="AA291" s="398">
        <f>Розрахунок!BY289</f>
        <v>0</v>
      </c>
      <c r="AB291" s="85">
        <f>Розрахунок!CF289</f>
        <v>0</v>
      </c>
      <c r="AC291" s="398">
        <f>Розрахунок!CM289</f>
        <v>0</v>
      </c>
      <c r="AD291" s="400">
        <f>Розрахунок!CT289</f>
        <v>0</v>
      </c>
      <c r="AE291" s="398">
        <f>Розрахунок!DA289</f>
        <v>0</v>
      </c>
      <c r="AF291" s="400">
        <f>Розрахунок!DH289</f>
        <v>0</v>
      </c>
      <c r="AG291" s="148"/>
      <c r="AI291" s="30" t="e">
        <f ca="1">Розрахунок!ED289</f>
        <v>#NAME?</v>
      </c>
      <c r="AJ291" s="31" t="e">
        <f ca="1">Розрахунок!EE289</f>
        <v>#NAME?</v>
      </c>
      <c r="AK291" s="31" t="e">
        <f ca="1">Розрахунок!EF289</f>
        <v>#NAME?</v>
      </c>
      <c r="AL291" s="31" t="e">
        <f ca="1">Розрахунок!EG289</f>
        <v>#NAME?</v>
      </c>
      <c r="AM291" s="31" t="e">
        <f ca="1">Розрахунок!EH289</f>
        <v>#NAME?</v>
      </c>
      <c r="AN291" s="31" t="e">
        <f ca="1">Розрахунок!EI289</f>
        <v>#NAME?</v>
      </c>
      <c r="AO291" s="32" t="e">
        <f ca="1">Розрахунок!EJ289</f>
        <v>#NAME?</v>
      </c>
      <c r="AP291" s="149" t="e">
        <f ca="1">IF(OR(Розрахунок!$EP289&lt;&gt;""),"+","")</f>
        <v>#NAME?</v>
      </c>
      <c r="AQ291" s="5"/>
    </row>
    <row r="292" spans="1:43" s="52" customFormat="1" hidden="1" x14ac:dyDescent="0.2">
      <c r="A292" s="417" t="e">
        <f ca="1">Розрахунок!A290</f>
        <v>#NAME?</v>
      </c>
      <c r="B292" s="371">
        <f>Розрахунок!B290</f>
        <v>0</v>
      </c>
      <c r="C292" s="417" t="str">
        <f>Розрахунок!C290</f>
        <v/>
      </c>
      <c r="D292" s="398" t="str">
        <f>IF(Розрахунок!F290&lt;&gt;"",LEFT(Розрахунок!F290,LEN(Розрахунок!F290)-1)," ")</f>
        <v xml:space="preserve"> </v>
      </c>
      <c r="E292" s="399" t="str">
        <f>IF(Розрахунок!G290&lt;&gt;"",LEFT(Розрахунок!G290,LEN(Розрахунок!G290)-1)," ")</f>
        <v xml:space="preserve"> </v>
      </c>
      <c r="F292" s="399" t="str">
        <f>IF(Розрахунок!H290&lt;&gt;"",LEFT(Розрахунок!H290,LEN(Розрахунок!H290)-1)," ")</f>
        <v xml:space="preserve"> </v>
      </c>
      <c r="G292" s="400" t="str">
        <f>IF(Розрахунок!I290&lt;&gt;"",LEFT(Розрахунок!I290,LEN(Розрахунок!I290)-1)," ")</f>
        <v xml:space="preserve"> </v>
      </c>
      <c r="H292" s="136">
        <f>Розрахунок!J290</f>
        <v>0</v>
      </c>
      <c r="I292" s="399" t="str">
        <f>IF(Розрахунок!K290&lt;&gt;"",LEFT(Розрахунок!K290, LEN(Розрахунок!K290)-1)," ")</f>
        <v xml:space="preserve"> </v>
      </c>
      <c r="J292" s="399">
        <f>Розрахунок!E290</f>
        <v>0</v>
      </c>
      <c r="K292" s="85">
        <f>Розрахунок!DN290</f>
        <v>0</v>
      </c>
      <c r="L292" s="398">
        <f>Розрахунок!DM290</f>
        <v>0</v>
      </c>
      <c r="M292" s="399">
        <f ca="1">Розрахунок!L290</f>
        <v>0</v>
      </c>
      <c r="N292" s="399">
        <f ca="1">Розрахунок!M290</f>
        <v>0</v>
      </c>
      <c r="O292" s="399">
        <f ca="1">Розрахунок!N290</f>
        <v>0</v>
      </c>
      <c r="P292" s="399">
        <f ca="1">Розрахунок!O290</f>
        <v>0</v>
      </c>
      <c r="Q292" s="387">
        <f ca="1">Розрахунок!DL290</f>
        <v>0</v>
      </c>
      <c r="R292" s="383" t="str">
        <f t="shared" si="14"/>
        <v xml:space="preserve"> </v>
      </c>
      <c r="S292" s="398">
        <f>Розрахунок!U290</f>
        <v>0</v>
      </c>
      <c r="T292" s="400">
        <f>Розрахунок!AB290</f>
        <v>0</v>
      </c>
      <c r="U292" s="136">
        <f>Розрахунок!AI290</f>
        <v>0</v>
      </c>
      <c r="V292" s="85">
        <f>Розрахунок!AP290</f>
        <v>0</v>
      </c>
      <c r="W292" s="398">
        <f>Розрахунок!AW290</f>
        <v>0</v>
      </c>
      <c r="X292" s="400">
        <f>Розрахунок!BD290</f>
        <v>0</v>
      </c>
      <c r="Y292" s="136">
        <f>Розрахунок!BK290</f>
        <v>0</v>
      </c>
      <c r="Z292" s="85">
        <f>Розрахунок!BR290</f>
        <v>0</v>
      </c>
      <c r="AA292" s="398">
        <f>Розрахунок!BY290</f>
        <v>0</v>
      </c>
      <c r="AB292" s="85">
        <f>Розрахунок!CF290</f>
        <v>0</v>
      </c>
      <c r="AC292" s="398">
        <f>Розрахунок!CM290</f>
        <v>0</v>
      </c>
      <c r="AD292" s="400">
        <f>Розрахунок!CT290</f>
        <v>0</v>
      </c>
      <c r="AE292" s="398">
        <f>Розрахунок!DA290</f>
        <v>0</v>
      </c>
      <c r="AF292" s="400">
        <f>Розрахунок!DH290</f>
        <v>0</v>
      </c>
      <c r="AG292" s="148"/>
      <c r="AI292" s="30" t="e">
        <f ca="1">Розрахунок!ED290</f>
        <v>#NAME?</v>
      </c>
      <c r="AJ292" s="31" t="e">
        <f ca="1">Розрахунок!EE290</f>
        <v>#NAME?</v>
      </c>
      <c r="AK292" s="31" t="e">
        <f ca="1">Розрахунок!EF290</f>
        <v>#NAME?</v>
      </c>
      <c r="AL292" s="31" t="e">
        <f ca="1">Розрахунок!EG290</f>
        <v>#NAME?</v>
      </c>
      <c r="AM292" s="31" t="e">
        <f ca="1">Розрахунок!EH290</f>
        <v>#NAME?</v>
      </c>
      <c r="AN292" s="31" t="e">
        <f ca="1">Розрахунок!EI290</f>
        <v>#NAME?</v>
      </c>
      <c r="AO292" s="32" t="e">
        <f ca="1">Розрахунок!EJ290</f>
        <v>#NAME?</v>
      </c>
      <c r="AP292" s="149" t="e">
        <f ca="1">IF(OR(Розрахунок!$EP290&lt;&gt;""),"+","")</f>
        <v>#NAME?</v>
      </c>
      <c r="AQ292" s="5"/>
    </row>
    <row r="293" spans="1:43" s="52" customFormat="1" hidden="1" x14ac:dyDescent="0.2">
      <c r="A293" s="417" t="e">
        <f ca="1">Розрахунок!A291</f>
        <v>#NAME?</v>
      </c>
      <c r="B293" s="371">
        <f>Розрахунок!B291</f>
        <v>0</v>
      </c>
      <c r="C293" s="417" t="str">
        <f>Розрахунок!C291</f>
        <v/>
      </c>
      <c r="D293" s="398" t="str">
        <f>IF(Розрахунок!F291&lt;&gt;"",LEFT(Розрахунок!F291,LEN(Розрахунок!F291)-1)," ")</f>
        <v xml:space="preserve"> </v>
      </c>
      <c r="E293" s="399" t="str">
        <f>IF(Розрахунок!G291&lt;&gt;"",LEFT(Розрахунок!G291,LEN(Розрахунок!G291)-1)," ")</f>
        <v xml:space="preserve"> </v>
      </c>
      <c r="F293" s="399" t="str">
        <f>IF(Розрахунок!H291&lt;&gt;"",LEFT(Розрахунок!H291,LEN(Розрахунок!H291)-1)," ")</f>
        <v xml:space="preserve"> </v>
      </c>
      <c r="G293" s="400" t="str">
        <f>IF(Розрахунок!I291&lt;&gt;"",LEFT(Розрахунок!I291,LEN(Розрахунок!I291)-1)," ")</f>
        <v xml:space="preserve"> </v>
      </c>
      <c r="H293" s="136">
        <f>Розрахунок!J291</f>
        <v>0</v>
      </c>
      <c r="I293" s="399" t="str">
        <f>IF(Розрахунок!K291&lt;&gt;"",LEFT(Розрахунок!K291, LEN(Розрахунок!K291)-1)," ")</f>
        <v xml:space="preserve"> </v>
      </c>
      <c r="J293" s="399">
        <f>Розрахунок!E291</f>
        <v>0</v>
      </c>
      <c r="K293" s="85">
        <f>Розрахунок!DN291</f>
        <v>0</v>
      </c>
      <c r="L293" s="398">
        <f>Розрахунок!DM291</f>
        <v>0</v>
      </c>
      <c r="M293" s="399">
        <f ca="1">Розрахунок!L291</f>
        <v>0</v>
      </c>
      <c r="N293" s="399">
        <f ca="1">Розрахунок!M291</f>
        <v>0</v>
      </c>
      <c r="O293" s="399">
        <f ca="1">Розрахунок!N291</f>
        <v>0</v>
      </c>
      <c r="P293" s="399">
        <f ca="1">Розрахунок!O291</f>
        <v>0</v>
      </c>
      <c r="Q293" s="387">
        <f ca="1">Розрахунок!DL291</f>
        <v>0</v>
      </c>
      <c r="R293" s="383" t="str">
        <f t="shared" si="14"/>
        <v xml:space="preserve"> </v>
      </c>
      <c r="S293" s="398">
        <f>Розрахунок!U291</f>
        <v>0</v>
      </c>
      <c r="T293" s="400">
        <f>Розрахунок!AB291</f>
        <v>0</v>
      </c>
      <c r="U293" s="136">
        <f>Розрахунок!AI291</f>
        <v>0</v>
      </c>
      <c r="V293" s="85">
        <f>Розрахунок!AP291</f>
        <v>0</v>
      </c>
      <c r="W293" s="398">
        <f>Розрахунок!AW291</f>
        <v>0</v>
      </c>
      <c r="X293" s="400">
        <f>Розрахунок!BD291</f>
        <v>0</v>
      </c>
      <c r="Y293" s="136">
        <f>Розрахунок!BK291</f>
        <v>0</v>
      </c>
      <c r="Z293" s="85">
        <f>Розрахунок!BR291</f>
        <v>0</v>
      </c>
      <c r="AA293" s="398">
        <f>Розрахунок!BY291</f>
        <v>0</v>
      </c>
      <c r="AB293" s="85">
        <f>Розрахунок!CF291</f>
        <v>0</v>
      </c>
      <c r="AC293" s="398">
        <f>Розрахунок!CM291</f>
        <v>0</v>
      </c>
      <c r="AD293" s="400">
        <f>Розрахунок!CT291</f>
        <v>0</v>
      </c>
      <c r="AE293" s="398">
        <f>Розрахунок!DA291</f>
        <v>0</v>
      </c>
      <c r="AF293" s="400">
        <f>Розрахунок!DH291</f>
        <v>0</v>
      </c>
      <c r="AG293" s="148"/>
      <c r="AI293" s="30" t="e">
        <f ca="1">Розрахунок!ED291</f>
        <v>#NAME?</v>
      </c>
      <c r="AJ293" s="31" t="e">
        <f ca="1">Розрахунок!EE291</f>
        <v>#NAME?</v>
      </c>
      <c r="AK293" s="31" t="e">
        <f ca="1">Розрахунок!EF291</f>
        <v>#NAME?</v>
      </c>
      <c r="AL293" s="31" t="e">
        <f ca="1">Розрахунок!EG291</f>
        <v>#NAME?</v>
      </c>
      <c r="AM293" s="31" t="e">
        <f ca="1">Розрахунок!EH291</f>
        <v>#NAME?</v>
      </c>
      <c r="AN293" s="31" t="e">
        <f ca="1">Розрахунок!EI291</f>
        <v>#NAME?</v>
      </c>
      <c r="AO293" s="32" t="e">
        <f ca="1">Розрахунок!EJ291</f>
        <v>#NAME?</v>
      </c>
      <c r="AP293" s="149" t="e">
        <f ca="1">IF(OR(Розрахунок!$EP291&lt;&gt;""),"+","")</f>
        <v>#NAME?</v>
      </c>
      <c r="AQ293" s="5"/>
    </row>
    <row r="294" spans="1:43" s="52" customFormat="1" hidden="1" x14ac:dyDescent="0.2">
      <c r="A294" s="417" t="e">
        <f ca="1">Розрахунок!A292</f>
        <v>#NAME?</v>
      </c>
      <c r="B294" s="371">
        <f>Розрахунок!B292</f>
        <v>0</v>
      </c>
      <c r="C294" s="417" t="str">
        <f>Розрахунок!C292</f>
        <v/>
      </c>
      <c r="D294" s="398" t="str">
        <f>IF(Розрахунок!F292&lt;&gt;"",LEFT(Розрахунок!F292,LEN(Розрахунок!F292)-1)," ")</f>
        <v xml:space="preserve"> </v>
      </c>
      <c r="E294" s="399" t="str">
        <f>IF(Розрахунок!G292&lt;&gt;"",LEFT(Розрахунок!G292,LEN(Розрахунок!G292)-1)," ")</f>
        <v xml:space="preserve"> </v>
      </c>
      <c r="F294" s="399" t="str">
        <f>IF(Розрахунок!H292&lt;&gt;"",LEFT(Розрахунок!H292,LEN(Розрахунок!H292)-1)," ")</f>
        <v xml:space="preserve"> </v>
      </c>
      <c r="G294" s="400" t="str">
        <f>IF(Розрахунок!I292&lt;&gt;"",LEFT(Розрахунок!I292,LEN(Розрахунок!I292)-1)," ")</f>
        <v xml:space="preserve"> </v>
      </c>
      <c r="H294" s="136">
        <f>Розрахунок!J292</f>
        <v>0</v>
      </c>
      <c r="I294" s="399" t="str">
        <f>IF(Розрахунок!K292&lt;&gt;"",LEFT(Розрахунок!K292, LEN(Розрахунок!K292)-1)," ")</f>
        <v xml:space="preserve"> </v>
      </c>
      <c r="J294" s="399">
        <f>Розрахунок!E292</f>
        <v>0</v>
      </c>
      <c r="K294" s="85">
        <f>Розрахунок!DN292</f>
        <v>0</v>
      </c>
      <c r="L294" s="398">
        <f>Розрахунок!DM292</f>
        <v>0</v>
      </c>
      <c r="M294" s="399">
        <f ca="1">Розрахунок!L292</f>
        <v>0</v>
      </c>
      <c r="N294" s="399">
        <f ca="1">Розрахунок!M292</f>
        <v>0</v>
      </c>
      <c r="O294" s="399">
        <f ca="1">Розрахунок!N292</f>
        <v>0</v>
      </c>
      <c r="P294" s="399">
        <f ca="1">Розрахунок!O292</f>
        <v>0</v>
      </c>
      <c r="Q294" s="387">
        <f ca="1">Розрахунок!DL292</f>
        <v>0</v>
      </c>
      <c r="R294" s="383" t="str">
        <f t="shared" si="14"/>
        <v xml:space="preserve"> </v>
      </c>
      <c r="S294" s="398">
        <f>Розрахунок!U292</f>
        <v>0</v>
      </c>
      <c r="T294" s="400">
        <f>Розрахунок!AB292</f>
        <v>0</v>
      </c>
      <c r="U294" s="136">
        <f>Розрахунок!AI292</f>
        <v>0</v>
      </c>
      <c r="V294" s="85">
        <f>Розрахунок!AP292</f>
        <v>0</v>
      </c>
      <c r="W294" s="398">
        <f>Розрахунок!AW292</f>
        <v>0</v>
      </c>
      <c r="X294" s="400">
        <f>Розрахунок!BD292</f>
        <v>0</v>
      </c>
      <c r="Y294" s="136">
        <f>Розрахунок!BK292</f>
        <v>0</v>
      </c>
      <c r="Z294" s="85">
        <f>Розрахунок!BR292</f>
        <v>0</v>
      </c>
      <c r="AA294" s="398">
        <f>Розрахунок!BY292</f>
        <v>0</v>
      </c>
      <c r="AB294" s="85">
        <f>Розрахунок!CF292</f>
        <v>0</v>
      </c>
      <c r="AC294" s="398">
        <f>Розрахунок!CM292</f>
        <v>0</v>
      </c>
      <c r="AD294" s="400">
        <f>Розрахунок!CT292</f>
        <v>0</v>
      </c>
      <c r="AE294" s="398">
        <f>Розрахунок!DA292</f>
        <v>0</v>
      </c>
      <c r="AF294" s="400">
        <f>Розрахунок!DH292</f>
        <v>0</v>
      </c>
      <c r="AG294" s="148"/>
      <c r="AI294" s="30" t="e">
        <f ca="1">Розрахунок!ED292</f>
        <v>#NAME?</v>
      </c>
      <c r="AJ294" s="31" t="e">
        <f ca="1">Розрахунок!EE292</f>
        <v>#NAME?</v>
      </c>
      <c r="AK294" s="31" t="e">
        <f ca="1">Розрахунок!EF292</f>
        <v>#NAME?</v>
      </c>
      <c r="AL294" s="31" t="e">
        <f ca="1">Розрахунок!EG292</f>
        <v>#NAME?</v>
      </c>
      <c r="AM294" s="31" t="e">
        <f ca="1">Розрахунок!EH292</f>
        <v>#NAME?</v>
      </c>
      <c r="AN294" s="31" t="e">
        <f ca="1">Розрахунок!EI292</f>
        <v>#NAME?</v>
      </c>
      <c r="AO294" s="32" t="e">
        <f ca="1">Розрахунок!EJ292</f>
        <v>#NAME?</v>
      </c>
      <c r="AP294" s="149" t="e">
        <f ca="1">IF(OR(Розрахунок!$EP292&lt;&gt;""),"+","")</f>
        <v>#NAME?</v>
      </c>
      <c r="AQ294" s="5"/>
    </row>
    <row r="295" spans="1:43" s="52" customFormat="1" hidden="1" x14ac:dyDescent="0.2">
      <c r="A295" s="417" t="e">
        <f ca="1">Розрахунок!A293</f>
        <v>#NAME?</v>
      </c>
      <c r="B295" s="371">
        <f>Розрахунок!B293</f>
        <v>0</v>
      </c>
      <c r="C295" s="417" t="str">
        <f>Розрахунок!C293</f>
        <v/>
      </c>
      <c r="D295" s="398" t="str">
        <f>IF(Розрахунок!F293&lt;&gt;"",LEFT(Розрахунок!F293,LEN(Розрахунок!F293)-1)," ")</f>
        <v xml:space="preserve"> </v>
      </c>
      <c r="E295" s="399" t="str">
        <f>IF(Розрахунок!G293&lt;&gt;"",LEFT(Розрахунок!G293,LEN(Розрахунок!G293)-1)," ")</f>
        <v xml:space="preserve"> </v>
      </c>
      <c r="F295" s="399" t="str">
        <f>IF(Розрахунок!H293&lt;&gt;"",LEFT(Розрахунок!H293,LEN(Розрахунок!H293)-1)," ")</f>
        <v xml:space="preserve"> </v>
      </c>
      <c r="G295" s="400" t="str">
        <f>IF(Розрахунок!I293&lt;&gt;"",LEFT(Розрахунок!I293,LEN(Розрахунок!I293)-1)," ")</f>
        <v xml:space="preserve"> </v>
      </c>
      <c r="H295" s="136">
        <f>Розрахунок!J293</f>
        <v>0</v>
      </c>
      <c r="I295" s="399" t="str">
        <f>IF(Розрахунок!K293&lt;&gt;"",LEFT(Розрахунок!K293, LEN(Розрахунок!K293)-1)," ")</f>
        <v xml:space="preserve"> </v>
      </c>
      <c r="J295" s="399">
        <f>Розрахунок!E293</f>
        <v>0</v>
      </c>
      <c r="K295" s="85">
        <f>Розрахунок!DN293</f>
        <v>0</v>
      </c>
      <c r="L295" s="398">
        <f>Розрахунок!DM293</f>
        <v>0</v>
      </c>
      <c r="M295" s="399">
        <f ca="1">Розрахунок!L293</f>
        <v>0</v>
      </c>
      <c r="N295" s="399">
        <f ca="1">Розрахунок!M293</f>
        <v>0</v>
      </c>
      <c r="O295" s="399">
        <f ca="1">Розрахунок!N293</f>
        <v>0</v>
      </c>
      <c r="P295" s="399">
        <f ca="1">Розрахунок!O293</f>
        <v>0</v>
      </c>
      <c r="Q295" s="387">
        <f ca="1">Розрахунок!DL293</f>
        <v>0</v>
      </c>
      <c r="R295" s="383" t="str">
        <f t="shared" si="14"/>
        <v xml:space="preserve"> </v>
      </c>
      <c r="S295" s="398">
        <f>Розрахунок!U293</f>
        <v>0</v>
      </c>
      <c r="T295" s="400">
        <f>Розрахунок!AB293</f>
        <v>0</v>
      </c>
      <c r="U295" s="136">
        <f>Розрахунок!AI293</f>
        <v>0</v>
      </c>
      <c r="V295" s="85">
        <f>Розрахунок!AP293</f>
        <v>0</v>
      </c>
      <c r="W295" s="398">
        <f>Розрахунок!AW293</f>
        <v>0</v>
      </c>
      <c r="X295" s="400">
        <f>Розрахунок!BD293</f>
        <v>0</v>
      </c>
      <c r="Y295" s="136">
        <f>Розрахунок!BK293</f>
        <v>0</v>
      </c>
      <c r="Z295" s="85">
        <f>Розрахунок!BR293</f>
        <v>0</v>
      </c>
      <c r="AA295" s="398">
        <f>Розрахунок!BY293</f>
        <v>0</v>
      </c>
      <c r="AB295" s="85">
        <f>Розрахунок!CF293</f>
        <v>0</v>
      </c>
      <c r="AC295" s="398">
        <f>Розрахунок!CM293</f>
        <v>0</v>
      </c>
      <c r="AD295" s="400">
        <f>Розрахунок!CT293</f>
        <v>0</v>
      </c>
      <c r="AE295" s="398">
        <f>Розрахунок!DA293</f>
        <v>0</v>
      </c>
      <c r="AF295" s="400">
        <f>Розрахунок!DH293</f>
        <v>0</v>
      </c>
      <c r="AG295" s="148"/>
      <c r="AI295" s="30" t="e">
        <f ca="1">Розрахунок!ED293</f>
        <v>#NAME?</v>
      </c>
      <c r="AJ295" s="31" t="e">
        <f ca="1">Розрахунок!EE293</f>
        <v>#NAME?</v>
      </c>
      <c r="AK295" s="31" t="e">
        <f ca="1">Розрахунок!EF293</f>
        <v>#NAME?</v>
      </c>
      <c r="AL295" s="31" t="e">
        <f ca="1">Розрахунок!EG293</f>
        <v>#NAME?</v>
      </c>
      <c r="AM295" s="31" t="e">
        <f ca="1">Розрахунок!EH293</f>
        <v>#NAME?</v>
      </c>
      <c r="AN295" s="31" t="e">
        <f ca="1">Розрахунок!EI293</f>
        <v>#NAME?</v>
      </c>
      <c r="AO295" s="32" t="e">
        <f ca="1">Розрахунок!EJ293</f>
        <v>#NAME?</v>
      </c>
      <c r="AP295" s="149" t="e">
        <f ca="1">IF(OR(Розрахунок!$EP293&lt;&gt;""),"+","")</f>
        <v>#NAME?</v>
      </c>
      <c r="AQ295" s="5"/>
    </row>
    <row r="296" spans="1:43" s="52" customFormat="1" hidden="1" x14ac:dyDescent="0.2">
      <c r="A296" s="417" t="e">
        <f ca="1">Розрахунок!A294</f>
        <v>#NAME?</v>
      </c>
      <c r="B296" s="371">
        <f>Розрахунок!B294</f>
        <v>0</v>
      </c>
      <c r="C296" s="417" t="str">
        <f>Розрахунок!C294</f>
        <v/>
      </c>
      <c r="D296" s="398" t="str">
        <f>IF(Розрахунок!F294&lt;&gt;"",LEFT(Розрахунок!F294,LEN(Розрахунок!F294)-1)," ")</f>
        <v xml:space="preserve"> </v>
      </c>
      <c r="E296" s="399" t="str">
        <f>IF(Розрахунок!G294&lt;&gt;"",LEFT(Розрахунок!G294,LEN(Розрахунок!G294)-1)," ")</f>
        <v xml:space="preserve"> </v>
      </c>
      <c r="F296" s="399" t="str">
        <f>IF(Розрахунок!H294&lt;&gt;"",LEFT(Розрахунок!H294,LEN(Розрахунок!H294)-1)," ")</f>
        <v xml:space="preserve"> </v>
      </c>
      <c r="G296" s="400" t="str">
        <f>IF(Розрахунок!I294&lt;&gt;"",LEFT(Розрахунок!I294,LEN(Розрахунок!I294)-1)," ")</f>
        <v xml:space="preserve"> </v>
      </c>
      <c r="H296" s="136">
        <f>Розрахунок!J294</f>
        <v>0</v>
      </c>
      <c r="I296" s="399" t="str">
        <f>IF(Розрахунок!K294&lt;&gt;"",LEFT(Розрахунок!K294, LEN(Розрахунок!K294)-1)," ")</f>
        <v xml:space="preserve"> </v>
      </c>
      <c r="J296" s="399">
        <f>Розрахунок!E294</f>
        <v>0</v>
      </c>
      <c r="K296" s="85">
        <f>Розрахунок!DN294</f>
        <v>0</v>
      </c>
      <c r="L296" s="398">
        <f>Розрахунок!DM294</f>
        <v>0</v>
      </c>
      <c r="M296" s="399">
        <f ca="1">Розрахунок!L294</f>
        <v>0</v>
      </c>
      <c r="N296" s="399">
        <f ca="1">Розрахунок!M294</f>
        <v>0</v>
      </c>
      <c r="O296" s="399">
        <f ca="1">Розрахунок!N294</f>
        <v>0</v>
      </c>
      <c r="P296" s="399">
        <f ca="1">Розрахунок!O294</f>
        <v>0</v>
      </c>
      <c r="Q296" s="387">
        <f ca="1">Розрахунок!DL294</f>
        <v>0</v>
      </c>
      <c r="R296" s="383" t="str">
        <f t="shared" si="14"/>
        <v xml:space="preserve"> </v>
      </c>
      <c r="S296" s="398">
        <f>Розрахунок!U294</f>
        <v>0</v>
      </c>
      <c r="T296" s="400">
        <f>Розрахунок!AB294</f>
        <v>0</v>
      </c>
      <c r="U296" s="136">
        <f>Розрахунок!AI294</f>
        <v>0</v>
      </c>
      <c r="V296" s="85">
        <f>Розрахунок!AP294</f>
        <v>0</v>
      </c>
      <c r="W296" s="398">
        <f>Розрахунок!AW294</f>
        <v>0</v>
      </c>
      <c r="X296" s="400">
        <f>Розрахунок!BD294</f>
        <v>0</v>
      </c>
      <c r="Y296" s="136">
        <f>Розрахунок!BK294</f>
        <v>0</v>
      </c>
      <c r="Z296" s="85">
        <f>Розрахунок!BR294</f>
        <v>0</v>
      </c>
      <c r="AA296" s="398">
        <f>Розрахунок!BY294</f>
        <v>0</v>
      </c>
      <c r="AB296" s="85">
        <f>Розрахунок!CF294</f>
        <v>0</v>
      </c>
      <c r="AC296" s="398">
        <f>Розрахунок!CM294</f>
        <v>0</v>
      </c>
      <c r="AD296" s="400">
        <f>Розрахунок!CT294</f>
        <v>0</v>
      </c>
      <c r="AE296" s="398">
        <f>Розрахунок!DA294</f>
        <v>0</v>
      </c>
      <c r="AF296" s="400">
        <f>Розрахунок!DH294</f>
        <v>0</v>
      </c>
      <c r="AG296" s="148"/>
      <c r="AI296" s="30" t="e">
        <f ca="1">Розрахунок!ED294</f>
        <v>#NAME?</v>
      </c>
      <c r="AJ296" s="31" t="e">
        <f ca="1">Розрахунок!EE294</f>
        <v>#NAME?</v>
      </c>
      <c r="AK296" s="31" t="e">
        <f ca="1">Розрахунок!EF294</f>
        <v>#NAME?</v>
      </c>
      <c r="AL296" s="31" t="e">
        <f ca="1">Розрахунок!EG294</f>
        <v>#NAME?</v>
      </c>
      <c r="AM296" s="31" t="e">
        <f ca="1">Розрахунок!EH294</f>
        <v>#NAME?</v>
      </c>
      <c r="AN296" s="31" t="e">
        <f ca="1">Розрахунок!EI294</f>
        <v>#NAME?</v>
      </c>
      <c r="AO296" s="32" t="e">
        <f ca="1">Розрахунок!EJ294</f>
        <v>#NAME?</v>
      </c>
      <c r="AP296" s="149" t="e">
        <f ca="1">IF(OR(Розрахунок!$EP294&lt;&gt;""),"+","")</f>
        <v>#NAME?</v>
      </c>
      <c r="AQ296" s="5"/>
    </row>
    <row r="297" spans="1:43" s="52" customFormat="1" hidden="1" x14ac:dyDescent="0.2">
      <c r="A297" s="417" t="e">
        <f ca="1">Розрахунок!A295</f>
        <v>#NAME?</v>
      </c>
      <c r="B297" s="371">
        <f>Розрахунок!B295</f>
        <v>0</v>
      </c>
      <c r="C297" s="417" t="str">
        <f>Розрахунок!C295</f>
        <v/>
      </c>
      <c r="D297" s="398" t="str">
        <f>IF(Розрахунок!F295&lt;&gt;"",LEFT(Розрахунок!F295,LEN(Розрахунок!F295)-1)," ")</f>
        <v xml:space="preserve"> </v>
      </c>
      <c r="E297" s="399" t="str">
        <f>IF(Розрахунок!G295&lt;&gt;"",LEFT(Розрахунок!G295,LEN(Розрахунок!G295)-1)," ")</f>
        <v xml:space="preserve"> </v>
      </c>
      <c r="F297" s="399" t="str">
        <f>IF(Розрахунок!H295&lt;&gt;"",LEFT(Розрахунок!H295,LEN(Розрахунок!H295)-1)," ")</f>
        <v xml:space="preserve"> </v>
      </c>
      <c r="G297" s="400" t="str">
        <f>IF(Розрахунок!I295&lt;&gt;"",LEFT(Розрахунок!I295,LEN(Розрахунок!I295)-1)," ")</f>
        <v xml:space="preserve"> </v>
      </c>
      <c r="H297" s="136">
        <f>Розрахунок!J295</f>
        <v>0</v>
      </c>
      <c r="I297" s="399" t="str">
        <f>IF(Розрахунок!K295&lt;&gt;"",LEFT(Розрахунок!K295, LEN(Розрахунок!K295)-1)," ")</f>
        <v xml:space="preserve"> </v>
      </c>
      <c r="J297" s="399">
        <f>Розрахунок!E295</f>
        <v>0</v>
      </c>
      <c r="K297" s="85">
        <f>Розрахунок!DN295</f>
        <v>0</v>
      </c>
      <c r="L297" s="398">
        <f>Розрахунок!DM295</f>
        <v>0</v>
      </c>
      <c r="M297" s="399">
        <f ca="1">Розрахунок!L295</f>
        <v>0</v>
      </c>
      <c r="N297" s="399">
        <f ca="1">Розрахунок!M295</f>
        <v>0</v>
      </c>
      <c r="O297" s="399">
        <f ca="1">Розрахунок!N295</f>
        <v>0</v>
      </c>
      <c r="P297" s="399">
        <f ca="1">Розрахунок!O295</f>
        <v>0</v>
      </c>
      <c r="Q297" s="387">
        <f ca="1">Розрахунок!DL295</f>
        <v>0</v>
      </c>
      <c r="R297" s="383" t="str">
        <f t="shared" si="14"/>
        <v xml:space="preserve"> </v>
      </c>
      <c r="S297" s="398">
        <f>Розрахунок!U295</f>
        <v>0</v>
      </c>
      <c r="T297" s="400">
        <f>Розрахунок!AB295</f>
        <v>0</v>
      </c>
      <c r="U297" s="136">
        <f>Розрахунок!AI295</f>
        <v>0</v>
      </c>
      <c r="V297" s="85">
        <f>Розрахунок!AP295</f>
        <v>0</v>
      </c>
      <c r="W297" s="398">
        <f>Розрахунок!AW295</f>
        <v>0</v>
      </c>
      <c r="X297" s="400">
        <f>Розрахунок!BD295</f>
        <v>0</v>
      </c>
      <c r="Y297" s="136">
        <f>Розрахунок!BK295</f>
        <v>0</v>
      </c>
      <c r="Z297" s="85">
        <f>Розрахунок!BR295</f>
        <v>0</v>
      </c>
      <c r="AA297" s="398">
        <f>Розрахунок!BY295</f>
        <v>0</v>
      </c>
      <c r="AB297" s="85">
        <f>Розрахунок!CF295</f>
        <v>0</v>
      </c>
      <c r="AC297" s="398">
        <f>Розрахунок!CM295</f>
        <v>0</v>
      </c>
      <c r="AD297" s="400">
        <f>Розрахунок!CT295</f>
        <v>0</v>
      </c>
      <c r="AE297" s="398">
        <f>Розрахунок!DA295</f>
        <v>0</v>
      </c>
      <c r="AF297" s="400">
        <f>Розрахунок!DH295</f>
        <v>0</v>
      </c>
      <c r="AG297" s="148"/>
      <c r="AI297" s="30" t="e">
        <f ca="1">Розрахунок!ED295</f>
        <v>#NAME?</v>
      </c>
      <c r="AJ297" s="31" t="e">
        <f ca="1">Розрахунок!EE295</f>
        <v>#NAME?</v>
      </c>
      <c r="AK297" s="31" t="e">
        <f ca="1">Розрахунок!EF295</f>
        <v>#NAME?</v>
      </c>
      <c r="AL297" s="31" t="e">
        <f ca="1">Розрахунок!EG295</f>
        <v>#NAME?</v>
      </c>
      <c r="AM297" s="31" t="e">
        <f ca="1">Розрахунок!EH295</f>
        <v>#NAME?</v>
      </c>
      <c r="AN297" s="31" t="e">
        <f ca="1">Розрахунок!EI295</f>
        <v>#NAME?</v>
      </c>
      <c r="AO297" s="32" t="e">
        <f ca="1">Розрахунок!EJ295</f>
        <v>#NAME?</v>
      </c>
      <c r="AP297" s="149" t="e">
        <f ca="1">IF(OR(Розрахунок!$EP295&lt;&gt;""),"+","")</f>
        <v>#NAME?</v>
      </c>
      <c r="AQ297" s="5"/>
    </row>
    <row r="298" spans="1:43" s="52" customFormat="1" hidden="1" x14ac:dyDescent="0.2">
      <c r="A298" s="417" t="e">
        <f ca="1">Розрахунок!A296</f>
        <v>#NAME?</v>
      </c>
      <c r="B298" s="371">
        <f>Розрахунок!B296</f>
        <v>0</v>
      </c>
      <c r="C298" s="417" t="str">
        <f>Розрахунок!C296</f>
        <v/>
      </c>
      <c r="D298" s="398" t="str">
        <f>IF(Розрахунок!F296&lt;&gt;"",LEFT(Розрахунок!F296,LEN(Розрахунок!F296)-1)," ")</f>
        <v xml:space="preserve"> </v>
      </c>
      <c r="E298" s="399" t="str">
        <f>IF(Розрахунок!G296&lt;&gt;"",LEFT(Розрахунок!G296,LEN(Розрахунок!G296)-1)," ")</f>
        <v xml:space="preserve"> </v>
      </c>
      <c r="F298" s="399" t="str">
        <f>IF(Розрахунок!H296&lt;&gt;"",LEFT(Розрахунок!H296,LEN(Розрахунок!H296)-1)," ")</f>
        <v xml:space="preserve"> </v>
      </c>
      <c r="G298" s="400" t="str">
        <f>IF(Розрахунок!I296&lt;&gt;"",LEFT(Розрахунок!I296,LEN(Розрахунок!I296)-1)," ")</f>
        <v xml:space="preserve"> </v>
      </c>
      <c r="H298" s="136">
        <f>Розрахунок!J296</f>
        <v>0</v>
      </c>
      <c r="I298" s="399" t="str">
        <f>IF(Розрахунок!K296&lt;&gt;"",LEFT(Розрахунок!K296, LEN(Розрахунок!K296)-1)," ")</f>
        <v xml:space="preserve"> </v>
      </c>
      <c r="J298" s="399">
        <f>Розрахунок!E296</f>
        <v>0</v>
      </c>
      <c r="K298" s="85">
        <f>Розрахунок!DN296</f>
        <v>0</v>
      </c>
      <c r="L298" s="398">
        <f>Розрахунок!DM296</f>
        <v>0</v>
      </c>
      <c r="M298" s="399">
        <f ca="1">Розрахунок!L296</f>
        <v>0</v>
      </c>
      <c r="N298" s="399">
        <f ca="1">Розрахунок!M296</f>
        <v>0</v>
      </c>
      <c r="O298" s="399">
        <f ca="1">Розрахунок!N296</f>
        <v>0</v>
      </c>
      <c r="P298" s="399">
        <f ca="1">Розрахунок!O296</f>
        <v>0</v>
      </c>
      <c r="Q298" s="387">
        <f ca="1">Розрахунок!DL296</f>
        <v>0</v>
      </c>
      <c r="R298" s="383" t="str">
        <f t="shared" si="14"/>
        <v xml:space="preserve"> </v>
      </c>
      <c r="S298" s="398">
        <f>Розрахунок!U296</f>
        <v>0</v>
      </c>
      <c r="T298" s="400">
        <f>Розрахунок!AB296</f>
        <v>0</v>
      </c>
      <c r="U298" s="136">
        <f>Розрахунок!AI296</f>
        <v>0</v>
      </c>
      <c r="V298" s="85">
        <f>Розрахунок!AP296</f>
        <v>0</v>
      </c>
      <c r="W298" s="398">
        <f>Розрахунок!AW296</f>
        <v>0</v>
      </c>
      <c r="X298" s="400">
        <f>Розрахунок!BD296</f>
        <v>0</v>
      </c>
      <c r="Y298" s="136">
        <f>Розрахунок!BK296</f>
        <v>0</v>
      </c>
      <c r="Z298" s="85">
        <f>Розрахунок!BR296</f>
        <v>0</v>
      </c>
      <c r="AA298" s="398">
        <f>Розрахунок!BY296</f>
        <v>0</v>
      </c>
      <c r="AB298" s="85">
        <f>Розрахунок!CF296</f>
        <v>0</v>
      </c>
      <c r="AC298" s="398">
        <f>Розрахунок!CM296</f>
        <v>0</v>
      </c>
      <c r="AD298" s="400">
        <f>Розрахунок!CT296</f>
        <v>0</v>
      </c>
      <c r="AE298" s="398">
        <f>Розрахунок!DA296</f>
        <v>0</v>
      </c>
      <c r="AF298" s="400">
        <f>Розрахунок!DH296</f>
        <v>0</v>
      </c>
      <c r="AG298" s="148"/>
      <c r="AI298" s="30" t="e">
        <f ca="1">Розрахунок!ED296</f>
        <v>#NAME?</v>
      </c>
      <c r="AJ298" s="31" t="e">
        <f ca="1">Розрахунок!EE296</f>
        <v>#NAME?</v>
      </c>
      <c r="AK298" s="31" t="e">
        <f ca="1">Розрахунок!EF296</f>
        <v>#NAME?</v>
      </c>
      <c r="AL298" s="31" t="e">
        <f ca="1">Розрахунок!EG296</f>
        <v>#NAME?</v>
      </c>
      <c r="AM298" s="31" t="e">
        <f ca="1">Розрахунок!EH296</f>
        <v>#NAME?</v>
      </c>
      <c r="AN298" s="31" t="e">
        <f ca="1">Розрахунок!EI296</f>
        <v>#NAME?</v>
      </c>
      <c r="AO298" s="32" t="e">
        <f ca="1">Розрахунок!EJ296</f>
        <v>#NAME?</v>
      </c>
      <c r="AP298" s="149" t="e">
        <f ca="1">IF(OR(Розрахунок!$EP296&lt;&gt;""),"+","")</f>
        <v>#NAME?</v>
      </c>
      <c r="AQ298" s="5"/>
    </row>
    <row r="299" spans="1:43" s="52" customFormat="1" hidden="1" x14ac:dyDescent="0.2">
      <c r="A299" s="417" t="e">
        <f ca="1">Розрахунок!A297</f>
        <v>#NAME?</v>
      </c>
      <c r="B299" s="371">
        <f>Розрахунок!B297</f>
        <v>0</v>
      </c>
      <c r="C299" s="417" t="str">
        <f>Розрахунок!C297</f>
        <v/>
      </c>
      <c r="D299" s="398" t="str">
        <f>IF(Розрахунок!F297&lt;&gt;"",LEFT(Розрахунок!F297,LEN(Розрахунок!F297)-1)," ")</f>
        <v xml:space="preserve"> </v>
      </c>
      <c r="E299" s="399" t="str">
        <f>IF(Розрахунок!G297&lt;&gt;"",LEFT(Розрахунок!G297,LEN(Розрахунок!G297)-1)," ")</f>
        <v xml:space="preserve"> </v>
      </c>
      <c r="F299" s="399" t="str">
        <f>IF(Розрахунок!H297&lt;&gt;"",LEFT(Розрахунок!H297,LEN(Розрахунок!H297)-1)," ")</f>
        <v xml:space="preserve"> </v>
      </c>
      <c r="G299" s="400" t="str">
        <f>IF(Розрахунок!I297&lt;&gt;"",LEFT(Розрахунок!I297,LEN(Розрахунок!I297)-1)," ")</f>
        <v xml:space="preserve"> </v>
      </c>
      <c r="H299" s="136">
        <f>Розрахунок!J297</f>
        <v>0</v>
      </c>
      <c r="I299" s="399" t="str">
        <f>IF(Розрахунок!K297&lt;&gt;"",LEFT(Розрахунок!K297, LEN(Розрахунок!K297)-1)," ")</f>
        <v xml:space="preserve"> </v>
      </c>
      <c r="J299" s="399">
        <f>Розрахунок!E297</f>
        <v>0</v>
      </c>
      <c r="K299" s="85">
        <f>Розрахунок!DN297</f>
        <v>0</v>
      </c>
      <c r="L299" s="398">
        <f>Розрахунок!DM297</f>
        <v>0</v>
      </c>
      <c r="M299" s="399">
        <f ca="1">Розрахунок!L297</f>
        <v>0</v>
      </c>
      <c r="N299" s="399">
        <f ca="1">Розрахунок!M297</f>
        <v>0</v>
      </c>
      <c r="O299" s="399">
        <f ca="1">Розрахунок!N297</f>
        <v>0</v>
      </c>
      <c r="P299" s="399">
        <f ca="1">Розрахунок!O297</f>
        <v>0</v>
      </c>
      <c r="Q299" s="387">
        <f ca="1">Розрахунок!DL297</f>
        <v>0</v>
      </c>
      <c r="R299" s="383" t="str">
        <f t="shared" si="14"/>
        <v xml:space="preserve"> </v>
      </c>
      <c r="S299" s="398">
        <f>Розрахунок!U297</f>
        <v>0</v>
      </c>
      <c r="T299" s="400">
        <f>Розрахунок!AB297</f>
        <v>0</v>
      </c>
      <c r="U299" s="136">
        <f>Розрахунок!AI297</f>
        <v>0</v>
      </c>
      <c r="V299" s="85">
        <f>Розрахунок!AP297</f>
        <v>0</v>
      </c>
      <c r="W299" s="398">
        <f>Розрахунок!AW297</f>
        <v>0</v>
      </c>
      <c r="X299" s="400">
        <f>Розрахунок!BD297</f>
        <v>0</v>
      </c>
      <c r="Y299" s="136">
        <f>Розрахунок!BK297</f>
        <v>0</v>
      </c>
      <c r="Z299" s="85">
        <f>Розрахунок!BR297</f>
        <v>0</v>
      </c>
      <c r="AA299" s="398">
        <f>Розрахунок!BY297</f>
        <v>0</v>
      </c>
      <c r="AB299" s="85">
        <f>Розрахунок!CF297</f>
        <v>0</v>
      </c>
      <c r="AC299" s="398">
        <f>Розрахунок!CM297</f>
        <v>0</v>
      </c>
      <c r="AD299" s="400">
        <f>Розрахунок!CT297</f>
        <v>0</v>
      </c>
      <c r="AE299" s="398">
        <f>Розрахунок!DA297</f>
        <v>0</v>
      </c>
      <c r="AF299" s="400">
        <f>Розрахунок!DH297</f>
        <v>0</v>
      </c>
      <c r="AG299" s="148"/>
      <c r="AI299" s="30" t="e">
        <f ca="1">Розрахунок!ED297</f>
        <v>#NAME?</v>
      </c>
      <c r="AJ299" s="31" t="e">
        <f ca="1">Розрахунок!EE297</f>
        <v>#NAME?</v>
      </c>
      <c r="AK299" s="31" t="e">
        <f ca="1">Розрахунок!EF297</f>
        <v>#NAME?</v>
      </c>
      <c r="AL299" s="31" t="e">
        <f ca="1">Розрахунок!EG297</f>
        <v>#NAME?</v>
      </c>
      <c r="AM299" s="31" t="e">
        <f ca="1">Розрахунок!EH297</f>
        <v>#NAME?</v>
      </c>
      <c r="AN299" s="31" t="e">
        <f ca="1">Розрахунок!EI297</f>
        <v>#NAME?</v>
      </c>
      <c r="AO299" s="32" t="e">
        <f ca="1">Розрахунок!EJ297</f>
        <v>#NAME?</v>
      </c>
      <c r="AP299" s="149" t="e">
        <f ca="1">IF(OR(Розрахунок!$EP297&lt;&gt;""),"+","")</f>
        <v>#NAME?</v>
      </c>
      <c r="AQ299" s="5"/>
    </row>
    <row r="300" spans="1:43" s="52" customFormat="1" hidden="1" x14ac:dyDescent="0.2">
      <c r="A300" s="417" t="e">
        <f ca="1">Розрахунок!A298</f>
        <v>#NAME?</v>
      </c>
      <c r="B300" s="371">
        <f>Розрахунок!B298</f>
        <v>0</v>
      </c>
      <c r="C300" s="417" t="str">
        <f>Розрахунок!C298</f>
        <v/>
      </c>
      <c r="D300" s="398" t="str">
        <f>IF(Розрахунок!F298&lt;&gt;"",LEFT(Розрахунок!F298,LEN(Розрахунок!F298)-1)," ")</f>
        <v xml:space="preserve"> </v>
      </c>
      <c r="E300" s="399" t="str">
        <f>IF(Розрахунок!G298&lt;&gt;"",LEFT(Розрахунок!G298,LEN(Розрахунок!G298)-1)," ")</f>
        <v xml:space="preserve"> </v>
      </c>
      <c r="F300" s="399" t="str">
        <f>IF(Розрахунок!H298&lt;&gt;"",LEFT(Розрахунок!H298,LEN(Розрахунок!H298)-1)," ")</f>
        <v xml:space="preserve"> </v>
      </c>
      <c r="G300" s="400" t="str">
        <f>IF(Розрахунок!I298&lt;&gt;"",LEFT(Розрахунок!I298,LEN(Розрахунок!I298)-1)," ")</f>
        <v xml:space="preserve"> </v>
      </c>
      <c r="H300" s="136">
        <f>Розрахунок!J298</f>
        <v>0</v>
      </c>
      <c r="I300" s="399" t="str">
        <f>IF(Розрахунок!K298&lt;&gt;"",LEFT(Розрахунок!K298, LEN(Розрахунок!K298)-1)," ")</f>
        <v xml:space="preserve"> </v>
      </c>
      <c r="J300" s="399">
        <f>Розрахунок!E298</f>
        <v>0</v>
      </c>
      <c r="K300" s="85">
        <f>Розрахунок!DN298</f>
        <v>0</v>
      </c>
      <c r="L300" s="398">
        <f>Розрахунок!DM298</f>
        <v>0</v>
      </c>
      <c r="M300" s="399">
        <f ca="1">Розрахунок!L298</f>
        <v>0</v>
      </c>
      <c r="N300" s="399">
        <f ca="1">Розрахунок!M298</f>
        <v>0</v>
      </c>
      <c r="O300" s="399">
        <f ca="1">Розрахунок!N298</f>
        <v>0</v>
      </c>
      <c r="P300" s="399">
        <f ca="1">Розрахунок!O298</f>
        <v>0</v>
      </c>
      <c r="Q300" s="387">
        <f ca="1">Розрахунок!DL298</f>
        <v>0</v>
      </c>
      <c r="R300" s="383" t="str">
        <f t="shared" si="14"/>
        <v xml:space="preserve"> </v>
      </c>
      <c r="S300" s="398">
        <f>Розрахунок!U298</f>
        <v>0</v>
      </c>
      <c r="T300" s="400">
        <f>Розрахунок!AB298</f>
        <v>0</v>
      </c>
      <c r="U300" s="136">
        <f>Розрахунок!AI298</f>
        <v>0</v>
      </c>
      <c r="V300" s="85">
        <f>Розрахунок!AP298</f>
        <v>0</v>
      </c>
      <c r="W300" s="398">
        <f>Розрахунок!AW298</f>
        <v>0</v>
      </c>
      <c r="X300" s="400">
        <f>Розрахунок!BD298</f>
        <v>0</v>
      </c>
      <c r="Y300" s="136">
        <f>Розрахунок!BK298</f>
        <v>0</v>
      </c>
      <c r="Z300" s="85">
        <f>Розрахунок!BR298</f>
        <v>0</v>
      </c>
      <c r="AA300" s="398">
        <f>Розрахунок!BY298</f>
        <v>0</v>
      </c>
      <c r="AB300" s="85">
        <f>Розрахунок!CF298</f>
        <v>0</v>
      </c>
      <c r="AC300" s="398">
        <f>Розрахунок!CM298</f>
        <v>0</v>
      </c>
      <c r="AD300" s="400">
        <f>Розрахунок!CT298</f>
        <v>0</v>
      </c>
      <c r="AE300" s="398">
        <f>Розрахунок!DA298</f>
        <v>0</v>
      </c>
      <c r="AF300" s="400">
        <f>Розрахунок!DH298</f>
        <v>0</v>
      </c>
      <c r="AG300" s="148"/>
      <c r="AI300" s="30" t="e">
        <f ca="1">Розрахунок!ED298</f>
        <v>#NAME?</v>
      </c>
      <c r="AJ300" s="31" t="e">
        <f ca="1">Розрахунок!EE298</f>
        <v>#NAME?</v>
      </c>
      <c r="AK300" s="31" t="e">
        <f ca="1">Розрахунок!EF298</f>
        <v>#NAME?</v>
      </c>
      <c r="AL300" s="31" t="e">
        <f ca="1">Розрахунок!EG298</f>
        <v>#NAME?</v>
      </c>
      <c r="AM300" s="31" t="e">
        <f ca="1">Розрахунок!EH298</f>
        <v>#NAME?</v>
      </c>
      <c r="AN300" s="31" t="e">
        <f ca="1">Розрахунок!EI298</f>
        <v>#NAME?</v>
      </c>
      <c r="AO300" s="32" t="e">
        <f ca="1">Розрахунок!EJ298</f>
        <v>#NAME?</v>
      </c>
      <c r="AP300" s="149" t="e">
        <f ca="1">IF(OR(Розрахунок!$EP298&lt;&gt;""),"+","")</f>
        <v>#NAME?</v>
      </c>
      <c r="AQ300" s="5"/>
    </row>
    <row r="301" spans="1:43" s="52" customFormat="1" hidden="1" x14ac:dyDescent="0.2">
      <c r="A301" s="417" t="e">
        <f ca="1">Розрахунок!A299</f>
        <v>#NAME?</v>
      </c>
      <c r="B301" s="371">
        <f>Розрахунок!B299</f>
        <v>0</v>
      </c>
      <c r="C301" s="417" t="str">
        <f>Розрахунок!C299</f>
        <v/>
      </c>
      <c r="D301" s="398" t="str">
        <f>IF(Розрахунок!F299&lt;&gt;"",LEFT(Розрахунок!F299,LEN(Розрахунок!F299)-1)," ")</f>
        <v xml:space="preserve"> </v>
      </c>
      <c r="E301" s="399" t="str">
        <f>IF(Розрахунок!G299&lt;&gt;"",LEFT(Розрахунок!G299,LEN(Розрахунок!G299)-1)," ")</f>
        <v xml:space="preserve"> </v>
      </c>
      <c r="F301" s="399" t="str">
        <f>IF(Розрахунок!H299&lt;&gt;"",LEFT(Розрахунок!H299,LEN(Розрахунок!H299)-1)," ")</f>
        <v xml:space="preserve"> </v>
      </c>
      <c r="G301" s="400" t="str">
        <f>IF(Розрахунок!I299&lt;&gt;"",LEFT(Розрахунок!I299,LEN(Розрахунок!I299)-1)," ")</f>
        <v xml:space="preserve"> </v>
      </c>
      <c r="H301" s="136">
        <f>Розрахунок!J299</f>
        <v>0</v>
      </c>
      <c r="I301" s="399" t="str">
        <f>IF(Розрахунок!K299&lt;&gt;"",LEFT(Розрахунок!K299, LEN(Розрахунок!K299)-1)," ")</f>
        <v xml:space="preserve"> </v>
      </c>
      <c r="J301" s="399">
        <f>Розрахунок!E299</f>
        <v>0</v>
      </c>
      <c r="K301" s="85">
        <f>Розрахунок!DN299</f>
        <v>0</v>
      </c>
      <c r="L301" s="398">
        <f>Розрахунок!DM299</f>
        <v>0</v>
      </c>
      <c r="M301" s="399">
        <f ca="1">Розрахунок!L299</f>
        <v>0</v>
      </c>
      <c r="N301" s="399">
        <f ca="1">Розрахунок!M299</f>
        <v>0</v>
      </c>
      <c r="O301" s="399">
        <f ca="1">Розрахунок!N299</f>
        <v>0</v>
      </c>
      <c r="P301" s="399">
        <f ca="1">Розрахунок!O299</f>
        <v>0</v>
      </c>
      <c r="Q301" s="387">
        <f ca="1">Розрахунок!DL299</f>
        <v>0</v>
      </c>
      <c r="R301" s="383" t="str">
        <f t="shared" si="14"/>
        <v xml:space="preserve"> </v>
      </c>
      <c r="S301" s="398">
        <f>Розрахунок!U299</f>
        <v>0</v>
      </c>
      <c r="T301" s="400">
        <f>Розрахунок!AB299</f>
        <v>0</v>
      </c>
      <c r="U301" s="136">
        <f>Розрахунок!AI299</f>
        <v>0</v>
      </c>
      <c r="V301" s="85">
        <f>Розрахунок!AP299</f>
        <v>0</v>
      </c>
      <c r="W301" s="398">
        <f>Розрахунок!AW299</f>
        <v>0</v>
      </c>
      <c r="X301" s="400">
        <f>Розрахунок!BD299</f>
        <v>0</v>
      </c>
      <c r="Y301" s="136">
        <f>Розрахунок!BK299</f>
        <v>0</v>
      </c>
      <c r="Z301" s="85">
        <f>Розрахунок!BR299</f>
        <v>0</v>
      </c>
      <c r="AA301" s="398">
        <f>Розрахунок!BY299</f>
        <v>0</v>
      </c>
      <c r="AB301" s="85">
        <f>Розрахунок!CF299</f>
        <v>0</v>
      </c>
      <c r="AC301" s="398">
        <f>Розрахунок!CM299</f>
        <v>0</v>
      </c>
      <c r="AD301" s="400">
        <f>Розрахунок!CT299</f>
        <v>0</v>
      </c>
      <c r="AE301" s="398">
        <f>Розрахунок!DA299</f>
        <v>0</v>
      </c>
      <c r="AF301" s="400">
        <f>Розрахунок!DH299</f>
        <v>0</v>
      </c>
      <c r="AG301" s="148"/>
      <c r="AI301" s="30" t="e">
        <f ca="1">Розрахунок!ED299</f>
        <v>#NAME?</v>
      </c>
      <c r="AJ301" s="31" t="e">
        <f ca="1">Розрахунок!EE299</f>
        <v>#NAME?</v>
      </c>
      <c r="AK301" s="31" t="e">
        <f ca="1">Розрахунок!EF299</f>
        <v>#NAME?</v>
      </c>
      <c r="AL301" s="31" t="e">
        <f ca="1">Розрахунок!EG299</f>
        <v>#NAME?</v>
      </c>
      <c r="AM301" s="31" t="e">
        <f ca="1">Розрахунок!EH299</f>
        <v>#NAME?</v>
      </c>
      <c r="AN301" s="31" t="e">
        <f ca="1">Розрахунок!EI299</f>
        <v>#NAME?</v>
      </c>
      <c r="AO301" s="32" t="e">
        <f ca="1">Розрахунок!EJ299</f>
        <v>#NAME?</v>
      </c>
      <c r="AP301" s="149" t="e">
        <f ca="1">IF(OR(Розрахунок!$EP299&lt;&gt;""),"+","")</f>
        <v>#NAME?</v>
      </c>
      <c r="AQ301" s="5"/>
    </row>
    <row r="302" spans="1:43" s="52" customFormat="1" hidden="1" x14ac:dyDescent="0.2">
      <c r="A302" s="417" t="e">
        <f ca="1">Розрахунок!A300</f>
        <v>#NAME?</v>
      </c>
      <c r="B302" s="371">
        <f>Розрахунок!B300</f>
        <v>0</v>
      </c>
      <c r="C302" s="417" t="str">
        <f>Розрахунок!C300</f>
        <v/>
      </c>
      <c r="D302" s="398" t="str">
        <f>IF(Розрахунок!F300&lt;&gt;"",LEFT(Розрахунок!F300,LEN(Розрахунок!F300)-1)," ")</f>
        <v xml:space="preserve"> </v>
      </c>
      <c r="E302" s="399" t="str">
        <f>IF(Розрахунок!G300&lt;&gt;"",LEFT(Розрахунок!G300,LEN(Розрахунок!G300)-1)," ")</f>
        <v xml:space="preserve"> </v>
      </c>
      <c r="F302" s="399" t="str">
        <f>IF(Розрахунок!H300&lt;&gt;"",LEFT(Розрахунок!H300,LEN(Розрахунок!H300)-1)," ")</f>
        <v xml:space="preserve"> </v>
      </c>
      <c r="G302" s="400" t="str">
        <f>IF(Розрахунок!I300&lt;&gt;"",LEFT(Розрахунок!I300,LEN(Розрахунок!I300)-1)," ")</f>
        <v xml:space="preserve"> </v>
      </c>
      <c r="H302" s="136">
        <f>Розрахунок!J300</f>
        <v>0</v>
      </c>
      <c r="I302" s="399" t="str">
        <f>IF(Розрахунок!K300&lt;&gt;"",LEFT(Розрахунок!K300, LEN(Розрахунок!K300)-1)," ")</f>
        <v xml:space="preserve"> </v>
      </c>
      <c r="J302" s="399">
        <f>Розрахунок!E300</f>
        <v>0</v>
      </c>
      <c r="K302" s="85">
        <f>Розрахунок!DN300</f>
        <v>0</v>
      </c>
      <c r="L302" s="398">
        <f>Розрахунок!DM300</f>
        <v>0</v>
      </c>
      <c r="M302" s="399">
        <f ca="1">Розрахунок!L300</f>
        <v>0</v>
      </c>
      <c r="N302" s="399">
        <f ca="1">Розрахунок!M300</f>
        <v>0</v>
      </c>
      <c r="O302" s="399">
        <f ca="1">Розрахунок!N300</f>
        <v>0</v>
      </c>
      <c r="P302" s="399">
        <f ca="1">Розрахунок!O300</f>
        <v>0</v>
      </c>
      <c r="Q302" s="387">
        <f ca="1">Розрахунок!DL300</f>
        <v>0</v>
      </c>
      <c r="R302" s="383" t="str">
        <f t="shared" si="14"/>
        <v xml:space="preserve"> </v>
      </c>
      <c r="S302" s="398">
        <f>Розрахунок!U300</f>
        <v>0</v>
      </c>
      <c r="T302" s="400">
        <f>Розрахунок!AB300</f>
        <v>0</v>
      </c>
      <c r="U302" s="136">
        <f>Розрахунок!AI300</f>
        <v>0</v>
      </c>
      <c r="V302" s="85">
        <f>Розрахунок!AP300</f>
        <v>0</v>
      </c>
      <c r="W302" s="398">
        <f>Розрахунок!AW300</f>
        <v>0</v>
      </c>
      <c r="X302" s="400">
        <f>Розрахунок!BD300</f>
        <v>0</v>
      </c>
      <c r="Y302" s="136">
        <f>Розрахунок!BK300</f>
        <v>0</v>
      </c>
      <c r="Z302" s="85">
        <f>Розрахунок!BR300</f>
        <v>0</v>
      </c>
      <c r="AA302" s="398">
        <f>Розрахунок!BY300</f>
        <v>0</v>
      </c>
      <c r="AB302" s="85">
        <f>Розрахунок!CF300</f>
        <v>0</v>
      </c>
      <c r="AC302" s="398">
        <f>Розрахунок!CM300</f>
        <v>0</v>
      </c>
      <c r="AD302" s="400">
        <f>Розрахунок!CT300</f>
        <v>0</v>
      </c>
      <c r="AE302" s="398">
        <f>Розрахунок!DA300</f>
        <v>0</v>
      </c>
      <c r="AF302" s="400">
        <f>Розрахунок!DH300</f>
        <v>0</v>
      </c>
      <c r="AG302" s="148"/>
      <c r="AI302" s="30" t="e">
        <f ca="1">Розрахунок!ED300</f>
        <v>#NAME?</v>
      </c>
      <c r="AJ302" s="31" t="e">
        <f ca="1">Розрахунок!EE300</f>
        <v>#NAME?</v>
      </c>
      <c r="AK302" s="31" t="e">
        <f ca="1">Розрахунок!EF300</f>
        <v>#NAME?</v>
      </c>
      <c r="AL302" s="31" t="e">
        <f ca="1">Розрахунок!EG300</f>
        <v>#NAME?</v>
      </c>
      <c r="AM302" s="31" t="e">
        <f ca="1">Розрахунок!EH300</f>
        <v>#NAME?</v>
      </c>
      <c r="AN302" s="31" t="e">
        <f ca="1">Розрахунок!EI300</f>
        <v>#NAME?</v>
      </c>
      <c r="AO302" s="32" t="e">
        <f ca="1">Розрахунок!EJ300</f>
        <v>#NAME?</v>
      </c>
      <c r="AP302" s="149" t="e">
        <f ca="1">IF(OR(Розрахунок!$EP300&lt;&gt;""),"+","")</f>
        <v>#NAME?</v>
      </c>
      <c r="AQ302" s="5"/>
    </row>
    <row r="303" spans="1:43" s="52" customFormat="1" hidden="1" x14ac:dyDescent="0.2">
      <c r="A303" s="417" t="e">
        <f ca="1">Розрахунок!A301</f>
        <v>#NAME?</v>
      </c>
      <c r="B303" s="371">
        <f>Розрахунок!B301</f>
        <v>0</v>
      </c>
      <c r="C303" s="417" t="str">
        <f>Розрахунок!C301</f>
        <v/>
      </c>
      <c r="D303" s="398" t="str">
        <f>IF(Розрахунок!F301&lt;&gt;"",LEFT(Розрахунок!F301,LEN(Розрахунок!F301)-1)," ")</f>
        <v xml:space="preserve"> </v>
      </c>
      <c r="E303" s="399" t="str">
        <f>IF(Розрахунок!G301&lt;&gt;"",LEFT(Розрахунок!G301,LEN(Розрахунок!G301)-1)," ")</f>
        <v xml:space="preserve"> </v>
      </c>
      <c r="F303" s="399" t="str">
        <f>IF(Розрахунок!H301&lt;&gt;"",LEFT(Розрахунок!H301,LEN(Розрахунок!H301)-1)," ")</f>
        <v xml:space="preserve"> </v>
      </c>
      <c r="G303" s="400" t="str">
        <f>IF(Розрахунок!I301&lt;&gt;"",LEFT(Розрахунок!I301,LEN(Розрахунок!I301)-1)," ")</f>
        <v xml:space="preserve"> </v>
      </c>
      <c r="H303" s="136">
        <f>Розрахунок!J301</f>
        <v>0</v>
      </c>
      <c r="I303" s="399" t="str">
        <f>IF(Розрахунок!K301&lt;&gt;"",LEFT(Розрахунок!K301, LEN(Розрахунок!K301)-1)," ")</f>
        <v xml:space="preserve"> </v>
      </c>
      <c r="J303" s="399">
        <f>Розрахунок!E301</f>
        <v>0</v>
      </c>
      <c r="K303" s="85">
        <f>Розрахунок!DN301</f>
        <v>0</v>
      </c>
      <c r="L303" s="398">
        <f>Розрахунок!DM301</f>
        <v>0</v>
      </c>
      <c r="M303" s="399">
        <f ca="1">Розрахунок!L301</f>
        <v>0</v>
      </c>
      <c r="N303" s="399">
        <f ca="1">Розрахунок!M301</f>
        <v>0</v>
      </c>
      <c r="O303" s="399">
        <f ca="1">Розрахунок!N301</f>
        <v>0</v>
      </c>
      <c r="P303" s="399">
        <f ca="1">Розрахунок!O301</f>
        <v>0</v>
      </c>
      <c r="Q303" s="387">
        <f ca="1">Розрахунок!DL301</f>
        <v>0</v>
      </c>
      <c r="R303" s="383" t="str">
        <f t="shared" si="14"/>
        <v xml:space="preserve"> </v>
      </c>
      <c r="S303" s="398">
        <f>Розрахунок!U301</f>
        <v>0</v>
      </c>
      <c r="T303" s="400">
        <f>Розрахунок!AB301</f>
        <v>0</v>
      </c>
      <c r="U303" s="136">
        <f>Розрахунок!AI301</f>
        <v>0</v>
      </c>
      <c r="V303" s="85">
        <f>Розрахунок!AP301</f>
        <v>0</v>
      </c>
      <c r="W303" s="398">
        <f>Розрахунок!AW301</f>
        <v>0</v>
      </c>
      <c r="X303" s="400">
        <f>Розрахунок!BD301</f>
        <v>0</v>
      </c>
      <c r="Y303" s="136">
        <f>Розрахунок!BK301</f>
        <v>0</v>
      </c>
      <c r="Z303" s="85">
        <f>Розрахунок!BR301</f>
        <v>0</v>
      </c>
      <c r="AA303" s="398">
        <f>Розрахунок!BY301</f>
        <v>0</v>
      </c>
      <c r="AB303" s="85">
        <f>Розрахунок!CF301</f>
        <v>0</v>
      </c>
      <c r="AC303" s="398">
        <f>Розрахунок!CM301</f>
        <v>0</v>
      </c>
      <c r="AD303" s="400">
        <f>Розрахунок!CT301</f>
        <v>0</v>
      </c>
      <c r="AE303" s="398">
        <f>Розрахунок!DA301</f>
        <v>0</v>
      </c>
      <c r="AF303" s="400">
        <f>Розрахунок!DH301</f>
        <v>0</v>
      </c>
      <c r="AG303" s="148"/>
      <c r="AI303" s="30" t="e">
        <f ca="1">Розрахунок!ED301</f>
        <v>#NAME?</v>
      </c>
      <c r="AJ303" s="31" t="e">
        <f ca="1">Розрахунок!EE301</f>
        <v>#NAME?</v>
      </c>
      <c r="AK303" s="31" t="e">
        <f ca="1">Розрахунок!EF301</f>
        <v>#NAME?</v>
      </c>
      <c r="AL303" s="31" t="e">
        <f ca="1">Розрахунок!EG301</f>
        <v>#NAME?</v>
      </c>
      <c r="AM303" s="31" t="e">
        <f ca="1">Розрахунок!EH301</f>
        <v>#NAME?</v>
      </c>
      <c r="AN303" s="31" t="e">
        <f ca="1">Розрахунок!EI301</f>
        <v>#NAME?</v>
      </c>
      <c r="AO303" s="32" t="e">
        <f ca="1">Розрахунок!EJ301</f>
        <v>#NAME?</v>
      </c>
      <c r="AP303" s="149" t="e">
        <f ca="1">IF(OR(Розрахунок!$EP301&lt;&gt;""),"+","")</f>
        <v>#NAME?</v>
      </c>
      <c r="AQ303" s="5"/>
    </row>
    <row r="304" spans="1:43" s="52" customFormat="1" hidden="1" x14ac:dyDescent="0.2">
      <c r="A304" s="417" t="e">
        <f ca="1">Розрахунок!A302</f>
        <v>#NAME?</v>
      </c>
      <c r="B304" s="371">
        <f>Розрахунок!B302</f>
        <v>0</v>
      </c>
      <c r="C304" s="417" t="str">
        <f>Розрахунок!C302</f>
        <v/>
      </c>
      <c r="D304" s="398" t="str">
        <f>IF(Розрахунок!F302&lt;&gt;"",LEFT(Розрахунок!F302,LEN(Розрахунок!F302)-1)," ")</f>
        <v xml:space="preserve"> </v>
      </c>
      <c r="E304" s="399" t="str">
        <f>IF(Розрахунок!G302&lt;&gt;"",LEFT(Розрахунок!G302,LEN(Розрахунок!G302)-1)," ")</f>
        <v xml:space="preserve"> </v>
      </c>
      <c r="F304" s="399" t="str">
        <f>IF(Розрахунок!H302&lt;&gt;"",LEFT(Розрахунок!H302,LEN(Розрахунок!H302)-1)," ")</f>
        <v xml:space="preserve"> </v>
      </c>
      <c r="G304" s="400" t="str">
        <f>IF(Розрахунок!I302&lt;&gt;"",LEFT(Розрахунок!I302,LEN(Розрахунок!I302)-1)," ")</f>
        <v xml:space="preserve"> </v>
      </c>
      <c r="H304" s="136">
        <f>Розрахунок!J302</f>
        <v>0</v>
      </c>
      <c r="I304" s="399" t="str">
        <f>IF(Розрахунок!K302&lt;&gt;"",LEFT(Розрахунок!K302, LEN(Розрахунок!K302)-1)," ")</f>
        <v xml:space="preserve"> </v>
      </c>
      <c r="J304" s="399">
        <f>Розрахунок!E302</f>
        <v>0</v>
      </c>
      <c r="K304" s="85">
        <f>Розрахунок!DN302</f>
        <v>0</v>
      </c>
      <c r="L304" s="398">
        <f>Розрахунок!DM302</f>
        <v>0</v>
      </c>
      <c r="M304" s="399">
        <f ca="1">Розрахунок!L302</f>
        <v>0</v>
      </c>
      <c r="N304" s="399">
        <f ca="1">Розрахунок!M302</f>
        <v>0</v>
      </c>
      <c r="O304" s="399">
        <f ca="1">Розрахунок!N302</f>
        <v>0</v>
      </c>
      <c r="P304" s="399">
        <f ca="1">Розрахунок!O302</f>
        <v>0</v>
      </c>
      <c r="Q304" s="387">
        <f ca="1">Розрахунок!DL302</f>
        <v>0</v>
      </c>
      <c r="R304" s="383" t="str">
        <f t="shared" si="14"/>
        <v xml:space="preserve"> </v>
      </c>
      <c r="S304" s="398">
        <f>Розрахунок!U302</f>
        <v>0</v>
      </c>
      <c r="T304" s="400">
        <f>Розрахунок!AB302</f>
        <v>0</v>
      </c>
      <c r="U304" s="136">
        <f>Розрахунок!AI302</f>
        <v>0</v>
      </c>
      <c r="V304" s="85">
        <f>Розрахунок!AP302</f>
        <v>0</v>
      </c>
      <c r="W304" s="398">
        <f>Розрахунок!AW302</f>
        <v>0</v>
      </c>
      <c r="X304" s="400">
        <f>Розрахунок!BD302</f>
        <v>0</v>
      </c>
      <c r="Y304" s="136">
        <f>Розрахунок!BK302</f>
        <v>0</v>
      </c>
      <c r="Z304" s="85">
        <f>Розрахунок!BR302</f>
        <v>0</v>
      </c>
      <c r="AA304" s="398">
        <f>Розрахунок!BY302</f>
        <v>0</v>
      </c>
      <c r="AB304" s="85">
        <f>Розрахунок!CF302</f>
        <v>0</v>
      </c>
      <c r="AC304" s="398">
        <f>Розрахунок!CM302</f>
        <v>0</v>
      </c>
      <c r="AD304" s="400">
        <f>Розрахунок!CT302</f>
        <v>0</v>
      </c>
      <c r="AE304" s="398">
        <f>Розрахунок!DA302</f>
        <v>0</v>
      </c>
      <c r="AF304" s="400">
        <f>Розрахунок!DH302</f>
        <v>0</v>
      </c>
      <c r="AG304" s="148"/>
      <c r="AI304" s="30" t="e">
        <f ca="1">Розрахунок!ED302</f>
        <v>#NAME?</v>
      </c>
      <c r="AJ304" s="31" t="e">
        <f ca="1">Розрахунок!EE302</f>
        <v>#NAME?</v>
      </c>
      <c r="AK304" s="31" t="e">
        <f ca="1">Розрахунок!EF302</f>
        <v>#NAME?</v>
      </c>
      <c r="AL304" s="31" t="e">
        <f ca="1">Розрахунок!EG302</f>
        <v>#NAME?</v>
      </c>
      <c r="AM304" s="31" t="e">
        <f ca="1">Розрахунок!EH302</f>
        <v>#NAME?</v>
      </c>
      <c r="AN304" s="31" t="e">
        <f ca="1">Розрахунок!EI302</f>
        <v>#NAME?</v>
      </c>
      <c r="AO304" s="32" t="e">
        <f ca="1">Розрахунок!EJ302</f>
        <v>#NAME?</v>
      </c>
      <c r="AP304" s="149" t="e">
        <f ca="1">IF(OR(Розрахунок!$EP302&lt;&gt;""),"+","")</f>
        <v>#NAME?</v>
      </c>
      <c r="AQ304" s="5"/>
    </row>
    <row r="305" spans="1:43" s="52" customFormat="1" hidden="1" x14ac:dyDescent="0.2">
      <c r="A305" s="417" t="e">
        <f ca="1">Розрахунок!A303</f>
        <v>#NAME?</v>
      </c>
      <c r="B305" s="371">
        <f>Розрахунок!B303</f>
        <v>0</v>
      </c>
      <c r="C305" s="417" t="str">
        <f>Розрахунок!C303</f>
        <v/>
      </c>
      <c r="D305" s="398" t="str">
        <f>IF(Розрахунок!F303&lt;&gt;"",LEFT(Розрахунок!F303,LEN(Розрахунок!F303)-1)," ")</f>
        <v xml:space="preserve"> </v>
      </c>
      <c r="E305" s="399" t="str">
        <f>IF(Розрахунок!G303&lt;&gt;"",LEFT(Розрахунок!G303,LEN(Розрахунок!G303)-1)," ")</f>
        <v xml:space="preserve"> </v>
      </c>
      <c r="F305" s="399" t="str">
        <f>IF(Розрахунок!H303&lt;&gt;"",LEFT(Розрахунок!H303,LEN(Розрахунок!H303)-1)," ")</f>
        <v xml:space="preserve"> </v>
      </c>
      <c r="G305" s="400" t="str">
        <f>IF(Розрахунок!I303&lt;&gt;"",LEFT(Розрахунок!I303,LEN(Розрахунок!I303)-1)," ")</f>
        <v xml:space="preserve"> </v>
      </c>
      <c r="H305" s="136">
        <f>Розрахунок!J303</f>
        <v>0</v>
      </c>
      <c r="I305" s="399" t="str">
        <f>IF(Розрахунок!K303&lt;&gt;"",LEFT(Розрахунок!K303, LEN(Розрахунок!K303)-1)," ")</f>
        <v xml:space="preserve"> </v>
      </c>
      <c r="J305" s="399">
        <f>Розрахунок!E303</f>
        <v>0</v>
      </c>
      <c r="K305" s="85">
        <f>Розрахунок!DN303</f>
        <v>0</v>
      </c>
      <c r="L305" s="398">
        <f>Розрахунок!DM303</f>
        <v>0</v>
      </c>
      <c r="M305" s="399">
        <f ca="1">Розрахунок!L303</f>
        <v>0</v>
      </c>
      <c r="N305" s="399">
        <f ca="1">Розрахунок!M303</f>
        <v>0</v>
      </c>
      <c r="O305" s="399">
        <f ca="1">Розрахунок!N303</f>
        <v>0</v>
      </c>
      <c r="P305" s="399">
        <f ca="1">Розрахунок!O303</f>
        <v>0</v>
      </c>
      <c r="Q305" s="387">
        <f ca="1">Розрахунок!DL303</f>
        <v>0</v>
      </c>
      <c r="R305" s="383" t="str">
        <f t="shared" si="14"/>
        <v xml:space="preserve"> </v>
      </c>
      <c r="S305" s="398">
        <f>Розрахунок!U303</f>
        <v>0</v>
      </c>
      <c r="T305" s="400">
        <f>Розрахунок!AB303</f>
        <v>0</v>
      </c>
      <c r="U305" s="136">
        <f>Розрахунок!AI303</f>
        <v>0</v>
      </c>
      <c r="V305" s="85">
        <f>Розрахунок!AP303</f>
        <v>0</v>
      </c>
      <c r="W305" s="398">
        <f>Розрахунок!AW303</f>
        <v>0</v>
      </c>
      <c r="X305" s="400">
        <f>Розрахунок!BD303</f>
        <v>0</v>
      </c>
      <c r="Y305" s="136">
        <f>Розрахунок!BK303</f>
        <v>0</v>
      </c>
      <c r="Z305" s="85">
        <f>Розрахунок!BR303</f>
        <v>0</v>
      </c>
      <c r="AA305" s="398">
        <f>Розрахунок!BY303</f>
        <v>0</v>
      </c>
      <c r="AB305" s="85">
        <f>Розрахунок!CF303</f>
        <v>0</v>
      </c>
      <c r="AC305" s="398">
        <f>Розрахунок!CM303</f>
        <v>0</v>
      </c>
      <c r="AD305" s="400">
        <f>Розрахунок!CT303</f>
        <v>0</v>
      </c>
      <c r="AE305" s="398">
        <f>Розрахунок!DA303</f>
        <v>0</v>
      </c>
      <c r="AF305" s="400">
        <f>Розрахунок!DH303</f>
        <v>0</v>
      </c>
      <c r="AG305" s="148"/>
      <c r="AI305" s="30" t="e">
        <f ca="1">Розрахунок!ED303</f>
        <v>#NAME?</v>
      </c>
      <c r="AJ305" s="31" t="e">
        <f ca="1">Розрахунок!EE303</f>
        <v>#NAME?</v>
      </c>
      <c r="AK305" s="31" t="e">
        <f ca="1">Розрахунок!EF303</f>
        <v>#NAME?</v>
      </c>
      <c r="AL305" s="31" t="e">
        <f ca="1">Розрахунок!EG303</f>
        <v>#NAME?</v>
      </c>
      <c r="AM305" s="31" t="e">
        <f ca="1">Розрахунок!EH303</f>
        <v>#NAME?</v>
      </c>
      <c r="AN305" s="31" t="e">
        <f ca="1">Розрахунок!EI303</f>
        <v>#NAME?</v>
      </c>
      <c r="AO305" s="32" t="e">
        <f ca="1">Розрахунок!EJ303</f>
        <v>#NAME?</v>
      </c>
      <c r="AP305" s="149" t="e">
        <f ca="1">IF(OR(Розрахунок!$EP303&lt;&gt;""),"+","")</f>
        <v>#NAME?</v>
      </c>
      <c r="AQ305" s="5"/>
    </row>
    <row r="306" spans="1:43" s="52" customFormat="1" hidden="1" x14ac:dyDescent="0.2">
      <c r="A306" s="417" t="e">
        <f ca="1">Розрахунок!A304</f>
        <v>#NAME?</v>
      </c>
      <c r="B306" s="371">
        <f>Розрахунок!B304</f>
        <v>0</v>
      </c>
      <c r="C306" s="417" t="str">
        <f>Розрахунок!C304</f>
        <v/>
      </c>
      <c r="D306" s="398" t="str">
        <f>IF(Розрахунок!F304&lt;&gt;"",LEFT(Розрахунок!F304,LEN(Розрахунок!F304)-1)," ")</f>
        <v xml:space="preserve"> </v>
      </c>
      <c r="E306" s="399" t="str">
        <f>IF(Розрахунок!G304&lt;&gt;"",LEFT(Розрахунок!G304,LEN(Розрахунок!G304)-1)," ")</f>
        <v xml:space="preserve"> </v>
      </c>
      <c r="F306" s="399" t="str">
        <f>IF(Розрахунок!H304&lt;&gt;"",LEFT(Розрахунок!H304,LEN(Розрахунок!H304)-1)," ")</f>
        <v xml:space="preserve"> </v>
      </c>
      <c r="G306" s="400" t="str">
        <f>IF(Розрахунок!I304&lt;&gt;"",LEFT(Розрахунок!I304,LEN(Розрахунок!I304)-1)," ")</f>
        <v xml:space="preserve"> </v>
      </c>
      <c r="H306" s="136">
        <f>Розрахунок!J304</f>
        <v>0</v>
      </c>
      <c r="I306" s="399" t="str">
        <f>IF(Розрахунок!K304&lt;&gt;"",LEFT(Розрахунок!K304, LEN(Розрахунок!K304)-1)," ")</f>
        <v xml:space="preserve"> </v>
      </c>
      <c r="J306" s="399">
        <f>Розрахунок!E304</f>
        <v>0</v>
      </c>
      <c r="K306" s="85">
        <f>Розрахунок!DN304</f>
        <v>0</v>
      </c>
      <c r="L306" s="398">
        <f>Розрахунок!DM304</f>
        <v>0</v>
      </c>
      <c r="M306" s="399">
        <f ca="1">Розрахунок!L304</f>
        <v>0</v>
      </c>
      <c r="N306" s="399">
        <f ca="1">Розрахунок!M304</f>
        <v>0</v>
      </c>
      <c r="O306" s="399">
        <f ca="1">Розрахунок!N304</f>
        <v>0</v>
      </c>
      <c r="P306" s="399">
        <f ca="1">Розрахунок!O304</f>
        <v>0</v>
      </c>
      <c r="Q306" s="387">
        <f ca="1">Розрахунок!DL304</f>
        <v>0</v>
      </c>
      <c r="R306" s="383" t="str">
        <f t="shared" si="14"/>
        <v xml:space="preserve"> </v>
      </c>
      <c r="S306" s="398">
        <f>Розрахунок!U304</f>
        <v>0</v>
      </c>
      <c r="T306" s="400">
        <f>Розрахунок!AB304</f>
        <v>0</v>
      </c>
      <c r="U306" s="136">
        <f>Розрахунок!AI304</f>
        <v>0</v>
      </c>
      <c r="V306" s="85">
        <f>Розрахунок!AP304</f>
        <v>0</v>
      </c>
      <c r="W306" s="398">
        <f>Розрахунок!AW304</f>
        <v>0</v>
      </c>
      <c r="X306" s="400">
        <f>Розрахунок!BD304</f>
        <v>0</v>
      </c>
      <c r="Y306" s="136">
        <f>Розрахунок!BK304</f>
        <v>0</v>
      </c>
      <c r="Z306" s="85">
        <f>Розрахунок!BR304</f>
        <v>0</v>
      </c>
      <c r="AA306" s="398">
        <f>Розрахунок!BY304</f>
        <v>0</v>
      </c>
      <c r="AB306" s="85">
        <f>Розрахунок!CF304</f>
        <v>0</v>
      </c>
      <c r="AC306" s="398">
        <f>Розрахунок!CM304</f>
        <v>0</v>
      </c>
      <c r="AD306" s="400">
        <f>Розрахунок!CT304</f>
        <v>0</v>
      </c>
      <c r="AE306" s="398">
        <f>Розрахунок!DA304</f>
        <v>0</v>
      </c>
      <c r="AF306" s="400">
        <f>Розрахунок!DH304</f>
        <v>0</v>
      </c>
      <c r="AG306" s="148"/>
      <c r="AI306" s="30" t="e">
        <f ca="1">Розрахунок!ED304</f>
        <v>#NAME?</v>
      </c>
      <c r="AJ306" s="31" t="e">
        <f ca="1">Розрахунок!EE304</f>
        <v>#NAME?</v>
      </c>
      <c r="AK306" s="31" t="e">
        <f ca="1">Розрахунок!EF304</f>
        <v>#NAME?</v>
      </c>
      <c r="AL306" s="31" t="e">
        <f ca="1">Розрахунок!EG304</f>
        <v>#NAME?</v>
      </c>
      <c r="AM306" s="31" t="e">
        <f ca="1">Розрахунок!EH304</f>
        <v>#NAME?</v>
      </c>
      <c r="AN306" s="31" t="e">
        <f ca="1">Розрахунок!EI304</f>
        <v>#NAME?</v>
      </c>
      <c r="AO306" s="32" t="e">
        <f ca="1">Розрахунок!EJ304</f>
        <v>#NAME?</v>
      </c>
      <c r="AP306" s="149" t="e">
        <f ca="1">IF(OR(Розрахунок!$EP304&lt;&gt;""),"+","")</f>
        <v>#NAME?</v>
      </c>
      <c r="AQ306" s="5"/>
    </row>
    <row r="307" spans="1:43" s="52" customFormat="1" hidden="1" x14ac:dyDescent="0.2">
      <c r="A307" s="417" t="e">
        <f ca="1">Розрахунок!A305</f>
        <v>#NAME?</v>
      </c>
      <c r="B307" s="371">
        <f>Розрахунок!B305</f>
        <v>0</v>
      </c>
      <c r="C307" s="417" t="str">
        <f>Розрахунок!C305</f>
        <v/>
      </c>
      <c r="D307" s="398" t="str">
        <f>IF(Розрахунок!F305&lt;&gt;"",LEFT(Розрахунок!F305,LEN(Розрахунок!F305)-1)," ")</f>
        <v xml:space="preserve"> </v>
      </c>
      <c r="E307" s="399" t="str">
        <f>IF(Розрахунок!G305&lt;&gt;"",LEFT(Розрахунок!G305,LEN(Розрахунок!G305)-1)," ")</f>
        <v xml:space="preserve"> </v>
      </c>
      <c r="F307" s="399" t="str">
        <f>IF(Розрахунок!H305&lt;&gt;"",LEFT(Розрахунок!H305,LEN(Розрахунок!H305)-1)," ")</f>
        <v xml:space="preserve"> </v>
      </c>
      <c r="G307" s="400" t="str">
        <f>IF(Розрахунок!I305&lt;&gt;"",LEFT(Розрахунок!I305,LEN(Розрахунок!I305)-1)," ")</f>
        <v xml:space="preserve"> </v>
      </c>
      <c r="H307" s="136">
        <f>Розрахунок!J305</f>
        <v>0</v>
      </c>
      <c r="I307" s="399" t="str">
        <f>IF(Розрахунок!K305&lt;&gt;"",LEFT(Розрахунок!K305, LEN(Розрахунок!K305)-1)," ")</f>
        <v xml:space="preserve"> </v>
      </c>
      <c r="J307" s="399">
        <f>Розрахунок!E305</f>
        <v>0</v>
      </c>
      <c r="K307" s="85">
        <f>Розрахунок!DN305</f>
        <v>0</v>
      </c>
      <c r="L307" s="398">
        <f>Розрахунок!DM305</f>
        <v>0</v>
      </c>
      <c r="M307" s="399">
        <f ca="1">Розрахунок!L305</f>
        <v>0</v>
      </c>
      <c r="N307" s="399">
        <f ca="1">Розрахунок!M305</f>
        <v>0</v>
      </c>
      <c r="O307" s="399">
        <f ca="1">Розрахунок!N305</f>
        <v>0</v>
      </c>
      <c r="P307" s="399">
        <f ca="1">Розрахунок!O305</f>
        <v>0</v>
      </c>
      <c r="Q307" s="387">
        <f ca="1">Розрахунок!DL305</f>
        <v>0</v>
      </c>
      <c r="R307" s="383" t="str">
        <f t="shared" si="14"/>
        <v xml:space="preserve"> </v>
      </c>
      <c r="S307" s="398">
        <f>Розрахунок!U305</f>
        <v>0</v>
      </c>
      <c r="T307" s="400">
        <f>Розрахунок!AB305</f>
        <v>0</v>
      </c>
      <c r="U307" s="136">
        <f>Розрахунок!AI305</f>
        <v>0</v>
      </c>
      <c r="V307" s="85">
        <f>Розрахунок!AP305</f>
        <v>0</v>
      </c>
      <c r="W307" s="398">
        <f>Розрахунок!AW305</f>
        <v>0</v>
      </c>
      <c r="X307" s="400">
        <f>Розрахунок!BD305</f>
        <v>0</v>
      </c>
      <c r="Y307" s="136">
        <f>Розрахунок!BK305</f>
        <v>0</v>
      </c>
      <c r="Z307" s="85">
        <f>Розрахунок!BR305</f>
        <v>0</v>
      </c>
      <c r="AA307" s="398">
        <f>Розрахунок!BY305</f>
        <v>0</v>
      </c>
      <c r="AB307" s="85">
        <f>Розрахунок!CF305</f>
        <v>0</v>
      </c>
      <c r="AC307" s="398">
        <f>Розрахунок!CM305</f>
        <v>0</v>
      </c>
      <c r="AD307" s="400">
        <f>Розрахунок!CT305</f>
        <v>0</v>
      </c>
      <c r="AE307" s="398">
        <f>Розрахунок!DA305</f>
        <v>0</v>
      </c>
      <c r="AF307" s="400">
        <f>Розрахунок!DH305</f>
        <v>0</v>
      </c>
      <c r="AG307" s="148"/>
      <c r="AI307" s="30" t="e">
        <f ca="1">Розрахунок!ED305</f>
        <v>#NAME?</v>
      </c>
      <c r="AJ307" s="31" t="e">
        <f ca="1">Розрахунок!EE305</f>
        <v>#NAME?</v>
      </c>
      <c r="AK307" s="31" t="e">
        <f ca="1">Розрахунок!EF305</f>
        <v>#NAME?</v>
      </c>
      <c r="AL307" s="31" t="e">
        <f ca="1">Розрахунок!EG305</f>
        <v>#NAME?</v>
      </c>
      <c r="AM307" s="31" t="e">
        <f ca="1">Розрахунок!EH305</f>
        <v>#NAME?</v>
      </c>
      <c r="AN307" s="31" t="e">
        <f ca="1">Розрахунок!EI305</f>
        <v>#NAME?</v>
      </c>
      <c r="AO307" s="32" t="e">
        <f ca="1">Розрахунок!EJ305</f>
        <v>#NAME?</v>
      </c>
      <c r="AP307" s="149" t="e">
        <f ca="1">IF(OR(Розрахунок!$EP305&lt;&gt;""),"+","")</f>
        <v>#NAME?</v>
      </c>
      <c r="AQ307" s="5"/>
    </row>
    <row r="308" spans="1:43" s="52" customFormat="1" hidden="1" x14ac:dyDescent="0.2">
      <c r="A308" s="417" t="e">
        <f ca="1">Розрахунок!A306</f>
        <v>#NAME?</v>
      </c>
      <c r="B308" s="371">
        <f>Розрахунок!B306</f>
        <v>0</v>
      </c>
      <c r="C308" s="417" t="str">
        <f>Розрахунок!C306</f>
        <v/>
      </c>
      <c r="D308" s="398" t="str">
        <f>IF(Розрахунок!F306&lt;&gt;"",LEFT(Розрахунок!F306,LEN(Розрахунок!F306)-1)," ")</f>
        <v xml:space="preserve"> </v>
      </c>
      <c r="E308" s="399" t="str">
        <f>IF(Розрахунок!G306&lt;&gt;"",LEFT(Розрахунок!G306,LEN(Розрахунок!G306)-1)," ")</f>
        <v xml:space="preserve"> </v>
      </c>
      <c r="F308" s="399" t="str">
        <f>IF(Розрахунок!H306&lt;&gt;"",LEFT(Розрахунок!H306,LEN(Розрахунок!H306)-1)," ")</f>
        <v xml:space="preserve"> </v>
      </c>
      <c r="G308" s="400" t="str">
        <f>IF(Розрахунок!I306&lt;&gt;"",LEFT(Розрахунок!I306,LEN(Розрахунок!I306)-1)," ")</f>
        <v xml:space="preserve"> </v>
      </c>
      <c r="H308" s="136">
        <f>Розрахунок!J306</f>
        <v>0</v>
      </c>
      <c r="I308" s="399" t="str">
        <f>IF(Розрахунок!K306&lt;&gt;"",LEFT(Розрахунок!K306, LEN(Розрахунок!K306)-1)," ")</f>
        <v xml:space="preserve"> </v>
      </c>
      <c r="J308" s="399">
        <f>Розрахунок!E306</f>
        <v>0</v>
      </c>
      <c r="K308" s="85">
        <f>Розрахунок!DN306</f>
        <v>0</v>
      </c>
      <c r="L308" s="398">
        <f>Розрахунок!DM306</f>
        <v>0</v>
      </c>
      <c r="M308" s="399">
        <f ca="1">Розрахунок!L306</f>
        <v>0</v>
      </c>
      <c r="N308" s="399">
        <f ca="1">Розрахунок!M306</f>
        <v>0</v>
      </c>
      <c r="O308" s="399">
        <f ca="1">Розрахунок!N306</f>
        <v>0</v>
      </c>
      <c r="P308" s="399">
        <f ca="1">Розрахунок!O306</f>
        <v>0</v>
      </c>
      <c r="Q308" s="387">
        <f ca="1">Розрахунок!DL306</f>
        <v>0</v>
      </c>
      <c r="R308" s="383" t="str">
        <f t="shared" si="14"/>
        <v xml:space="preserve"> </v>
      </c>
      <c r="S308" s="398">
        <f>Розрахунок!U306</f>
        <v>0</v>
      </c>
      <c r="T308" s="400">
        <f>Розрахунок!AB306</f>
        <v>0</v>
      </c>
      <c r="U308" s="136">
        <f>Розрахунок!AI306</f>
        <v>0</v>
      </c>
      <c r="V308" s="85">
        <f>Розрахунок!AP306</f>
        <v>0</v>
      </c>
      <c r="W308" s="398">
        <f>Розрахунок!AW306</f>
        <v>0</v>
      </c>
      <c r="X308" s="400">
        <f>Розрахунок!BD306</f>
        <v>0</v>
      </c>
      <c r="Y308" s="136">
        <f>Розрахунок!BK306</f>
        <v>0</v>
      </c>
      <c r="Z308" s="85">
        <f>Розрахунок!BR306</f>
        <v>0</v>
      </c>
      <c r="AA308" s="398">
        <f>Розрахунок!BY306</f>
        <v>0</v>
      </c>
      <c r="AB308" s="85">
        <f>Розрахунок!CF306</f>
        <v>0</v>
      </c>
      <c r="AC308" s="398">
        <f>Розрахунок!CM306</f>
        <v>0</v>
      </c>
      <c r="AD308" s="400">
        <f>Розрахунок!CT306</f>
        <v>0</v>
      </c>
      <c r="AE308" s="398">
        <f>Розрахунок!DA306</f>
        <v>0</v>
      </c>
      <c r="AF308" s="400">
        <f>Розрахунок!DH306</f>
        <v>0</v>
      </c>
      <c r="AG308" s="148"/>
      <c r="AI308" s="30" t="e">
        <f ca="1">Розрахунок!ED306</f>
        <v>#NAME?</v>
      </c>
      <c r="AJ308" s="31" t="e">
        <f ca="1">Розрахунок!EE306</f>
        <v>#NAME?</v>
      </c>
      <c r="AK308" s="31" t="e">
        <f ca="1">Розрахунок!EF306</f>
        <v>#NAME?</v>
      </c>
      <c r="AL308" s="31" t="e">
        <f ca="1">Розрахунок!EG306</f>
        <v>#NAME?</v>
      </c>
      <c r="AM308" s="31" t="e">
        <f ca="1">Розрахунок!EH306</f>
        <v>#NAME?</v>
      </c>
      <c r="AN308" s="31" t="e">
        <f ca="1">Розрахунок!EI306</f>
        <v>#NAME?</v>
      </c>
      <c r="AO308" s="32" t="e">
        <f ca="1">Розрахунок!EJ306</f>
        <v>#NAME?</v>
      </c>
      <c r="AP308" s="149" t="e">
        <f ca="1">IF(OR(Розрахунок!$EP306&lt;&gt;""),"+","")</f>
        <v>#NAME?</v>
      </c>
      <c r="AQ308" s="5"/>
    </row>
    <row r="309" spans="1:43" s="52" customFormat="1" hidden="1" x14ac:dyDescent="0.2">
      <c r="A309" s="417" t="e">
        <f ca="1">Розрахунок!A307</f>
        <v>#NAME?</v>
      </c>
      <c r="B309" s="371">
        <f>Розрахунок!B307</f>
        <v>0</v>
      </c>
      <c r="C309" s="417" t="str">
        <f>Розрахунок!C307</f>
        <v/>
      </c>
      <c r="D309" s="398" t="str">
        <f>IF(Розрахунок!F307&lt;&gt;"",LEFT(Розрахунок!F307,LEN(Розрахунок!F307)-1)," ")</f>
        <v xml:space="preserve"> </v>
      </c>
      <c r="E309" s="399" t="str">
        <f>IF(Розрахунок!G307&lt;&gt;"",LEFT(Розрахунок!G307,LEN(Розрахунок!G307)-1)," ")</f>
        <v xml:space="preserve"> </v>
      </c>
      <c r="F309" s="399" t="str">
        <f>IF(Розрахунок!H307&lt;&gt;"",LEFT(Розрахунок!H307,LEN(Розрахунок!H307)-1)," ")</f>
        <v xml:space="preserve"> </v>
      </c>
      <c r="G309" s="400" t="str">
        <f>IF(Розрахунок!I307&lt;&gt;"",LEFT(Розрахунок!I307,LEN(Розрахунок!I307)-1)," ")</f>
        <v xml:space="preserve"> </v>
      </c>
      <c r="H309" s="136">
        <f>Розрахунок!J307</f>
        <v>0</v>
      </c>
      <c r="I309" s="399" t="str">
        <f>IF(Розрахунок!K307&lt;&gt;"",LEFT(Розрахунок!K307, LEN(Розрахунок!K307)-1)," ")</f>
        <v xml:space="preserve"> </v>
      </c>
      <c r="J309" s="399">
        <f>Розрахунок!E307</f>
        <v>0</v>
      </c>
      <c r="K309" s="85">
        <f>Розрахунок!DN307</f>
        <v>0</v>
      </c>
      <c r="L309" s="398">
        <f>Розрахунок!DM307</f>
        <v>0</v>
      </c>
      <c r="M309" s="399">
        <f ca="1">Розрахунок!L307</f>
        <v>0</v>
      </c>
      <c r="N309" s="399">
        <f ca="1">Розрахунок!M307</f>
        <v>0</v>
      </c>
      <c r="O309" s="399">
        <f ca="1">Розрахунок!N307</f>
        <v>0</v>
      </c>
      <c r="P309" s="399">
        <f ca="1">Розрахунок!O307</f>
        <v>0</v>
      </c>
      <c r="Q309" s="387">
        <f ca="1">Розрахунок!DL307</f>
        <v>0</v>
      </c>
      <c r="R309" s="383" t="str">
        <f t="shared" si="14"/>
        <v xml:space="preserve"> </v>
      </c>
      <c r="S309" s="398">
        <f>Розрахунок!U307</f>
        <v>0</v>
      </c>
      <c r="T309" s="400">
        <f>Розрахунок!AB307</f>
        <v>0</v>
      </c>
      <c r="U309" s="136">
        <f>Розрахунок!AI307</f>
        <v>0</v>
      </c>
      <c r="V309" s="85">
        <f>Розрахунок!AP307</f>
        <v>0</v>
      </c>
      <c r="W309" s="398">
        <f>Розрахунок!AW307</f>
        <v>0</v>
      </c>
      <c r="X309" s="400">
        <f>Розрахунок!BD307</f>
        <v>0</v>
      </c>
      <c r="Y309" s="136">
        <f>Розрахунок!BK307</f>
        <v>0</v>
      </c>
      <c r="Z309" s="85">
        <f>Розрахунок!BR307</f>
        <v>0</v>
      </c>
      <c r="AA309" s="398">
        <f>Розрахунок!BY307</f>
        <v>0</v>
      </c>
      <c r="AB309" s="85">
        <f>Розрахунок!CF307</f>
        <v>0</v>
      </c>
      <c r="AC309" s="398">
        <f>Розрахунок!CM307</f>
        <v>0</v>
      </c>
      <c r="AD309" s="400">
        <f>Розрахунок!CT307</f>
        <v>0</v>
      </c>
      <c r="AE309" s="398">
        <f>Розрахунок!DA307</f>
        <v>0</v>
      </c>
      <c r="AF309" s="400">
        <f>Розрахунок!DH307</f>
        <v>0</v>
      </c>
      <c r="AG309" s="148"/>
      <c r="AI309" s="30" t="e">
        <f ca="1">Розрахунок!ED307</f>
        <v>#NAME?</v>
      </c>
      <c r="AJ309" s="31" t="e">
        <f ca="1">Розрахунок!EE307</f>
        <v>#NAME?</v>
      </c>
      <c r="AK309" s="31" t="e">
        <f ca="1">Розрахунок!EF307</f>
        <v>#NAME?</v>
      </c>
      <c r="AL309" s="31" t="e">
        <f ca="1">Розрахунок!EG307</f>
        <v>#NAME?</v>
      </c>
      <c r="AM309" s="31" t="e">
        <f ca="1">Розрахунок!EH307</f>
        <v>#NAME?</v>
      </c>
      <c r="AN309" s="31" t="e">
        <f ca="1">Розрахунок!EI307</f>
        <v>#NAME?</v>
      </c>
      <c r="AO309" s="32" t="e">
        <f ca="1">Розрахунок!EJ307</f>
        <v>#NAME?</v>
      </c>
      <c r="AP309" s="149" t="e">
        <f ca="1">IF(OR(Розрахунок!$EP307&lt;&gt;""),"+","")</f>
        <v>#NAME?</v>
      </c>
      <c r="AQ309" s="5"/>
    </row>
    <row r="310" spans="1:43" s="52" customFormat="1" hidden="1" x14ac:dyDescent="0.2">
      <c r="A310" s="417" t="e">
        <f ca="1">Розрахунок!A308</f>
        <v>#NAME?</v>
      </c>
      <c r="B310" s="371">
        <f>Розрахунок!B308</f>
        <v>0</v>
      </c>
      <c r="C310" s="417" t="str">
        <f>Розрахунок!C308</f>
        <v/>
      </c>
      <c r="D310" s="398" t="str">
        <f>IF(Розрахунок!F308&lt;&gt;"",LEFT(Розрахунок!F308,LEN(Розрахунок!F308)-1)," ")</f>
        <v xml:space="preserve"> </v>
      </c>
      <c r="E310" s="399" t="str">
        <f>IF(Розрахунок!G308&lt;&gt;"",LEFT(Розрахунок!G308,LEN(Розрахунок!G308)-1)," ")</f>
        <v xml:space="preserve"> </v>
      </c>
      <c r="F310" s="399" t="str">
        <f>IF(Розрахунок!H308&lt;&gt;"",LEFT(Розрахунок!H308,LEN(Розрахунок!H308)-1)," ")</f>
        <v xml:space="preserve"> </v>
      </c>
      <c r="G310" s="400" t="str">
        <f>IF(Розрахунок!I308&lt;&gt;"",LEFT(Розрахунок!I308,LEN(Розрахунок!I308)-1)," ")</f>
        <v xml:space="preserve"> </v>
      </c>
      <c r="H310" s="136">
        <f>Розрахунок!J308</f>
        <v>0</v>
      </c>
      <c r="I310" s="399" t="str">
        <f>IF(Розрахунок!K308&lt;&gt;"",LEFT(Розрахунок!K308, LEN(Розрахунок!K308)-1)," ")</f>
        <v xml:space="preserve"> </v>
      </c>
      <c r="J310" s="399">
        <f>Розрахунок!E308</f>
        <v>0</v>
      </c>
      <c r="K310" s="85">
        <f>Розрахунок!DN308</f>
        <v>0</v>
      </c>
      <c r="L310" s="398">
        <f>Розрахунок!DM308</f>
        <v>0</v>
      </c>
      <c r="M310" s="399">
        <f ca="1">Розрахунок!L308</f>
        <v>0</v>
      </c>
      <c r="N310" s="399">
        <f ca="1">Розрахунок!M308</f>
        <v>0</v>
      </c>
      <c r="O310" s="399">
        <f ca="1">Розрахунок!N308</f>
        <v>0</v>
      </c>
      <c r="P310" s="399">
        <f ca="1">Розрахунок!O308</f>
        <v>0</v>
      </c>
      <c r="Q310" s="387">
        <f ca="1">Розрахунок!DL308</f>
        <v>0</v>
      </c>
      <c r="R310" s="383" t="str">
        <f t="shared" si="14"/>
        <v xml:space="preserve"> </v>
      </c>
      <c r="S310" s="398">
        <f>Розрахунок!U308</f>
        <v>0</v>
      </c>
      <c r="T310" s="400">
        <f>Розрахунок!AB308</f>
        <v>0</v>
      </c>
      <c r="U310" s="136">
        <f>Розрахунок!AI308</f>
        <v>0</v>
      </c>
      <c r="V310" s="85">
        <f>Розрахунок!AP308</f>
        <v>0</v>
      </c>
      <c r="W310" s="398">
        <f>Розрахунок!AW308</f>
        <v>0</v>
      </c>
      <c r="X310" s="400">
        <f>Розрахунок!BD308</f>
        <v>0</v>
      </c>
      <c r="Y310" s="136">
        <f>Розрахунок!BK308</f>
        <v>0</v>
      </c>
      <c r="Z310" s="85">
        <f>Розрахунок!BR308</f>
        <v>0</v>
      </c>
      <c r="AA310" s="398">
        <f>Розрахунок!BY308</f>
        <v>0</v>
      </c>
      <c r="AB310" s="85">
        <f>Розрахунок!CF308</f>
        <v>0</v>
      </c>
      <c r="AC310" s="398">
        <f>Розрахунок!CM308</f>
        <v>0</v>
      </c>
      <c r="AD310" s="400">
        <f>Розрахунок!CT308</f>
        <v>0</v>
      </c>
      <c r="AE310" s="398">
        <f>Розрахунок!DA308</f>
        <v>0</v>
      </c>
      <c r="AF310" s="400">
        <f>Розрахунок!DH308</f>
        <v>0</v>
      </c>
      <c r="AG310" s="148"/>
      <c r="AI310" s="30" t="e">
        <f ca="1">Розрахунок!ED308</f>
        <v>#NAME?</v>
      </c>
      <c r="AJ310" s="31" t="e">
        <f ca="1">Розрахунок!EE308</f>
        <v>#NAME?</v>
      </c>
      <c r="AK310" s="31" t="e">
        <f ca="1">Розрахунок!EF308</f>
        <v>#NAME?</v>
      </c>
      <c r="AL310" s="31" t="e">
        <f ca="1">Розрахунок!EG308</f>
        <v>#NAME?</v>
      </c>
      <c r="AM310" s="31" t="e">
        <f ca="1">Розрахунок!EH308</f>
        <v>#NAME?</v>
      </c>
      <c r="AN310" s="31" t="e">
        <f ca="1">Розрахунок!EI308</f>
        <v>#NAME?</v>
      </c>
      <c r="AO310" s="32" t="e">
        <f ca="1">Розрахунок!EJ308</f>
        <v>#NAME?</v>
      </c>
      <c r="AP310" s="149" t="e">
        <f ca="1">IF(OR(Розрахунок!$EP308&lt;&gt;""),"+","")</f>
        <v>#NAME?</v>
      </c>
      <c r="AQ310" s="5"/>
    </row>
    <row r="311" spans="1:43" s="52" customFormat="1" hidden="1" x14ac:dyDescent="0.2">
      <c r="A311" s="417" t="e">
        <f ca="1">Розрахунок!A309</f>
        <v>#NAME?</v>
      </c>
      <c r="B311" s="371">
        <f>Розрахунок!B309</f>
        <v>0</v>
      </c>
      <c r="C311" s="417" t="str">
        <f>Розрахунок!C309</f>
        <v/>
      </c>
      <c r="D311" s="398" t="str">
        <f>IF(Розрахунок!F309&lt;&gt;"",LEFT(Розрахунок!F309,LEN(Розрахунок!F309)-1)," ")</f>
        <v xml:space="preserve"> </v>
      </c>
      <c r="E311" s="399" t="str">
        <f>IF(Розрахунок!G309&lt;&gt;"",LEFT(Розрахунок!G309,LEN(Розрахунок!G309)-1)," ")</f>
        <v xml:space="preserve"> </v>
      </c>
      <c r="F311" s="399" t="str">
        <f>IF(Розрахунок!H309&lt;&gt;"",LEFT(Розрахунок!H309,LEN(Розрахунок!H309)-1)," ")</f>
        <v xml:space="preserve"> </v>
      </c>
      <c r="G311" s="400" t="str">
        <f>IF(Розрахунок!I309&lt;&gt;"",LEFT(Розрахунок!I309,LEN(Розрахунок!I309)-1)," ")</f>
        <v xml:space="preserve"> </v>
      </c>
      <c r="H311" s="136">
        <f>Розрахунок!J309</f>
        <v>0</v>
      </c>
      <c r="I311" s="399" t="str">
        <f>IF(Розрахунок!K309&lt;&gt;"",LEFT(Розрахунок!K309, LEN(Розрахунок!K309)-1)," ")</f>
        <v xml:space="preserve"> </v>
      </c>
      <c r="J311" s="399">
        <f>Розрахунок!E309</f>
        <v>0</v>
      </c>
      <c r="K311" s="85">
        <f>Розрахунок!DN309</f>
        <v>0</v>
      </c>
      <c r="L311" s="398">
        <f>Розрахунок!DM309</f>
        <v>0</v>
      </c>
      <c r="M311" s="399">
        <f ca="1">Розрахунок!L309</f>
        <v>0</v>
      </c>
      <c r="N311" s="399">
        <f ca="1">Розрахунок!M309</f>
        <v>0</v>
      </c>
      <c r="O311" s="399">
        <f ca="1">Розрахунок!N309</f>
        <v>0</v>
      </c>
      <c r="P311" s="399">
        <f ca="1">Розрахунок!O309</f>
        <v>0</v>
      </c>
      <c r="Q311" s="387">
        <f ca="1">Розрахунок!DL309</f>
        <v>0</v>
      </c>
      <c r="R311" s="383" t="str">
        <f t="shared" si="14"/>
        <v xml:space="preserve"> </v>
      </c>
      <c r="S311" s="398">
        <f>Розрахунок!U309</f>
        <v>0</v>
      </c>
      <c r="T311" s="400">
        <f>Розрахунок!AB309</f>
        <v>0</v>
      </c>
      <c r="U311" s="136">
        <f>Розрахунок!AI309</f>
        <v>0</v>
      </c>
      <c r="V311" s="85">
        <f>Розрахунок!AP309</f>
        <v>0</v>
      </c>
      <c r="W311" s="398">
        <f>Розрахунок!AW309</f>
        <v>0</v>
      </c>
      <c r="X311" s="400">
        <f>Розрахунок!BD309</f>
        <v>0</v>
      </c>
      <c r="Y311" s="136">
        <f>Розрахунок!BK309</f>
        <v>0</v>
      </c>
      <c r="Z311" s="85">
        <f>Розрахунок!BR309</f>
        <v>0</v>
      </c>
      <c r="AA311" s="398">
        <f>Розрахунок!BY309</f>
        <v>0</v>
      </c>
      <c r="AB311" s="85">
        <f>Розрахунок!CF309</f>
        <v>0</v>
      </c>
      <c r="AC311" s="398">
        <f>Розрахунок!CM309</f>
        <v>0</v>
      </c>
      <c r="AD311" s="400">
        <f>Розрахунок!CT309</f>
        <v>0</v>
      </c>
      <c r="AE311" s="398">
        <f>Розрахунок!DA309</f>
        <v>0</v>
      </c>
      <c r="AF311" s="400">
        <f>Розрахунок!DH309</f>
        <v>0</v>
      </c>
      <c r="AG311" s="148"/>
      <c r="AI311" s="30" t="e">
        <f ca="1">Розрахунок!ED309</f>
        <v>#NAME?</v>
      </c>
      <c r="AJ311" s="31" t="e">
        <f ca="1">Розрахунок!EE309</f>
        <v>#NAME?</v>
      </c>
      <c r="AK311" s="31" t="e">
        <f ca="1">Розрахунок!EF309</f>
        <v>#NAME?</v>
      </c>
      <c r="AL311" s="31" t="e">
        <f ca="1">Розрахунок!EG309</f>
        <v>#NAME?</v>
      </c>
      <c r="AM311" s="31" t="e">
        <f ca="1">Розрахунок!EH309</f>
        <v>#NAME?</v>
      </c>
      <c r="AN311" s="31" t="e">
        <f ca="1">Розрахунок!EI309</f>
        <v>#NAME?</v>
      </c>
      <c r="AO311" s="32" t="e">
        <f ca="1">Розрахунок!EJ309</f>
        <v>#NAME?</v>
      </c>
      <c r="AP311" s="149" t="e">
        <f ca="1">IF(OR(Розрахунок!$EP309&lt;&gt;""),"+","")</f>
        <v>#NAME?</v>
      </c>
      <c r="AQ311" s="5"/>
    </row>
    <row r="312" spans="1:43" s="52" customFormat="1" hidden="1" x14ac:dyDescent="0.2">
      <c r="A312" s="417" t="e">
        <f ca="1">Розрахунок!A310</f>
        <v>#NAME?</v>
      </c>
      <c r="B312" s="371">
        <f>Розрахунок!B310</f>
        <v>0</v>
      </c>
      <c r="C312" s="417" t="str">
        <f>Розрахунок!C310</f>
        <v/>
      </c>
      <c r="D312" s="398" t="str">
        <f>IF(Розрахунок!F310&lt;&gt;"",LEFT(Розрахунок!F310,LEN(Розрахунок!F310)-1)," ")</f>
        <v xml:space="preserve"> </v>
      </c>
      <c r="E312" s="399" t="str">
        <f>IF(Розрахунок!G310&lt;&gt;"",LEFT(Розрахунок!G310,LEN(Розрахунок!G310)-1)," ")</f>
        <v xml:space="preserve"> </v>
      </c>
      <c r="F312" s="399" t="str">
        <f>IF(Розрахунок!H310&lt;&gt;"",LEFT(Розрахунок!H310,LEN(Розрахунок!H310)-1)," ")</f>
        <v xml:space="preserve"> </v>
      </c>
      <c r="G312" s="400" t="str">
        <f>IF(Розрахунок!I310&lt;&gt;"",LEFT(Розрахунок!I310,LEN(Розрахунок!I310)-1)," ")</f>
        <v xml:space="preserve"> </v>
      </c>
      <c r="H312" s="136">
        <f>Розрахунок!J310</f>
        <v>0</v>
      </c>
      <c r="I312" s="399" t="str">
        <f>IF(Розрахунок!K310&lt;&gt;"",LEFT(Розрахунок!K310, LEN(Розрахунок!K310)-1)," ")</f>
        <v xml:space="preserve"> </v>
      </c>
      <c r="J312" s="399">
        <f>Розрахунок!E310</f>
        <v>0</v>
      </c>
      <c r="K312" s="85">
        <f>Розрахунок!DN310</f>
        <v>0</v>
      </c>
      <c r="L312" s="398">
        <f>Розрахунок!DM310</f>
        <v>0</v>
      </c>
      <c r="M312" s="399">
        <f ca="1">Розрахунок!L310</f>
        <v>0</v>
      </c>
      <c r="N312" s="399">
        <f ca="1">Розрахунок!M310</f>
        <v>0</v>
      </c>
      <c r="O312" s="399">
        <f ca="1">Розрахунок!N310</f>
        <v>0</v>
      </c>
      <c r="P312" s="399">
        <f ca="1">Розрахунок!O310</f>
        <v>0</v>
      </c>
      <c r="Q312" s="387">
        <f ca="1">Розрахунок!DL310</f>
        <v>0</v>
      </c>
      <c r="R312" s="383" t="str">
        <f t="shared" si="14"/>
        <v xml:space="preserve"> </v>
      </c>
      <c r="S312" s="398">
        <f>Розрахунок!U310</f>
        <v>0</v>
      </c>
      <c r="T312" s="400">
        <f>Розрахунок!AB310</f>
        <v>0</v>
      </c>
      <c r="U312" s="136">
        <f>Розрахунок!AI310</f>
        <v>0</v>
      </c>
      <c r="V312" s="85">
        <f>Розрахунок!AP310</f>
        <v>0</v>
      </c>
      <c r="W312" s="398">
        <f>Розрахунок!AW310</f>
        <v>0</v>
      </c>
      <c r="X312" s="400">
        <f>Розрахунок!BD310</f>
        <v>0</v>
      </c>
      <c r="Y312" s="136">
        <f>Розрахунок!BK310</f>
        <v>0</v>
      </c>
      <c r="Z312" s="85">
        <f>Розрахунок!BR310</f>
        <v>0</v>
      </c>
      <c r="AA312" s="398">
        <f>Розрахунок!BY310</f>
        <v>0</v>
      </c>
      <c r="AB312" s="85">
        <f>Розрахунок!CF310</f>
        <v>0</v>
      </c>
      <c r="AC312" s="398">
        <f>Розрахунок!CM310</f>
        <v>0</v>
      </c>
      <c r="AD312" s="400">
        <f>Розрахунок!CT310</f>
        <v>0</v>
      </c>
      <c r="AE312" s="398">
        <f>Розрахунок!DA310</f>
        <v>0</v>
      </c>
      <c r="AF312" s="400">
        <f>Розрахунок!DH310</f>
        <v>0</v>
      </c>
      <c r="AG312" s="148"/>
      <c r="AI312" s="30" t="e">
        <f ca="1">Розрахунок!ED310</f>
        <v>#NAME?</v>
      </c>
      <c r="AJ312" s="31" t="e">
        <f ca="1">Розрахунок!EE310</f>
        <v>#NAME?</v>
      </c>
      <c r="AK312" s="31" t="e">
        <f ca="1">Розрахунок!EF310</f>
        <v>#NAME?</v>
      </c>
      <c r="AL312" s="31" t="e">
        <f ca="1">Розрахунок!EG310</f>
        <v>#NAME?</v>
      </c>
      <c r="AM312" s="31" t="e">
        <f ca="1">Розрахунок!EH310</f>
        <v>#NAME?</v>
      </c>
      <c r="AN312" s="31" t="e">
        <f ca="1">Розрахунок!EI310</f>
        <v>#NAME?</v>
      </c>
      <c r="AO312" s="32" t="e">
        <f ca="1">Розрахунок!EJ310</f>
        <v>#NAME?</v>
      </c>
      <c r="AP312" s="149" t="e">
        <f ca="1">IF(OR(Розрахунок!$EP310&lt;&gt;""),"+","")</f>
        <v>#NAME?</v>
      </c>
      <c r="AQ312" s="5"/>
    </row>
    <row r="313" spans="1:43" s="52" customFormat="1" hidden="1" x14ac:dyDescent="0.2">
      <c r="A313" s="417" t="e">
        <f ca="1">Розрахунок!A311</f>
        <v>#NAME?</v>
      </c>
      <c r="B313" s="371">
        <f>Розрахунок!B311</f>
        <v>0</v>
      </c>
      <c r="C313" s="417" t="str">
        <f>Розрахунок!C311</f>
        <v/>
      </c>
      <c r="D313" s="398" t="str">
        <f>IF(Розрахунок!F311&lt;&gt;"",LEFT(Розрахунок!F311,LEN(Розрахунок!F311)-1)," ")</f>
        <v xml:space="preserve"> </v>
      </c>
      <c r="E313" s="399" t="str">
        <f>IF(Розрахунок!G311&lt;&gt;"",LEFT(Розрахунок!G311,LEN(Розрахунок!G311)-1)," ")</f>
        <v xml:space="preserve"> </v>
      </c>
      <c r="F313" s="399" t="str">
        <f>IF(Розрахунок!H311&lt;&gt;"",LEFT(Розрахунок!H311,LEN(Розрахунок!H311)-1)," ")</f>
        <v xml:space="preserve"> </v>
      </c>
      <c r="G313" s="400" t="str">
        <f>IF(Розрахунок!I311&lt;&gt;"",LEFT(Розрахунок!I311,LEN(Розрахунок!I311)-1)," ")</f>
        <v xml:space="preserve"> </v>
      </c>
      <c r="H313" s="136">
        <f>Розрахунок!J311</f>
        <v>0</v>
      </c>
      <c r="I313" s="399" t="str">
        <f>IF(Розрахунок!K311&lt;&gt;"",LEFT(Розрахунок!K311, LEN(Розрахунок!K311)-1)," ")</f>
        <v xml:space="preserve"> </v>
      </c>
      <c r="J313" s="399">
        <f>Розрахунок!E311</f>
        <v>0</v>
      </c>
      <c r="K313" s="85">
        <f>Розрахунок!DN311</f>
        <v>0</v>
      </c>
      <c r="L313" s="398">
        <f>Розрахунок!DM311</f>
        <v>0</v>
      </c>
      <c r="M313" s="399">
        <f ca="1">Розрахунок!L311</f>
        <v>0</v>
      </c>
      <c r="N313" s="399">
        <f ca="1">Розрахунок!M311</f>
        <v>0</v>
      </c>
      <c r="O313" s="399">
        <f ca="1">Розрахунок!N311</f>
        <v>0</v>
      </c>
      <c r="P313" s="399">
        <f ca="1">Розрахунок!O311</f>
        <v>0</v>
      </c>
      <c r="Q313" s="387">
        <f ca="1">Розрахунок!DL311</f>
        <v>0</v>
      </c>
      <c r="R313" s="383" t="str">
        <f t="shared" si="14"/>
        <v xml:space="preserve"> </v>
      </c>
      <c r="S313" s="398">
        <f>Розрахунок!U311</f>
        <v>0</v>
      </c>
      <c r="T313" s="400">
        <f>Розрахунок!AB311</f>
        <v>0</v>
      </c>
      <c r="U313" s="136">
        <f>Розрахунок!AI311</f>
        <v>0</v>
      </c>
      <c r="V313" s="85">
        <f>Розрахунок!AP311</f>
        <v>0</v>
      </c>
      <c r="W313" s="398">
        <f>Розрахунок!AW311</f>
        <v>0</v>
      </c>
      <c r="X313" s="400">
        <f>Розрахунок!BD311</f>
        <v>0</v>
      </c>
      <c r="Y313" s="136">
        <f>Розрахунок!BK311</f>
        <v>0</v>
      </c>
      <c r="Z313" s="85">
        <f>Розрахунок!BR311</f>
        <v>0</v>
      </c>
      <c r="AA313" s="398">
        <f>Розрахунок!BY311</f>
        <v>0</v>
      </c>
      <c r="AB313" s="85">
        <f>Розрахунок!CF311</f>
        <v>0</v>
      </c>
      <c r="AC313" s="398">
        <f>Розрахунок!CM311</f>
        <v>0</v>
      </c>
      <c r="AD313" s="400">
        <f>Розрахунок!CT311</f>
        <v>0</v>
      </c>
      <c r="AE313" s="398">
        <f>Розрахунок!DA311</f>
        <v>0</v>
      </c>
      <c r="AF313" s="400">
        <f>Розрахунок!DH311</f>
        <v>0</v>
      </c>
      <c r="AG313" s="148"/>
      <c r="AI313" s="30" t="e">
        <f ca="1">Розрахунок!ED311</f>
        <v>#NAME?</v>
      </c>
      <c r="AJ313" s="31" t="e">
        <f ca="1">Розрахунок!EE311</f>
        <v>#NAME?</v>
      </c>
      <c r="AK313" s="31" t="e">
        <f ca="1">Розрахунок!EF311</f>
        <v>#NAME?</v>
      </c>
      <c r="AL313" s="31" t="e">
        <f ca="1">Розрахунок!EG311</f>
        <v>#NAME?</v>
      </c>
      <c r="AM313" s="31" t="e">
        <f ca="1">Розрахунок!EH311</f>
        <v>#NAME?</v>
      </c>
      <c r="AN313" s="31" t="e">
        <f ca="1">Розрахунок!EI311</f>
        <v>#NAME?</v>
      </c>
      <c r="AO313" s="32" t="e">
        <f ca="1">Розрахунок!EJ311</f>
        <v>#NAME?</v>
      </c>
      <c r="AP313" s="149" t="e">
        <f ca="1">IF(OR(Розрахунок!$EP311&lt;&gt;""),"+","")</f>
        <v>#NAME?</v>
      </c>
      <c r="AQ313" s="5"/>
    </row>
    <row r="314" spans="1:43" s="52" customFormat="1" hidden="1" x14ac:dyDescent="0.2">
      <c r="A314" s="417" t="e">
        <f ca="1">Розрахунок!A312</f>
        <v>#NAME?</v>
      </c>
      <c r="B314" s="371">
        <f>Розрахунок!B312</f>
        <v>0</v>
      </c>
      <c r="C314" s="417" t="str">
        <f>Розрахунок!C312</f>
        <v/>
      </c>
      <c r="D314" s="398" t="str">
        <f>IF(Розрахунок!F312&lt;&gt;"",LEFT(Розрахунок!F312,LEN(Розрахунок!F312)-1)," ")</f>
        <v xml:space="preserve"> </v>
      </c>
      <c r="E314" s="399" t="str">
        <f>IF(Розрахунок!G312&lt;&gt;"",LEFT(Розрахунок!G312,LEN(Розрахунок!G312)-1)," ")</f>
        <v xml:space="preserve"> </v>
      </c>
      <c r="F314" s="399" t="str">
        <f>IF(Розрахунок!H312&lt;&gt;"",LEFT(Розрахунок!H312,LEN(Розрахунок!H312)-1)," ")</f>
        <v xml:space="preserve"> </v>
      </c>
      <c r="G314" s="400" t="str">
        <f>IF(Розрахунок!I312&lt;&gt;"",LEFT(Розрахунок!I312,LEN(Розрахунок!I312)-1)," ")</f>
        <v xml:space="preserve"> </v>
      </c>
      <c r="H314" s="136">
        <f>Розрахунок!J312</f>
        <v>0</v>
      </c>
      <c r="I314" s="399" t="str">
        <f>IF(Розрахунок!K312&lt;&gt;"",LEFT(Розрахунок!K312, LEN(Розрахунок!K312)-1)," ")</f>
        <v xml:space="preserve"> </v>
      </c>
      <c r="J314" s="399">
        <f>Розрахунок!E312</f>
        <v>0</v>
      </c>
      <c r="K314" s="85">
        <f>Розрахунок!DN312</f>
        <v>0</v>
      </c>
      <c r="L314" s="398">
        <f>Розрахунок!DM312</f>
        <v>0</v>
      </c>
      <c r="M314" s="399">
        <f ca="1">Розрахунок!L312</f>
        <v>0</v>
      </c>
      <c r="N314" s="399">
        <f ca="1">Розрахунок!M312</f>
        <v>0</v>
      </c>
      <c r="O314" s="399">
        <f ca="1">Розрахунок!N312</f>
        <v>0</v>
      </c>
      <c r="P314" s="399">
        <f ca="1">Розрахунок!O312</f>
        <v>0</v>
      </c>
      <c r="Q314" s="387">
        <f ca="1">Розрахунок!DL312</f>
        <v>0</v>
      </c>
      <c r="R314" s="383" t="str">
        <f t="shared" si="14"/>
        <v xml:space="preserve"> </v>
      </c>
      <c r="S314" s="398">
        <f>Розрахунок!U312</f>
        <v>0</v>
      </c>
      <c r="T314" s="400">
        <f>Розрахунок!AB312</f>
        <v>0</v>
      </c>
      <c r="U314" s="136">
        <f>Розрахунок!AI312</f>
        <v>0</v>
      </c>
      <c r="V314" s="85">
        <f>Розрахунок!AP312</f>
        <v>0</v>
      </c>
      <c r="W314" s="398">
        <f>Розрахунок!AW312</f>
        <v>0</v>
      </c>
      <c r="X314" s="400">
        <f>Розрахунок!BD312</f>
        <v>0</v>
      </c>
      <c r="Y314" s="136">
        <f>Розрахунок!BK312</f>
        <v>0</v>
      </c>
      <c r="Z314" s="85">
        <f>Розрахунок!BR312</f>
        <v>0</v>
      </c>
      <c r="AA314" s="398">
        <f>Розрахунок!BY312</f>
        <v>0</v>
      </c>
      <c r="AB314" s="85">
        <f>Розрахунок!CF312</f>
        <v>0</v>
      </c>
      <c r="AC314" s="398">
        <f>Розрахунок!CM312</f>
        <v>0</v>
      </c>
      <c r="AD314" s="400">
        <f>Розрахунок!CT312</f>
        <v>0</v>
      </c>
      <c r="AE314" s="398">
        <f>Розрахунок!DA312</f>
        <v>0</v>
      </c>
      <c r="AF314" s="400">
        <f>Розрахунок!DH312</f>
        <v>0</v>
      </c>
      <c r="AG314" s="148"/>
      <c r="AI314" s="30" t="e">
        <f ca="1">Розрахунок!ED312</f>
        <v>#NAME?</v>
      </c>
      <c r="AJ314" s="31" t="e">
        <f ca="1">Розрахунок!EE312</f>
        <v>#NAME?</v>
      </c>
      <c r="AK314" s="31" t="e">
        <f ca="1">Розрахунок!EF312</f>
        <v>#NAME?</v>
      </c>
      <c r="AL314" s="31" t="e">
        <f ca="1">Розрахунок!EG312</f>
        <v>#NAME?</v>
      </c>
      <c r="AM314" s="31" t="e">
        <f ca="1">Розрахунок!EH312</f>
        <v>#NAME?</v>
      </c>
      <c r="AN314" s="31" t="e">
        <f ca="1">Розрахунок!EI312</f>
        <v>#NAME?</v>
      </c>
      <c r="AO314" s="32" t="e">
        <f ca="1">Розрахунок!EJ312</f>
        <v>#NAME?</v>
      </c>
      <c r="AP314" s="149" t="e">
        <f ca="1">IF(OR(Розрахунок!$EP312&lt;&gt;""),"+","")</f>
        <v>#NAME?</v>
      </c>
      <c r="AQ314" s="5"/>
    </row>
    <row r="315" spans="1:43" s="52" customFormat="1" hidden="1" x14ac:dyDescent="0.2">
      <c r="A315" s="417" t="e">
        <f ca="1">Розрахунок!A313</f>
        <v>#NAME?</v>
      </c>
      <c r="B315" s="371">
        <f>Розрахунок!B313</f>
        <v>0</v>
      </c>
      <c r="C315" s="417" t="str">
        <f>Розрахунок!C313</f>
        <v/>
      </c>
      <c r="D315" s="398" t="str">
        <f>IF(Розрахунок!F313&lt;&gt;"",LEFT(Розрахунок!F313,LEN(Розрахунок!F313)-1)," ")</f>
        <v xml:space="preserve"> </v>
      </c>
      <c r="E315" s="399" t="str">
        <f>IF(Розрахунок!G313&lt;&gt;"",LEFT(Розрахунок!G313,LEN(Розрахунок!G313)-1)," ")</f>
        <v xml:space="preserve"> </v>
      </c>
      <c r="F315" s="399" t="str">
        <f>IF(Розрахунок!H313&lt;&gt;"",LEFT(Розрахунок!H313,LEN(Розрахунок!H313)-1)," ")</f>
        <v xml:space="preserve"> </v>
      </c>
      <c r="G315" s="400" t="str">
        <f>IF(Розрахунок!I313&lt;&gt;"",LEFT(Розрахунок!I313,LEN(Розрахунок!I313)-1)," ")</f>
        <v xml:space="preserve"> </v>
      </c>
      <c r="H315" s="136">
        <f>Розрахунок!J313</f>
        <v>0</v>
      </c>
      <c r="I315" s="399" t="str">
        <f>IF(Розрахунок!K313&lt;&gt;"",LEFT(Розрахунок!K313, LEN(Розрахунок!K313)-1)," ")</f>
        <v xml:space="preserve"> </v>
      </c>
      <c r="J315" s="399">
        <f>Розрахунок!E313</f>
        <v>0</v>
      </c>
      <c r="K315" s="85">
        <f>Розрахунок!DN313</f>
        <v>0</v>
      </c>
      <c r="L315" s="398">
        <f>Розрахунок!DM313</f>
        <v>0</v>
      </c>
      <c r="M315" s="399">
        <f ca="1">Розрахунок!L313</f>
        <v>0</v>
      </c>
      <c r="N315" s="399">
        <f ca="1">Розрахунок!M313</f>
        <v>0</v>
      </c>
      <c r="O315" s="399">
        <f ca="1">Розрахунок!N313</f>
        <v>0</v>
      </c>
      <c r="P315" s="399">
        <f ca="1">Розрахунок!O313</f>
        <v>0</v>
      </c>
      <c r="Q315" s="387">
        <f ca="1">Розрахунок!DL313</f>
        <v>0</v>
      </c>
      <c r="R315" s="383" t="str">
        <f t="shared" si="14"/>
        <v xml:space="preserve"> </v>
      </c>
      <c r="S315" s="398">
        <f>Розрахунок!U313</f>
        <v>0</v>
      </c>
      <c r="T315" s="400">
        <f>Розрахунок!AB313</f>
        <v>0</v>
      </c>
      <c r="U315" s="136">
        <f>Розрахунок!AI313</f>
        <v>0</v>
      </c>
      <c r="V315" s="85">
        <f>Розрахунок!AP313</f>
        <v>0</v>
      </c>
      <c r="W315" s="398">
        <f>Розрахунок!AW313</f>
        <v>0</v>
      </c>
      <c r="X315" s="400">
        <f>Розрахунок!BD313</f>
        <v>0</v>
      </c>
      <c r="Y315" s="136">
        <f>Розрахунок!BK313</f>
        <v>0</v>
      </c>
      <c r="Z315" s="85">
        <f>Розрахунок!BR313</f>
        <v>0</v>
      </c>
      <c r="AA315" s="398">
        <f>Розрахунок!BY313</f>
        <v>0</v>
      </c>
      <c r="AB315" s="85">
        <f>Розрахунок!CF313</f>
        <v>0</v>
      </c>
      <c r="AC315" s="398">
        <f>Розрахунок!CM313</f>
        <v>0</v>
      </c>
      <c r="AD315" s="400">
        <f>Розрахунок!CT313</f>
        <v>0</v>
      </c>
      <c r="AE315" s="398">
        <f>Розрахунок!DA313</f>
        <v>0</v>
      </c>
      <c r="AF315" s="400">
        <f>Розрахунок!DH313</f>
        <v>0</v>
      </c>
      <c r="AG315" s="148"/>
      <c r="AI315" s="30" t="e">
        <f ca="1">Розрахунок!ED313</f>
        <v>#NAME?</v>
      </c>
      <c r="AJ315" s="31" t="e">
        <f ca="1">Розрахунок!EE313</f>
        <v>#NAME?</v>
      </c>
      <c r="AK315" s="31" t="e">
        <f ca="1">Розрахунок!EF313</f>
        <v>#NAME?</v>
      </c>
      <c r="AL315" s="31" t="e">
        <f ca="1">Розрахунок!EG313</f>
        <v>#NAME?</v>
      </c>
      <c r="AM315" s="31" t="e">
        <f ca="1">Розрахунок!EH313</f>
        <v>#NAME?</v>
      </c>
      <c r="AN315" s="31" t="e">
        <f ca="1">Розрахунок!EI313</f>
        <v>#NAME?</v>
      </c>
      <c r="AO315" s="32" t="e">
        <f ca="1">Розрахунок!EJ313</f>
        <v>#NAME?</v>
      </c>
      <c r="AP315" s="149" t="e">
        <f ca="1">IF(OR(Розрахунок!$EP313&lt;&gt;""),"+","")</f>
        <v>#NAME?</v>
      </c>
      <c r="AQ315" s="5"/>
    </row>
    <row r="316" spans="1:43" s="52" customFormat="1" hidden="1" x14ac:dyDescent="0.2">
      <c r="A316" s="417" t="e">
        <f ca="1">Розрахунок!A314</f>
        <v>#NAME?</v>
      </c>
      <c r="B316" s="371">
        <f>Розрахунок!B314</f>
        <v>0</v>
      </c>
      <c r="C316" s="417" t="str">
        <f>Розрахунок!C314</f>
        <v/>
      </c>
      <c r="D316" s="398" t="str">
        <f>IF(Розрахунок!F314&lt;&gt;"",LEFT(Розрахунок!F314,LEN(Розрахунок!F314)-1)," ")</f>
        <v xml:space="preserve"> </v>
      </c>
      <c r="E316" s="399" t="str">
        <f>IF(Розрахунок!G314&lt;&gt;"",LEFT(Розрахунок!G314,LEN(Розрахунок!G314)-1)," ")</f>
        <v xml:space="preserve"> </v>
      </c>
      <c r="F316" s="399" t="str">
        <f>IF(Розрахунок!H314&lt;&gt;"",LEFT(Розрахунок!H314,LEN(Розрахунок!H314)-1)," ")</f>
        <v xml:space="preserve"> </v>
      </c>
      <c r="G316" s="400" t="str">
        <f>IF(Розрахунок!I314&lt;&gt;"",LEFT(Розрахунок!I314,LEN(Розрахунок!I314)-1)," ")</f>
        <v xml:space="preserve"> </v>
      </c>
      <c r="H316" s="136">
        <f>Розрахунок!J314</f>
        <v>0</v>
      </c>
      <c r="I316" s="399" t="str">
        <f>IF(Розрахунок!K314&lt;&gt;"",LEFT(Розрахунок!K314, LEN(Розрахунок!K314)-1)," ")</f>
        <v xml:space="preserve"> </v>
      </c>
      <c r="J316" s="399">
        <f>Розрахунок!E314</f>
        <v>0</v>
      </c>
      <c r="K316" s="85">
        <f>Розрахунок!DN314</f>
        <v>0</v>
      </c>
      <c r="L316" s="398">
        <f>Розрахунок!DM314</f>
        <v>0</v>
      </c>
      <c r="M316" s="399">
        <f ca="1">Розрахунок!L314</f>
        <v>0</v>
      </c>
      <c r="N316" s="399">
        <f ca="1">Розрахунок!M314</f>
        <v>0</v>
      </c>
      <c r="O316" s="399">
        <f ca="1">Розрахунок!N314</f>
        <v>0</v>
      </c>
      <c r="P316" s="399">
        <f ca="1">Розрахунок!O314</f>
        <v>0</v>
      </c>
      <c r="Q316" s="387">
        <f ca="1">Розрахунок!DL314</f>
        <v>0</v>
      </c>
      <c r="R316" s="383" t="str">
        <f t="shared" si="14"/>
        <v xml:space="preserve"> </v>
      </c>
      <c r="S316" s="398">
        <f>Розрахунок!U314</f>
        <v>0</v>
      </c>
      <c r="T316" s="400">
        <f>Розрахунок!AB314</f>
        <v>0</v>
      </c>
      <c r="U316" s="136">
        <f>Розрахунок!AI314</f>
        <v>0</v>
      </c>
      <c r="V316" s="85">
        <f>Розрахунок!AP314</f>
        <v>0</v>
      </c>
      <c r="W316" s="398">
        <f>Розрахунок!AW314</f>
        <v>0</v>
      </c>
      <c r="X316" s="400">
        <f>Розрахунок!BD314</f>
        <v>0</v>
      </c>
      <c r="Y316" s="136">
        <f>Розрахунок!BK314</f>
        <v>0</v>
      </c>
      <c r="Z316" s="85">
        <f>Розрахунок!BR314</f>
        <v>0</v>
      </c>
      <c r="AA316" s="398">
        <f>Розрахунок!BY314</f>
        <v>0</v>
      </c>
      <c r="AB316" s="85">
        <f>Розрахунок!CF314</f>
        <v>0</v>
      </c>
      <c r="AC316" s="398">
        <f>Розрахунок!CM314</f>
        <v>0</v>
      </c>
      <c r="AD316" s="400">
        <f>Розрахунок!CT314</f>
        <v>0</v>
      </c>
      <c r="AE316" s="398">
        <f>Розрахунок!DA314</f>
        <v>0</v>
      </c>
      <c r="AF316" s="400">
        <f>Розрахунок!DH314</f>
        <v>0</v>
      </c>
      <c r="AG316" s="148"/>
      <c r="AI316" s="30" t="e">
        <f ca="1">Розрахунок!ED314</f>
        <v>#NAME?</v>
      </c>
      <c r="AJ316" s="31" t="e">
        <f ca="1">Розрахунок!EE314</f>
        <v>#NAME?</v>
      </c>
      <c r="AK316" s="31" t="e">
        <f ca="1">Розрахунок!EF314</f>
        <v>#NAME?</v>
      </c>
      <c r="AL316" s="31" t="e">
        <f ca="1">Розрахунок!EG314</f>
        <v>#NAME?</v>
      </c>
      <c r="AM316" s="31" t="e">
        <f ca="1">Розрахунок!EH314</f>
        <v>#NAME?</v>
      </c>
      <c r="AN316" s="31" t="e">
        <f ca="1">Розрахунок!EI314</f>
        <v>#NAME?</v>
      </c>
      <c r="AO316" s="32" t="e">
        <f ca="1">Розрахунок!EJ314</f>
        <v>#NAME?</v>
      </c>
      <c r="AP316" s="149" t="e">
        <f ca="1">IF(OR(Розрахунок!$EP314&lt;&gt;""),"+","")</f>
        <v>#NAME?</v>
      </c>
      <c r="AQ316" s="5"/>
    </row>
    <row r="317" spans="1:43" s="52" customFormat="1" ht="13.5" hidden="1" thickBot="1" x14ac:dyDescent="0.25">
      <c r="A317" s="418" t="e">
        <f ca="1">Розрахунок!A315</f>
        <v>#NAME?</v>
      </c>
      <c r="B317" s="372">
        <f>Розрахунок!B315</f>
        <v>0</v>
      </c>
      <c r="C317" s="418" t="str">
        <f>Розрахунок!C315</f>
        <v/>
      </c>
      <c r="D317" s="401" t="str">
        <f>IF(Розрахунок!F315&lt;&gt;"",LEFT(Розрахунок!F315,LEN(Розрахунок!F315)-1)," ")</f>
        <v xml:space="preserve"> </v>
      </c>
      <c r="E317" s="402" t="str">
        <f>IF(Розрахунок!G315&lt;&gt;"",LEFT(Розрахунок!G315,LEN(Розрахунок!G315)-1)," ")</f>
        <v xml:space="preserve"> </v>
      </c>
      <c r="F317" s="402" t="str">
        <f>IF(Розрахунок!H315&lt;&gt;"",LEFT(Розрахунок!H315,LEN(Розрахунок!H315)-1)," ")</f>
        <v xml:space="preserve"> </v>
      </c>
      <c r="G317" s="403" t="str">
        <f>IF(Розрахунок!I315&lt;&gt;"",LEFT(Розрахунок!I315,LEN(Розрахунок!I315)-1)," ")</f>
        <v xml:space="preserve"> </v>
      </c>
      <c r="H317" s="144">
        <f>Розрахунок!J315</f>
        <v>0</v>
      </c>
      <c r="I317" s="402" t="str">
        <f>IF(Розрахунок!K315&lt;&gt;"",LEFT(Розрахунок!K315, LEN(Розрахунок!K315)-1)," ")</f>
        <v xml:space="preserve"> </v>
      </c>
      <c r="J317" s="402">
        <f>Розрахунок!E315</f>
        <v>0</v>
      </c>
      <c r="K317" s="86">
        <f>Розрахунок!DN315</f>
        <v>0</v>
      </c>
      <c r="L317" s="401">
        <f>Розрахунок!DM315</f>
        <v>0</v>
      </c>
      <c r="M317" s="402">
        <f ca="1">Розрахунок!L315</f>
        <v>0</v>
      </c>
      <c r="N317" s="402">
        <f ca="1">Розрахунок!M315</f>
        <v>0</v>
      </c>
      <c r="O317" s="402">
        <f ca="1">Розрахунок!N315</f>
        <v>0</v>
      </c>
      <c r="P317" s="402">
        <f ca="1">Розрахунок!O315</f>
        <v>0</v>
      </c>
      <c r="Q317" s="388">
        <f ca="1">Розрахунок!DL315</f>
        <v>0</v>
      </c>
      <c r="R317" s="384" t="str">
        <f t="shared" si="13"/>
        <v xml:space="preserve"> </v>
      </c>
      <c r="S317" s="401">
        <f>Розрахунок!U315</f>
        <v>0</v>
      </c>
      <c r="T317" s="403">
        <f>Розрахунок!AB315</f>
        <v>0</v>
      </c>
      <c r="U317" s="144">
        <f>Розрахунок!AI315</f>
        <v>0</v>
      </c>
      <c r="V317" s="86">
        <f>Розрахунок!AP315</f>
        <v>0</v>
      </c>
      <c r="W317" s="401">
        <f>Розрахунок!AW315</f>
        <v>0</v>
      </c>
      <c r="X317" s="403">
        <f>Розрахунок!BD315</f>
        <v>0</v>
      </c>
      <c r="Y317" s="144">
        <f>Розрахунок!BK315</f>
        <v>0</v>
      </c>
      <c r="Z317" s="86">
        <f>Розрахунок!BR315</f>
        <v>0</v>
      </c>
      <c r="AA317" s="401">
        <f>Розрахунок!BY315</f>
        <v>0</v>
      </c>
      <c r="AB317" s="86">
        <f>Розрахунок!CF315</f>
        <v>0</v>
      </c>
      <c r="AC317" s="401">
        <f>Розрахунок!CM315</f>
        <v>0</v>
      </c>
      <c r="AD317" s="403">
        <f>Розрахунок!CT315</f>
        <v>0</v>
      </c>
      <c r="AE317" s="401">
        <f>Розрахунок!DA315</f>
        <v>0</v>
      </c>
      <c r="AF317" s="403">
        <f>Розрахунок!DH315</f>
        <v>0</v>
      </c>
      <c r="AG317" s="148"/>
      <c r="AI317" s="34" t="e">
        <f ca="1">Розрахунок!ED315</f>
        <v>#NAME?</v>
      </c>
      <c r="AJ317" s="35" t="e">
        <f ca="1">Розрахунок!EE315</f>
        <v>#NAME?</v>
      </c>
      <c r="AK317" s="35" t="e">
        <f ca="1">Розрахунок!EF315</f>
        <v>#NAME?</v>
      </c>
      <c r="AL317" s="35" t="e">
        <f ca="1">Розрахунок!EG315</f>
        <v>#NAME?</v>
      </c>
      <c r="AM317" s="35" t="e">
        <f ca="1">Розрахунок!EH315</f>
        <v>#NAME?</v>
      </c>
      <c r="AN317" s="35" t="e">
        <f ca="1">Розрахунок!EI315</f>
        <v>#NAME?</v>
      </c>
      <c r="AO317" s="36" t="e">
        <f ca="1">Розрахунок!EJ315</f>
        <v>#NAME?</v>
      </c>
      <c r="AP317" s="149" t="e">
        <f ca="1">IF(OR(Розрахунок!$EP315&lt;&gt;""),"+","")</f>
        <v>#NAME?</v>
      </c>
      <c r="AQ317" s="5"/>
    </row>
    <row r="318" spans="1:43" s="5" customFormat="1" ht="13.5" customHeight="1" thickBot="1" x14ac:dyDescent="0.25">
      <c r="A318" s="848" t="s">
        <v>73</v>
      </c>
      <c r="B318" s="849"/>
      <c r="C318" s="134"/>
      <c r="D318" s="381"/>
      <c r="E318" s="37"/>
      <c r="F318" s="37"/>
      <c r="G318" s="38"/>
      <c r="H318" s="39"/>
      <c r="I318" s="37"/>
      <c r="J318" s="37">
        <f t="shared" ref="J318:Q318" si="15">SUM(J218:J317)</f>
        <v>4.5</v>
      </c>
      <c r="K318" s="422">
        <f t="shared" si="15"/>
        <v>4.5</v>
      </c>
      <c r="L318" s="389">
        <f t="shared" si="15"/>
        <v>135</v>
      </c>
      <c r="M318" s="37">
        <f t="shared" ca="1" si="15"/>
        <v>0</v>
      </c>
      <c r="N318" s="37">
        <f t="shared" ca="1" si="15"/>
        <v>0</v>
      </c>
      <c r="O318" s="37">
        <f t="shared" ca="1" si="15"/>
        <v>0</v>
      </c>
      <c r="P318" s="37">
        <f t="shared" ca="1" si="15"/>
        <v>0</v>
      </c>
      <c r="Q318" s="390">
        <f t="shared" ca="1" si="15"/>
        <v>135</v>
      </c>
      <c r="R318" s="380"/>
      <c r="S318" s="421">
        <f t="shared" ref="S318:Z318" si="16">SUM(S218:S317)</f>
        <v>0</v>
      </c>
      <c r="T318" s="38">
        <f t="shared" si="16"/>
        <v>0</v>
      </c>
      <c r="U318" s="39">
        <f t="shared" si="16"/>
        <v>0</v>
      </c>
      <c r="V318" s="422">
        <f t="shared" si="16"/>
        <v>0</v>
      </c>
      <c r="W318" s="421">
        <f t="shared" si="16"/>
        <v>0</v>
      </c>
      <c r="X318" s="38">
        <f t="shared" si="16"/>
        <v>0</v>
      </c>
      <c r="Y318" s="39">
        <f t="shared" si="16"/>
        <v>0</v>
      </c>
      <c r="Z318" s="422">
        <f t="shared" si="16"/>
        <v>0</v>
      </c>
      <c r="AA318" s="421">
        <f t="shared" ref="AA318:AF318" si="17">SUM(AA218:AA317)</f>
        <v>0</v>
      </c>
      <c r="AB318" s="422">
        <f t="shared" si="17"/>
        <v>3</v>
      </c>
      <c r="AC318" s="421">
        <f t="shared" si="17"/>
        <v>0</v>
      </c>
      <c r="AD318" s="38">
        <f t="shared" si="17"/>
        <v>0</v>
      </c>
      <c r="AE318" s="421">
        <f t="shared" si="17"/>
        <v>0</v>
      </c>
      <c r="AF318" s="38">
        <f t="shared" si="17"/>
        <v>0</v>
      </c>
      <c r="AG318" s="149"/>
      <c r="AI318" s="40" t="e">
        <f t="shared" ref="AI318:AO318" ca="1" si="18">SUM(AI218:AI317)</f>
        <v>#NAME?</v>
      </c>
      <c r="AJ318" s="41" t="e">
        <f t="shared" ca="1" si="18"/>
        <v>#NAME?</v>
      </c>
      <c r="AK318" s="41" t="e">
        <f t="shared" ca="1" si="18"/>
        <v>#NAME?</v>
      </c>
      <c r="AL318" s="41" t="e">
        <f t="shared" ca="1" si="18"/>
        <v>#NAME?</v>
      </c>
      <c r="AM318" s="41" t="e">
        <f t="shared" ca="1" si="18"/>
        <v>#NAME?</v>
      </c>
      <c r="AN318" s="41" t="e">
        <f t="shared" ca="1" si="18"/>
        <v>#NAME?</v>
      </c>
      <c r="AO318" s="42" t="e">
        <f t="shared" ca="1" si="18"/>
        <v>#NAME?</v>
      </c>
      <c r="AP318" s="149"/>
    </row>
    <row r="319" spans="1:43" s="33" customFormat="1" ht="15" customHeight="1" collapsed="1" thickBot="1" x14ac:dyDescent="0.25">
      <c r="A319" s="853" t="str">
        <f>Розрахунок!B317</f>
        <v>2.2. Цикл професійної підготовки</v>
      </c>
      <c r="B319" s="854"/>
      <c r="C319" s="854"/>
      <c r="D319" s="854"/>
      <c r="E319" s="854"/>
      <c r="F319" s="854"/>
      <c r="G319" s="854"/>
      <c r="H319" s="854"/>
      <c r="I319" s="854"/>
      <c r="J319" s="854"/>
      <c r="K319" s="854"/>
      <c r="L319" s="854"/>
      <c r="M319" s="854"/>
      <c r="N319" s="854"/>
      <c r="O319" s="854"/>
      <c r="P319" s="854"/>
      <c r="Q319" s="854"/>
      <c r="R319" s="854"/>
      <c r="S319" s="854"/>
      <c r="T319" s="854"/>
      <c r="U319" s="854"/>
      <c r="V319" s="854"/>
      <c r="W319" s="854"/>
      <c r="X319" s="854"/>
      <c r="Y319" s="854"/>
      <c r="Z319" s="854"/>
      <c r="AA319" s="854"/>
      <c r="AB319" s="854"/>
      <c r="AC319" s="854"/>
      <c r="AD319" s="854"/>
      <c r="AE319" s="854"/>
      <c r="AF319" s="855"/>
      <c r="AG319" s="154"/>
      <c r="AI319" s="850"/>
      <c r="AJ319" s="851"/>
      <c r="AK319" s="851"/>
      <c r="AL319" s="851"/>
      <c r="AM319" s="851"/>
      <c r="AN319" s="851"/>
      <c r="AO319" s="852"/>
      <c r="AP319" s="149"/>
    </row>
    <row r="320" spans="1:43" s="52" customFormat="1" x14ac:dyDescent="0.2">
      <c r="A320" s="416" t="e">
        <f ca="1">Розрахунок!A318</f>
        <v>#NAME?</v>
      </c>
      <c r="B320" s="370" t="str">
        <f>Розрахунок!B318</f>
        <v>Дисципліна 2 ПП (з каталогу)</v>
      </c>
      <c r="C320" s="416">
        <f>Розрахунок!C318</f>
        <v>34</v>
      </c>
      <c r="D320" s="395" t="str">
        <f>IF(Розрахунок!F318&lt;&gt;"",LEFT(Розрахунок!F318,LEN(Розрахунок!F318)-1)," ")</f>
        <v xml:space="preserve"> </v>
      </c>
      <c r="E320" s="396" t="str">
        <f>IF(Розрахунок!G318&lt;&gt;"",LEFT(Розрахунок!G318,LEN(Розрахунок!G318)-1)," ")</f>
        <v>10</v>
      </c>
      <c r="F320" s="396" t="str">
        <f>IF(Розрахунок!H318&lt;&gt;"",LEFT(Розрахунок!H318,LEN(Розрахунок!H318)-1)," ")</f>
        <v xml:space="preserve"> </v>
      </c>
      <c r="G320" s="397" t="str">
        <f>IF(Розрахунок!I318&lt;&gt;"",LEFT(Розрахунок!I318,LEN(Розрахунок!I318)-1)," ")</f>
        <v xml:space="preserve"> </v>
      </c>
      <c r="H320" s="368">
        <f>Розрахунок!J318</f>
        <v>0</v>
      </c>
      <c r="I320" s="396" t="str">
        <f>IF(Розрахунок!K318&lt;&gt;"",LEFT(Розрахунок!K318, LEN(Розрахунок!K318)-1)," ")</f>
        <v xml:space="preserve"> </v>
      </c>
      <c r="J320" s="396">
        <f>Розрахунок!E318</f>
        <v>4.5</v>
      </c>
      <c r="K320" s="369">
        <f>Розрахунок!DN318</f>
        <v>4.5</v>
      </c>
      <c r="L320" s="395">
        <f>Розрахунок!DM318</f>
        <v>135</v>
      </c>
      <c r="M320" s="396">
        <f ca="1">Розрахунок!L318</f>
        <v>0</v>
      </c>
      <c r="N320" s="396">
        <f ca="1">Розрахунок!M318</f>
        <v>0</v>
      </c>
      <c r="O320" s="396">
        <f ca="1">Розрахунок!N318</f>
        <v>0</v>
      </c>
      <c r="P320" s="396">
        <f ca="1">Розрахунок!O318</f>
        <v>0</v>
      </c>
      <c r="Q320" s="386">
        <f ca="1">Розрахунок!DL318</f>
        <v>135</v>
      </c>
      <c r="R320" s="382">
        <f ca="1">IF(L320&lt;&gt;0,M320/L320," ")</f>
        <v>0</v>
      </c>
      <c r="S320" s="395">
        <f>Розрахунок!U318</f>
        <v>0</v>
      </c>
      <c r="T320" s="397">
        <f>Розрахунок!AB318</f>
        <v>0</v>
      </c>
      <c r="U320" s="368">
        <f>Розрахунок!AI318</f>
        <v>0</v>
      </c>
      <c r="V320" s="369">
        <f>Розрахунок!AP318</f>
        <v>0</v>
      </c>
      <c r="W320" s="395">
        <f>Розрахунок!AW318</f>
        <v>0</v>
      </c>
      <c r="X320" s="397">
        <f>Розрахунок!BD318</f>
        <v>0</v>
      </c>
      <c r="Y320" s="368">
        <f>Розрахунок!BK318</f>
        <v>0</v>
      </c>
      <c r="Z320" s="369">
        <f>Розрахунок!BR318</f>
        <v>0</v>
      </c>
      <c r="AA320" s="395">
        <f>Розрахунок!BY318</f>
        <v>0</v>
      </c>
      <c r="AB320" s="369">
        <f>Розрахунок!CF318</f>
        <v>3</v>
      </c>
      <c r="AC320" s="395">
        <f>Розрахунок!CM318</f>
        <v>0</v>
      </c>
      <c r="AD320" s="397">
        <f>Розрахунок!CT318</f>
        <v>0</v>
      </c>
      <c r="AE320" s="395">
        <f>Розрахунок!DA318</f>
        <v>0</v>
      </c>
      <c r="AF320" s="397">
        <f>Розрахунок!DH318</f>
        <v>0</v>
      </c>
      <c r="AG320" s="148"/>
      <c r="AI320" s="27" t="e">
        <f ca="1">Розрахунок!ED318</f>
        <v>#NAME?</v>
      </c>
      <c r="AJ320" s="28" t="e">
        <f ca="1">Розрахунок!EE318</f>
        <v>#NAME?</v>
      </c>
      <c r="AK320" s="28" t="e">
        <f ca="1">Розрахунок!EF318</f>
        <v>#NAME?</v>
      </c>
      <c r="AL320" s="28" t="e">
        <f ca="1">Розрахунок!EG318</f>
        <v>#NAME?</v>
      </c>
      <c r="AM320" s="28" t="e">
        <f ca="1">Розрахунок!EH318</f>
        <v>#NAME?</v>
      </c>
      <c r="AN320" s="28" t="e">
        <f ca="1">Розрахунок!EI318</f>
        <v>#NAME?</v>
      </c>
      <c r="AO320" s="29" t="e">
        <f ca="1">Розрахунок!EJ318</f>
        <v>#NAME?</v>
      </c>
      <c r="AP320" s="149" t="e">
        <f ca="1">IF(OR(Розрахунок!$EP318&lt;&gt;""),"+","")</f>
        <v>#NAME?</v>
      </c>
      <c r="AQ320" s="5"/>
    </row>
    <row r="321" spans="1:43" s="52" customFormat="1" x14ac:dyDescent="0.2">
      <c r="A321" s="417" t="e">
        <f ca="1">Розрахунок!A319</f>
        <v>#NAME?</v>
      </c>
      <c r="B321" s="371" t="str">
        <f>Розрахунок!B319</f>
        <v>Дисципліна 3 ПП (з каталону)</v>
      </c>
      <c r="C321" s="417">
        <f>Розрахунок!C319</f>
        <v>34</v>
      </c>
      <c r="D321" s="398" t="str">
        <f>IF(Розрахунок!F319&lt;&gt;"",LEFT(Розрахунок!F319,LEN(Розрахунок!F319)-1)," ")</f>
        <v xml:space="preserve"> </v>
      </c>
      <c r="E321" s="399" t="str">
        <f>IF(Розрахунок!G319&lt;&gt;"",LEFT(Розрахунок!G319,LEN(Розрахунок!G319)-1)," ")</f>
        <v>10</v>
      </c>
      <c r="F321" s="399" t="str">
        <f>IF(Розрахунок!H319&lt;&gt;"",LEFT(Розрахунок!H319,LEN(Розрахунок!H319)-1)," ")</f>
        <v xml:space="preserve"> </v>
      </c>
      <c r="G321" s="400" t="str">
        <f>IF(Розрахунок!I319&lt;&gt;"",LEFT(Розрахунок!I319,LEN(Розрахунок!I319)-1)," ")</f>
        <v xml:space="preserve"> </v>
      </c>
      <c r="H321" s="136">
        <f>Розрахунок!J319</f>
        <v>0</v>
      </c>
      <c r="I321" s="399" t="str">
        <f>IF(Розрахунок!K319&lt;&gt;"",LEFT(Розрахунок!K319, LEN(Розрахунок!K319)-1)," ")</f>
        <v xml:space="preserve"> </v>
      </c>
      <c r="J321" s="399">
        <f>Розрахунок!E319</f>
        <v>4.5</v>
      </c>
      <c r="K321" s="85">
        <f>Розрахунок!DN319</f>
        <v>4.5</v>
      </c>
      <c r="L321" s="398">
        <f>Розрахунок!DM319</f>
        <v>135</v>
      </c>
      <c r="M321" s="399">
        <f ca="1">Розрахунок!L319</f>
        <v>0</v>
      </c>
      <c r="N321" s="399">
        <f ca="1">Розрахунок!M319</f>
        <v>0</v>
      </c>
      <c r="O321" s="399">
        <f ca="1">Розрахунок!N319</f>
        <v>0</v>
      </c>
      <c r="P321" s="399">
        <f ca="1">Розрахунок!O319</f>
        <v>0</v>
      </c>
      <c r="Q321" s="387">
        <f ca="1">Розрахунок!DL319</f>
        <v>135</v>
      </c>
      <c r="R321" s="383">
        <f t="shared" ref="R321:R419" ca="1" si="19">IF(L321&lt;&gt;0,M321/L321," ")</f>
        <v>0</v>
      </c>
      <c r="S321" s="398">
        <f>Розрахунок!U319</f>
        <v>0</v>
      </c>
      <c r="T321" s="400">
        <f>Розрахунок!AB319</f>
        <v>0</v>
      </c>
      <c r="U321" s="136">
        <f>Розрахунок!AI319</f>
        <v>0</v>
      </c>
      <c r="V321" s="85">
        <f>Розрахунок!AP319</f>
        <v>0</v>
      </c>
      <c r="W321" s="398">
        <f>Розрахунок!AW319</f>
        <v>0</v>
      </c>
      <c r="X321" s="400">
        <f>Розрахунок!BD319</f>
        <v>0</v>
      </c>
      <c r="Y321" s="136">
        <f>Розрахунок!BK319</f>
        <v>0</v>
      </c>
      <c r="Z321" s="85">
        <f>Розрахунок!BR319</f>
        <v>0</v>
      </c>
      <c r="AA321" s="398">
        <f>Розрахунок!BY319</f>
        <v>0</v>
      </c>
      <c r="AB321" s="85">
        <f>Розрахунок!CF319</f>
        <v>3</v>
      </c>
      <c r="AC321" s="398">
        <f>Розрахунок!CM319</f>
        <v>0</v>
      </c>
      <c r="AD321" s="400">
        <f>Розрахунок!CT319</f>
        <v>0</v>
      </c>
      <c r="AE321" s="398">
        <f>Розрахунок!DA319</f>
        <v>0</v>
      </c>
      <c r="AF321" s="400">
        <f>Розрахунок!DH319</f>
        <v>0</v>
      </c>
      <c r="AG321" s="148"/>
      <c r="AI321" s="30" t="e">
        <f ca="1">Розрахунок!ED319</f>
        <v>#NAME?</v>
      </c>
      <c r="AJ321" s="31" t="e">
        <f ca="1">Розрахунок!EE319</f>
        <v>#NAME?</v>
      </c>
      <c r="AK321" s="31" t="e">
        <f ca="1">Розрахунок!EF319</f>
        <v>#NAME?</v>
      </c>
      <c r="AL321" s="31" t="e">
        <f ca="1">Розрахунок!EG319</f>
        <v>#NAME?</v>
      </c>
      <c r="AM321" s="31" t="e">
        <f ca="1">Розрахунок!EH319</f>
        <v>#NAME?</v>
      </c>
      <c r="AN321" s="31" t="e">
        <f ca="1">Розрахунок!EI319</f>
        <v>#NAME?</v>
      </c>
      <c r="AO321" s="32" t="e">
        <f ca="1">Розрахунок!EJ319</f>
        <v>#NAME?</v>
      </c>
      <c r="AP321" s="149" t="e">
        <f ca="1">IF(OR(Розрахунок!$EP319&lt;&gt;""),"+","")</f>
        <v>#NAME?</v>
      </c>
      <c r="AQ321" s="5"/>
    </row>
    <row r="322" spans="1:43" s="52" customFormat="1" x14ac:dyDescent="0.2">
      <c r="A322" s="417" t="e">
        <f ca="1">Розрахунок!A320</f>
        <v>#NAME?</v>
      </c>
      <c r="B322" s="371" t="str">
        <f>Розрахунок!B320</f>
        <v>Дисципліна 4 ПП (з каталогу)</v>
      </c>
      <c r="C322" s="417">
        <f>Розрахунок!C320</f>
        <v>34</v>
      </c>
      <c r="D322" s="398" t="str">
        <f>IF(Розрахунок!F320&lt;&gt;"",LEFT(Розрахунок!F320,LEN(Розрахунок!F320)-1)," ")</f>
        <v xml:space="preserve"> </v>
      </c>
      <c r="E322" s="399" t="str">
        <f>IF(Розрахунок!G320&lt;&gt;"",LEFT(Розрахунок!G320,LEN(Розрахунок!G320)-1)," ")</f>
        <v>10</v>
      </c>
      <c r="F322" s="399" t="str">
        <f>IF(Розрахунок!H320&lt;&gt;"",LEFT(Розрахунок!H320,LEN(Розрахунок!H320)-1)," ")</f>
        <v xml:space="preserve"> </v>
      </c>
      <c r="G322" s="400" t="str">
        <f>IF(Розрахунок!I320&lt;&gt;"",LEFT(Розрахунок!I320,LEN(Розрахунок!I320)-1)," ")</f>
        <v xml:space="preserve"> </v>
      </c>
      <c r="H322" s="136">
        <f>Розрахунок!J320</f>
        <v>0</v>
      </c>
      <c r="I322" s="399" t="str">
        <f>IF(Розрахунок!K320&lt;&gt;"",LEFT(Розрахунок!K320, LEN(Розрахунок!K320)-1)," ")</f>
        <v xml:space="preserve"> </v>
      </c>
      <c r="J322" s="399">
        <f>Розрахунок!E320</f>
        <v>4.5</v>
      </c>
      <c r="K322" s="85">
        <f>Розрахунок!DN320</f>
        <v>4.5</v>
      </c>
      <c r="L322" s="398">
        <f>Розрахунок!DM320</f>
        <v>135</v>
      </c>
      <c r="M322" s="399">
        <f ca="1">Розрахунок!L320</f>
        <v>0</v>
      </c>
      <c r="N322" s="399">
        <f ca="1">Розрахунок!M320</f>
        <v>0</v>
      </c>
      <c r="O322" s="399">
        <f ca="1">Розрахунок!N320</f>
        <v>0</v>
      </c>
      <c r="P322" s="399">
        <f ca="1">Розрахунок!O320</f>
        <v>0</v>
      </c>
      <c r="Q322" s="387">
        <f ca="1">Розрахунок!DL320</f>
        <v>135</v>
      </c>
      <c r="R322" s="383">
        <f t="shared" ca="1" si="19"/>
        <v>0</v>
      </c>
      <c r="S322" s="398">
        <f>Розрахунок!U320</f>
        <v>0</v>
      </c>
      <c r="T322" s="400">
        <f>Розрахунок!AB320</f>
        <v>0</v>
      </c>
      <c r="U322" s="136">
        <f>Розрахунок!AI320</f>
        <v>0</v>
      </c>
      <c r="V322" s="85">
        <f>Розрахунок!AP320</f>
        <v>0</v>
      </c>
      <c r="W322" s="398">
        <f>Розрахунок!AW320</f>
        <v>0</v>
      </c>
      <c r="X322" s="400">
        <f>Розрахунок!BD320</f>
        <v>0</v>
      </c>
      <c r="Y322" s="136">
        <f>Розрахунок!BK320</f>
        <v>0</v>
      </c>
      <c r="Z322" s="85">
        <f>Розрахунок!BR320</f>
        <v>0</v>
      </c>
      <c r="AA322" s="398">
        <f>Розрахунок!BY320</f>
        <v>0</v>
      </c>
      <c r="AB322" s="85">
        <f>Розрахунок!CF320</f>
        <v>3</v>
      </c>
      <c r="AC322" s="398">
        <f>Розрахунок!CM320</f>
        <v>0</v>
      </c>
      <c r="AD322" s="400">
        <f>Розрахунок!CT320</f>
        <v>0</v>
      </c>
      <c r="AE322" s="398">
        <f>Розрахунок!DA320</f>
        <v>0</v>
      </c>
      <c r="AF322" s="400">
        <f>Розрахунок!DH320</f>
        <v>0</v>
      </c>
      <c r="AG322" s="148"/>
      <c r="AI322" s="30" t="e">
        <f ca="1">Розрахунок!ED320</f>
        <v>#NAME?</v>
      </c>
      <c r="AJ322" s="31" t="e">
        <f ca="1">Розрахунок!EE320</f>
        <v>#NAME?</v>
      </c>
      <c r="AK322" s="31" t="e">
        <f ca="1">Розрахунок!EF320</f>
        <v>#NAME?</v>
      </c>
      <c r="AL322" s="31" t="e">
        <f ca="1">Розрахунок!EG320</f>
        <v>#NAME?</v>
      </c>
      <c r="AM322" s="31" t="e">
        <f ca="1">Розрахунок!EH320</f>
        <v>#NAME?</v>
      </c>
      <c r="AN322" s="31" t="e">
        <f ca="1">Розрахунок!EI320</f>
        <v>#NAME?</v>
      </c>
      <c r="AO322" s="32" t="e">
        <f ca="1">Розрахунок!EJ320</f>
        <v>#NAME?</v>
      </c>
      <c r="AP322" s="149" t="e">
        <f ca="1">IF(OR(Розрахунок!$EP320&lt;&gt;""),"+","")</f>
        <v>#NAME?</v>
      </c>
      <c r="AQ322" s="5"/>
    </row>
    <row r="323" spans="1:43" s="52" customFormat="1" ht="13.5" thickBot="1" x14ac:dyDescent="0.25">
      <c r="A323" s="417" t="e">
        <f ca="1">Розрахунок!A321</f>
        <v>#NAME?</v>
      </c>
      <c r="B323" s="371" t="str">
        <f>Розрахунок!B321</f>
        <v>Дисципліна 5 ПП (з каталогу)</v>
      </c>
      <c r="C323" s="417">
        <f>Розрахунок!C321</f>
        <v>34</v>
      </c>
      <c r="D323" s="398" t="str">
        <f>IF(Розрахунок!F321&lt;&gt;"",LEFT(Розрахунок!F321,LEN(Розрахунок!F321)-1)," ")</f>
        <v xml:space="preserve"> </v>
      </c>
      <c r="E323" s="399" t="str">
        <f>IF(Розрахунок!G321&lt;&gt;"",LEFT(Розрахунок!G321,LEN(Розрахунок!G321)-1)," ")</f>
        <v>10</v>
      </c>
      <c r="F323" s="399" t="str">
        <f>IF(Розрахунок!H321&lt;&gt;"",LEFT(Розрахунок!H321,LEN(Розрахунок!H321)-1)," ")</f>
        <v xml:space="preserve"> </v>
      </c>
      <c r="G323" s="400" t="str">
        <f>IF(Розрахунок!I321&lt;&gt;"",LEFT(Розрахунок!I321,LEN(Розрахунок!I321)-1)," ")</f>
        <v xml:space="preserve"> </v>
      </c>
      <c r="H323" s="136">
        <f>Розрахунок!J321</f>
        <v>0</v>
      </c>
      <c r="I323" s="399" t="str">
        <f>IF(Розрахунок!K321&lt;&gt;"",LEFT(Розрахунок!K321, LEN(Розрахунок!K321)-1)," ")</f>
        <v xml:space="preserve"> </v>
      </c>
      <c r="J323" s="399">
        <f>Розрахунок!E321</f>
        <v>4.5</v>
      </c>
      <c r="K323" s="85">
        <f>Розрахунок!DN321</f>
        <v>4.5</v>
      </c>
      <c r="L323" s="398">
        <f>Розрахунок!DM321</f>
        <v>135</v>
      </c>
      <c r="M323" s="399">
        <f ca="1">Розрахунок!L321</f>
        <v>0</v>
      </c>
      <c r="N323" s="399">
        <f ca="1">Розрахунок!M321</f>
        <v>0</v>
      </c>
      <c r="O323" s="399">
        <f ca="1">Розрахунок!N321</f>
        <v>0</v>
      </c>
      <c r="P323" s="399">
        <f ca="1">Розрахунок!O321</f>
        <v>0</v>
      </c>
      <c r="Q323" s="387">
        <f ca="1">Розрахунок!DL321</f>
        <v>135</v>
      </c>
      <c r="R323" s="383">
        <f t="shared" ca="1" si="19"/>
        <v>0</v>
      </c>
      <c r="S323" s="398">
        <f>Розрахунок!U321</f>
        <v>0</v>
      </c>
      <c r="T323" s="400">
        <f>Розрахунок!AB321</f>
        <v>0</v>
      </c>
      <c r="U323" s="136">
        <f>Розрахунок!AI321</f>
        <v>0</v>
      </c>
      <c r="V323" s="85">
        <f>Розрахунок!AP321</f>
        <v>0</v>
      </c>
      <c r="W323" s="398">
        <f>Розрахунок!AW321</f>
        <v>0</v>
      </c>
      <c r="X323" s="400">
        <f>Розрахунок!BD321</f>
        <v>0</v>
      </c>
      <c r="Y323" s="136">
        <f>Розрахунок!BK321</f>
        <v>0</v>
      </c>
      <c r="Z323" s="85">
        <f>Розрахунок!BR321</f>
        <v>0</v>
      </c>
      <c r="AA323" s="398">
        <f>Розрахунок!BY321</f>
        <v>0</v>
      </c>
      <c r="AB323" s="85">
        <f>Розрахунок!CF321</f>
        <v>3</v>
      </c>
      <c r="AC323" s="398">
        <f>Розрахунок!CM321</f>
        <v>0</v>
      </c>
      <c r="AD323" s="400">
        <f>Розрахунок!CT321</f>
        <v>0</v>
      </c>
      <c r="AE323" s="398">
        <f>Розрахунок!DA321</f>
        <v>0</v>
      </c>
      <c r="AF323" s="400">
        <f>Розрахунок!DH321</f>
        <v>0</v>
      </c>
      <c r="AG323" s="148"/>
      <c r="AI323" s="30" t="e">
        <f ca="1">Розрахунок!ED321</f>
        <v>#NAME?</v>
      </c>
      <c r="AJ323" s="31" t="e">
        <f ca="1">Розрахунок!EE321</f>
        <v>#NAME?</v>
      </c>
      <c r="AK323" s="31" t="e">
        <f ca="1">Розрахунок!EF321</f>
        <v>#NAME?</v>
      </c>
      <c r="AL323" s="31" t="e">
        <f ca="1">Розрахунок!EG321</f>
        <v>#NAME?</v>
      </c>
      <c r="AM323" s="31" t="e">
        <f ca="1">Розрахунок!EH321</f>
        <v>#NAME?</v>
      </c>
      <c r="AN323" s="31" t="e">
        <f ca="1">Розрахунок!EI321</f>
        <v>#NAME?</v>
      </c>
      <c r="AO323" s="32" t="e">
        <f ca="1">Розрахунок!EJ321</f>
        <v>#NAME?</v>
      </c>
      <c r="AP323" s="149" t="e">
        <f ca="1">IF(OR(Розрахунок!$EP321&lt;&gt;""),"+","")</f>
        <v>#NAME?</v>
      </c>
      <c r="AQ323" s="5"/>
    </row>
    <row r="324" spans="1:43" s="52" customFormat="1" hidden="1" x14ac:dyDescent="0.2">
      <c r="A324" s="417" t="e">
        <f ca="1">Розрахунок!A322</f>
        <v>#NAME?</v>
      </c>
      <c r="B324" s="371">
        <f>Розрахунок!B322</f>
        <v>0</v>
      </c>
      <c r="C324" s="417" t="str">
        <f>Розрахунок!C322</f>
        <v/>
      </c>
      <c r="D324" s="398" t="str">
        <f>IF(Розрахунок!F322&lt;&gt;"",LEFT(Розрахунок!F322,LEN(Розрахунок!F322)-1)," ")</f>
        <v xml:space="preserve"> </v>
      </c>
      <c r="E324" s="399" t="str">
        <f>IF(Розрахунок!G322&lt;&gt;"",LEFT(Розрахунок!G322,LEN(Розрахунок!G322)-1)," ")</f>
        <v xml:space="preserve"> </v>
      </c>
      <c r="F324" s="399" t="str">
        <f>IF(Розрахунок!H322&lt;&gt;"",LEFT(Розрахунок!H322,LEN(Розрахунок!H322)-1)," ")</f>
        <v xml:space="preserve"> </v>
      </c>
      <c r="G324" s="400" t="str">
        <f>IF(Розрахунок!I322&lt;&gt;"",LEFT(Розрахунок!I322,LEN(Розрахунок!I322)-1)," ")</f>
        <v xml:space="preserve"> </v>
      </c>
      <c r="H324" s="136">
        <f>Розрахунок!J322</f>
        <v>0</v>
      </c>
      <c r="I324" s="399" t="str">
        <f>IF(Розрахунок!K322&lt;&gt;"",LEFT(Розрахунок!K322, LEN(Розрахунок!K322)-1)," ")</f>
        <v xml:space="preserve"> </v>
      </c>
      <c r="J324" s="399">
        <f>Розрахунок!E322</f>
        <v>0</v>
      </c>
      <c r="K324" s="85">
        <f>Розрахунок!DN322</f>
        <v>0</v>
      </c>
      <c r="L324" s="398">
        <f>Розрахунок!DM322</f>
        <v>0</v>
      </c>
      <c r="M324" s="399">
        <f ca="1">Розрахунок!L322</f>
        <v>0</v>
      </c>
      <c r="N324" s="399">
        <f ca="1">Розрахунок!M322</f>
        <v>0</v>
      </c>
      <c r="O324" s="399">
        <f ca="1">Розрахунок!N322</f>
        <v>0</v>
      </c>
      <c r="P324" s="399">
        <f ca="1">Розрахунок!O322</f>
        <v>0</v>
      </c>
      <c r="Q324" s="387">
        <f ca="1">Розрахунок!DL322</f>
        <v>0</v>
      </c>
      <c r="R324" s="383" t="str">
        <f t="shared" si="19"/>
        <v xml:space="preserve"> </v>
      </c>
      <c r="S324" s="398">
        <f>Розрахунок!U322</f>
        <v>0</v>
      </c>
      <c r="T324" s="400">
        <f>Розрахунок!AB322</f>
        <v>0</v>
      </c>
      <c r="U324" s="136">
        <f>Розрахунок!AI322</f>
        <v>0</v>
      </c>
      <c r="V324" s="85">
        <f>Розрахунок!AP322</f>
        <v>0</v>
      </c>
      <c r="W324" s="398">
        <f>Розрахунок!AW322</f>
        <v>0</v>
      </c>
      <c r="X324" s="400">
        <f>Розрахунок!BD322</f>
        <v>0</v>
      </c>
      <c r="Y324" s="136">
        <f>Розрахунок!BK322</f>
        <v>0</v>
      </c>
      <c r="Z324" s="85">
        <f>Розрахунок!BR322</f>
        <v>0</v>
      </c>
      <c r="AA324" s="398">
        <f>Розрахунок!BY322</f>
        <v>0</v>
      </c>
      <c r="AB324" s="85">
        <f>Розрахунок!CF322</f>
        <v>0</v>
      </c>
      <c r="AC324" s="398">
        <f>Розрахунок!CM322</f>
        <v>0</v>
      </c>
      <c r="AD324" s="400">
        <f>Розрахунок!CT322</f>
        <v>0</v>
      </c>
      <c r="AE324" s="398">
        <f>Розрахунок!DA322</f>
        <v>0</v>
      </c>
      <c r="AF324" s="400">
        <f>Розрахунок!DH322</f>
        <v>0</v>
      </c>
      <c r="AG324" s="148"/>
      <c r="AI324" s="30" t="e">
        <f ca="1">Розрахунок!ED322</f>
        <v>#NAME?</v>
      </c>
      <c r="AJ324" s="31" t="e">
        <f ca="1">Розрахунок!EE322</f>
        <v>#NAME?</v>
      </c>
      <c r="AK324" s="31" t="e">
        <f ca="1">Розрахунок!EF322</f>
        <v>#NAME?</v>
      </c>
      <c r="AL324" s="31" t="e">
        <f ca="1">Розрахунок!EG322</f>
        <v>#NAME?</v>
      </c>
      <c r="AM324" s="31" t="e">
        <f ca="1">Розрахунок!EH322</f>
        <v>#NAME?</v>
      </c>
      <c r="AN324" s="31" t="e">
        <f ca="1">Розрахунок!EI322</f>
        <v>#NAME?</v>
      </c>
      <c r="AO324" s="32" t="e">
        <f ca="1">Розрахунок!EJ322</f>
        <v>#NAME?</v>
      </c>
      <c r="AP324" s="149" t="e">
        <f ca="1">IF(OR(Розрахунок!$EP322&lt;&gt;""),"+","")</f>
        <v>#NAME?</v>
      </c>
      <c r="AQ324" s="5"/>
    </row>
    <row r="325" spans="1:43" s="52" customFormat="1" hidden="1" x14ac:dyDescent="0.2">
      <c r="A325" s="417" t="e">
        <f ca="1">Розрахунок!A323</f>
        <v>#NAME?</v>
      </c>
      <c r="B325" s="371">
        <f>Розрахунок!B323</f>
        <v>0</v>
      </c>
      <c r="C325" s="417" t="str">
        <f>Розрахунок!C323</f>
        <v/>
      </c>
      <c r="D325" s="398" t="str">
        <f>IF(Розрахунок!F323&lt;&gt;"",LEFT(Розрахунок!F323,LEN(Розрахунок!F323)-1)," ")</f>
        <v xml:space="preserve"> </v>
      </c>
      <c r="E325" s="399" t="str">
        <f>IF(Розрахунок!G323&lt;&gt;"",LEFT(Розрахунок!G323,LEN(Розрахунок!G323)-1)," ")</f>
        <v xml:space="preserve"> </v>
      </c>
      <c r="F325" s="399" t="str">
        <f>IF(Розрахунок!H323&lt;&gt;"",LEFT(Розрахунок!H323,LEN(Розрахунок!H323)-1)," ")</f>
        <v xml:space="preserve"> </v>
      </c>
      <c r="G325" s="400" t="str">
        <f>IF(Розрахунок!I323&lt;&gt;"",LEFT(Розрахунок!I323,LEN(Розрахунок!I323)-1)," ")</f>
        <v xml:space="preserve"> </v>
      </c>
      <c r="H325" s="136">
        <f>Розрахунок!J323</f>
        <v>0</v>
      </c>
      <c r="I325" s="399" t="str">
        <f>IF(Розрахунок!K323&lt;&gt;"",LEFT(Розрахунок!K323, LEN(Розрахунок!K323)-1)," ")</f>
        <v xml:space="preserve"> </v>
      </c>
      <c r="J325" s="399">
        <f>Розрахунок!E323</f>
        <v>0</v>
      </c>
      <c r="K325" s="85">
        <f>Розрахунок!DN323</f>
        <v>0</v>
      </c>
      <c r="L325" s="398">
        <f>Розрахунок!DM323</f>
        <v>0</v>
      </c>
      <c r="M325" s="399">
        <f ca="1">Розрахунок!L323</f>
        <v>0</v>
      </c>
      <c r="N325" s="399">
        <f ca="1">Розрахунок!M323</f>
        <v>0</v>
      </c>
      <c r="O325" s="399">
        <f ca="1">Розрахунок!N323</f>
        <v>0</v>
      </c>
      <c r="P325" s="399">
        <f ca="1">Розрахунок!O323</f>
        <v>0</v>
      </c>
      <c r="Q325" s="387">
        <f ca="1">Розрахунок!DL323</f>
        <v>0</v>
      </c>
      <c r="R325" s="383" t="str">
        <f t="shared" si="19"/>
        <v xml:space="preserve"> </v>
      </c>
      <c r="S325" s="398">
        <f>Розрахунок!U323</f>
        <v>0</v>
      </c>
      <c r="T325" s="400">
        <f>Розрахунок!AB323</f>
        <v>0</v>
      </c>
      <c r="U325" s="136">
        <f>Розрахунок!AI323</f>
        <v>0</v>
      </c>
      <c r="V325" s="85">
        <f>Розрахунок!AP323</f>
        <v>0</v>
      </c>
      <c r="W325" s="398">
        <f>Розрахунок!AW323</f>
        <v>0</v>
      </c>
      <c r="X325" s="400">
        <f>Розрахунок!BD323</f>
        <v>0</v>
      </c>
      <c r="Y325" s="136">
        <f>Розрахунок!BK323</f>
        <v>0</v>
      </c>
      <c r="Z325" s="85">
        <f>Розрахунок!BR323</f>
        <v>0</v>
      </c>
      <c r="AA325" s="398">
        <f>Розрахунок!BY323</f>
        <v>0</v>
      </c>
      <c r="AB325" s="85">
        <f>Розрахунок!CF323</f>
        <v>0</v>
      </c>
      <c r="AC325" s="398">
        <f>Розрахунок!CM323</f>
        <v>0</v>
      </c>
      <c r="AD325" s="400">
        <f>Розрахунок!CT323</f>
        <v>0</v>
      </c>
      <c r="AE325" s="398">
        <f>Розрахунок!DA323</f>
        <v>0</v>
      </c>
      <c r="AF325" s="400">
        <f>Розрахунок!DH323</f>
        <v>0</v>
      </c>
      <c r="AG325" s="148"/>
      <c r="AI325" s="30" t="e">
        <f ca="1">Розрахунок!ED323</f>
        <v>#NAME?</v>
      </c>
      <c r="AJ325" s="31" t="e">
        <f ca="1">Розрахунок!EE323</f>
        <v>#NAME?</v>
      </c>
      <c r="AK325" s="31" t="e">
        <f ca="1">Розрахунок!EF323</f>
        <v>#NAME?</v>
      </c>
      <c r="AL325" s="31" t="e">
        <f ca="1">Розрахунок!EG323</f>
        <v>#NAME?</v>
      </c>
      <c r="AM325" s="31" t="e">
        <f ca="1">Розрахунок!EH323</f>
        <v>#NAME?</v>
      </c>
      <c r="AN325" s="31" t="e">
        <f ca="1">Розрахунок!EI323</f>
        <v>#NAME?</v>
      </c>
      <c r="AO325" s="32" t="e">
        <f ca="1">Розрахунок!EJ323</f>
        <v>#NAME?</v>
      </c>
      <c r="AP325" s="149" t="e">
        <f ca="1">IF(OR(Розрахунок!$EP323&lt;&gt;""),"+","")</f>
        <v>#NAME?</v>
      </c>
      <c r="AQ325" s="5"/>
    </row>
    <row r="326" spans="1:43" s="52" customFormat="1" hidden="1" x14ac:dyDescent="0.2">
      <c r="A326" s="417" t="e">
        <f ca="1">Розрахунок!A324</f>
        <v>#NAME?</v>
      </c>
      <c r="B326" s="371">
        <f>Розрахунок!B324</f>
        <v>0</v>
      </c>
      <c r="C326" s="417" t="str">
        <f>Розрахунок!C324</f>
        <v/>
      </c>
      <c r="D326" s="398" t="str">
        <f>IF(Розрахунок!F324&lt;&gt;"",LEFT(Розрахунок!F324,LEN(Розрахунок!F324)-1)," ")</f>
        <v xml:space="preserve"> </v>
      </c>
      <c r="E326" s="399" t="str">
        <f>IF(Розрахунок!G324&lt;&gt;"",LEFT(Розрахунок!G324,LEN(Розрахунок!G324)-1)," ")</f>
        <v xml:space="preserve"> </v>
      </c>
      <c r="F326" s="399" t="str">
        <f>IF(Розрахунок!H324&lt;&gt;"",LEFT(Розрахунок!H324,LEN(Розрахунок!H324)-1)," ")</f>
        <v xml:space="preserve"> </v>
      </c>
      <c r="G326" s="400" t="str">
        <f>IF(Розрахунок!I324&lt;&gt;"",LEFT(Розрахунок!I324,LEN(Розрахунок!I324)-1)," ")</f>
        <v xml:space="preserve"> </v>
      </c>
      <c r="H326" s="136">
        <f>Розрахунок!J324</f>
        <v>0</v>
      </c>
      <c r="I326" s="399" t="str">
        <f>IF(Розрахунок!K324&lt;&gt;"",LEFT(Розрахунок!K324, LEN(Розрахунок!K324)-1)," ")</f>
        <v xml:space="preserve"> </v>
      </c>
      <c r="J326" s="399">
        <f>Розрахунок!E324</f>
        <v>0</v>
      </c>
      <c r="K326" s="85">
        <f>Розрахунок!DN324</f>
        <v>0</v>
      </c>
      <c r="L326" s="398">
        <f>Розрахунок!DM324</f>
        <v>0</v>
      </c>
      <c r="M326" s="399">
        <f ca="1">Розрахунок!L324</f>
        <v>0</v>
      </c>
      <c r="N326" s="399">
        <f ca="1">Розрахунок!M324</f>
        <v>0</v>
      </c>
      <c r="O326" s="399">
        <f ca="1">Розрахунок!N324</f>
        <v>0</v>
      </c>
      <c r="P326" s="399">
        <f ca="1">Розрахунок!O324</f>
        <v>0</v>
      </c>
      <c r="Q326" s="387">
        <f ca="1">Розрахунок!DL324</f>
        <v>0</v>
      </c>
      <c r="R326" s="383" t="str">
        <f t="shared" si="19"/>
        <v xml:space="preserve"> </v>
      </c>
      <c r="S326" s="398">
        <f>Розрахунок!U324</f>
        <v>0</v>
      </c>
      <c r="T326" s="400">
        <f>Розрахунок!AB324</f>
        <v>0</v>
      </c>
      <c r="U326" s="136">
        <f>Розрахунок!AI324</f>
        <v>0</v>
      </c>
      <c r="V326" s="85">
        <f>Розрахунок!AP324</f>
        <v>0</v>
      </c>
      <c r="W326" s="398">
        <f>Розрахунок!AW324</f>
        <v>0</v>
      </c>
      <c r="X326" s="400">
        <f>Розрахунок!BD324</f>
        <v>0</v>
      </c>
      <c r="Y326" s="136">
        <f>Розрахунок!BK324</f>
        <v>0</v>
      </c>
      <c r="Z326" s="85">
        <f>Розрахунок!BR324</f>
        <v>0</v>
      </c>
      <c r="AA326" s="398">
        <f>Розрахунок!BY324</f>
        <v>0</v>
      </c>
      <c r="AB326" s="85">
        <f>Розрахунок!CF324</f>
        <v>0</v>
      </c>
      <c r="AC326" s="398">
        <f>Розрахунок!CM324</f>
        <v>0</v>
      </c>
      <c r="AD326" s="400">
        <f>Розрахунок!CT324</f>
        <v>0</v>
      </c>
      <c r="AE326" s="398">
        <f>Розрахунок!DA324</f>
        <v>0</v>
      </c>
      <c r="AF326" s="400">
        <f>Розрахунок!DH324</f>
        <v>0</v>
      </c>
      <c r="AG326" s="148"/>
      <c r="AI326" s="30" t="e">
        <f ca="1">Розрахунок!ED324</f>
        <v>#NAME?</v>
      </c>
      <c r="AJ326" s="31" t="e">
        <f ca="1">Розрахунок!EE324</f>
        <v>#NAME?</v>
      </c>
      <c r="AK326" s="31" t="e">
        <f ca="1">Розрахунок!EF324</f>
        <v>#NAME?</v>
      </c>
      <c r="AL326" s="31" t="e">
        <f ca="1">Розрахунок!EG324</f>
        <v>#NAME?</v>
      </c>
      <c r="AM326" s="31" t="e">
        <f ca="1">Розрахунок!EH324</f>
        <v>#NAME?</v>
      </c>
      <c r="AN326" s="31" t="e">
        <f ca="1">Розрахунок!EI324</f>
        <v>#NAME?</v>
      </c>
      <c r="AO326" s="32" t="e">
        <f ca="1">Розрахунок!EJ324</f>
        <v>#NAME?</v>
      </c>
      <c r="AP326" s="149" t="e">
        <f ca="1">IF(OR(Розрахунок!$EP324&lt;&gt;""),"+","")</f>
        <v>#NAME?</v>
      </c>
      <c r="AQ326" s="5"/>
    </row>
    <row r="327" spans="1:43" s="52" customFormat="1" hidden="1" x14ac:dyDescent="0.2">
      <c r="A327" s="417" t="e">
        <f ca="1">Розрахунок!A325</f>
        <v>#NAME?</v>
      </c>
      <c r="B327" s="371">
        <f>Розрахунок!B325</f>
        <v>0</v>
      </c>
      <c r="C327" s="417" t="str">
        <f>Розрахунок!C325</f>
        <v/>
      </c>
      <c r="D327" s="398" t="str">
        <f>IF(Розрахунок!F325&lt;&gt;"",LEFT(Розрахунок!F325,LEN(Розрахунок!F325)-1)," ")</f>
        <v xml:space="preserve"> </v>
      </c>
      <c r="E327" s="399" t="str">
        <f>IF(Розрахунок!G325&lt;&gt;"",LEFT(Розрахунок!G325,LEN(Розрахунок!G325)-1)," ")</f>
        <v xml:space="preserve"> </v>
      </c>
      <c r="F327" s="399" t="str">
        <f>IF(Розрахунок!H325&lt;&gt;"",LEFT(Розрахунок!H325,LEN(Розрахунок!H325)-1)," ")</f>
        <v xml:space="preserve"> </v>
      </c>
      <c r="G327" s="400" t="str">
        <f>IF(Розрахунок!I325&lt;&gt;"",LEFT(Розрахунок!I325,LEN(Розрахунок!I325)-1)," ")</f>
        <v xml:space="preserve"> </v>
      </c>
      <c r="H327" s="136">
        <f>Розрахунок!J325</f>
        <v>0</v>
      </c>
      <c r="I327" s="399" t="str">
        <f>IF(Розрахунок!K325&lt;&gt;"",LEFT(Розрахунок!K325, LEN(Розрахунок!K325)-1)," ")</f>
        <v xml:space="preserve"> </v>
      </c>
      <c r="J327" s="399">
        <f>Розрахунок!E325</f>
        <v>0</v>
      </c>
      <c r="K327" s="85">
        <f>Розрахунок!DN325</f>
        <v>0</v>
      </c>
      <c r="L327" s="398">
        <f>Розрахунок!DM325</f>
        <v>0</v>
      </c>
      <c r="M327" s="399">
        <f ca="1">Розрахунок!L325</f>
        <v>0</v>
      </c>
      <c r="N327" s="399">
        <f ca="1">Розрахунок!M325</f>
        <v>0</v>
      </c>
      <c r="O327" s="399">
        <f ca="1">Розрахунок!N325</f>
        <v>0</v>
      </c>
      <c r="P327" s="399">
        <f ca="1">Розрахунок!O325</f>
        <v>0</v>
      </c>
      <c r="Q327" s="387">
        <f ca="1">Розрахунок!DL325</f>
        <v>0</v>
      </c>
      <c r="R327" s="383" t="str">
        <f t="shared" si="19"/>
        <v xml:space="preserve"> </v>
      </c>
      <c r="S327" s="398">
        <f>Розрахунок!U325</f>
        <v>0</v>
      </c>
      <c r="T327" s="400">
        <f>Розрахунок!AB325</f>
        <v>0</v>
      </c>
      <c r="U327" s="136">
        <f>Розрахунок!AI325</f>
        <v>0</v>
      </c>
      <c r="V327" s="85">
        <f>Розрахунок!AP325</f>
        <v>0</v>
      </c>
      <c r="W327" s="398">
        <f>Розрахунок!AW325</f>
        <v>0</v>
      </c>
      <c r="X327" s="400">
        <f>Розрахунок!BD325</f>
        <v>0</v>
      </c>
      <c r="Y327" s="136">
        <f>Розрахунок!BK325</f>
        <v>0</v>
      </c>
      <c r="Z327" s="85">
        <f>Розрахунок!BR325</f>
        <v>0</v>
      </c>
      <c r="AA327" s="398">
        <f>Розрахунок!BY325</f>
        <v>0</v>
      </c>
      <c r="AB327" s="85">
        <f>Розрахунок!CF325</f>
        <v>0</v>
      </c>
      <c r="AC327" s="398">
        <f>Розрахунок!CM325</f>
        <v>0</v>
      </c>
      <c r="AD327" s="400">
        <f>Розрахунок!CT325</f>
        <v>0</v>
      </c>
      <c r="AE327" s="398">
        <f>Розрахунок!DA325</f>
        <v>0</v>
      </c>
      <c r="AF327" s="400">
        <f>Розрахунок!DH325</f>
        <v>0</v>
      </c>
      <c r="AG327" s="148"/>
      <c r="AI327" s="30" t="e">
        <f ca="1">Розрахунок!ED325</f>
        <v>#NAME?</v>
      </c>
      <c r="AJ327" s="31" t="e">
        <f ca="1">Розрахунок!EE325</f>
        <v>#NAME?</v>
      </c>
      <c r="AK327" s="31" t="e">
        <f ca="1">Розрахунок!EF325</f>
        <v>#NAME?</v>
      </c>
      <c r="AL327" s="31" t="e">
        <f ca="1">Розрахунок!EG325</f>
        <v>#NAME?</v>
      </c>
      <c r="AM327" s="31" t="e">
        <f ca="1">Розрахунок!EH325</f>
        <v>#NAME?</v>
      </c>
      <c r="AN327" s="31" t="e">
        <f ca="1">Розрахунок!EI325</f>
        <v>#NAME?</v>
      </c>
      <c r="AO327" s="32" t="e">
        <f ca="1">Розрахунок!EJ325</f>
        <v>#NAME?</v>
      </c>
      <c r="AP327" s="149" t="e">
        <f ca="1">IF(OR(Розрахунок!$EP325&lt;&gt;""),"+","")</f>
        <v>#NAME?</v>
      </c>
      <c r="AQ327" s="5"/>
    </row>
    <row r="328" spans="1:43" s="52" customFormat="1" hidden="1" x14ac:dyDescent="0.2">
      <c r="A328" s="417" t="e">
        <f ca="1">Розрахунок!A326</f>
        <v>#NAME?</v>
      </c>
      <c r="B328" s="371">
        <f>Розрахунок!B326</f>
        <v>0</v>
      </c>
      <c r="C328" s="417" t="str">
        <f>Розрахунок!C326</f>
        <v/>
      </c>
      <c r="D328" s="398" t="str">
        <f>IF(Розрахунок!F326&lt;&gt;"",LEFT(Розрахунок!F326,LEN(Розрахунок!F326)-1)," ")</f>
        <v xml:space="preserve"> </v>
      </c>
      <c r="E328" s="399" t="str">
        <f>IF(Розрахунок!G326&lt;&gt;"",LEFT(Розрахунок!G326,LEN(Розрахунок!G326)-1)," ")</f>
        <v xml:space="preserve"> </v>
      </c>
      <c r="F328" s="399" t="str">
        <f>IF(Розрахунок!H326&lt;&gt;"",LEFT(Розрахунок!H326,LEN(Розрахунок!H326)-1)," ")</f>
        <v xml:space="preserve"> </v>
      </c>
      <c r="G328" s="400" t="str">
        <f>IF(Розрахунок!I326&lt;&gt;"",LEFT(Розрахунок!I326,LEN(Розрахунок!I326)-1)," ")</f>
        <v xml:space="preserve"> </v>
      </c>
      <c r="H328" s="136">
        <f>Розрахунок!J326</f>
        <v>0</v>
      </c>
      <c r="I328" s="399" t="str">
        <f>IF(Розрахунок!K326&lt;&gt;"",LEFT(Розрахунок!K326, LEN(Розрахунок!K326)-1)," ")</f>
        <v xml:space="preserve"> </v>
      </c>
      <c r="J328" s="399">
        <f>Розрахунок!E326</f>
        <v>0</v>
      </c>
      <c r="K328" s="85">
        <f>Розрахунок!DN326</f>
        <v>0</v>
      </c>
      <c r="L328" s="398">
        <f>Розрахунок!DM326</f>
        <v>0</v>
      </c>
      <c r="M328" s="399">
        <f ca="1">Розрахунок!L326</f>
        <v>0</v>
      </c>
      <c r="N328" s="399">
        <f ca="1">Розрахунок!M326</f>
        <v>0</v>
      </c>
      <c r="O328" s="399">
        <f ca="1">Розрахунок!N326</f>
        <v>0</v>
      </c>
      <c r="P328" s="399">
        <f ca="1">Розрахунок!O326</f>
        <v>0</v>
      </c>
      <c r="Q328" s="387">
        <f ca="1">Розрахунок!DL326</f>
        <v>0</v>
      </c>
      <c r="R328" s="383" t="str">
        <f t="shared" si="19"/>
        <v xml:space="preserve"> </v>
      </c>
      <c r="S328" s="398">
        <f>Розрахунок!U326</f>
        <v>0</v>
      </c>
      <c r="T328" s="400">
        <f>Розрахунок!AB326</f>
        <v>0</v>
      </c>
      <c r="U328" s="136">
        <f>Розрахунок!AI326</f>
        <v>0</v>
      </c>
      <c r="V328" s="85">
        <f>Розрахунок!AP326</f>
        <v>0</v>
      </c>
      <c r="W328" s="398">
        <f>Розрахунок!AW326</f>
        <v>0</v>
      </c>
      <c r="X328" s="400">
        <f>Розрахунок!BD326</f>
        <v>0</v>
      </c>
      <c r="Y328" s="136">
        <f>Розрахунок!BK326</f>
        <v>0</v>
      </c>
      <c r="Z328" s="85">
        <f>Розрахунок!BR326</f>
        <v>0</v>
      </c>
      <c r="AA328" s="398">
        <f>Розрахунок!BY326</f>
        <v>0</v>
      </c>
      <c r="AB328" s="85">
        <f>Розрахунок!CF326</f>
        <v>0</v>
      </c>
      <c r="AC328" s="398">
        <f>Розрахунок!CM326</f>
        <v>0</v>
      </c>
      <c r="AD328" s="400">
        <f>Розрахунок!CT326</f>
        <v>0</v>
      </c>
      <c r="AE328" s="398">
        <f>Розрахунок!DA326</f>
        <v>0</v>
      </c>
      <c r="AF328" s="400">
        <f>Розрахунок!DH326</f>
        <v>0</v>
      </c>
      <c r="AG328" s="148"/>
      <c r="AI328" s="30" t="e">
        <f ca="1">Розрахунок!ED326</f>
        <v>#NAME?</v>
      </c>
      <c r="AJ328" s="31" t="e">
        <f ca="1">Розрахунок!EE326</f>
        <v>#NAME?</v>
      </c>
      <c r="AK328" s="31" t="e">
        <f ca="1">Розрахунок!EF326</f>
        <v>#NAME?</v>
      </c>
      <c r="AL328" s="31" t="e">
        <f ca="1">Розрахунок!EG326</f>
        <v>#NAME?</v>
      </c>
      <c r="AM328" s="31" t="e">
        <f ca="1">Розрахунок!EH326</f>
        <v>#NAME?</v>
      </c>
      <c r="AN328" s="31" t="e">
        <f ca="1">Розрахунок!EI326</f>
        <v>#NAME?</v>
      </c>
      <c r="AO328" s="32" t="e">
        <f ca="1">Розрахунок!EJ326</f>
        <v>#NAME?</v>
      </c>
      <c r="AP328" s="149" t="e">
        <f ca="1">IF(OR(Розрахунок!$EP326&lt;&gt;""),"+","")</f>
        <v>#NAME?</v>
      </c>
      <c r="AQ328" s="5"/>
    </row>
    <row r="329" spans="1:43" s="52" customFormat="1" hidden="1" x14ac:dyDescent="0.2">
      <c r="A329" s="417" t="e">
        <f ca="1">Розрахунок!A327</f>
        <v>#NAME?</v>
      </c>
      <c r="B329" s="371">
        <f>Розрахунок!B327</f>
        <v>0</v>
      </c>
      <c r="C329" s="417" t="str">
        <f>Розрахунок!C327</f>
        <v/>
      </c>
      <c r="D329" s="398" t="str">
        <f>IF(Розрахунок!F327&lt;&gt;"",LEFT(Розрахунок!F327,LEN(Розрахунок!F327)-1)," ")</f>
        <v xml:space="preserve"> </v>
      </c>
      <c r="E329" s="399" t="str">
        <f>IF(Розрахунок!G327&lt;&gt;"",LEFT(Розрахунок!G327,LEN(Розрахунок!G327)-1)," ")</f>
        <v xml:space="preserve"> </v>
      </c>
      <c r="F329" s="399" t="str">
        <f>IF(Розрахунок!H327&lt;&gt;"",LEFT(Розрахунок!H327,LEN(Розрахунок!H327)-1)," ")</f>
        <v xml:space="preserve"> </v>
      </c>
      <c r="G329" s="400" t="str">
        <f>IF(Розрахунок!I327&lt;&gt;"",LEFT(Розрахунок!I327,LEN(Розрахунок!I327)-1)," ")</f>
        <v xml:space="preserve"> </v>
      </c>
      <c r="H329" s="136">
        <f>Розрахунок!J327</f>
        <v>0</v>
      </c>
      <c r="I329" s="399" t="str">
        <f>IF(Розрахунок!K327&lt;&gt;"",LEFT(Розрахунок!K327, LEN(Розрахунок!K327)-1)," ")</f>
        <v xml:space="preserve"> </v>
      </c>
      <c r="J329" s="399">
        <f>Розрахунок!E327</f>
        <v>0</v>
      </c>
      <c r="K329" s="85">
        <f>Розрахунок!DN327</f>
        <v>0</v>
      </c>
      <c r="L329" s="398">
        <f>Розрахунок!DM327</f>
        <v>0</v>
      </c>
      <c r="M329" s="399">
        <f ca="1">Розрахунок!L327</f>
        <v>0</v>
      </c>
      <c r="N329" s="399">
        <f ca="1">Розрахунок!M327</f>
        <v>0</v>
      </c>
      <c r="O329" s="399">
        <f ca="1">Розрахунок!N327</f>
        <v>0</v>
      </c>
      <c r="P329" s="399">
        <f ca="1">Розрахунок!O327</f>
        <v>0</v>
      </c>
      <c r="Q329" s="387">
        <f ca="1">Розрахунок!DL327</f>
        <v>0</v>
      </c>
      <c r="R329" s="383" t="str">
        <f t="shared" si="19"/>
        <v xml:space="preserve"> </v>
      </c>
      <c r="S329" s="398">
        <f>Розрахунок!U327</f>
        <v>0</v>
      </c>
      <c r="T329" s="400">
        <f>Розрахунок!AB327</f>
        <v>0</v>
      </c>
      <c r="U329" s="136">
        <f>Розрахунок!AI327</f>
        <v>0</v>
      </c>
      <c r="V329" s="85">
        <f>Розрахунок!AP327</f>
        <v>0</v>
      </c>
      <c r="W329" s="398">
        <f>Розрахунок!AW327</f>
        <v>0</v>
      </c>
      <c r="X329" s="400">
        <f>Розрахунок!BD327</f>
        <v>0</v>
      </c>
      <c r="Y329" s="136">
        <f>Розрахунок!BK327</f>
        <v>0</v>
      </c>
      <c r="Z329" s="85">
        <f>Розрахунок!BR327</f>
        <v>0</v>
      </c>
      <c r="AA329" s="398">
        <f>Розрахунок!BY327</f>
        <v>0</v>
      </c>
      <c r="AB329" s="85">
        <f>Розрахунок!CF327</f>
        <v>0</v>
      </c>
      <c r="AC329" s="398">
        <f>Розрахунок!CM327</f>
        <v>0</v>
      </c>
      <c r="AD329" s="400">
        <f>Розрахунок!CT327</f>
        <v>0</v>
      </c>
      <c r="AE329" s="398">
        <f>Розрахунок!DA327</f>
        <v>0</v>
      </c>
      <c r="AF329" s="400">
        <f>Розрахунок!DH327</f>
        <v>0</v>
      </c>
      <c r="AG329" s="148"/>
      <c r="AI329" s="30" t="e">
        <f ca="1">Розрахунок!ED327</f>
        <v>#NAME?</v>
      </c>
      <c r="AJ329" s="31" t="e">
        <f ca="1">Розрахунок!EE327</f>
        <v>#NAME?</v>
      </c>
      <c r="AK329" s="31" t="e">
        <f ca="1">Розрахунок!EF327</f>
        <v>#NAME?</v>
      </c>
      <c r="AL329" s="31" t="e">
        <f ca="1">Розрахунок!EG327</f>
        <v>#NAME?</v>
      </c>
      <c r="AM329" s="31" t="e">
        <f ca="1">Розрахунок!EH327</f>
        <v>#NAME?</v>
      </c>
      <c r="AN329" s="31" t="e">
        <f ca="1">Розрахунок!EI327</f>
        <v>#NAME?</v>
      </c>
      <c r="AO329" s="32" t="e">
        <f ca="1">Розрахунок!EJ327</f>
        <v>#NAME?</v>
      </c>
      <c r="AP329" s="149" t="e">
        <f ca="1">IF(OR(Розрахунок!$EP327&lt;&gt;""),"+","")</f>
        <v>#NAME?</v>
      </c>
      <c r="AQ329" s="5"/>
    </row>
    <row r="330" spans="1:43" s="52" customFormat="1" hidden="1" x14ac:dyDescent="0.2">
      <c r="A330" s="417" t="e">
        <f ca="1">Розрахунок!A328</f>
        <v>#NAME?</v>
      </c>
      <c r="B330" s="371">
        <f>Розрахунок!B328</f>
        <v>0</v>
      </c>
      <c r="C330" s="417" t="str">
        <f>Розрахунок!C328</f>
        <v/>
      </c>
      <c r="D330" s="398" t="str">
        <f>IF(Розрахунок!F328&lt;&gt;"",LEFT(Розрахунок!F328,LEN(Розрахунок!F328)-1)," ")</f>
        <v xml:space="preserve"> </v>
      </c>
      <c r="E330" s="399" t="str">
        <f>IF(Розрахунок!G328&lt;&gt;"",LEFT(Розрахунок!G328,LEN(Розрахунок!G328)-1)," ")</f>
        <v xml:space="preserve"> </v>
      </c>
      <c r="F330" s="399" t="str">
        <f>IF(Розрахунок!H328&lt;&gt;"",LEFT(Розрахунок!H328,LEN(Розрахунок!H328)-1)," ")</f>
        <v xml:space="preserve"> </v>
      </c>
      <c r="G330" s="400" t="str">
        <f>IF(Розрахунок!I328&lt;&gt;"",LEFT(Розрахунок!I328,LEN(Розрахунок!I328)-1)," ")</f>
        <v xml:space="preserve"> </v>
      </c>
      <c r="H330" s="136">
        <f>Розрахунок!J328</f>
        <v>0</v>
      </c>
      <c r="I330" s="399" t="str">
        <f>IF(Розрахунок!K328&lt;&gt;"",LEFT(Розрахунок!K328, LEN(Розрахунок!K328)-1)," ")</f>
        <v xml:space="preserve"> </v>
      </c>
      <c r="J330" s="399">
        <f>Розрахунок!E328</f>
        <v>0</v>
      </c>
      <c r="K330" s="85">
        <f>Розрахунок!DN328</f>
        <v>0</v>
      </c>
      <c r="L330" s="398">
        <f>Розрахунок!DM328</f>
        <v>0</v>
      </c>
      <c r="M330" s="399">
        <f ca="1">Розрахунок!L328</f>
        <v>0</v>
      </c>
      <c r="N330" s="399">
        <f ca="1">Розрахунок!M328</f>
        <v>0</v>
      </c>
      <c r="O330" s="399">
        <f ca="1">Розрахунок!N328</f>
        <v>0</v>
      </c>
      <c r="P330" s="399">
        <f ca="1">Розрахунок!O328</f>
        <v>0</v>
      </c>
      <c r="Q330" s="387">
        <f ca="1">Розрахунок!DL328</f>
        <v>0</v>
      </c>
      <c r="R330" s="383" t="str">
        <f t="shared" si="19"/>
        <v xml:space="preserve"> </v>
      </c>
      <c r="S330" s="398">
        <f>Розрахунок!U328</f>
        <v>0</v>
      </c>
      <c r="T330" s="400">
        <f>Розрахунок!AB328</f>
        <v>0</v>
      </c>
      <c r="U330" s="136">
        <f>Розрахунок!AI328</f>
        <v>0</v>
      </c>
      <c r="V330" s="85">
        <f>Розрахунок!AP328</f>
        <v>0</v>
      </c>
      <c r="W330" s="398">
        <f>Розрахунок!AW328</f>
        <v>0</v>
      </c>
      <c r="X330" s="400">
        <f>Розрахунок!BD328</f>
        <v>0</v>
      </c>
      <c r="Y330" s="136">
        <f>Розрахунок!BK328</f>
        <v>0</v>
      </c>
      <c r="Z330" s="85">
        <f>Розрахунок!BR328</f>
        <v>0</v>
      </c>
      <c r="AA330" s="398">
        <f>Розрахунок!BY328</f>
        <v>0</v>
      </c>
      <c r="AB330" s="85">
        <f>Розрахунок!CF328</f>
        <v>0</v>
      </c>
      <c r="AC330" s="398">
        <f>Розрахунок!CM328</f>
        <v>0</v>
      </c>
      <c r="AD330" s="400">
        <f>Розрахунок!CT328</f>
        <v>0</v>
      </c>
      <c r="AE330" s="398">
        <f>Розрахунок!DA328</f>
        <v>0</v>
      </c>
      <c r="AF330" s="400">
        <f>Розрахунок!DH328</f>
        <v>0</v>
      </c>
      <c r="AG330" s="148"/>
      <c r="AI330" s="30" t="e">
        <f ca="1">Розрахунок!ED328</f>
        <v>#NAME?</v>
      </c>
      <c r="AJ330" s="31" t="e">
        <f ca="1">Розрахунок!EE328</f>
        <v>#NAME?</v>
      </c>
      <c r="AK330" s="31" t="e">
        <f ca="1">Розрахунок!EF328</f>
        <v>#NAME?</v>
      </c>
      <c r="AL330" s="31" t="e">
        <f ca="1">Розрахунок!EG328</f>
        <v>#NAME?</v>
      </c>
      <c r="AM330" s="31" t="e">
        <f ca="1">Розрахунок!EH328</f>
        <v>#NAME?</v>
      </c>
      <c r="AN330" s="31" t="e">
        <f ca="1">Розрахунок!EI328</f>
        <v>#NAME?</v>
      </c>
      <c r="AO330" s="32" t="e">
        <f ca="1">Розрахунок!EJ328</f>
        <v>#NAME?</v>
      </c>
      <c r="AP330" s="149" t="e">
        <f ca="1">IF(OR(Розрахунок!$EP328&lt;&gt;""),"+","")</f>
        <v>#NAME?</v>
      </c>
      <c r="AQ330" s="5"/>
    </row>
    <row r="331" spans="1:43" s="52" customFormat="1" hidden="1" x14ac:dyDescent="0.2">
      <c r="A331" s="417" t="e">
        <f ca="1">Розрахунок!A329</f>
        <v>#NAME?</v>
      </c>
      <c r="B331" s="371">
        <f>Розрахунок!B329</f>
        <v>0</v>
      </c>
      <c r="C331" s="417" t="str">
        <f>Розрахунок!C329</f>
        <v/>
      </c>
      <c r="D331" s="398" t="str">
        <f>IF(Розрахунок!F329&lt;&gt;"",LEFT(Розрахунок!F329,LEN(Розрахунок!F329)-1)," ")</f>
        <v xml:space="preserve"> </v>
      </c>
      <c r="E331" s="399" t="str">
        <f>IF(Розрахунок!G329&lt;&gt;"",LEFT(Розрахунок!G329,LEN(Розрахунок!G329)-1)," ")</f>
        <v xml:space="preserve"> </v>
      </c>
      <c r="F331" s="399" t="str">
        <f>IF(Розрахунок!H329&lt;&gt;"",LEFT(Розрахунок!H329,LEN(Розрахунок!H329)-1)," ")</f>
        <v xml:space="preserve"> </v>
      </c>
      <c r="G331" s="400" t="str">
        <f>IF(Розрахунок!I329&lt;&gt;"",LEFT(Розрахунок!I329,LEN(Розрахунок!I329)-1)," ")</f>
        <v xml:space="preserve"> </v>
      </c>
      <c r="H331" s="136">
        <f>Розрахунок!J329</f>
        <v>0</v>
      </c>
      <c r="I331" s="399" t="str">
        <f>IF(Розрахунок!K329&lt;&gt;"",LEFT(Розрахунок!K329, LEN(Розрахунок!K329)-1)," ")</f>
        <v xml:space="preserve"> </v>
      </c>
      <c r="J331" s="399">
        <f>Розрахунок!E329</f>
        <v>0</v>
      </c>
      <c r="K331" s="85">
        <f>Розрахунок!DN329</f>
        <v>0</v>
      </c>
      <c r="L331" s="398">
        <f>Розрахунок!DM329</f>
        <v>0</v>
      </c>
      <c r="M331" s="399">
        <f ca="1">Розрахунок!L329</f>
        <v>0</v>
      </c>
      <c r="N331" s="399">
        <f ca="1">Розрахунок!M329</f>
        <v>0</v>
      </c>
      <c r="O331" s="399">
        <f ca="1">Розрахунок!N329</f>
        <v>0</v>
      </c>
      <c r="P331" s="399">
        <f ca="1">Розрахунок!O329</f>
        <v>0</v>
      </c>
      <c r="Q331" s="387">
        <f ca="1">Розрахунок!DL329</f>
        <v>0</v>
      </c>
      <c r="R331" s="383" t="str">
        <f t="shared" si="19"/>
        <v xml:space="preserve"> </v>
      </c>
      <c r="S331" s="398">
        <f>Розрахунок!U329</f>
        <v>0</v>
      </c>
      <c r="T331" s="400">
        <f>Розрахунок!AB329</f>
        <v>0</v>
      </c>
      <c r="U331" s="136">
        <f>Розрахунок!AI329</f>
        <v>0</v>
      </c>
      <c r="V331" s="85">
        <f>Розрахунок!AP329</f>
        <v>0</v>
      </c>
      <c r="W331" s="398">
        <f>Розрахунок!AW329</f>
        <v>0</v>
      </c>
      <c r="X331" s="400">
        <f>Розрахунок!BD329</f>
        <v>0</v>
      </c>
      <c r="Y331" s="136">
        <f>Розрахунок!BK329</f>
        <v>0</v>
      </c>
      <c r="Z331" s="85">
        <f>Розрахунок!BR329</f>
        <v>0</v>
      </c>
      <c r="AA331" s="398">
        <f>Розрахунок!BY329</f>
        <v>0</v>
      </c>
      <c r="AB331" s="85">
        <f>Розрахунок!CF329</f>
        <v>0</v>
      </c>
      <c r="AC331" s="398">
        <f>Розрахунок!CM329</f>
        <v>0</v>
      </c>
      <c r="AD331" s="400">
        <f>Розрахунок!CT329</f>
        <v>0</v>
      </c>
      <c r="AE331" s="398">
        <f>Розрахунок!DA329</f>
        <v>0</v>
      </c>
      <c r="AF331" s="400">
        <f>Розрахунок!DH329</f>
        <v>0</v>
      </c>
      <c r="AG331" s="148"/>
      <c r="AI331" s="30" t="e">
        <f ca="1">Розрахунок!ED329</f>
        <v>#NAME?</v>
      </c>
      <c r="AJ331" s="31" t="e">
        <f ca="1">Розрахунок!EE329</f>
        <v>#NAME?</v>
      </c>
      <c r="AK331" s="31" t="e">
        <f ca="1">Розрахунок!EF329</f>
        <v>#NAME?</v>
      </c>
      <c r="AL331" s="31" t="e">
        <f ca="1">Розрахунок!EG329</f>
        <v>#NAME?</v>
      </c>
      <c r="AM331" s="31" t="e">
        <f ca="1">Розрахунок!EH329</f>
        <v>#NAME?</v>
      </c>
      <c r="AN331" s="31" t="e">
        <f ca="1">Розрахунок!EI329</f>
        <v>#NAME?</v>
      </c>
      <c r="AO331" s="32" t="e">
        <f ca="1">Розрахунок!EJ329</f>
        <v>#NAME?</v>
      </c>
      <c r="AP331" s="149" t="e">
        <f ca="1">IF(OR(Розрахунок!$EP329&lt;&gt;""),"+","")</f>
        <v>#NAME?</v>
      </c>
      <c r="AQ331" s="5"/>
    </row>
    <row r="332" spans="1:43" s="52" customFormat="1" hidden="1" x14ac:dyDescent="0.2">
      <c r="A332" s="417" t="e">
        <f ca="1">Розрахунок!A330</f>
        <v>#NAME?</v>
      </c>
      <c r="B332" s="371">
        <f>Розрахунок!B330</f>
        <v>0</v>
      </c>
      <c r="C332" s="417" t="str">
        <f>Розрахунок!C330</f>
        <v/>
      </c>
      <c r="D332" s="398" t="str">
        <f>IF(Розрахунок!F330&lt;&gt;"",LEFT(Розрахунок!F330,LEN(Розрахунок!F330)-1)," ")</f>
        <v xml:space="preserve"> </v>
      </c>
      <c r="E332" s="399" t="str">
        <f>IF(Розрахунок!G330&lt;&gt;"",LEFT(Розрахунок!G330,LEN(Розрахунок!G330)-1)," ")</f>
        <v xml:space="preserve"> </v>
      </c>
      <c r="F332" s="399" t="str">
        <f>IF(Розрахунок!H330&lt;&gt;"",LEFT(Розрахунок!H330,LEN(Розрахунок!H330)-1)," ")</f>
        <v xml:space="preserve"> </v>
      </c>
      <c r="G332" s="400" t="str">
        <f>IF(Розрахунок!I330&lt;&gt;"",LEFT(Розрахунок!I330,LEN(Розрахунок!I330)-1)," ")</f>
        <v xml:space="preserve"> </v>
      </c>
      <c r="H332" s="136">
        <f>Розрахунок!J330</f>
        <v>0</v>
      </c>
      <c r="I332" s="399" t="str">
        <f>IF(Розрахунок!K330&lt;&gt;"",LEFT(Розрахунок!K330, LEN(Розрахунок!K330)-1)," ")</f>
        <v xml:space="preserve"> </v>
      </c>
      <c r="J332" s="399">
        <f>Розрахунок!E330</f>
        <v>0</v>
      </c>
      <c r="K332" s="85">
        <f>Розрахунок!DN330</f>
        <v>0</v>
      </c>
      <c r="L332" s="398">
        <f>Розрахунок!DM330</f>
        <v>0</v>
      </c>
      <c r="M332" s="399">
        <f ca="1">Розрахунок!L330</f>
        <v>0</v>
      </c>
      <c r="N332" s="399">
        <f ca="1">Розрахунок!M330</f>
        <v>0</v>
      </c>
      <c r="O332" s="399">
        <f ca="1">Розрахунок!N330</f>
        <v>0</v>
      </c>
      <c r="P332" s="399">
        <f ca="1">Розрахунок!O330</f>
        <v>0</v>
      </c>
      <c r="Q332" s="387">
        <f ca="1">Розрахунок!DL330</f>
        <v>0</v>
      </c>
      <c r="R332" s="383" t="str">
        <f t="shared" si="19"/>
        <v xml:space="preserve"> </v>
      </c>
      <c r="S332" s="398">
        <f>Розрахунок!U330</f>
        <v>0</v>
      </c>
      <c r="T332" s="400">
        <f>Розрахунок!AB330</f>
        <v>0</v>
      </c>
      <c r="U332" s="136">
        <f>Розрахунок!AI330</f>
        <v>0</v>
      </c>
      <c r="V332" s="85">
        <f>Розрахунок!AP330</f>
        <v>0</v>
      </c>
      <c r="W332" s="398">
        <f>Розрахунок!AW330</f>
        <v>0</v>
      </c>
      <c r="X332" s="400">
        <f>Розрахунок!BD330</f>
        <v>0</v>
      </c>
      <c r="Y332" s="136">
        <f>Розрахунок!BK330</f>
        <v>0</v>
      </c>
      <c r="Z332" s="85">
        <f>Розрахунок!BR330</f>
        <v>0</v>
      </c>
      <c r="AA332" s="398">
        <f>Розрахунок!BY330</f>
        <v>0</v>
      </c>
      <c r="AB332" s="85">
        <f>Розрахунок!CF330</f>
        <v>0</v>
      </c>
      <c r="AC332" s="398">
        <f>Розрахунок!CM330</f>
        <v>0</v>
      </c>
      <c r="AD332" s="400">
        <f>Розрахунок!CT330</f>
        <v>0</v>
      </c>
      <c r="AE332" s="398">
        <f>Розрахунок!DA330</f>
        <v>0</v>
      </c>
      <c r="AF332" s="400">
        <f>Розрахунок!DH330</f>
        <v>0</v>
      </c>
      <c r="AG332" s="148"/>
      <c r="AI332" s="30" t="e">
        <f ca="1">Розрахунок!ED330</f>
        <v>#NAME?</v>
      </c>
      <c r="AJ332" s="31" t="e">
        <f ca="1">Розрахунок!EE330</f>
        <v>#NAME?</v>
      </c>
      <c r="AK332" s="31" t="e">
        <f ca="1">Розрахунок!EF330</f>
        <v>#NAME?</v>
      </c>
      <c r="AL332" s="31" t="e">
        <f ca="1">Розрахунок!EG330</f>
        <v>#NAME?</v>
      </c>
      <c r="AM332" s="31" t="e">
        <f ca="1">Розрахунок!EH330</f>
        <v>#NAME?</v>
      </c>
      <c r="AN332" s="31" t="e">
        <f ca="1">Розрахунок!EI330</f>
        <v>#NAME?</v>
      </c>
      <c r="AO332" s="32" t="e">
        <f ca="1">Розрахунок!EJ330</f>
        <v>#NAME?</v>
      </c>
      <c r="AP332" s="149" t="e">
        <f ca="1">IF(OR(Розрахунок!$EP330&lt;&gt;""),"+","")</f>
        <v>#NAME?</v>
      </c>
      <c r="AQ332" s="5"/>
    </row>
    <row r="333" spans="1:43" s="52" customFormat="1" hidden="1" x14ac:dyDescent="0.2">
      <c r="A333" s="417" t="e">
        <f ca="1">Розрахунок!A331</f>
        <v>#NAME?</v>
      </c>
      <c r="B333" s="371">
        <f>Розрахунок!B331</f>
        <v>0</v>
      </c>
      <c r="C333" s="417" t="str">
        <f>Розрахунок!C331</f>
        <v/>
      </c>
      <c r="D333" s="398" t="str">
        <f>IF(Розрахунок!F331&lt;&gt;"",LEFT(Розрахунок!F331,LEN(Розрахунок!F331)-1)," ")</f>
        <v xml:space="preserve"> </v>
      </c>
      <c r="E333" s="399" t="str">
        <f>IF(Розрахунок!G331&lt;&gt;"",LEFT(Розрахунок!G331,LEN(Розрахунок!G331)-1)," ")</f>
        <v xml:space="preserve"> </v>
      </c>
      <c r="F333" s="399" t="str">
        <f>IF(Розрахунок!H331&lt;&gt;"",LEFT(Розрахунок!H331,LEN(Розрахунок!H331)-1)," ")</f>
        <v xml:space="preserve"> </v>
      </c>
      <c r="G333" s="400" t="str">
        <f>IF(Розрахунок!I331&lt;&gt;"",LEFT(Розрахунок!I331,LEN(Розрахунок!I331)-1)," ")</f>
        <v xml:space="preserve"> </v>
      </c>
      <c r="H333" s="136">
        <f>Розрахунок!J331</f>
        <v>0</v>
      </c>
      <c r="I333" s="399" t="str">
        <f>IF(Розрахунок!K331&lt;&gt;"",LEFT(Розрахунок!K331, LEN(Розрахунок!K331)-1)," ")</f>
        <v xml:space="preserve"> </v>
      </c>
      <c r="J333" s="399">
        <f>Розрахунок!E331</f>
        <v>0</v>
      </c>
      <c r="K333" s="85">
        <f>Розрахунок!DN331</f>
        <v>0</v>
      </c>
      <c r="L333" s="398">
        <f>Розрахунок!DM331</f>
        <v>0</v>
      </c>
      <c r="M333" s="399">
        <f ca="1">Розрахунок!L331</f>
        <v>0</v>
      </c>
      <c r="N333" s="399">
        <f ca="1">Розрахунок!M331</f>
        <v>0</v>
      </c>
      <c r="O333" s="399">
        <f ca="1">Розрахунок!N331</f>
        <v>0</v>
      </c>
      <c r="P333" s="399">
        <f ca="1">Розрахунок!O331</f>
        <v>0</v>
      </c>
      <c r="Q333" s="387">
        <f ca="1">Розрахунок!DL331</f>
        <v>0</v>
      </c>
      <c r="R333" s="383" t="str">
        <f t="shared" si="19"/>
        <v xml:space="preserve"> </v>
      </c>
      <c r="S333" s="398">
        <f>Розрахунок!U331</f>
        <v>0</v>
      </c>
      <c r="T333" s="400">
        <f>Розрахунок!AB331</f>
        <v>0</v>
      </c>
      <c r="U333" s="136">
        <f>Розрахунок!AI331</f>
        <v>0</v>
      </c>
      <c r="V333" s="85">
        <f>Розрахунок!AP331</f>
        <v>0</v>
      </c>
      <c r="W333" s="398">
        <f>Розрахунок!AW331</f>
        <v>0</v>
      </c>
      <c r="X333" s="400">
        <f>Розрахунок!BD331</f>
        <v>0</v>
      </c>
      <c r="Y333" s="136">
        <f>Розрахунок!BK331</f>
        <v>0</v>
      </c>
      <c r="Z333" s="85">
        <f>Розрахунок!BR331</f>
        <v>0</v>
      </c>
      <c r="AA333" s="398">
        <f>Розрахунок!BY331</f>
        <v>0</v>
      </c>
      <c r="AB333" s="85">
        <f>Розрахунок!CF331</f>
        <v>0</v>
      </c>
      <c r="AC333" s="398">
        <f>Розрахунок!CM331</f>
        <v>0</v>
      </c>
      <c r="AD333" s="400">
        <f>Розрахунок!CT331</f>
        <v>0</v>
      </c>
      <c r="AE333" s="398">
        <f>Розрахунок!DA331</f>
        <v>0</v>
      </c>
      <c r="AF333" s="400">
        <f>Розрахунок!DH331</f>
        <v>0</v>
      </c>
      <c r="AG333" s="148"/>
      <c r="AI333" s="30" t="e">
        <f ca="1">Розрахунок!ED331</f>
        <v>#NAME?</v>
      </c>
      <c r="AJ333" s="31" t="e">
        <f ca="1">Розрахунок!EE331</f>
        <v>#NAME?</v>
      </c>
      <c r="AK333" s="31" t="e">
        <f ca="1">Розрахунок!EF331</f>
        <v>#NAME?</v>
      </c>
      <c r="AL333" s="31" t="e">
        <f ca="1">Розрахунок!EG331</f>
        <v>#NAME?</v>
      </c>
      <c r="AM333" s="31" t="e">
        <f ca="1">Розрахунок!EH331</f>
        <v>#NAME?</v>
      </c>
      <c r="AN333" s="31" t="e">
        <f ca="1">Розрахунок!EI331</f>
        <v>#NAME?</v>
      </c>
      <c r="AO333" s="32" t="e">
        <f ca="1">Розрахунок!EJ331</f>
        <v>#NAME?</v>
      </c>
      <c r="AP333" s="149" t="e">
        <f ca="1">IF(OR(Розрахунок!$EP331&lt;&gt;""),"+","")</f>
        <v>#NAME?</v>
      </c>
      <c r="AQ333" s="5"/>
    </row>
    <row r="334" spans="1:43" s="52" customFormat="1" hidden="1" x14ac:dyDescent="0.2">
      <c r="A334" s="417" t="e">
        <f ca="1">Розрахунок!A332</f>
        <v>#NAME?</v>
      </c>
      <c r="B334" s="371">
        <f>Розрахунок!B332</f>
        <v>0</v>
      </c>
      <c r="C334" s="417" t="str">
        <f>Розрахунок!C332</f>
        <v/>
      </c>
      <c r="D334" s="398" t="str">
        <f>IF(Розрахунок!F332&lt;&gt;"",LEFT(Розрахунок!F332,LEN(Розрахунок!F332)-1)," ")</f>
        <v xml:space="preserve"> </v>
      </c>
      <c r="E334" s="399" t="str">
        <f>IF(Розрахунок!G332&lt;&gt;"",LEFT(Розрахунок!G332,LEN(Розрахунок!G332)-1)," ")</f>
        <v xml:space="preserve"> </v>
      </c>
      <c r="F334" s="399" t="str">
        <f>IF(Розрахунок!H332&lt;&gt;"",LEFT(Розрахунок!H332,LEN(Розрахунок!H332)-1)," ")</f>
        <v xml:space="preserve"> </v>
      </c>
      <c r="G334" s="400" t="str">
        <f>IF(Розрахунок!I332&lt;&gt;"",LEFT(Розрахунок!I332,LEN(Розрахунок!I332)-1)," ")</f>
        <v xml:space="preserve"> </v>
      </c>
      <c r="H334" s="136">
        <f>Розрахунок!J332</f>
        <v>0</v>
      </c>
      <c r="I334" s="399" t="str">
        <f>IF(Розрахунок!K332&lt;&gt;"",LEFT(Розрахунок!K332, LEN(Розрахунок!K332)-1)," ")</f>
        <v xml:space="preserve"> </v>
      </c>
      <c r="J334" s="399">
        <f>Розрахунок!E332</f>
        <v>0</v>
      </c>
      <c r="K334" s="85">
        <f>Розрахунок!DN332</f>
        <v>0</v>
      </c>
      <c r="L334" s="398">
        <f>Розрахунок!DM332</f>
        <v>0</v>
      </c>
      <c r="M334" s="399">
        <f ca="1">Розрахунок!L332</f>
        <v>0</v>
      </c>
      <c r="N334" s="399">
        <f ca="1">Розрахунок!M332</f>
        <v>0</v>
      </c>
      <c r="O334" s="399">
        <f ca="1">Розрахунок!N332</f>
        <v>0</v>
      </c>
      <c r="P334" s="399">
        <f ca="1">Розрахунок!O332</f>
        <v>0</v>
      </c>
      <c r="Q334" s="387">
        <f ca="1">Розрахунок!DL332</f>
        <v>0</v>
      </c>
      <c r="R334" s="383" t="str">
        <f t="shared" si="19"/>
        <v xml:space="preserve"> </v>
      </c>
      <c r="S334" s="398">
        <f>Розрахунок!U332</f>
        <v>0</v>
      </c>
      <c r="T334" s="400">
        <f>Розрахунок!AB332</f>
        <v>0</v>
      </c>
      <c r="U334" s="136">
        <f>Розрахунок!AI332</f>
        <v>0</v>
      </c>
      <c r="V334" s="85">
        <f>Розрахунок!AP332</f>
        <v>0</v>
      </c>
      <c r="W334" s="398">
        <f>Розрахунок!AW332</f>
        <v>0</v>
      </c>
      <c r="X334" s="400">
        <f>Розрахунок!BD332</f>
        <v>0</v>
      </c>
      <c r="Y334" s="136">
        <f>Розрахунок!BK332</f>
        <v>0</v>
      </c>
      <c r="Z334" s="85">
        <f>Розрахунок!BR332</f>
        <v>0</v>
      </c>
      <c r="AA334" s="398">
        <f>Розрахунок!BY332</f>
        <v>0</v>
      </c>
      <c r="AB334" s="85">
        <f>Розрахунок!CF332</f>
        <v>0</v>
      </c>
      <c r="AC334" s="398">
        <f>Розрахунок!CM332</f>
        <v>0</v>
      </c>
      <c r="AD334" s="400">
        <f>Розрахунок!CT332</f>
        <v>0</v>
      </c>
      <c r="AE334" s="398">
        <f>Розрахунок!DA332</f>
        <v>0</v>
      </c>
      <c r="AF334" s="400">
        <f>Розрахунок!DH332</f>
        <v>0</v>
      </c>
      <c r="AG334" s="148"/>
      <c r="AI334" s="30" t="e">
        <f ca="1">Розрахунок!ED332</f>
        <v>#NAME?</v>
      </c>
      <c r="AJ334" s="31" t="e">
        <f ca="1">Розрахунок!EE332</f>
        <v>#NAME?</v>
      </c>
      <c r="AK334" s="31" t="e">
        <f ca="1">Розрахунок!EF332</f>
        <v>#NAME?</v>
      </c>
      <c r="AL334" s="31" t="e">
        <f ca="1">Розрахунок!EG332</f>
        <v>#NAME?</v>
      </c>
      <c r="AM334" s="31" t="e">
        <f ca="1">Розрахунок!EH332</f>
        <v>#NAME?</v>
      </c>
      <c r="AN334" s="31" t="e">
        <f ca="1">Розрахунок!EI332</f>
        <v>#NAME?</v>
      </c>
      <c r="AO334" s="32" t="e">
        <f ca="1">Розрахунок!EJ332</f>
        <v>#NAME?</v>
      </c>
      <c r="AP334" s="149" t="e">
        <f ca="1">IF(OR(Розрахунок!$EP332&lt;&gt;""),"+","")</f>
        <v>#NAME?</v>
      </c>
      <c r="AQ334" s="5"/>
    </row>
    <row r="335" spans="1:43" s="52" customFormat="1" hidden="1" x14ac:dyDescent="0.2">
      <c r="A335" s="417" t="e">
        <f ca="1">Розрахунок!A333</f>
        <v>#NAME?</v>
      </c>
      <c r="B335" s="371">
        <f>Розрахунок!B333</f>
        <v>0</v>
      </c>
      <c r="C335" s="417" t="str">
        <f>Розрахунок!C333</f>
        <v/>
      </c>
      <c r="D335" s="398" t="str">
        <f>IF(Розрахунок!F333&lt;&gt;"",LEFT(Розрахунок!F333,LEN(Розрахунок!F333)-1)," ")</f>
        <v xml:space="preserve"> </v>
      </c>
      <c r="E335" s="399" t="str">
        <f>IF(Розрахунок!G333&lt;&gt;"",LEFT(Розрахунок!G333,LEN(Розрахунок!G333)-1)," ")</f>
        <v xml:space="preserve"> </v>
      </c>
      <c r="F335" s="399" t="str">
        <f>IF(Розрахунок!H333&lt;&gt;"",LEFT(Розрахунок!H333,LEN(Розрахунок!H333)-1)," ")</f>
        <v xml:space="preserve"> </v>
      </c>
      <c r="G335" s="400" t="str">
        <f>IF(Розрахунок!I333&lt;&gt;"",LEFT(Розрахунок!I333,LEN(Розрахунок!I333)-1)," ")</f>
        <v xml:space="preserve"> </v>
      </c>
      <c r="H335" s="136">
        <f>Розрахунок!J333</f>
        <v>0</v>
      </c>
      <c r="I335" s="399" t="str">
        <f>IF(Розрахунок!K333&lt;&gt;"",LEFT(Розрахунок!K333, LEN(Розрахунок!K333)-1)," ")</f>
        <v xml:space="preserve"> </v>
      </c>
      <c r="J335" s="399">
        <f>Розрахунок!E333</f>
        <v>0</v>
      </c>
      <c r="K335" s="85">
        <f>Розрахунок!DN333</f>
        <v>0</v>
      </c>
      <c r="L335" s="398">
        <f>Розрахунок!DM333</f>
        <v>0</v>
      </c>
      <c r="M335" s="399">
        <f ca="1">Розрахунок!L333</f>
        <v>0</v>
      </c>
      <c r="N335" s="399">
        <f ca="1">Розрахунок!M333</f>
        <v>0</v>
      </c>
      <c r="O335" s="399">
        <f ca="1">Розрахунок!N333</f>
        <v>0</v>
      </c>
      <c r="P335" s="399">
        <f ca="1">Розрахунок!O333</f>
        <v>0</v>
      </c>
      <c r="Q335" s="387">
        <f ca="1">Розрахунок!DL333</f>
        <v>0</v>
      </c>
      <c r="R335" s="383" t="str">
        <f t="shared" si="19"/>
        <v xml:space="preserve"> </v>
      </c>
      <c r="S335" s="398">
        <f>Розрахунок!U333</f>
        <v>0</v>
      </c>
      <c r="T335" s="400">
        <f>Розрахунок!AB333</f>
        <v>0</v>
      </c>
      <c r="U335" s="136">
        <f>Розрахунок!AI333</f>
        <v>0</v>
      </c>
      <c r="V335" s="85">
        <f>Розрахунок!AP333</f>
        <v>0</v>
      </c>
      <c r="W335" s="398">
        <f>Розрахунок!AW333</f>
        <v>0</v>
      </c>
      <c r="X335" s="400">
        <f>Розрахунок!BD333</f>
        <v>0</v>
      </c>
      <c r="Y335" s="136">
        <f>Розрахунок!BK333</f>
        <v>0</v>
      </c>
      <c r="Z335" s="85">
        <f>Розрахунок!BR333</f>
        <v>0</v>
      </c>
      <c r="AA335" s="398">
        <f>Розрахунок!BY333</f>
        <v>0</v>
      </c>
      <c r="AB335" s="85">
        <f>Розрахунок!CF333</f>
        <v>0</v>
      </c>
      <c r="AC335" s="398">
        <f>Розрахунок!CM333</f>
        <v>0</v>
      </c>
      <c r="AD335" s="400">
        <f>Розрахунок!CT333</f>
        <v>0</v>
      </c>
      <c r="AE335" s="398">
        <f>Розрахунок!DA333</f>
        <v>0</v>
      </c>
      <c r="AF335" s="400">
        <f>Розрахунок!DH333</f>
        <v>0</v>
      </c>
      <c r="AG335" s="148"/>
      <c r="AI335" s="30" t="e">
        <f ca="1">Розрахунок!ED333</f>
        <v>#NAME?</v>
      </c>
      <c r="AJ335" s="31" t="e">
        <f ca="1">Розрахунок!EE333</f>
        <v>#NAME?</v>
      </c>
      <c r="AK335" s="31" t="e">
        <f ca="1">Розрахунок!EF333</f>
        <v>#NAME?</v>
      </c>
      <c r="AL335" s="31" t="e">
        <f ca="1">Розрахунок!EG333</f>
        <v>#NAME?</v>
      </c>
      <c r="AM335" s="31" t="e">
        <f ca="1">Розрахунок!EH333</f>
        <v>#NAME?</v>
      </c>
      <c r="AN335" s="31" t="e">
        <f ca="1">Розрахунок!EI333</f>
        <v>#NAME?</v>
      </c>
      <c r="AO335" s="32" t="e">
        <f ca="1">Розрахунок!EJ333</f>
        <v>#NAME?</v>
      </c>
      <c r="AP335" s="149" t="e">
        <f ca="1">IF(OR(Розрахунок!$EP333&lt;&gt;""),"+","")</f>
        <v>#NAME?</v>
      </c>
      <c r="AQ335" s="5"/>
    </row>
    <row r="336" spans="1:43" s="52" customFormat="1" hidden="1" x14ac:dyDescent="0.2">
      <c r="A336" s="417" t="e">
        <f ca="1">Розрахунок!A334</f>
        <v>#NAME?</v>
      </c>
      <c r="B336" s="371">
        <f>Розрахунок!B334</f>
        <v>0</v>
      </c>
      <c r="C336" s="417" t="str">
        <f>Розрахунок!C334</f>
        <v/>
      </c>
      <c r="D336" s="398" t="str">
        <f>IF(Розрахунок!F334&lt;&gt;"",LEFT(Розрахунок!F334,LEN(Розрахунок!F334)-1)," ")</f>
        <v xml:space="preserve"> </v>
      </c>
      <c r="E336" s="399" t="str">
        <f>IF(Розрахунок!G334&lt;&gt;"",LEFT(Розрахунок!G334,LEN(Розрахунок!G334)-1)," ")</f>
        <v xml:space="preserve"> </v>
      </c>
      <c r="F336" s="399" t="str">
        <f>IF(Розрахунок!H334&lt;&gt;"",LEFT(Розрахунок!H334,LEN(Розрахунок!H334)-1)," ")</f>
        <v xml:space="preserve"> </v>
      </c>
      <c r="G336" s="400" t="str">
        <f>IF(Розрахунок!I334&lt;&gt;"",LEFT(Розрахунок!I334,LEN(Розрахунок!I334)-1)," ")</f>
        <v xml:space="preserve"> </v>
      </c>
      <c r="H336" s="136">
        <f>Розрахунок!J334</f>
        <v>0</v>
      </c>
      <c r="I336" s="399" t="str">
        <f>IF(Розрахунок!K334&lt;&gt;"",LEFT(Розрахунок!K334, LEN(Розрахунок!K334)-1)," ")</f>
        <v xml:space="preserve"> </v>
      </c>
      <c r="J336" s="399">
        <f>Розрахунок!E334</f>
        <v>0</v>
      </c>
      <c r="K336" s="85">
        <f>Розрахунок!DN334</f>
        <v>0</v>
      </c>
      <c r="L336" s="398">
        <f>Розрахунок!DM334</f>
        <v>0</v>
      </c>
      <c r="M336" s="399">
        <f ca="1">Розрахунок!L334</f>
        <v>0</v>
      </c>
      <c r="N336" s="399">
        <f ca="1">Розрахунок!M334</f>
        <v>0</v>
      </c>
      <c r="O336" s="399">
        <f ca="1">Розрахунок!N334</f>
        <v>0</v>
      </c>
      <c r="P336" s="399">
        <f ca="1">Розрахунок!O334</f>
        <v>0</v>
      </c>
      <c r="Q336" s="387">
        <f ca="1">Розрахунок!DL334</f>
        <v>0</v>
      </c>
      <c r="R336" s="383" t="str">
        <f t="shared" si="19"/>
        <v xml:space="preserve"> </v>
      </c>
      <c r="S336" s="398">
        <f>Розрахунок!U334</f>
        <v>0</v>
      </c>
      <c r="T336" s="400">
        <f>Розрахунок!AB334</f>
        <v>0</v>
      </c>
      <c r="U336" s="136">
        <f>Розрахунок!AI334</f>
        <v>0</v>
      </c>
      <c r="V336" s="85">
        <f>Розрахунок!AP334</f>
        <v>0</v>
      </c>
      <c r="W336" s="398">
        <f>Розрахунок!AW334</f>
        <v>0</v>
      </c>
      <c r="X336" s="400">
        <f>Розрахунок!BD334</f>
        <v>0</v>
      </c>
      <c r="Y336" s="136">
        <f>Розрахунок!BK334</f>
        <v>0</v>
      </c>
      <c r="Z336" s="85">
        <f>Розрахунок!BR334</f>
        <v>0</v>
      </c>
      <c r="AA336" s="398">
        <f>Розрахунок!BY334</f>
        <v>0</v>
      </c>
      <c r="AB336" s="85">
        <f>Розрахунок!CF334</f>
        <v>0</v>
      </c>
      <c r="AC336" s="398">
        <f>Розрахунок!CM334</f>
        <v>0</v>
      </c>
      <c r="AD336" s="400">
        <f>Розрахунок!CT334</f>
        <v>0</v>
      </c>
      <c r="AE336" s="398">
        <f>Розрахунок!DA334</f>
        <v>0</v>
      </c>
      <c r="AF336" s="400">
        <f>Розрахунок!DH334</f>
        <v>0</v>
      </c>
      <c r="AG336" s="148"/>
      <c r="AI336" s="30" t="e">
        <f ca="1">Розрахунок!ED334</f>
        <v>#NAME?</v>
      </c>
      <c r="AJ336" s="31" t="e">
        <f ca="1">Розрахунок!EE334</f>
        <v>#NAME?</v>
      </c>
      <c r="AK336" s="31" t="e">
        <f ca="1">Розрахунок!EF334</f>
        <v>#NAME?</v>
      </c>
      <c r="AL336" s="31" t="e">
        <f ca="1">Розрахунок!EG334</f>
        <v>#NAME?</v>
      </c>
      <c r="AM336" s="31" t="e">
        <f ca="1">Розрахунок!EH334</f>
        <v>#NAME?</v>
      </c>
      <c r="AN336" s="31" t="e">
        <f ca="1">Розрахунок!EI334</f>
        <v>#NAME?</v>
      </c>
      <c r="AO336" s="32" t="e">
        <f ca="1">Розрахунок!EJ334</f>
        <v>#NAME?</v>
      </c>
      <c r="AP336" s="149" t="e">
        <f ca="1">IF(OR(Розрахунок!$EP334&lt;&gt;""),"+","")</f>
        <v>#NAME?</v>
      </c>
      <c r="AQ336" s="5"/>
    </row>
    <row r="337" spans="1:43" s="52" customFormat="1" hidden="1" x14ac:dyDescent="0.2">
      <c r="A337" s="417" t="e">
        <f ca="1">Розрахунок!A335</f>
        <v>#NAME?</v>
      </c>
      <c r="B337" s="371">
        <f>Розрахунок!B335</f>
        <v>0</v>
      </c>
      <c r="C337" s="417" t="str">
        <f>Розрахунок!C335</f>
        <v/>
      </c>
      <c r="D337" s="398" t="str">
        <f>IF(Розрахунок!F335&lt;&gt;"",LEFT(Розрахунок!F335,LEN(Розрахунок!F335)-1)," ")</f>
        <v xml:space="preserve"> </v>
      </c>
      <c r="E337" s="399" t="str">
        <f>IF(Розрахунок!G335&lt;&gt;"",LEFT(Розрахунок!G335,LEN(Розрахунок!G335)-1)," ")</f>
        <v xml:space="preserve"> </v>
      </c>
      <c r="F337" s="399" t="str">
        <f>IF(Розрахунок!H335&lt;&gt;"",LEFT(Розрахунок!H335,LEN(Розрахунок!H335)-1)," ")</f>
        <v xml:space="preserve"> </v>
      </c>
      <c r="G337" s="400" t="str">
        <f>IF(Розрахунок!I335&lt;&gt;"",LEFT(Розрахунок!I335,LEN(Розрахунок!I335)-1)," ")</f>
        <v xml:space="preserve"> </v>
      </c>
      <c r="H337" s="136">
        <f>Розрахунок!J335</f>
        <v>0</v>
      </c>
      <c r="I337" s="399" t="str">
        <f>IF(Розрахунок!K335&lt;&gt;"",LEFT(Розрахунок!K335, LEN(Розрахунок!K335)-1)," ")</f>
        <v xml:space="preserve"> </v>
      </c>
      <c r="J337" s="399">
        <f>Розрахунок!E335</f>
        <v>0</v>
      </c>
      <c r="K337" s="85">
        <f>Розрахунок!DN335</f>
        <v>0</v>
      </c>
      <c r="L337" s="398">
        <f>Розрахунок!DM335</f>
        <v>0</v>
      </c>
      <c r="M337" s="399">
        <f ca="1">Розрахунок!L335</f>
        <v>0</v>
      </c>
      <c r="N337" s="399">
        <f ca="1">Розрахунок!M335</f>
        <v>0</v>
      </c>
      <c r="O337" s="399">
        <f ca="1">Розрахунок!N335</f>
        <v>0</v>
      </c>
      <c r="P337" s="399">
        <f ca="1">Розрахунок!O335</f>
        <v>0</v>
      </c>
      <c r="Q337" s="387">
        <f ca="1">Розрахунок!DL335</f>
        <v>0</v>
      </c>
      <c r="R337" s="383" t="str">
        <f t="shared" si="19"/>
        <v xml:space="preserve"> </v>
      </c>
      <c r="S337" s="398">
        <f>Розрахунок!U335</f>
        <v>0</v>
      </c>
      <c r="T337" s="400">
        <f>Розрахунок!AB335</f>
        <v>0</v>
      </c>
      <c r="U337" s="136">
        <f>Розрахунок!AI335</f>
        <v>0</v>
      </c>
      <c r="V337" s="85">
        <f>Розрахунок!AP335</f>
        <v>0</v>
      </c>
      <c r="W337" s="398">
        <f>Розрахунок!AW335</f>
        <v>0</v>
      </c>
      <c r="X337" s="400">
        <f>Розрахунок!BD335</f>
        <v>0</v>
      </c>
      <c r="Y337" s="136">
        <f>Розрахунок!BK335</f>
        <v>0</v>
      </c>
      <c r="Z337" s="85">
        <f>Розрахунок!BR335</f>
        <v>0</v>
      </c>
      <c r="AA337" s="398">
        <f>Розрахунок!BY335</f>
        <v>0</v>
      </c>
      <c r="AB337" s="85">
        <f>Розрахунок!CF335</f>
        <v>0</v>
      </c>
      <c r="AC337" s="398">
        <f>Розрахунок!CM335</f>
        <v>0</v>
      </c>
      <c r="AD337" s="400">
        <f>Розрахунок!CT335</f>
        <v>0</v>
      </c>
      <c r="AE337" s="398">
        <f>Розрахунок!DA335</f>
        <v>0</v>
      </c>
      <c r="AF337" s="400">
        <f>Розрахунок!DH335</f>
        <v>0</v>
      </c>
      <c r="AG337" s="148"/>
      <c r="AI337" s="30" t="e">
        <f ca="1">Розрахунок!ED335</f>
        <v>#NAME?</v>
      </c>
      <c r="AJ337" s="31" t="e">
        <f ca="1">Розрахунок!EE335</f>
        <v>#NAME?</v>
      </c>
      <c r="AK337" s="31" t="e">
        <f ca="1">Розрахунок!EF335</f>
        <v>#NAME?</v>
      </c>
      <c r="AL337" s="31" t="e">
        <f ca="1">Розрахунок!EG335</f>
        <v>#NAME?</v>
      </c>
      <c r="AM337" s="31" t="e">
        <f ca="1">Розрахунок!EH335</f>
        <v>#NAME?</v>
      </c>
      <c r="AN337" s="31" t="e">
        <f ca="1">Розрахунок!EI335</f>
        <v>#NAME?</v>
      </c>
      <c r="AO337" s="32" t="e">
        <f ca="1">Розрахунок!EJ335</f>
        <v>#NAME?</v>
      </c>
      <c r="AP337" s="149" t="e">
        <f ca="1">IF(OR(Розрахунок!$EP335&lt;&gt;""),"+","")</f>
        <v>#NAME?</v>
      </c>
      <c r="AQ337" s="5"/>
    </row>
    <row r="338" spans="1:43" s="52" customFormat="1" hidden="1" x14ac:dyDescent="0.2">
      <c r="A338" s="417" t="e">
        <f ca="1">Розрахунок!A336</f>
        <v>#NAME?</v>
      </c>
      <c r="B338" s="371">
        <f>Розрахунок!B336</f>
        <v>0</v>
      </c>
      <c r="C338" s="417" t="str">
        <f>Розрахунок!C336</f>
        <v/>
      </c>
      <c r="D338" s="398" t="str">
        <f>IF(Розрахунок!F336&lt;&gt;"",LEFT(Розрахунок!F336,LEN(Розрахунок!F336)-1)," ")</f>
        <v xml:space="preserve"> </v>
      </c>
      <c r="E338" s="399" t="str">
        <f>IF(Розрахунок!G336&lt;&gt;"",LEFT(Розрахунок!G336,LEN(Розрахунок!G336)-1)," ")</f>
        <v xml:space="preserve"> </v>
      </c>
      <c r="F338" s="399" t="str">
        <f>IF(Розрахунок!H336&lt;&gt;"",LEFT(Розрахунок!H336,LEN(Розрахунок!H336)-1)," ")</f>
        <v xml:space="preserve"> </v>
      </c>
      <c r="G338" s="400" t="str">
        <f>IF(Розрахунок!I336&lt;&gt;"",LEFT(Розрахунок!I336,LEN(Розрахунок!I336)-1)," ")</f>
        <v xml:space="preserve"> </v>
      </c>
      <c r="H338" s="136">
        <f>Розрахунок!J336</f>
        <v>0</v>
      </c>
      <c r="I338" s="399" t="str">
        <f>IF(Розрахунок!K336&lt;&gt;"",LEFT(Розрахунок!K336, LEN(Розрахунок!K336)-1)," ")</f>
        <v xml:space="preserve"> </v>
      </c>
      <c r="J338" s="399">
        <f>Розрахунок!E336</f>
        <v>0</v>
      </c>
      <c r="K338" s="85">
        <f>Розрахунок!DN336</f>
        <v>0</v>
      </c>
      <c r="L338" s="398">
        <f>Розрахунок!DM336</f>
        <v>0</v>
      </c>
      <c r="M338" s="399">
        <f ca="1">Розрахунок!L336</f>
        <v>0</v>
      </c>
      <c r="N338" s="399">
        <f ca="1">Розрахунок!M336</f>
        <v>0</v>
      </c>
      <c r="O338" s="399">
        <f ca="1">Розрахунок!N336</f>
        <v>0</v>
      </c>
      <c r="P338" s="399">
        <f ca="1">Розрахунок!O336</f>
        <v>0</v>
      </c>
      <c r="Q338" s="387">
        <f ca="1">Розрахунок!DL336</f>
        <v>0</v>
      </c>
      <c r="R338" s="383" t="str">
        <f t="shared" si="19"/>
        <v xml:space="preserve"> </v>
      </c>
      <c r="S338" s="398">
        <f>Розрахунок!U336</f>
        <v>0</v>
      </c>
      <c r="T338" s="400">
        <f>Розрахунок!AB336</f>
        <v>0</v>
      </c>
      <c r="U338" s="136">
        <f>Розрахунок!AI336</f>
        <v>0</v>
      </c>
      <c r="V338" s="85">
        <f>Розрахунок!AP336</f>
        <v>0</v>
      </c>
      <c r="W338" s="398">
        <f>Розрахунок!AW336</f>
        <v>0</v>
      </c>
      <c r="X338" s="400">
        <f>Розрахунок!BD336</f>
        <v>0</v>
      </c>
      <c r="Y338" s="136">
        <f>Розрахунок!BK336</f>
        <v>0</v>
      </c>
      <c r="Z338" s="85">
        <f>Розрахунок!BR336</f>
        <v>0</v>
      </c>
      <c r="AA338" s="398">
        <f>Розрахунок!BY336</f>
        <v>0</v>
      </c>
      <c r="AB338" s="85">
        <f>Розрахунок!CF336</f>
        <v>0</v>
      </c>
      <c r="AC338" s="398">
        <f>Розрахунок!CM336</f>
        <v>0</v>
      </c>
      <c r="AD338" s="400">
        <f>Розрахунок!CT336</f>
        <v>0</v>
      </c>
      <c r="AE338" s="398">
        <f>Розрахунок!DA336</f>
        <v>0</v>
      </c>
      <c r="AF338" s="400">
        <f>Розрахунок!DH336</f>
        <v>0</v>
      </c>
      <c r="AG338" s="148"/>
      <c r="AI338" s="30" t="e">
        <f ca="1">Розрахунок!ED336</f>
        <v>#NAME?</v>
      </c>
      <c r="AJ338" s="31" t="e">
        <f ca="1">Розрахунок!EE336</f>
        <v>#NAME?</v>
      </c>
      <c r="AK338" s="31" t="e">
        <f ca="1">Розрахунок!EF336</f>
        <v>#NAME?</v>
      </c>
      <c r="AL338" s="31" t="e">
        <f ca="1">Розрахунок!EG336</f>
        <v>#NAME?</v>
      </c>
      <c r="AM338" s="31" t="e">
        <f ca="1">Розрахунок!EH336</f>
        <v>#NAME?</v>
      </c>
      <c r="AN338" s="31" t="e">
        <f ca="1">Розрахунок!EI336</f>
        <v>#NAME?</v>
      </c>
      <c r="AO338" s="32" t="e">
        <f ca="1">Розрахунок!EJ336</f>
        <v>#NAME?</v>
      </c>
      <c r="AP338" s="149" t="e">
        <f ca="1">IF(OR(Розрахунок!$EP336&lt;&gt;""),"+","")</f>
        <v>#NAME?</v>
      </c>
      <c r="AQ338" s="5"/>
    </row>
    <row r="339" spans="1:43" s="52" customFormat="1" hidden="1" x14ac:dyDescent="0.2">
      <c r="A339" s="417" t="e">
        <f ca="1">Розрахунок!A337</f>
        <v>#NAME?</v>
      </c>
      <c r="B339" s="371">
        <f>Розрахунок!B337</f>
        <v>0</v>
      </c>
      <c r="C339" s="417" t="str">
        <f>Розрахунок!C337</f>
        <v/>
      </c>
      <c r="D339" s="398" t="str">
        <f>IF(Розрахунок!F337&lt;&gt;"",LEFT(Розрахунок!F337,LEN(Розрахунок!F337)-1)," ")</f>
        <v xml:space="preserve"> </v>
      </c>
      <c r="E339" s="399" t="str">
        <f>IF(Розрахунок!G337&lt;&gt;"",LEFT(Розрахунок!G337,LEN(Розрахунок!G337)-1)," ")</f>
        <v xml:space="preserve"> </v>
      </c>
      <c r="F339" s="399" t="str">
        <f>IF(Розрахунок!H337&lt;&gt;"",LEFT(Розрахунок!H337,LEN(Розрахунок!H337)-1)," ")</f>
        <v xml:space="preserve"> </v>
      </c>
      <c r="G339" s="400" t="str">
        <f>IF(Розрахунок!I337&lt;&gt;"",LEFT(Розрахунок!I337,LEN(Розрахунок!I337)-1)," ")</f>
        <v xml:space="preserve"> </v>
      </c>
      <c r="H339" s="136">
        <f>Розрахунок!J337</f>
        <v>0</v>
      </c>
      <c r="I339" s="399" t="str">
        <f>IF(Розрахунок!K337&lt;&gt;"",LEFT(Розрахунок!K337, LEN(Розрахунок!K337)-1)," ")</f>
        <v xml:space="preserve"> </v>
      </c>
      <c r="J339" s="399">
        <f>Розрахунок!E337</f>
        <v>0</v>
      </c>
      <c r="K339" s="85">
        <f>Розрахунок!DN337</f>
        <v>0</v>
      </c>
      <c r="L339" s="398">
        <f>Розрахунок!DM337</f>
        <v>0</v>
      </c>
      <c r="M339" s="399">
        <f ca="1">Розрахунок!L337</f>
        <v>0</v>
      </c>
      <c r="N339" s="399">
        <f ca="1">Розрахунок!M337</f>
        <v>0</v>
      </c>
      <c r="O339" s="399">
        <f ca="1">Розрахунок!N337</f>
        <v>0</v>
      </c>
      <c r="P339" s="399">
        <f ca="1">Розрахунок!O337</f>
        <v>0</v>
      </c>
      <c r="Q339" s="387">
        <f ca="1">Розрахунок!DL337</f>
        <v>0</v>
      </c>
      <c r="R339" s="383" t="str">
        <f t="shared" si="19"/>
        <v xml:space="preserve"> </v>
      </c>
      <c r="S339" s="398">
        <f>Розрахунок!U337</f>
        <v>0</v>
      </c>
      <c r="T339" s="400">
        <f>Розрахунок!AB337</f>
        <v>0</v>
      </c>
      <c r="U339" s="136">
        <f>Розрахунок!AI337</f>
        <v>0</v>
      </c>
      <c r="V339" s="85">
        <f>Розрахунок!AP337</f>
        <v>0</v>
      </c>
      <c r="W339" s="398">
        <f>Розрахунок!AW337</f>
        <v>0</v>
      </c>
      <c r="X339" s="400">
        <f>Розрахунок!BD337</f>
        <v>0</v>
      </c>
      <c r="Y339" s="136">
        <f>Розрахунок!BK337</f>
        <v>0</v>
      </c>
      <c r="Z339" s="85">
        <f>Розрахунок!BR337</f>
        <v>0</v>
      </c>
      <c r="AA339" s="398">
        <f>Розрахунок!BY337</f>
        <v>0</v>
      </c>
      <c r="AB339" s="85">
        <f>Розрахунок!CF337</f>
        <v>0</v>
      </c>
      <c r="AC339" s="398">
        <f>Розрахунок!CM337</f>
        <v>0</v>
      </c>
      <c r="AD339" s="400">
        <f>Розрахунок!CT337</f>
        <v>0</v>
      </c>
      <c r="AE339" s="398">
        <f>Розрахунок!DA337</f>
        <v>0</v>
      </c>
      <c r="AF339" s="400">
        <f>Розрахунок!DH337</f>
        <v>0</v>
      </c>
      <c r="AG339" s="148"/>
      <c r="AI339" s="30" t="e">
        <f ca="1">Розрахунок!ED337</f>
        <v>#NAME?</v>
      </c>
      <c r="AJ339" s="31" t="e">
        <f ca="1">Розрахунок!EE337</f>
        <v>#NAME?</v>
      </c>
      <c r="AK339" s="31" t="e">
        <f ca="1">Розрахунок!EF337</f>
        <v>#NAME?</v>
      </c>
      <c r="AL339" s="31" t="e">
        <f ca="1">Розрахунок!EG337</f>
        <v>#NAME?</v>
      </c>
      <c r="AM339" s="31" t="e">
        <f ca="1">Розрахунок!EH337</f>
        <v>#NAME?</v>
      </c>
      <c r="AN339" s="31" t="e">
        <f ca="1">Розрахунок!EI337</f>
        <v>#NAME?</v>
      </c>
      <c r="AO339" s="32" t="e">
        <f ca="1">Розрахунок!EJ337</f>
        <v>#NAME?</v>
      </c>
      <c r="AP339" s="149" t="e">
        <f ca="1">IF(OR(Розрахунок!$EP337&lt;&gt;""),"+","")</f>
        <v>#NAME?</v>
      </c>
      <c r="AQ339" s="5"/>
    </row>
    <row r="340" spans="1:43" s="52" customFormat="1" hidden="1" x14ac:dyDescent="0.2">
      <c r="A340" s="417" t="e">
        <f ca="1">Розрахунок!A338</f>
        <v>#NAME?</v>
      </c>
      <c r="B340" s="371">
        <f>Розрахунок!B338</f>
        <v>0</v>
      </c>
      <c r="C340" s="417" t="str">
        <f>Розрахунок!C338</f>
        <v/>
      </c>
      <c r="D340" s="398" t="str">
        <f>IF(Розрахунок!F338&lt;&gt;"",LEFT(Розрахунок!F338,LEN(Розрахунок!F338)-1)," ")</f>
        <v xml:space="preserve"> </v>
      </c>
      <c r="E340" s="399" t="str">
        <f>IF(Розрахунок!G338&lt;&gt;"",LEFT(Розрахунок!G338,LEN(Розрахунок!G338)-1)," ")</f>
        <v xml:space="preserve"> </v>
      </c>
      <c r="F340" s="399" t="str">
        <f>IF(Розрахунок!H338&lt;&gt;"",LEFT(Розрахунок!H338,LEN(Розрахунок!H338)-1)," ")</f>
        <v xml:space="preserve"> </v>
      </c>
      <c r="G340" s="400" t="str">
        <f>IF(Розрахунок!I338&lt;&gt;"",LEFT(Розрахунок!I338,LEN(Розрахунок!I338)-1)," ")</f>
        <v xml:space="preserve"> </v>
      </c>
      <c r="H340" s="136">
        <f>Розрахунок!J338</f>
        <v>0</v>
      </c>
      <c r="I340" s="399" t="str">
        <f>IF(Розрахунок!K338&lt;&gt;"",LEFT(Розрахунок!K338, LEN(Розрахунок!K338)-1)," ")</f>
        <v xml:space="preserve"> </v>
      </c>
      <c r="J340" s="399">
        <f>Розрахунок!E338</f>
        <v>0</v>
      </c>
      <c r="K340" s="85">
        <f>Розрахунок!DN338</f>
        <v>0</v>
      </c>
      <c r="L340" s="398">
        <f>Розрахунок!DM338</f>
        <v>0</v>
      </c>
      <c r="M340" s="399">
        <f ca="1">Розрахунок!L338</f>
        <v>0</v>
      </c>
      <c r="N340" s="399">
        <f ca="1">Розрахунок!M338</f>
        <v>0</v>
      </c>
      <c r="O340" s="399">
        <f ca="1">Розрахунок!N338</f>
        <v>0</v>
      </c>
      <c r="P340" s="399">
        <f ca="1">Розрахунок!O338</f>
        <v>0</v>
      </c>
      <c r="Q340" s="387">
        <f ca="1">Розрахунок!DL338</f>
        <v>0</v>
      </c>
      <c r="R340" s="383" t="str">
        <f t="shared" si="19"/>
        <v xml:space="preserve"> </v>
      </c>
      <c r="S340" s="398">
        <f>Розрахунок!U338</f>
        <v>0</v>
      </c>
      <c r="T340" s="400">
        <f>Розрахунок!AB338</f>
        <v>0</v>
      </c>
      <c r="U340" s="136">
        <f>Розрахунок!AI338</f>
        <v>0</v>
      </c>
      <c r="V340" s="85">
        <f>Розрахунок!AP338</f>
        <v>0</v>
      </c>
      <c r="W340" s="398">
        <f>Розрахунок!AW338</f>
        <v>0</v>
      </c>
      <c r="X340" s="400">
        <f>Розрахунок!BD338</f>
        <v>0</v>
      </c>
      <c r="Y340" s="136">
        <f>Розрахунок!BK338</f>
        <v>0</v>
      </c>
      <c r="Z340" s="85">
        <f>Розрахунок!BR338</f>
        <v>0</v>
      </c>
      <c r="AA340" s="398">
        <f>Розрахунок!BY338</f>
        <v>0</v>
      </c>
      <c r="AB340" s="85">
        <f>Розрахунок!CF338</f>
        <v>0</v>
      </c>
      <c r="AC340" s="398">
        <f>Розрахунок!CM338</f>
        <v>0</v>
      </c>
      <c r="AD340" s="400">
        <f>Розрахунок!CT338</f>
        <v>0</v>
      </c>
      <c r="AE340" s="398">
        <f>Розрахунок!DA338</f>
        <v>0</v>
      </c>
      <c r="AF340" s="400">
        <f>Розрахунок!DH338</f>
        <v>0</v>
      </c>
      <c r="AG340" s="148"/>
      <c r="AI340" s="30" t="e">
        <f ca="1">Розрахунок!ED338</f>
        <v>#NAME?</v>
      </c>
      <c r="AJ340" s="31" t="e">
        <f ca="1">Розрахунок!EE338</f>
        <v>#NAME?</v>
      </c>
      <c r="AK340" s="31" t="e">
        <f ca="1">Розрахунок!EF338</f>
        <v>#NAME?</v>
      </c>
      <c r="AL340" s="31" t="e">
        <f ca="1">Розрахунок!EG338</f>
        <v>#NAME?</v>
      </c>
      <c r="AM340" s="31" t="e">
        <f ca="1">Розрахунок!EH338</f>
        <v>#NAME?</v>
      </c>
      <c r="AN340" s="31" t="e">
        <f ca="1">Розрахунок!EI338</f>
        <v>#NAME?</v>
      </c>
      <c r="AO340" s="32" t="e">
        <f ca="1">Розрахунок!EJ338</f>
        <v>#NAME?</v>
      </c>
      <c r="AP340" s="149" t="e">
        <f ca="1">IF(OR(Розрахунок!$EP338&lt;&gt;""),"+","")</f>
        <v>#NAME?</v>
      </c>
      <c r="AQ340" s="5"/>
    </row>
    <row r="341" spans="1:43" s="52" customFormat="1" hidden="1" x14ac:dyDescent="0.2">
      <c r="A341" s="417" t="e">
        <f ca="1">Розрахунок!A339</f>
        <v>#NAME?</v>
      </c>
      <c r="B341" s="371">
        <f>Розрахунок!B339</f>
        <v>0</v>
      </c>
      <c r="C341" s="417" t="str">
        <f>Розрахунок!C339</f>
        <v/>
      </c>
      <c r="D341" s="398" t="str">
        <f>IF(Розрахунок!F339&lt;&gt;"",LEFT(Розрахунок!F339,LEN(Розрахунок!F339)-1)," ")</f>
        <v xml:space="preserve"> </v>
      </c>
      <c r="E341" s="399" t="str">
        <f>IF(Розрахунок!G339&lt;&gt;"",LEFT(Розрахунок!G339,LEN(Розрахунок!G339)-1)," ")</f>
        <v xml:space="preserve"> </v>
      </c>
      <c r="F341" s="399" t="str">
        <f>IF(Розрахунок!H339&lt;&gt;"",LEFT(Розрахунок!H339,LEN(Розрахунок!H339)-1)," ")</f>
        <v xml:space="preserve"> </v>
      </c>
      <c r="G341" s="400" t="str">
        <f>IF(Розрахунок!I339&lt;&gt;"",LEFT(Розрахунок!I339,LEN(Розрахунок!I339)-1)," ")</f>
        <v xml:space="preserve"> </v>
      </c>
      <c r="H341" s="136">
        <f>Розрахунок!J339</f>
        <v>0</v>
      </c>
      <c r="I341" s="399" t="str">
        <f>IF(Розрахунок!K339&lt;&gt;"",LEFT(Розрахунок!K339, LEN(Розрахунок!K339)-1)," ")</f>
        <v xml:space="preserve"> </v>
      </c>
      <c r="J341" s="399">
        <f>Розрахунок!E339</f>
        <v>0</v>
      </c>
      <c r="K341" s="85">
        <f>Розрахунок!DN339</f>
        <v>0</v>
      </c>
      <c r="L341" s="398">
        <f>Розрахунок!DM339</f>
        <v>0</v>
      </c>
      <c r="M341" s="399">
        <f ca="1">Розрахунок!L339</f>
        <v>0</v>
      </c>
      <c r="N341" s="399">
        <f ca="1">Розрахунок!M339</f>
        <v>0</v>
      </c>
      <c r="O341" s="399">
        <f ca="1">Розрахунок!N339</f>
        <v>0</v>
      </c>
      <c r="P341" s="399">
        <f ca="1">Розрахунок!O339</f>
        <v>0</v>
      </c>
      <c r="Q341" s="387">
        <f ca="1">Розрахунок!DL339</f>
        <v>0</v>
      </c>
      <c r="R341" s="383" t="str">
        <f t="shared" si="19"/>
        <v xml:space="preserve"> </v>
      </c>
      <c r="S341" s="398">
        <f>Розрахунок!U339</f>
        <v>0</v>
      </c>
      <c r="T341" s="400">
        <f>Розрахунок!AB339</f>
        <v>0</v>
      </c>
      <c r="U341" s="136">
        <f>Розрахунок!AI339</f>
        <v>0</v>
      </c>
      <c r="V341" s="85">
        <f>Розрахунок!AP339</f>
        <v>0</v>
      </c>
      <c r="W341" s="398">
        <f>Розрахунок!AW339</f>
        <v>0</v>
      </c>
      <c r="X341" s="400">
        <f>Розрахунок!BD339</f>
        <v>0</v>
      </c>
      <c r="Y341" s="136">
        <f>Розрахунок!BK339</f>
        <v>0</v>
      </c>
      <c r="Z341" s="85">
        <f>Розрахунок!BR339</f>
        <v>0</v>
      </c>
      <c r="AA341" s="398">
        <f>Розрахунок!BY339</f>
        <v>0</v>
      </c>
      <c r="AB341" s="85">
        <f>Розрахунок!CF339</f>
        <v>0</v>
      </c>
      <c r="AC341" s="398">
        <f>Розрахунок!CM339</f>
        <v>0</v>
      </c>
      <c r="AD341" s="400">
        <f>Розрахунок!CT339</f>
        <v>0</v>
      </c>
      <c r="AE341" s="398">
        <f>Розрахунок!DA339</f>
        <v>0</v>
      </c>
      <c r="AF341" s="400">
        <f>Розрахунок!DH339</f>
        <v>0</v>
      </c>
      <c r="AG341" s="148"/>
      <c r="AI341" s="30" t="e">
        <f ca="1">Розрахунок!ED339</f>
        <v>#NAME?</v>
      </c>
      <c r="AJ341" s="31" t="e">
        <f ca="1">Розрахунок!EE339</f>
        <v>#NAME?</v>
      </c>
      <c r="AK341" s="31" t="e">
        <f ca="1">Розрахунок!EF339</f>
        <v>#NAME?</v>
      </c>
      <c r="AL341" s="31" t="e">
        <f ca="1">Розрахунок!EG339</f>
        <v>#NAME?</v>
      </c>
      <c r="AM341" s="31" t="e">
        <f ca="1">Розрахунок!EH339</f>
        <v>#NAME?</v>
      </c>
      <c r="AN341" s="31" t="e">
        <f ca="1">Розрахунок!EI339</f>
        <v>#NAME?</v>
      </c>
      <c r="AO341" s="32" t="e">
        <f ca="1">Розрахунок!EJ339</f>
        <v>#NAME?</v>
      </c>
      <c r="AP341" s="149" t="e">
        <f ca="1">IF(OR(Розрахунок!$EP339&lt;&gt;""),"+","")</f>
        <v>#NAME?</v>
      </c>
      <c r="AQ341" s="5"/>
    </row>
    <row r="342" spans="1:43" s="52" customFormat="1" hidden="1" x14ac:dyDescent="0.2">
      <c r="A342" s="417" t="e">
        <f ca="1">Розрахунок!A340</f>
        <v>#NAME?</v>
      </c>
      <c r="B342" s="371">
        <f>Розрахунок!B340</f>
        <v>0</v>
      </c>
      <c r="C342" s="417" t="str">
        <f>Розрахунок!C340</f>
        <v/>
      </c>
      <c r="D342" s="398" t="str">
        <f>IF(Розрахунок!F340&lt;&gt;"",LEFT(Розрахунок!F340,LEN(Розрахунок!F340)-1)," ")</f>
        <v xml:space="preserve"> </v>
      </c>
      <c r="E342" s="399" t="str">
        <f>IF(Розрахунок!G340&lt;&gt;"",LEFT(Розрахунок!G340,LEN(Розрахунок!G340)-1)," ")</f>
        <v xml:space="preserve"> </v>
      </c>
      <c r="F342" s="399" t="str">
        <f>IF(Розрахунок!H340&lt;&gt;"",LEFT(Розрахунок!H340,LEN(Розрахунок!H340)-1)," ")</f>
        <v xml:space="preserve"> </v>
      </c>
      <c r="G342" s="400" t="str">
        <f>IF(Розрахунок!I340&lt;&gt;"",LEFT(Розрахунок!I340,LEN(Розрахунок!I340)-1)," ")</f>
        <v xml:space="preserve"> </v>
      </c>
      <c r="H342" s="136">
        <f>Розрахунок!J340</f>
        <v>0</v>
      </c>
      <c r="I342" s="399" t="str">
        <f>IF(Розрахунок!K340&lt;&gt;"",LEFT(Розрахунок!K340, LEN(Розрахунок!K340)-1)," ")</f>
        <v xml:space="preserve"> </v>
      </c>
      <c r="J342" s="399">
        <f>Розрахунок!E340</f>
        <v>0</v>
      </c>
      <c r="K342" s="85">
        <f>Розрахунок!DN340</f>
        <v>0</v>
      </c>
      <c r="L342" s="398">
        <f>Розрахунок!DM340</f>
        <v>0</v>
      </c>
      <c r="M342" s="399">
        <f ca="1">Розрахунок!L340</f>
        <v>0</v>
      </c>
      <c r="N342" s="399">
        <f ca="1">Розрахунок!M340</f>
        <v>0</v>
      </c>
      <c r="O342" s="399">
        <f ca="1">Розрахунок!N340</f>
        <v>0</v>
      </c>
      <c r="P342" s="399">
        <f ca="1">Розрахунок!O340</f>
        <v>0</v>
      </c>
      <c r="Q342" s="387">
        <f ca="1">Розрахунок!DL340</f>
        <v>0</v>
      </c>
      <c r="R342" s="383" t="str">
        <f t="shared" si="19"/>
        <v xml:space="preserve"> </v>
      </c>
      <c r="S342" s="398">
        <f>Розрахунок!U340</f>
        <v>0</v>
      </c>
      <c r="T342" s="400">
        <f>Розрахунок!AB340</f>
        <v>0</v>
      </c>
      <c r="U342" s="136">
        <f>Розрахунок!AI340</f>
        <v>0</v>
      </c>
      <c r="V342" s="85">
        <f>Розрахунок!AP340</f>
        <v>0</v>
      </c>
      <c r="W342" s="398">
        <f>Розрахунок!AW340</f>
        <v>0</v>
      </c>
      <c r="X342" s="400">
        <f>Розрахунок!BD340</f>
        <v>0</v>
      </c>
      <c r="Y342" s="136">
        <f>Розрахунок!BK340</f>
        <v>0</v>
      </c>
      <c r="Z342" s="85">
        <f>Розрахунок!BR340</f>
        <v>0</v>
      </c>
      <c r="AA342" s="398">
        <f>Розрахунок!BY340</f>
        <v>0</v>
      </c>
      <c r="AB342" s="85">
        <f>Розрахунок!CF340</f>
        <v>0</v>
      </c>
      <c r="AC342" s="398">
        <f>Розрахунок!CM340</f>
        <v>0</v>
      </c>
      <c r="AD342" s="400">
        <f>Розрахунок!CT340</f>
        <v>0</v>
      </c>
      <c r="AE342" s="398">
        <f>Розрахунок!DA340</f>
        <v>0</v>
      </c>
      <c r="AF342" s="400">
        <f>Розрахунок!DH340</f>
        <v>0</v>
      </c>
      <c r="AG342" s="148"/>
      <c r="AI342" s="30" t="e">
        <f ca="1">Розрахунок!ED340</f>
        <v>#NAME?</v>
      </c>
      <c r="AJ342" s="31" t="e">
        <f ca="1">Розрахунок!EE340</f>
        <v>#NAME?</v>
      </c>
      <c r="AK342" s="31" t="e">
        <f ca="1">Розрахунок!EF340</f>
        <v>#NAME?</v>
      </c>
      <c r="AL342" s="31" t="e">
        <f ca="1">Розрахунок!EG340</f>
        <v>#NAME?</v>
      </c>
      <c r="AM342" s="31" t="e">
        <f ca="1">Розрахунок!EH340</f>
        <v>#NAME?</v>
      </c>
      <c r="AN342" s="31" t="e">
        <f ca="1">Розрахунок!EI340</f>
        <v>#NAME?</v>
      </c>
      <c r="AO342" s="32" t="e">
        <f ca="1">Розрахунок!EJ340</f>
        <v>#NAME?</v>
      </c>
      <c r="AP342" s="149" t="e">
        <f ca="1">IF(OR(Розрахунок!$EP340&lt;&gt;""),"+","")</f>
        <v>#NAME?</v>
      </c>
      <c r="AQ342" s="5"/>
    </row>
    <row r="343" spans="1:43" s="52" customFormat="1" hidden="1" x14ac:dyDescent="0.2">
      <c r="A343" s="417" t="e">
        <f ca="1">Розрахунок!A341</f>
        <v>#NAME?</v>
      </c>
      <c r="B343" s="371">
        <f>Розрахунок!B341</f>
        <v>0</v>
      </c>
      <c r="C343" s="417" t="str">
        <f>Розрахунок!C341</f>
        <v/>
      </c>
      <c r="D343" s="398" t="str">
        <f>IF(Розрахунок!F341&lt;&gt;"",LEFT(Розрахунок!F341,LEN(Розрахунок!F341)-1)," ")</f>
        <v xml:space="preserve"> </v>
      </c>
      <c r="E343" s="399" t="str">
        <f>IF(Розрахунок!G341&lt;&gt;"",LEFT(Розрахунок!G341,LEN(Розрахунок!G341)-1)," ")</f>
        <v xml:space="preserve"> </v>
      </c>
      <c r="F343" s="399" t="str">
        <f>IF(Розрахунок!H341&lt;&gt;"",LEFT(Розрахунок!H341,LEN(Розрахунок!H341)-1)," ")</f>
        <v xml:space="preserve"> </v>
      </c>
      <c r="G343" s="400" t="str">
        <f>IF(Розрахунок!I341&lt;&gt;"",LEFT(Розрахунок!I341,LEN(Розрахунок!I341)-1)," ")</f>
        <v xml:space="preserve"> </v>
      </c>
      <c r="H343" s="136">
        <f>Розрахунок!J341</f>
        <v>0</v>
      </c>
      <c r="I343" s="399" t="str">
        <f>IF(Розрахунок!K341&lt;&gt;"",LEFT(Розрахунок!K341, LEN(Розрахунок!K341)-1)," ")</f>
        <v xml:space="preserve"> </v>
      </c>
      <c r="J343" s="399">
        <f>Розрахунок!E341</f>
        <v>0</v>
      </c>
      <c r="K343" s="85">
        <f>Розрахунок!DN341</f>
        <v>0</v>
      </c>
      <c r="L343" s="398">
        <f>Розрахунок!DM341</f>
        <v>0</v>
      </c>
      <c r="M343" s="399">
        <f ca="1">Розрахунок!L341</f>
        <v>0</v>
      </c>
      <c r="N343" s="399">
        <f ca="1">Розрахунок!M341</f>
        <v>0</v>
      </c>
      <c r="O343" s="399">
        <f ca="1">Розрахунок!N341</f>
        <v>0</v>
      </c>
      <c r="P343" s="399">
        <f ca="1">Розрахунок!O341</f>
        <v>0</v>
      </c>
      <c r="Q343" s="387">
        <f ca="1">Розрахунок!DL341</f>
        <v>0</v>
      </c>
      <c r="R343" s="383" t="str">
        <f t="shared" si="19"/>
        <v xml:space="preserve"> </v>
      </c>
      <c r="S343" s="398">
        <f>Розрахунок!U341</f>
        <v>0</v>
      </c>
      <c r="T343" s="400">
        <f>Розрахунок!AB341</f>
        <v>0</v>
      </c>
      <c r="U343" s="136">
        <f>Розрахунок!AI341</f>
        <v>0</v>
      </c>
      <c r="V343" s="85">
        <f>Розрахунок!AP341</f>
        <v>0</v>
      </c>
      <c r="W343" s="398">
        <f>Розрахунок!AW341</f>
        <v>0</v>
      </c>
      <c r="X343" s="400">
        <f>Розрахунок!BD341</f>
        <v>0</v>
      </c>
      <c r="Y343" s="136">
        <f>Розрахунок!BK341</f>
        <v>0</v>
      </c>
      <c r="Z343" s="85">
        <f>Розрахунок!BR341</f>
        <v>0</v>
      </c>
      <c r="AA343" s="398">
        <f>Розрахунок!BY341</f>
        <v>0</v>
      </c>
      <c r="AB343" s="85">
        <f>Розрахунок!CF341</f>
        <v>0</v>
      </c>
      <c r="AC343" s="398">
        <f>Розрахунок!CM341</f>
        <v>0</v>
      </c>
      <c r="AD343" s="400">
        <f>Розрахунок!CT341</f>
        <v>0</v>
      </c>
      <c r="AE343" s="398">
        <f>Розрахунок!DA341</f>
        <v>0</v>
      </c>
      <c r="AF343" s="400">
        <f>Розрахунок!DH341</f>
        <v>0</v>
      </c>
      <c r="AG343" s="148"/>
      <c r="AI343" s="30" t="e">
        <f ca="1">Розрахунок!ED341</f>
        <v>#NAME?</v>
      </c>
      <c r="AJ343" s="31" t="e">
        <f ca="1">Розрахунок!EE341</f>
        <v>#NAME?</v>
      </c>
      <c r="AK343" s="31" t="e">
        <f ca="1">Розрахунок!EF341</f>
        <v>#NAME?</v>
      </c>
      <c r="AL343" s="31" t="e">
        <f ca="1">Розрахунок!EG341</f>
        <v>#NAME?</v>
      </c>
      <c r="AM343" s="31" t="e">
        <f ca="1">Розрахунок!EH341</f>
        <v>#NAME?</v>
      </c>
      <c r="AN343" s="31" t="e">
        <f ca="1">Розрахунок!EI341</f>
        <v>#NAME?</v>
      </c>
      <c r="AO343" s="32" t="e">
        <f ca="1">Розрахунок!EJ341</f>
        <v>#NAME?</v>
      </c>
      <c r="AP343" s="149" t="e">
        <f ca="1">IF(OR(Розрахунок!$EP341&lt;&gt;""),"+","")</f>
        <v>#NAME?</v>
      </c>
      <c r="AQ343" s="5"/>
    </row>
    <row r="344" spans="1:43" s="52" customFormat="1" hidden="1" x14ac:dyDescent="0.2">
      <c r="A344" s="417" t="e">
        <f ca="1">Розрахунок!A342</f>
        <v>#NAME?</v>
      </c>
      <c r="B344" s="371">
        <f>Розрахунок!B342</f>
        <v>0</v>
      </c>
      <c r="C344" s="417" t="str">
        <f>Розрахунок!C342</f>
        <v/>
      </c>
      <c r="D344" s="398" t="str">
        <f>IF(Розрахунок!F342&lt;&gt;"",LEFT(Розрахунок!F342,LEN(Розрахунок!F342)-1)," ")</f>
        <v xml:space="preserve"> </v>
      </c>
      <c r="E344" s="399" t="str">
        <f>IF(Розрахунок!G342&lt;&gt;"",LEFT(Розрахунок!G342,LEN(Розрахунок!G342)-1)," ")</f>
        <v xml:space="preserve"> </v>
      </c>
      <c r="F344" s="399" t="str">
        <f>IF(Розрахунок!H342&lt;&gt;"",LEFT(Розрахунок!H342,LEN(Розрахунок!H342)-1)," ")</f>
        <v xml:space="preserve"> </v>
      </c>
      <c r="G344" s="400" t="str">
        <f>IF(Розрахунок!I342&lt;&gt;"",LEFT(Розрахунок!I342,LEN(Розрахунок!I342)-1)," ")</f>
        <v xml:space="preserve"> </v>
      </c>
      <c r="H344" s="136">
        <f>Розрахунок!J342</f>
        <v>0</v>
      </c>
      <c r="I344" s="399" t="str">
        <f>IF(Розрахунок!K342&lt;&gt;"",LEFT(Розрахунок!K342, LEN(Розрахунок!K342)-1)," ")</f>
        <v xml:space="preserve"> </v>
      </c>
      <c r="J344" s="399">
        <f>Розрахунок!E342</f>
        <v>0</v>
      </c>
      <c r="K344" s="85">
        <f>Розрахунок!DN342</f>
        <v>0</v>
      </c>
      <c r="L344" s="398">
        <f>Розрахунок!DM342</f>
        <v>0</v>
      </c>
      <c r="M344" s="399">
        <f ca="1">Розрахунок!L342</f>
        <v>0</v>
      </c>
      <c r="N344" s="399">
        <f ca="1">Розрахунок!M342</f>
        <v>0</v>
      </c>
      <c r="O344" s="399">
        <f ca="1">Розрахунок!N342</f>
        <v>0</v>
      </c>
      <c r="P344" s="399">
        <f ca="1">Розрахунок!O342</f>
        <v>0</v>
      </c>
      <c r="Q344" s="387">
        <f ca="1">Розрахунок!DL342</f>
        <v>0</v>
      </c>
      <c r="R344" s="383" t="str">
        <f t="shared" si="19"/>
        <v xml:space="preserve"> </v>
      </c>
      <c r="S344" s="398">
        <f>Розрахунок!U342</f>
        <v>0</v>
      </c>
      <c r="T344" s="400">
        <f>Розрахунок!AB342</f>
        <v>0</v>
      </c>
      <c r="U344" s="136">
        <f>Розрахунок!AI342</f>
        <v>0</v>
      </c>
      <c r="V344" s="85">
        <f>Розрахунок!AP342</f>
        <v>0</v>
      </c>
      <c r="W344" s="398">
        <f>Розрахунок!AW342</f>
        <v>0</v>
      </c>
      <c r="X344" s="400">
        <f>Розрахунок!BD342</f>
        <v>0</v>
      </c>
      <c r="Y344" s="136">
        <f>Розрахунок!BK342</f>
        <v>0</v>
      </c>
      <c r="Z344" s="85">
        <f>Розрахунок!BR342</f>
        <v>0</v>
      </c>
      <c r="AA344" s="398">
        <f>Розрахунок!BY342</f>
        <v>0</v>
      </c>
      <c r="AB344" s="85">
        <f>Розрахунок!CF342</f>
        <v>0</v>
      </c>
      <c r="AC344" s="398">
        <f>Розрахунок!CM342</f>
        <v>0</v>
      </c>
      <c r="AD344" s="400">
        <f>Розрахунок!CT342</f>
        <v>0</v>
      </c>
      <c r="AE344" s="398">
        <f>Розрахунок!DA342</f>
        <v>0</v>
      </c>
      <c r="AF344" s="400">
        <f>Розрахунок!DH342</f>
        <v>0</v>
      </c>
      <c r="AG344" s="148"/>
      <c r="AI344" s="30" t="e">
        <f ca="1">Розрахунок!ED342</f>
        <v>#NAME?</v>
      </c>
      <c r="AJ344" s="31" t="e">
        <f ca="1">Розрахунок!EE342</f>
        <v>#NAME?</v>
      </c>
      <c r="AK344" s="31" t="e">
        <f ca="1">Розрахунок!EF342</f>
        <v>#NAME?</v>
      </c>
      <c r="AL344" s="31" t="e">
        <f ca="1">Розрахунок!EG342</f>
        <v>#NAME?</v>
      </c>
      <c r="AM344" s="31" t="e">
        <f ca="1">Розрахунок!EH342</f>
        <v>#NAME?</v>
      </c>
      <c r="AN344" s="31" t="e">
        <f ca="1">Розрахунок!EI342</f>
        <v>#NAME?</v>
      </c>
      <c r="AO344" s="32" t="e">
        <f ca="1">Розрахунок!EJ342</f>
        <v>#NAME?</v>
      </c>
      <c r="AP344" s="149" t="e">
        <f ca="1">IF(OR(Розрахунок!$EP342&lt;&gt;""),"+","")</f>
        <v>#NAME?</v>
      </c>
      <c r="AQ344" s="5"/>
    </row>
    <row r="345" spans="1:43" s="52" customFormat="1" hidden="1" x14ac:dyDescent="0.2">
      <c r="A345" s="417" t="e">
        <f ca="1">Розрахунок!A343</f>
        <v>#NAME?</v>
      </c>
      <c r="B345" s="371">
        <f>Розрахунок!B343</f>
        <v>0</v>
      </c>
      <c r="C345" s="417" t="str">
        <f>Розрахунок!C343</f>
        <v/>
      </c>
      <c r="D345" s="398" t="str">
        <f>IF(Розрахунок!F343&lt;&gt;"",LEFT(Розрахунок!F343,LEN(Розрахунок!F343)-1)," ")</f>
        <v xml:space="preserve"> </v>
      </c>
      <c r="E345" s="399" t="str">
        <f>IF(Розрахунок!G343&lt;&gt;"",LEFT(Розрахунок!G343,LEN(Розрахунок!G343)-1)," ")</f>
        <v xml:space="preserve"> </v>
      </c>
      <c r="F345" s="399" t="str">
        <f>IF(Розрахунок!H343&lt;&gt;"",LEFT(Розрахунок!H343,LEN(Розрахунок!H343)-1)," ")</f>
        <v xml:space="preserve"> </v>
      </c>
      <c r="G345" s="400" t="str">
        <f>IF(Розрахунок!I343&lt;&gt;"",LEFT(Розрахунок!I343,LEN(Розрахунок!I343)-1)," ")</f>
        <v xml:space="preserve"> </v>
      </c>
      <c r="H345" s="136">
        <f>Розрахунок!J343</f>
        <v>0</v>
      </c>
      <c r="I345" s="399" t="str">
        <f>IF(Розрахунок!K343&lt;&gt;"",LEFT(Розрахунок!K343, LEN(Розрахунок!K343)-1)," ")</f>
        <v xml:space="preserve"> </v>
      </c>
      <c r="J345" s="399">
        <f>Розрахунок!E343</f>
        <v>0</v>
      </c>
      <c r="K345" s="85">
        <f>Розрахунок!DN343</f>
        <v>0</v>
      </c>
      <c r="L345" s="398">
        <f>Розрахунок!DM343</f>
        <v>0</v>
      </c>
      <c r="M345" s="399">
        <f ca="1">Розрахунок!L343</f>
        <v>0</v>
      </c>
      <c r="N345" s="399">
        <f ca="1">Розрахунок!M343</f>
        <v>0</v>
      </c>
      <c r="O345" s="399">
        <f ca="1">Розрахунок!N343</f>
        <v>0</v>
      </c>
      <c r="P345" s="399">
        <f ca="1">Розрахунок!O343</f>
        <v>0</v>
      </c>
      <c r="Q345" s="387">
        <f ca="1">Розрахунок!DL343</f>
        <v>0</v>
      </c>
      <c r="R345" s="383" t="str">
        <f t="shared" si="19"/>
        <v xml:space="preserve"> </v>
      </c>
      <c r="S345" s="398">
        <f>Розрахунок!U343</f>
        <v>0</v>
      </c>
      <c r="T345" s="400">
        <f>Розрахунок!AB343</f>
        <v>0</v>
      </c>
      <c r="U345" s="136">
        <f>Розрахунок!AI343</f>
        <v>0</v>
      </c>
      <c r="V345" s="85">
        <f>Розрахунок!AP343</f>
        <v>0</v>
      </c>
      <c r="W345" s="398">
        <f>Розрахунок!AW343</f>
        <v>0</v>
      </c>
      <c r="X345" s="400">
        <f>Розрахунок!BD343</f>
        <v>0</v>
      </c>
      <c r="Y345" s="136">
        <f>Розрахунок!BK343</f>
        <v>0</v>
      </c>
      <c r="Z345" s="85">
        <f>Розрахунок!BR343</f>
        <v>0</v>
      </c>
      <c r="AA345" s="398">
        <f>Розрахунок!BY343</f>
        <v>0</v>
      </c>
      <c r="AB345" s="85">
        <f>Розрахунок!CF343</f>
        <v>0</v>
      </c>
      <c r="AC345" s="398">
        <f>Розрахунок!CM343</f>
        <v>0</v>
      </c>
      <c r="AD345" s="400">
        <f>Розрахунок!CT343</f>
        <v>0</v>
      </c>
      <c r="AE345" s="398">
        <f>Розрахунок!DA343</f>
        <v>0</v>
      </c>
      <c r="AF345" s="400">
        <f>Розрахунок!DH343</f>
        <v>0</v>
      </c>
      <c r="AG345" s="148"/>
      <c r="AI345" s="30" t="e">
        <f ca="1">Розрахунок!ED343</f>
        <v>#NAME?</v>
      </c>
      <c r="AJ345" s="31" t="e">
        <f ca="1">Розрахунок!EE343</f>
        <v>#NAME?</v>
      </c>
      <c r="AK345" s="31" t="e">
        <f ca="1">Розрахунок!EF343</f>
        <v>#NAME?</v>
      </c>
      <c r="AL345" s="31" t="e">
        <f ca="1">Розрахунок!EG343</f>
        <v>#NAME?</v>
      </c>
      <c r="AM345" s="31" t="e">
        <f ca="1">Розрахунок!EH343</f>
        <v>#NAME?</v>
      </c>
      <c r="AN345" s="31" t="e">
        <f ca="1">Розрахунок!EI343</f>
        <v>#NAME?</v>
      </c>
      <c r="AO345" s="32" t="e">
        <f ca="1">Розрахунок!EJ343</f>
        <v>#NAME?</v>
      </c>
      <c r="AP345" s="149" t="e">
        <f ca="1">IF(OR(Розрахунок!$EP343&lt;&gt;""),"+","")</f>
        <v>#NAME?</v>
      </c>
      <c r="AQ345" s="5"/>
    </row>
    <row r="346" spans="1:43" s="52" customFormat="1" hidden="1" x14ac:dyDescent="0.2">
      <c r="A346" s="417" t="e">
        <f ca="1">Розрахунок!A344</f>
        <v>#NAME?</v>
      </c>
      <c r="B346" s="371">
        <f>Розрахунок!B344</f>
        <v>0</v>
      </c>
      <c r="C346" s="417" t="str">
        <f>Розрахунок!C344</f>
        <v/>
      </c>
      <c r="D346" s="398" t="str">
        <f>IF(Розрахунок!F344&lt;&gt;"",LEFT(Розрахунок!F344,LEN(Розрахунок!F344)-1)," ")</f>
        <v xml:space="preserve"> </v>
      </c>
      <c r="E346" s="399" t="str">
        <f>IF(Розрахунок!G344&lt;&gt;"",LEFT(Розрахунок!G344,LEN(Розрахунок!G344)-1)," ")</f>
        <v xml:space="preserve"> </v>
      </c>
      <c r="F346" s="399" t="str">
        <f>IF(Розрахунок!H344&lt;&gt;"",LEFT(Розрахунок!H344,LEN(Розрахунок!H344)-1)," ")</f>
        <v xml:space="preserve"> </v>
      </c>
      <c r="G346" s="400" t="str">
        <f>IF(Розрахунок!I344&lt;&gt;"",LEFT(Розрахунок!I344,LEN(Розрахунок!I344)-1)," ")</f>
        <v xml:space="preserve"> </v>
      </c>
      <c r="H346" s="136">
        <f>Розрахунок!J344</f>
        <v>0</v>
      </c>
      <c r="I346" s="399" t="str">
        <f>IF(Розрахунок!K344&lt;&gt;"",LEFT(Розрахунок!K344, LEN(Розрахунок!K344)-1)," ")</f>
        <v xml:space="preserve"> </v>
      </c>
      <c r="J346" s="399">
        <f>Розрахунок!E344</f>
        <v>0</v>
      </c>
      <c r="K346" s="85">
        <f>Розрахунок!DN344</f>
        <v>0</v>
      </c>
      <c r="L346" s="398">
        <f>Розрахунок!DM344</f>
        <v>0</v>
      </c>
      <c r="M346" s="399">
        <f ca="1">Розрахунок!L344</f>
        <v>0</v>
      </c>
      <c r="N346" s="399">
        <f ca="1">Розрахунок!M344</f>
        <v>0</v>
      </c>
      <c r="O346" s="399">
        <f ca="1">Розрахунок!N344</f>
        <v>0</v>
      </c>
      <c r="P346" s="399">
        <f ca="1">Розрахунок!O344</f>
        <v>0</v>
      </c>
      <c r="Q346" s="387">
        <f ca="1">Розрахунок!DL344</f>
        <v>0</v>
      </c>
      <c r="R346" s="383" t="str">
        <f t="shared" si="19"/>
        <v xml:space="preserve"> </v>
      </c>
      <c r="S346" s="398">
        <f>Розрахунок!U344</f>
        <v>0</v>
      </c>
      <c r="T346" s="400">
        <f>Розрахунок!AB344</f>
        <v>0</v>
      </c>
      <c r="U346" s="136">
        <f>Розрахунок!AI344</f>
        <v>0</v>
      </c>
      <c r="V346" s="85">
        <f>Розрахунок!AP344</f>
        <v>0</v>
      </c>
      <c r="W346" s="398">
        <f>Розрахунок!AW344</f>
        <v>0</v>
      </c>
      <c r="X346" s="400">
        <f>Розрахунок!BD344</f>
        <v>0</v>
      </c>
      <c r="Y346" s="136">
        <f>Розрахунок!BK344</f>
        <v>0</v>
      </c>
      <c r="Z346" s="85">
        <f>Розрахунок!BR344</f>
        <v>0</v>
      </c>
      <c r="AA346" s="398">
        <f>Розрахунок!BY344</f>
        <v>0</v>
      </c>
      <c r="AB346" s="85">
        <f>Розрахунок!CF344</f>
        <v>0</v>
      </c>
      <c r="AC346" s="398">
        <f>Розрахунок!CM344</f>
        <v>0</v>
      </c>
      <c r="AD346" s="400">
        <f>Розрахунок!CT344</f>
        <v>0</v>
      </c>
      <c r="AE346" s="398">
        <f>Розрахунок!DA344</f>
        <v>0</v>
      </c>
      <c r="AF346" s="400">
        <f>Розрахунок!DH344</f>
        <v>0</v>
      </c>
      <c r="AG346" s="148"/>
      <c r="AI346" s="30" t="e">
        <f ca="1">Розрахунок!ED344</f>
        <v>#NAME?</v>
      </c>
      <c r="AJ346" s="31" t="e">
        <f ca="1">Розрахунок!EE344</f>
        <v>#NAME?</v>
      </c>
      <c r="AK346" s="31" t="e">
        <f ca="1">Розрахунок!EF344</f>
        <v>#NAME?</v>
      </c>
      <c r="AL346" s="31" t="e">
        <f ca="1">Розрахунок!EG344</f>
        <v>#NAME?</v>
      </c>
      <c r="AM346" s="31" t="e">
        <f ca="1">Розрахунок!EH344</f>
        <v>#NAME?</v>
      </c>
      <c r="AN346" s="31" t="e">
        <f ca="1">Розрахунок!EI344</f>
        <v>#NAME?</v>
      </c>
      <c r="AO346" s="32" t="e">
        <f ca="1">Розрахунок!EJ344</f>
        <v>#NAME?</v>
      </c>
      <c r="AP346" s="149" t="e">
        <f ca="1">IF(OR(Розрахунок!$EP344&lt;&gt;""),"+","")</f>
        <v>#NAME?</v>
      </c>
      <c r="AQ346" s="5"/>
    </row>
    <row r="347" spans="1:43" s="52" customFormat="1" hidden="1" x14ac:dyDescent="0.2">
      <c r="A347" s="417" t="e">
        <f ca="1">Розрахунок!A345</f>
        <v>#NAME?</v>
      </c>
      <c r="B347" s="371">
        <f>Розрахунок!B345</f>
        <v>0</v>
      </c>
      <c r="C347" s="417" t="str">
        <f>Розрахунок!C345</f>
        <v/>
      </c>
      <c r="D347" s="398" t="str">
        <f>IF(Розрахунок!F345&lt;&gt;"",LEFT(Розрахунок!F345,LEN(Розрахунок!F345)-1)," ")</f>
        <v xml:space="preserve"> </v>
      </c>
      <c r="E347" s="399" t="str">
        <f>IF(Розрахунок!G345&lt;&gt;"",LEFT(Розрахунок!G345,LEN(Розрахунок!G345)-1)," ")</f>
        <v xml:space="preserve"> </v>
      </c>
      <c r="F347" s="399" t="str">
        <f>IF(Розрахунок!H345&lt;&gt;"",LEFT(Розрахунок!H345,LEN(Розрахунок!H345)-1)," ")</f>
        <v xml:space="preserve"> </v>
      </c>
      <c r="G347" s="400" t="str">
        <f>IF(Розрахунок!I345&lt;&gt;"",LEFT(Розрахунок!I345,LEN(Розрахунок!I345)-1)," ")</f>
        <v xml:space="preserve"> </v>
      </c>
      <c r="H347" s="136">
        <f>Розрахунок!J345</f>
        <v>0</v>
      </c>
      <c r="I347" s="399" t="str">
        <f>IF(Розрахунок!K345&lt;&gt;"",LEFT(Розрахунок!K345, LEN(Розрахунок!K345)-1)," ")</f>
        <v xml:space="preserve"> </v>
      </c>
      <c r="J347" s="399">
        <f>Розрахунок!E345</f>
        <v>0</v>
      </c>
      <c r="K347" s="85">
        <f>Розрахунок!DN345</f>
        <v>0</v>
      </c>
      <c r="L347" s="398">
        <f>Розрахунок!DM345</f>
        <v>0</v>
      </c>
      <c r="M347" s="399">
        <f ca="1">Розрахунок!L345</f>
        <v>0</v>
      </c>
      <c r="N347" s="399">
        <f ca="1">Розрахунок!M345</f>
        <v>0</v>
      </c>
      <c r="O347" s="399">
        <f ca="1">Розрахунок!N345</f>
        <v>0</v>
      </c>
      <c r="P347" s="399">
        <f ca="1">Розрахунок!O345</f>
        <v>0</v>
      </c>
      <c r="Q347" s="387">
        <f ca="1">Розрахунок!DL345</f>
        <v>0</v>
      </c>
      <c r="R347" s="383" t="str">
        <f t="shared" si="19"/>
        <v xml:space="preserve"> </v>
      </c>
      <c r="S347" s="398">
        <f>Розрахунок!U345</f>
        <v>0</v>
      </c>
      <c r="T347" s="400">
        <f>Розрахунок!AB345</f>
        <v>0</v>
      </c>
      <c r="U347" s="136">
        <f>Розрахунок!AI345</f>
        <v>0</v>
      </c>
      <c r="V347" s="85">
        <f>Розрахунок!AP345</f>
        <v>0</v>
      </c>
      <c r="W347" s="398">
        <f>Розрахунок!AW345</f>
        <v>0</v>
      </c>
      <c r="X347" s="400">
        <f>Розрахунок!BD345</f>
        <v>0</v>
      </c>
      <c r="Y347" s="136">
        <f>Розрахунок!BK345</f>
        <v>0</v>
      </c>
      <c r="Z347" s="85">
        <f>Розрахунок!BR345</f>
        <v>0</v>
      </c>
      <c r="AA347" s="398">
        <f>Розрахунок!BY345</f>
        <v>0</v>
      </c>
      <c r="AB347" s="85">
        <f>Розрахунок!CF345</f>
        <v>0</v>
      </c>
      <c r="AC347" s="398">
        <f>Розрахунок!CM345</f>
        <v>0</v>
      </c>
      <c r="AD347" s="400">
        <f>Розрахунок!CT345</f>
        <v>0</v>
      </c>
      <c r="AE347" s="398">
        <f>Розрахунок!DA345</f>
        <v>0</v>
      </c>
      <c r="AF347" s="400">
        <f>Розрахунок!DH345</f>
        <v>0</v>
      </c>
      <c r="AG347" s="148"/>
      <c r="AI347" s="30" t="e">
        <f ca="1">Розрахунок!ED345</f>
        <v>#NAME?</v>
      </c>
      <c r="AJ347" s="31" t="e">
        <f ca="1">Розрахунок!EE345</f>
        <v>#NAME?</v>
      </c>
      <c r="AK347" s="31" t="e">
        <f ca="1">Розрахунок!EF345</f>
        <v>#NAME?</v>
      </c>
      <c r="AL347" s="31" t="e">
        <f ca="1">Розрахунок!EG345</f>
        <v>#NAME?</v>
      </c>
      <c r="AM347" s="31" t="e">
        <f ca="1">Розрахунок!EH345</f>
        <v>#NAME?</v>
      </c>
      <c r="AN347" s="31" t="e">
        <f ca="1">Розрахунок!EI345</f>
        <v>#NAME?</v>
      </c>
      <c r="AO347" s="32" t="e">
        <f ca="1">Розрахунок!EJ345</f>
        <v>#NAME?</v>
      </c>
      <c r="AP347" s="149" t="e">
        <f ca="1">IF(OR(Розрахунок!$EP345&lt;&gt;""),"+","")</f>
        <v>#NAME?</v>
      </c>
      <c r="AQ347" s="5"/>
    </row>
    <row r="348" spans="1:43" s="52" customFormat="1" hidden="1" x14ac:dyDescent="0.2">
      <c r="A348" s="417" t="e">
        <f ca="1">Розрахунок!A346</f>
        <v>#NAME?</v>
      </c>
      <c r="B348" s="371">
        <f>Розрахунок!B346</f>
        <v>0</v>
      </c>
      <c r="C348" s="417" t="str">
        <f>Розрахунок!C346</f>
        <v/>
      </c>
      <c r="D348" s="398" t="str">
        <f>IF(Розрахунок!F346&lt;&gt;"",LEFT(Розрахунок!F346,LEN(Розрахунок!F346)-1)," ")</f>
        <v xml:space="preserve"> </v>
      </c>
      <c r="E348" s="399" t="str">
        <f>IF(Розрахунок!G346&lt;&gt;"",LEFT(Розрахунок!G346,LEN(Розрахунок!G346)-1)," ")</f>
        <v xml:space="preserve"> </v>
      </c>
      <c r="F348" s="399" t="str">
        <f>IF(Розрахунок!H346&lt;&gt;"",LEFT(Розрахунок!H346,LEN(Розрахунок!H346)-1)," ")</f>
        <v xml:space="preserve"> </v>
      </c>
      <c r="G348" s="400" t="str">
        <f>IF(Розрахунок!I346&lt;&gt;"",LEFT(Розрахунок!I346,LEN(Розрахунок!I346)-1)," ")</f>
        <v xml:space="preserve"> </v>
      </c>
      <c r="H348" s="136">
        <f>Розрахунок!J346</f>
        <v>0</v>
      </c>
      <c r="I348" s="399" t="str">
        <f>IF(Розрахунок!K346&lt;&gt;"",LEFT(Розрахунок!K346, LEN(Розрахунок!K346)-1)," ")</f>
        <v xml:space="preserve"> </v>
      </c>
      <c r="J348" s="399">
        <f>Розрахунок!E346</f>
        <v>0</v>
      </c>
      <c r="K348" s="85">
        <f>Розрахунок!DN346</f>
        <v>0</v>
      </c>
      <c r="L348" s="398">
        <f>Розрахунок!DM346</f>
        <v>0</v>
      </c>
      <c r="M348" s="399">
        <f ca="1">Розрахунок!L346</f>
        <v>0</v>
      </c>
      <c r="N348" s="399">
        <f ca="1">Розрахунок!M346</f>
        <v>0</v>
      </c>
      <c r="O348" s="399">
        <f ca="1">Розрахунок!N346</f>
        <v>0</v>
      </c>
      <c r="P348" s="399">
        <f ca="1">Розрахунок!O346</f>
        <v>0</v>
      </c>
      <c r="Q348" s="387">
        <f ca="1">Розрахунок!DL346</f>
        <v>0</v>
      </c>
      <c r="R348" s="383" t="str">
        <f t="shared" si="19"/>
        <v xml:space="preserve"> </v>
      </c>
      <c r="S348" s="398">
        <f>Розрахунок!U346</f>
        <v>0</v>
      </c>
      <c r="T348" s="400">
        <f>Розрахунок!AB346</f>
        <v>0</v>
      </c>
      <c r="U348" s="136">
        <f>Розрахунок!AI346</f>
        <v>0</v>
      </c>
      <c r="V348" s="85">
        <f>Розрахунок!AP346</f>
        <v>0</v>
      </c>
      <c r="W348" s="398">
        <f>Розрахунок!AW346</f>
        <v>0</v>
      </c>
      <c r="X348" s="400">
        <f>Розрахунок!BD346</f>
        <v>0</v>
      </c>
      <c r="Y348" s="136">
        <f>Розрахунок!BK346</f>
        <v>0</v>
      </c>
      <c r="Z348" s="85">
        <f>Розрахунок!BR346</f>
        <v>0</v>
      </c>
      <c r="AA348" s="398">
        <f>Розрахунок!BY346</f>
        <v>0</v>
      </c>
      <c r="AB348" s="85">
        <f>Розрахунок!CF346</f>
        <v>0</v>
      </c>
      <c r="AC348" s="398">
        <f>Розрахунок!CM346</f>
        <v>0</v>
      </c>
      <c r="AD348" s="400">
        <f>Розрахунок!CT346</f>
        <v>0</v>
      </c>
      <c r="AE348" s="398">
        <f>Розрахунок!DA346</f>
        <v>0</v>
      </c>
      <c r="AF348" s="400">
        <f>Розрахунок!DH346</f>
        <v>0</v>
      </c>
      <c r="AG348" s="148"/>
      <c r="AI348" s="30" t="e">
        <f ca="1">Розрахунок!ED346</f>
        <v>#NAME?</v>
      </c>
      <c r="AJ348" s="31" t="e">
        <f ca="1">Розрахунок!EE346</f>
        <v>#NAME?</v>
      </c>
      <c r="AK348" s="31" t="e">
        <f ca="1">Розрахунок!EF346</f>
        <v>#NAME?</v>
      </c>
      <c r="AL348" s="31" t="e">
        <f ca="1">Розрахунок!EG346</f>
        <v>#NAME?</v>
      </c>
      <c r="AM348" s="31" t="e">
        <f ca="1">Розрахунок!EH346</f>
        <v>#NAME?</v>
      </c>
      <c r="AN348" s="31" t="e">
        <f ca="1">Розрахунок!EI346</f>
        <v>#NAME?</v>
      </c>
      <c r="AO348" s="32" t="e">
        <f ca="1">Розрахунок!EJ346</f>
        <v>#NAME?</v>
      </c>
      <c r="AP348" s="149" t="e">
        <f ca="1">IF(OR(Розрахунок!$EP346&lt;&gt;""),"+","")</f>
        <v>#NAME?</v>
      </c>
      <c r="AQ348" s="5"/>
    </row>
    <row r="349" spans="1:43" s="52" customFormat="1" hidden="1" x14ac:dyDescent="0.2">
      <c r="A349" s="417" t="e">
        <f ca="1">Розрахунок!A347</f>
        <v>#NAME?</v>
      </c>
      <c r="B349" s="371">
        <f>Розрахунок!B347</f>
        <v>0</v>
      </c>
      <c r="C349" s="417" t="str">
        <f>Розрахунок!C347</f>
        <v/>
      </c>
      <c r="D349" s="398" t="str">
        <f>IF(Розрахунок!F347&lt;&gt;"",LEFT(Розрахунок!F347,LEN(Розрахунок!F347)-1)," ")</f>
        <v xml:space="preserve"> </v>
      </c>
      <c r="E349" s="399" t="str">
        <f>IF(Розрахунок!G347&lt;&gt;"",LEFT(Розрахунок!G347,LEN(Розрахунок!G347)-1)," ")</f>
        <v xml:space="preserve"> </v>
      </c>
      <c r="F349" s="399" t="str">
        <f>IF(Розрахунок!H347&lt;&gt;"",LEFT(Розрахунок!H347,LEN(Розрахунок!H347)-1)," ")</f>
        <v xml:space="preserve"> </v>
      </c>
      <c r="G349" s="400" t="str">
        <f>IF(Розрахунок!I347&lt;&gt;"",LEFT(Розрахунок!I347,LEN(Розрахунок!I347)-1)," ")</f>
        <v xml:space="preserve"> </v>
      </c>
      <c r="H349" s="136">
        <f>Розрахунок!J347</f>
        <v>0</v>
      </c>
      <c r="I349" s="399" t="str">
        <f>IF(Розрахунок!K347&lt;&gt;"",LEFT(Розрахунок!K347, LEN(Розрахунок!K347)-1)," ")</f>
        <v xml:space="preserve"> </v>
      </c>
      <c r="J349" s="399">
        <f>Розрахунок!E347</f>
        <v>0</v>
      </c>
      <c r="K349" s="85">
        <f>Розрахунок!DN347</f>
        <v>0</v>
      </c>
      <c r="L349" s="398">
        <f>Розрахунок!DM347</f>
        <v>0</v>
      </c>
      <c r="M349" s="399">
        <f ca="1">Розрахунок!L347</f>
        <v>0</v>
      </c>
      <c r="N349" s="399">
        <f ca="1">Розрахунок!M347</f>
        <v>0</v>
      </c>
      <c r="O349" s="399">
        <f ca="1">Розрахунок!N347</f>
        <v>0</v>
      </c>
      <c r="P349" s="399">
        <f ca="1">Розрахунок!O347</f>
        <v>0</v>
      </c>
      <c r="Q349" s="387">
        <f ca="1">Розрахунок!DL347</f>
        <v>0</v>
      </c>
      <c r="R349" s="383" t="str">
        <f t="shared" si="19"/>
        <v xml:space="preserve"> </v>
      </c>
      <c r="S349" s="398">
        <f>Розрахунок!U347</f>
        <v>0</v>
      </c>
      <c r="T349" s="400">
        <f>Розрахунок!AB347</f>
        <v>0</v>
      </c>
      <c r="U349" s="136">
        <f>Розрахунок!AI347</f>
        <v>0</v>
      </c>
      <c r="V349" s="85">
        <f>Розрахунок!AP347</f>
        <v>0</v>
      </c>
      <c r="W349" s="398">
        <f>Розрахунок!AW347</f>
        <v>0</v>
      </c>
      <c r="X349" s="400">
        <f>Розрахунок!BD347</f>
        <v>0</v>
      </c>
      <c r="Y349" s="136">
        <f>Розрахунок!BK347</f>
        <v>0</v>
      </c>
      <c r="Z349" s="85">
        <f>Розрахунок!BR347</f>
        <v>0</v>
      </c>
      <c r="AA349" s="398">
        <f>Розрахунок!BY347</f>
        <v>0</v>
      </c>
      <c r="AB349" s="85">
        <f>Розрахунок!CF347</f>
        <v>0</v>
      </c>
      <c r="AC349" s="398">
        <f>Розрахунок!CM347</f>
        <v>0</v>
      </c>
      <c r="AD349" s="400">
        <f>Розрахунок!CT347</f>
        <v>0</v>
      </c>
      <c r="AE349" s="398">
        <f>Розрахунок!DA347</f>
        <v>0</v>
      </c>
      <c r="AF349" s="400">
        <f>Розрахунок!DH347</f>
        <v>0</v>
      </c>
      <c r="AG349" s="148"/>
      <c r="AI349" s="30" t="e">
        <f ca="1">Розрахунок!ED347</f>
        <v>#NAME?</v>
      </c>
      <c r="AJ349" s="31" t="e">
        <f ca="1">Розрахунок!EE347</f>
        <v>#NAME?</v>
      </c>
      <c r="AK349" s="31" t="e">
        <f ca="1">Розрахунок!EF347</f>
        <v>#NAME?</v>
      </c>
      <c r="AL349" s="31" t="e">
        <f ca="1">Розрахунок!EG347</f>
        <v>#NAME?</v>
      </c>
      <c r="AM349" s="31" t="e">
        <f ca="1">Розрахунок!EH347</f>
        <v>#NAME?</v>
      </c>
      <c r="AN349" s="31" t="e">
        <f ca="1">Розрахунок!EI347</f>
        <v>#NAME?</v>
      </c>
      <c r="AO349" s="32" t="e">
        <f ca="1">Розрахунок!EJ347</f>
        <v>#NAME?</v>
      </c>
      <c r="AP349" s="149" t="e">
        <f ca="1">IF(OR(Розрахунок!$EP347&lt;&gt;""),"+","")</f>
        <v>#NAME?</v>
      </c>
      <c r="AQ349" s="5"/>
    </row>
    <row r="350" spans="1:43" s="52" customFormat="1" hidden="1" x14ac:dyDescent="0.2">
      <c r="A350" s="417" t="e">
        <f ca="1">Розрахунок!A348</f>
        <v>#NAME?</v>
      </c>
      <c r="B350" s="371">
        <f>Розрахунок!B348</f>
        <v>0</v>
      </c>
      <c r="C350" s="417" t="str">
        <f>Розрахунок!C348</f>
        <v/>
      </c>
      <c r="D350" s="398" t="str">
        <f>IF(Розрахунок!F348&lt;&gt;"",LEFT(Розрахунок!F348,LEN(Розрахунок!F348)-1)," ")</f>
        <v xml:space="preserve"> </v>
      </c>
      <c r="E350" s="399" t="str">
        <f>IF(Розрахунок!G348&lt;&gt;"",LEFT(Розрахунок!G348,LEN(Розрахунок!G348)-1)," ")</f>
        <v xml:space="preserve"> </v>
      </c>
      <c r="F350" s="399" t="str">
        <f>IF(Розрахунок!H348&lt;&gt;"",LEFT(Розрахунок!H348,LEN(Розрахунок!H348)-1)," ")</f>
        <v xml:space="preserve"> </v>
      </c>
      <c r="G350" s="400" t="str">
        <f>IF(Розрахунок!I348&lt;&gt;"",LEFT(Розрахунок!I348,LEN(Розрахунок!I348)-1)," ")</f>
        <v xml:space="preserve"> </v>
      </c>
      <c r="H350" s="136">
        <f>Розрахунок!J348</f>
        <v>0</v>
      </c>
      <c r="I350" s="399" t="str">
        <f>IF(Розрахунок!K348&lt;&gt;"",LEFT(Розрахунок!K348, LEN(Розрахунок!K348)-1)," ")</f>
        <v xml:space="preserve"> </v>
      </c>
      <c r="J350" s="399">
        <f>Розрахунок!E348</f>
        <v>0</v>
      </c>
      <c r="K350" s="85">
        <f>Розрахунок!DN348</f>
        <v>0</v>
      </c>
      <c r="L350" s="398">
        <f>Розрахунок!DM348</f>
        <v>0</v>
      </c>
      <c r="M350" s="399">
        <f ca="1">Розрахунок!L348</f>
        <v>0</v>
      </c>
      <c r="N350" s="399">
        <f ca="1">Розрахунок!M348</f>
        <v>0</v>
      </c>
      <c r="O350" s="399">
        <f ca="1">Розрахунок!N348</f>
        <v>0</v>
      </c>
      <c r="P350" s="399">
        <f ca="1">Розрахунок!O348</f>
        <v>0</v>
      </c>
      <c r="Q350" s="387">
        <f ca="1">Розрахунок!DL348</f>
        <v>0</v>
      </c>
      <c r="R350" s="383" t="str">
        <f t="shared" si="19"/>
        <v xml:space="preserve"> </v>
      </c>
      <c r="S350" s="398">
        <f>Розрахунок!U348</f>
        <v>0</v>
      </c>
      <c r="T350" s="400">
        <f>Розрахунок!AB348</f>
        <v>0</v>
      </c>
      <c r="U350" s="136">
        <f>Розрахунок!AI348</f>
        <v>0</v>
      </c>
      <c r="V350" s="85">
        <f>Розрахунок!AP348</f>
        <v>0</v>
      </c>
      <c r="W350" s="398">
        <f>Розрахунок!AW348</f>
        <v>0</v>
      </c>
      <c r="X350" s="400">
        <f>Розрахунок!BD348</f>
        <v>0</v>
      </c>
      <c r="Y350" s="136">
        <f>Розрахунок!BK348</f>
        <v>0</v>
      </c>
      <c r="Z350" s="85">
        <f>Розрахунок!BR348</f>
        <v>0</v>
      </c>
      <c r="AA350" s="398">
        <f>Розрахунок!BY348</f>
        <v>0</v>
      </c>
      <c r="AB350" s="85">
        <f>Розрахунок!CF348</f>
        <v>0</v>
      </c>
      <c r="AC350" s="398">
        <f>Розрахунок!CM348</f>
        <v>0</v>
      </c>
      <c r="AD350" s="400">
        <f>Розрахунок!CT348</f>
        <v>0</v>
      </c>
      <c r="AE350" s="398">
        <f>Розрахунок!DA348</f>
        <v>0</v>
      </c>
      <c r="AF350" s="400">
        <f>Розрахунок!DH348</f>
        <v>0</v>
      </c>
      <c r="AG350" s="148"/>
      <c r="AI350" s="30" t="e">
        <f ca="1">Розрахунок!ED348</f>
        <v>#NAME?</v>
      </c>
      <c r="AJ350" s="31" t="e">
        <f ca="1">Розрахунок!EE348</f>
        <v>#NAME?</v>
      </c>
      <c r="AK350" s="31" t="e">
        <f ca="1">Розрахунок!EF348</f>
        <v>#NAME?</v>
      </c>
      <c r="AL350" s="31" t="e">
        <f ca="1">Розрахунок!EG348</f>
        <v>#NAME?</v>
      </c>
      <c r="AM350" s="31" t="e">
        <f ca="1">Розрахунок!EH348</f>
        <v>#NAME?</v>
      </c>
      <c r="AN350" s="31" t="e">
        <f ca="1">Розрахунок!EI348</f>
        <v>#NAME?</v>
      </c>
      <c r="AO350" s="32" t="e">
        <f ca="1">Розрахунок!EJ348</f>
        <v>#NAME?</v>
      </c>
      <c r="AP350" s="149" t="e">
        <f ca="1">IF(OR(Розрахунок!$EP348&lt;&gt;""),"+","")</f>
        <v>#NAME?</v>
      </c>
      <c r="AQ350" s="5"/>
    </row>
    <row r="351" spans="1:43" s="52" customFormat="1" hidden="1" x14ac:dyDescent="0.2">
      <c r="A351" s="417" t="e">
        <f ca="1">Розрахунок!A349</f>
        <v>#NAME?</v>
      </c>
      <c r="B351" s="371">
        <f>Розрахунок!B349</f>
        <v>0</v>
      </c>
      <c r="C351" s="417" t="str">
        <f>Розрахунок!C349</f>
        <v/>
      </c>
      <c r="D351" s="398" t="str">
        <f>IF(Розрахунок!F349&lt;&gt;"",LEFT(Розрахунок!F349,LEN(Розрахунок!F349)-1)," ")</f>
        <v xml:space="preserve"> </v>
      </c>
      <c r="E351" s="399" t="str">
        <f>IF(Розрахунок!G349&lt;&gt;"",LEFT(Розрахунок!G349,LEN(Розрахунок!G349)-1)," ")</f>
        <v xml:space="preserve"> </v>
      </c>
      <c r="F351" s="399" t="str">
        <f>IF(Розрахунок!H349&lt;&gt;"",LEFT(Розрахунок!H349,LEN(Розрахунок!H349)-1)," ")</f>
        <v xml:space="preserve"> </v>
      </c>
      <c r="G351" s="400" t="str">
        <f>IF(Розрахунок!I349&lt;&gt;"",LEFT(Розрахунок!I349,LEN(Розрахунок!I349)-1)," ")</f>
        <v xml:space="preserve"> </v>
      </c>
      <c r="H351" s="136">
        <f>Розрахунок!J349</f>
        <v>0</v>
      </c>
      <c r="I351" s="399" t="str">
        <f>IF(Розрахунок!K349&lt;&gt;"",LEFT(Розрахунок!K349, LEN(Розрахунок!K349)-1)," ")</f>
        <v xml:space="preserve"> </v>
      </c>
      <c r="J351" s="399">
        <f>Розрахунок!E349</f>
        <v>0</v>
      </c>
      <c r="K351" s="85">
        <f>Розрахунок!DN349</f>
        <v>0</v>
      </c>
      <c r="L351" s="398">
        <f>Розрахунок!DM349</f>
        <v>0</v>
      </c>
      <c r="M351" s="399">
        <f ca="1">Розрахунок!L349</f>
        <v>0</v>
      </c>
      <c r="N351" s="399">
        <f ca="1">Розрахунок!M349</f>
        <v>0</v>
      </c>
      <c r="O351" s="399">
        <f ca="1">Розрахунок!N349</f>
        <v>0</v>
      </c>
      <c r="P351" s="399">
        <f ca="1">Розрахунок!O349</f>
        <v>0</v>
      </c>
      <c r="Q351" s="387">
        <f ca="1">Розрахунок!DL349</f>
        <v>0</v>
      </c>
      <c r="R351" s="383" t="str">
        <f t="shared" si="19"/>
        <v xml:space="preserve"> </v>
      </c>
      <c r="S351" s="398">
        <f>Розрахунок!U349</f>
        <v>0</v>
      </c>
      <c r="T351" s="400">
        <f>Розрахунок!AB349</f>
        <v>0</v>
      </c>
      <c r="U351" s="136">
        <f>Розрахунок!AI349</f>
        <v>0</v>
      </c>
      <c r="V351" s="85">
        <f>Розрахунок!AP349</f>
        <v>0</v>
      </c>
      <c r="W351" s="398">
        <f>Розрахунок!AW349</f>
        <v>0</v>
      </c>
      <c r="X351" s="400">
        <f>Розрахунок!BD349</f>
        <v>0</v>
      </c>
      <c r="Y351" s="136">
        <f>Розрахунок!BK349</f>
        <v>0</v>
      </c>
      <c r="Z351" s="85">
        <f>Розрахунок!BR349</f>
        <v>0</v>
      </c>
      <c r="AA351" s="398">
        <f>Розрахунок!BY349</f>
        <v>0</v>
      </c>
      <c r="AB351" s="85">
        <f>Розрахунок!CF349</f>
        <v>0</v>
      </c>
      <c r="AC351" s="398">
        <f>Розрахунок!CM349</f>
        <v>0</v>
      </c>
      <c r="AD351" s="400">
        <f>Розрахунок!CT349</f>
        <v>0</v>
      </c>
      <c r="AE351" s="398">
        <f>Розрахунок!DA349</f>
        <v>0</v>
      </c>
      <c r="AF351" s="400">
        <f>Розрахунок!DH349</f>
        <v>0</v>
      </c>
      <c r="AG351" s="148"/>
      <c r="AI351" s="30" t="e">
        <f ca="1">Розрахунок!ED349</f>
        <v>#NAME?</v>
      </c>
      <c r="AJ351" s="31" t="e">
        <f ca="1">Розрахунок!EE349</f>
        <v>#NAME?</v>
      </c>
      <c r="AK351" s="31" t="e">
        <f ca="1">Розрахунок!EF349</f>
        <v>#NAME?</v>
      </c>
      <c r="AL351" s="31" t="e">
        <f ca="1">Розрахунок!EG349</f>
        <v>#NAME?</v>
      </c>
      <c r="AM351" s="31" t="e">
        <f ca="1">Розрахунок!EH349</f>
        <v>#NAME?</v>
      </c>
      <c r="AN351" s="31" t="e">
        <f ca="1">Розрахунок!EI349</f>
        <v>#NAME?</v>
      </c>
      <c r="AO351" s="32" t="e">
        <f ca="1">Розрахунок!EJ349</f>
        <v>#NAME?</v>
      </c>
      <c r="AP351" s="149" t="e">
        <f ca="1">IF(OR(Розрахунок!$EP349&lt;&gt;""),"+","")</f>
        <v>#NAME?</v>
      </c>
      <c r="AQ351" s="5"/>
    </row>
    <row r="352" spans="1:43" s="52" customFormat="1" hidden="1" x14ac:dyDescent="0.2">
      <c r="A352" s="417" t="e">
        <f ca="1">Розрахунок!A350</f>
        <v>#NAME?</v>
      </c>
      <c r="B352" s="371">
        <f>Розрахунок!B350</f>
        <v>0</v>
      </c>
      <c r="C352" s="417" t="str">
        <f>Розрахунок!C350</f>
        <v/>
      </c>
      <c r="D352" s="398" t="str">
        <f>IF(Розрахунок!F350&lt;&gt;"",LEFT(Розрахунок!F350,LEN(Розрахунок!F350)-1)," ")</f>
        <v xml:space="preserve"> </v>
      </c>
      <c r="E352" s="399" t="str">
        <f>IF(Розрахунок!G350&lt;&gt;"",LEFT(Розрахунок!G350,LEN(Розрахунок!G350)-1)," ")</f>
        <v xml:space="preserve"> </v>
      </c>
      <c r="F352" s="399" t="str">
        <f>IF(Розрахунок!H350&lt;&gt;"",LEFT(Розрахунок!H350,LEN(Розрахунок!H350)-1)," ")</f>
        <v xml:space="preserve"> </v>
      </c>
      <c r="G352" s="400" t="str">
        <f>IF(Розрахунок!I350&lt;&gt;"",LEFT(Розрахунок!I350,LEN(Розрахунок!I350)-1)," ")</f>
        <v xml:space="preserve"> </v>
      </c>
      <c r="H352" s="136">
        <f>Розрахунок!J350</f>
        <v>0</v>
      </c>
      <c r="I352" s="399" t="str">
        <f>IF(Розрахунок!K350&lt;&gt;"",LEFT(Розрахунок!K350, LEN(Розрахунок!K350)-1)," ")</f>
        <v xml:space="preserve"> </v>
      </c>
      <c r="J352" s="399">
        <f>Розрахунок!E350</f>
        <v>0</v>
      </c>
      <c r="K352" s="85">
        <f>Розрахунок!DN350</f>
        <v>0</v>
      </c>
      <c r="L352" s="398">
        <f>Розрахунок!DM350</f>
        <v>0</v>
      </c>
      <c r="M352" s="399">
        <f ca="1">Розрахунок!L350</f>
        <v>0</v>
      </c>
      <c r="N352" s="399">
        <f ca="1">Розрахунок!M350</f>
        <v>0</v>
      </c>
      <c r="O352" s="399">
        <f ca="1">Розрахунок!N350</f>
        <v>0</v>
      </c>
      <c r="P352" s="399">
        <f ca="1">Розрахунок!O350</f>
        <v>0</v>
      </c>
      <c r="Q352" s="387">
        <f ca="1">Розрахунок!DL350</f>
        <v>0</v>
      </c>
      <c r="R352" s="383" t="str">
        <f t="shared" si="19"/>
        <v xml:space="preserve"> </v>
      </c>
      <c r="S352" s="398">
        <f>Розрахунок!U350</f>
        <v>0</v>
      </c>
      <c r="T352" s="400">
        <f>Розрахунок!AB350</f>
        <v>0</v>
      </c>
      <c r="U352" s="136">
        <f>Розрахунок!AI350</f>
        <v>0</v>
      </c>
      <c r="V352" s="85">
        <f>Розрахунок!AP350</f>
        <v>0</v>
      </c>
      <c r="W352" s="398">
        <f>Розрахунок!AW350</f>
        <v>0</v>
      </c>
      <c r="X352" s="400">
        <f>Розрахунок!BD350</f>
        <v>0</v>
      </c>
      <c r="Y352" s="136">
        <f>Розрахунок!BK350</f>
        <v>0</v>
      </c>
      <c r="Z352" s="85">
        <f>Розрахунок!BR350</f>
        <v>0</v>
      </c>
      <c r="AA352" s="398">
        <f>Розрахунок!BY350</f>
        <v>0</v>
      </c>
      <c r="AB352" s="85">
        <f>Розрахунок!CF350</f>
        <v>0</v>
      </c>
      <c r="AC352" s="398">
        <f>Розрахунок!CM350</f>
        <v>0</v>
      </c>
      <c r="AD352" s="400">
        <f>Розрахунок!CT350</f>
        <v>0</v>
      </c>
      <c r="AE352" s="398">
        <f>Розрахунок!DA350</f>
        <v>0</v>
      </c>
      <c r="AF352" s="400">
        <f>Розрахунок!DH350</f>
        <v>0</v>
      </c>
      <c r="AG352" s="148"/>
      <c r="AI352" s="30" t="e">
        <f ca="1">Розрахунок!ED350</f>
        <v>#NAME?</v>
      </c>
      <c r="AJ352" s="31" t="e">
        <f ca="1">Розрахунок!EE350</f>
        <v>#NAME?</v>
      </c>
      <c r="AK352" s="31" t="e">
        <f ca="1">Розрахунок!EF350</f>
        <v>#NAME?</v>
      </c>
      <c r="AL352" s="31" t="e">
        <f ca="1">Розрахунок!EG350</f>
        <v>#NAME?</v>
      </c>
      <c r="AM352" s="31" t="e">
        <f ca="1">Розрахунок!EH350</f>
        <v>#NAME?</v>
      </c>
      <c r="AN352" s="31" t="e">
        <f ca="1">Розрахунок!EI350</f>
        <v>#NAME?</v>
      </c>
      <c r="AO352" s="32" t="e">
        <f ca="1">Розрахунок!EJ350</f>
        <v>#NAME?</v>
      </c>
      <c r="AP352" s="149" t="e">
        <f ca="1">IF(OR(Розрахунок!$EP350&lt;&gt;""),"+","")</f>
        <v>#NAME?</v>
      </c>
      <c r="AQ352" s="5"/>
    </row>
    <row r="353" spans="1:43" s="52" customFormat="1" hidden="1" x14ac:dyDescent="0.2">
      <c r="A353" s="417" t="e">
        <f ca="1">Розрахунок!A351</f>
        <v>#NAME?</v>
      </c>
      <c r="B353" s="371">
        <f>Розрахунок!B351</f>
        <v>0</v>
      </c>
      <c r="C353" s="417" t="str">
        <f>Розрахунок!C351</f>
        <v/>
      </c>
      <c r="D353" s="398" t="str">
        <f>IF(Розрахунок!F351&lt;&gt;"",LEFT(Розрахунок!F351,LEN(Розрахунок!F351)-1)," ")</f>
        <v xml:space="preserve"> </v>
      </c>
      <c r="E353" s="399" t="str">
        <f>IF(Розрахунок!G351&lt;&gt;"",LEFT(Розрахунок!G351,LEN(Розрахунок!G351)-1)," ")</f>
        <v xml:space="preserve"> </v>
      </c>
      <c r="F353" s="399" t="str">
        <f>IF(Розрахунок!H351&lt;&gt;"",LEFT(Розрахунок!H351,LEN(Розрахунок!H351)-1)," ")</f>
        <v xml:space="preserve"> </v>
      </c>
      <c r="G353" s="400" t="str">
        <f>IF(Розрахунок!I351&lt;&gt;"",LEFT(Розрахунок!I351,LEN(Розрахунок!I351)-1)," ")</f>
        <v xml:space="preserve"> </v>
      </c>
      <c r="H353" s="136">
        <f>Розрахунок!J351</f>
        <v>0</v>
      </c>
      <c r="I353" s="399" t="str">
        <f>IF(Розрахунок!K351&lt;&gt;"",LEFT(Розрахунок!K351, LEN(Розрахунок!K351)-1)," ")</f>
        <v xml:space="preserve"> </v>
      </c>
      <c r="J353" s="399">
        <f>Розрахунок!E351</f>
        <v>0</v>
      </c>
      <c r="K353" s="85">
        <f>Розрахунок!DN351</f>
        <v>0</v>
      </c>
      <c r="L353" s="398">
        <f>Розрахунок!DM351</f>
        <v>0</v>
      </c>
      <c r="M353" s="399">
        <f ca="1">Розрахунок!L351</f>
        <v>0</v>
      </c>
      <c r="N353" s="399">
        <f ca="1">Розрахунок!M351</f>
        <v>0</v>
      </c>
      <c r="O353" s="399">
        <f ca="1">Розрахунок!N351</f>
        <v>0</v>
      </c>
      <c r="P353" s="399">
        <f ca="1">Розрахунок!O351</f>
        <v>0</v>
      </c>
      <c r="Q353" s="387">
        <f ca="1">Розрахунок!DL351</f>
        <v>0</v>
      </c>
      <c r="R353" s="383" t="str">
        <f t="shared" si="19"/>
        <v xml:space="preserve"> </v>
      </c>
      <c r="S353" s="398">
        <f>Розрахунок!U351</f>
        <v>0</v>
      </c>
      <c r="T353" s="400">
        <f>Розрахунок!AB351</f>
        <v>0</v>
      </c>
      <c r="U353" s="136">
        <f>Розрахунок!AI351</f>
        <v>0</v>
      </c>
      <c r="V353" s="85">
        <f>Розрахунок!AP351</f>
        <v>0</v>
      </c>
      <c r="W353" s="398">
        <f>Розрахунок!AW351</f>
        <v>0</v>
      </c>
      <c r="X353" s="400">
        <f>Розрахунок!BD351</f>
        <v>0</v>
      </c>
      <c r="Y353" s="136">
        <f>Розрахунок!BK351</f>
        <v>0</v>
      </c>
      <c r="Z353" s="85">
        <f>Розрахунок!BR351</f>
        <v>0</v>
      </c>
      <c r="AA353" s="398">
        <f>Розрахунок!BY351</f>
        <v>0</v>
      </c>
      <c r="AB353" s="85">
        <f>Розрахунок!CF351</f>
        <v>0</v>
      </c>
      <c r="AC353" s="398">
        <f>Розрахунок!CM351</f>
        <v>0</v>
      </c>
      <c r="AD353" s="400">
        <f>Розрахунок!CT351</f>
        <v>0</v>
      </c>
      <c r="AE353" s="398">
        <f>Розрахунок!DA351</f>
        <v>0</v>
      </c>
      <c r="AF353" s="400">
        <f>Розрахунок!DH351</f>
        <v>0</v>
      </c>
      <c r="AG353" s="148"/>
      <c r="AI353" s="30" t="e">
        <f ca="1">Розрахунок!ED351</f>
        <v>#NAME?</v>
      </c>
      <c r="AJ353" s="31" t="e">
        <f ca="1">Розрахунок!EE351</f>
        <v>#NAME?</v>
      </c>
      <c r="AK353" s="31" t="e">
        <f ca="1">Розрахунок!EF351</f>
        <v>#NAME?</v>
      </c>
      <c r="AL353" s="31" t="e">
        <f ca="1">Розрахунок!EG351</f>
        <v>#NAME?</v>
      </c>
      <c r="AM353" s="31" t="e">
        <f ca="1">Розрахунок!EH351</f>
        <v>#NAME?</v>
      </c>
      <c r="AN353" s="31" t="e">
        <f ca="1">Розрахунок!EI351</f>
        <v>#NAME?</v>
      </c>
      <c r="AO353" s="32" t="e">
        <f ca="1">Розрахунок!EJ351</f>
        <v>#NAME?</v>
      </c>
      <c r="AP353" s="149" t="e">
        <f ca="1">IF(OR(Розрахунок!$EP351&lt;&gt;""),"+","")</f>
        <v>#NAME?</v>
      </c>
      <c r="AQ353" s="5"/>
    </row>
    <row r="354" spans="1:43" s="52" customFormat="1" hidden="1" x14ac:dyDescent="0.2">
      <c r="A354" s="417" t="e">
        <f ca="1">Розрахунок!A352</f>
        <v>#NAME?</v>
      </c>
      <c r="B354" s="371">
        <f>Розрахунок!B352</f>
        <v>0</v>
      </c>
      <c r="C354" s="417" t="str">
        <f>Розрахунок!C352</f>
        <v/>
      </c>
      <c r="D354" s="398" t="str">
        <f>IF(Розрахунок!F352&lt;&gt;"",LEFT(Розрахунок!F352,LEN(Розрахунок!F352)-1)," ")</f>
        <v xml:space="preserve"> </v>
      </c>
      <c r="E354" s="399" t="str">
        <f>IF(Розрахунок!G352&lt;&gt;"",LEFT(Розрахунок!G352,LEN(Розрахунок!G352)-1)," ")</f>
        <v xml:space="preserve"> </v>
      </c>
      <c r="F354" s="399" t="str">
        <f>IF(Розрахунок!H352&lt;&gt;"",LEFT(Розрахунок!H352,LEN(Розрахунок!H352)-1)," ")</f>
        <v xml:space="preserve"> </v>
      </c>
      <c r="G354" s="400" t="str">
        <f>IF(Розрахунок!I352&lt;&gt;"",LEFT(Розрахунок!I352,LEN(Розрахунок!I352)-1)," ")</f>
        <v xml:space="preserve"> </v>
      </c>
      <c r="H354" s="136">
        <f>Розрахунок!J352</f>
        <v>0</v>
      </c>
      <c r="I354" s="399" t="str">
        <f>IF(Розрахунок!K352&lt;&gt;"",LEFT(Розрахунок!K352, LEN(Розрахунок!K352)-1)," ")</f>
        <v xml:space="preserve"> </v>
      </c>
      <c r="J354" s="399">
        <f>Розрахунок!E352</f>
        <v>0</v>
      </c>
      <c r="K354" s="85">
        <f>Розрахунок!DN352</f>
        <v>0</v>
      </c>
      <c r="L354" s="398">
        <f>Розрахунок!DM352</f>
        <v>0</v>
      </c>
      <c r="M354" s="399">
        <f ca="1">Розрахунок!L352</f>
        <v>0</v>
      </c>
      <c r="N354" s="399">
        <f ca="1">Розрахунок!M352</f>
        <v>0</v>
      </c>
      <c r="O354" s="399">
        <f ca="1">Розрахунок!N352</f>
        <v>0</v>
      </c>
      <c r="P354" s="399">
        <f ca="1">Розрахунок!O352</f>
        <v>0</v>
      </c>
      <c r="Q354" s="387">
        <f ca="1">Розрахунок!DL352</f>
        <v>0</v>
      </c>
      <c r="R354" s="383" t="str">
        <f t="shared" si="19"/>
        <v xml:space="preserve"> </v>
      </c>
      <c r="S354" s="398">
        <f>Розрахунок!U352</f>
        <v>0</v>
      </c>
      <c r="T354" s="400">
        <f>Розрахунок!AB352</f>
        <v>0</v>
      </c>
      <c r="U354" s="136">
        <f>Розрахунок!AI352</f>
        <v>0</v>
      </c>
      <c r="V354" s="85">
        <f>Розрахунок!AP352</f>
        <v>0</v>
      </c>
      <c r="W354" s="398">
        <f>Розрахунок!AW352</f>
        <v>0</v>
      </c>
      <c r="X354" s="400">
        <f>Розрахунок!BD352</f>
        <v>0</v>
      </c>
      <c r="Y354" s="136">
        <f>Розрахунок!BK352</f>
        <v>0</v>
      </c>
      <c r="Z354" s="85">
        <f>Розрахунок!BR352</f>
        <v>0</v>
      </c>
      <c r="AA354" s="398">
        <f>Розрахунок!BY352</f>
        <v>0</v>
      </c>
      <c r="AB354" s="85">
        <f>Розрахунок!CF352</f>
        <v>0</v>
      </c>
      <c r="AC354" s="398">
        <f>Розрахунок!CM352</f>
        <v>0</v>
      </c>
      <c r="AD354" s="400">
        <f>Розрахунок!CT352</f>
        <v>0</v>
      </c>
      <c r="AE354" s="398">
        <f>Розрахунок!DA352</f>
        <v>0</v>
      </c>
      <c r="AF354" s="400">
        <f>Розрахунок!DH352</f>
        <v>0</v>
      </c>
      <c r="AG354" s="148"/>
      <c r="AI354" s="30" t="e">
        <f ca="1">Розрахунок!ED352</f>
        <v>#NAME?</v>
      </c>
      <c r="AJ354" s="31" t="e">
        <f ca="1">Розрахунок!EE352</f>
        <v>#NAME?</v>
      </c>
      <c r="AK354" s="31" t="e">
        <f ca="1">Розрахунок!EF352</f>
        <v>#NAME?</v>
      </c>
      <c r="AL354" s="31" t="e">
        <f ca="1">Розрахунок!EG352</f>
        <v>#NAME?</v>
      </c>
      <c r="AM354" s="31" t="e">
        <f ca="1">Розрахунок!EH352</f>
        <v>#NAME?</v>
      </c>
      <c r="AN354" s="31" t="e">
        <f ca="1">Розрахунок!EI352</f>
        <v>#NAME?</v>
      </c>
      <c r="AO354" s="32" t="e">
        <f ca="1">Розрахунок!EJ352</f>
        <v>#NAME?</v>
      </c>
      <c r="AP354" s="149" t="e">
        <f ca="1">IF(OR(Розрахунок!$EP352&lt;&gt;""),"+","")</f>
        <v>#NAME?</v>
      </c>
      <c r="AQ354" s="5"/>
    </row>
    <row r="355" spans="1:43" s="52" customFormat="1" hidden="1" x14ac:dyDescent="0.2">
      <c r="A355" s="417" t="e">
        <f ca="1">Розрахунок!A353</f>
        <v>#NAME?</v>
      </c>
      <c r="B355" s="371">
        <f>Розрахунок!B353</f>
        <v>0</v>
      </c>
      <c r="C355" s="417" t="str">
        <f>Розрахунок!C353</f>
        <v/>
      </c>
      <c r="D355" s="398" t="str">
        <f>IF(Розрахунок!F353&lt;&gt;"",LEFT(Розрахунок!F353,LEN(Розрахунок!F353)-1)," ")</f>
        <v xml:space="preserve"> </v>
      </c>
      <c r="E355" s="399" t="str">
        <f>IF(Розрахунок!G353&lt;&gt;"",LEFT(Розрахунок!G353,LEN(Розрахунок!G353)-1)," ")</f>
        <v xml:space="preserve"> </v>
      </c>
      <c r="F355" s="399" t="str">
        <f>IF(Розрахунок!H353&lt;&gt;"",LEFT(Розрахунок!H353,LEN(Розрахунок!H353)-1)," ")</f>
        <v xml:space="preserve"> </v>
      </c>
      <c r="G355" s="400" t="str">
        <f>IF(Розрахунок!I353&lt;&gt;"",LEFT(Розрахунок!I353,LEN(Розрахунок!I353)-1)," ")</f>
        <v xml:space="preserve"> </v>
      </c>
      <c r="H355" s="136">
        <f>Розрахунок!J353</f>
        <v>0</v>
      </c>
      <c r="I355" s="399" t="str">
        <f>IF(Розрахунок!K353&lt;&gt;"",LEFT(Розрахунок!K353, LEN(Розрахунок!K353)-1)," ")</f>
        <v xml:space="preserve"> </v>
      </c>
      <c r="J355" s="399">
        <f>Розрахунок!E353</f>
        <v>0</v>
      </c>
      <c r="K355" s="85">
        <f>Розрахунок!DN353</f>
        <v>0</v>
      </c>
      <c r="L355" s="398">
        <f>Розрахунок!DM353</f>
        <v>0</v>
      </c>
      <c r="M355" s="399">
        <f ca="1">Розрахунок!L353</f>
        <v>0</v>
      </c>
      <c r="N355" s="399">
        <f ca="1">Розрахунок!M353</f>
        <v>0</v>
      </c>
      <c r="O355" s="399">
        <f ca="1">Розрахунок!N353</f>
        <v>0</v>
      </c>
      <c r="P355" s="399">
        <f ca="1">Розрахунок!O353</f>
        <v>0</v>
      </c>
      <c r="Q355" s="387">
        <f ca="1">Розрахунок!DL353</f>
        <v>0</v>
      </c>
      <c r="R355" s="383" t="str">
        <f t="shared" si="19"/>
        <v xml:space="preserve"> </v>
      </c>
      <c r="S355" s="398">
        <f>Розрахунок!U353</f>
        <v>0</v>
      </c>
      <c r="T355" s="400">
        <f>Розрахунок!AB353</f>
        <v>0</v>
      </c>
      <c r="U355" s="136">
        <f>Розрахунок!AI353</f>
        <v>0</v>
      </c>
      <c r="V355" s="85">
        <f>Розрахунок!AP353</f>
        <v>0</v>
      </c>
      <c r="W355" s="398">
        <f>Розрахунок!AW353</f>
        <v>0</v>
      </c>
      <c r="X355" s="400">
        <f>Розрахунок!BD353</f>
        <v>0</v>
      </c>
      <c r="Y355" s="136">
        <f>Розрахунок!BK353</f>
        <v>0</v>
      </c>
      <c r="Z355" s="85">
        <f>Розрахунок!BR353</f>
        <v>0</v>
      </c>
      <c r="AA355" s="398">
        <f>Розрахунок!BY353</f>
        <v>0</v>
      </c>
      <c r="AB355" s="85">
        <f>Розрахунок!CF353</f>
        <v>0</v>
      </c>
      <c r="AC355" s="398">
        <f>Розрахунок!CM353</f>
        <v>0</v>
      </c>
      <c r="AD355" s="400">
        <f>Розрахунок!CT353</f>
        <v>0</v>
      </c>
      <c r="AE355" s="398">
        <f>Розрахунок!DA353</f>
        <v>0</v>
      </c>
      <c r="AF355" s="400">
        <f>Розрахунок!DH353</f>
        <v>0</v>
      </c>
      <c r="AG355" s="148"/>
      <c r="AI355" s="30" t="e">
        <f ca="1">Розрахунок!ED353</f>
        <v>#NAME?</v>
      </c>
      <c r="AJ355" s="31" t="e">
        <f ca="1">Розрахунок!EE353</f>
        <v>#NAME?</v>
      </c>
      <c r="AK355" s="31" t="e">
        <f ca="1">Розрахунок!EF353</f>
        <v>#NAME?</v>
      </c>
      <c r="AL355" s="31" t="e">
        <f ca="1">Розрахунок!EG353</f>
        <v>#NAME?</v>
      </c>
      <c r="AM355" s="31" t="e">
        <f ca="1">Розрахунок!EH353</f>
        <v>#NAME?</v>
      </c>
      <c r="AN355" s="31" t="e">
        <f ca="1">Розрахунок!EI353</f>
        <v>#NAME?</v>
      </c>
      <c r="AO355" s="32" t="e">
        <f ca="1">Розрахунок!EJ353</f>
        <v>#NAME?</v>
      </c>
      <c r="AP355" s="149" t="e">
        <f ca="1">IF(OR(Розрахунок!$EP353&lt;&gt;""),"+","")</f>
        <v>#NAME?</v>
      </c>
      <c r="AQ355" s="5"/>
    </row>
    <row r="356" spans="1:43" s="52" customFormat="1" hidden="1" x14ac:dyDescent="0.2">
      <c r="A356" s="417" t="e">
        <f ca="1">Розрахунок!A354</f>
        <v>#NAME?</v>
      </c>
      <c r="B356" s="371">
        <f>Розрахунок!B354</f>
        <v>0</v>
      </c>
      <c r="C356" s="417" t="str">
        <f>Розрахунок!C354</f>
        <v/>
      </c>
      <c r="D356" s="398" t="str">
        <f>IF(Розрахунок!F354&lt;&gt;"",LEFT(Розрахунок!F354,LEN(Розрахунок!F354)-1)," ")</f>
        <v xml:space="preserve"> </v>
      </c>
      <c r="E356" s="399" t="str">
        <f>IF(Розрахунок!G354&lt;&gt;"",LEFT(Розрахунок!G354,LEN(Розрахунок!G354)-1)," ")</f>
        <v xml:space="preserve"> </v>
      </c>
      <c r="F356" s="399" t="str">
        <f>IF(Розрахунок!H354&lt;&gt;"",LEFT(Розрахунок!H354,LEN(Розрахунок!H354)-1)," ")</f>
        <v xml:space="preserve"> </v>
      </c>
      <c r="G356" s="400" t="str">
        <f>IF(Розрахунок!I354&lt;&gt;"",LEFT(Розрахунок!I354,LEN(Розрахунок!I354)-1)," ")</f>
        <v xml:space="preserve"> </v>
      </c>
      <c r="H356" s="136">
        <f>Розрахунок!J354</f>
        <v>0</v>
      </c>
      <c r="I356" s="399" t="str">
        <f>IF(Розрахунок!K354&lt;&gt;"",LEFT(Розрахунок!K354, LEN(Розрахунок!K354)-1)," ")</f>
        <v xml:space="preserve"> </v>
      </c>
      <c r="J356" s="399">
        <f>Розрахунок!E354</f>
        <v>0</v>
      </c>
      <c r="K356" s="85">
        <f>Розрахунок!DN354</f>
        <v>0</v>
      </c>
      <c r="L356" s="398">
        <f>Розрахунок!DM354</f>
        <v>0</v>
      </c>
      <c r="M356" s="399">
        <f ca="1">Розрахунок!L354</f>
        <v>0</v>
      </c>
      <c r="N356" s="399">
        <f ca="1">Розрахунок!M354</f>
        <v>0</v>
      </c>
      <c r="O356" s="399">
        <f ca="1">Розрахунок!N354</f>
        <v>0</v>
      </c>
      <c r="P356" s="399">
        <f ca="1">Розрахунок!O354</f>
        <v>0</v>
      </c>
      <c r="Q356" s="387">
        <f ca="1">Розрахунок!DL354</f>
        <v>0</v>
      </c>
      <c r="R356" s="383" t="str">
        <f t="shared" si="19"/>
        <v xml:space="preserve"> </v>
      </c>
      <c r="S356" s="398">
        <f>Розрахунок!U354</f>
        <v>0</v>
      </c>
      <c r="T356" s="400">
        <f>Розрахунок!AB354</f>
        <v>0</v>
      </c>
      <c r="U356" s="136">
        <f>Розрахунок!AI354</f>
        <v>0</v>
      </c>
      <c r="V356" s="85">
        <f>Розрахунок!AP354</f>
        <v>0</v>
      </c>
      <c r="W356" s="398">
        <f>Розрахунок!AW354</f>
        <v>0</v>
      </c>
      <c r="X356" s="400">
        <f>Розрахунок!BD354</f>
        <v>0</v>
      </c>
      <c r="Y356" s="136">
        <f>Розрахунок!BK354</f>
        <v>0</v>
      </c>
      <c r="Z356" s="85">
        <f>Розрахунок!BR354</f>
        <v>0</v>
      </c>
      <c r="AA356" s="398">
        <f>Розрахунок!BY354</f>
        <v>0</v>
      </c>
      <c r="AB356" s="85">
        <f>Розрахунок!CF354</f>
        <v>0</v>
      </c>
      <c r="AC356" s="398">
        <f>Розрахунок!CM354</f>
        <v>0</v>
      </c>
      <c r="AD356" s="400">
        <f>Розрахунок!CT354</f>
        <v>0</v>
      </c>
      <c r="AE356" s="398">
        <f>Розрахунок!DA354</f>
        <v>0</v>
      </c>
      <c r="AF356" s="400">
        <f>Розрахунок!DH354</f>
        <v>0</v>
      </c>
      <c r="AG356" s="148"/>
      <c r="AI356" s="30" t="e">
        <f ca="1">Розрахунок!ED354</f>
        <v>#NAME?</v>
      </c>
      <c r="AJ356" s="31" t="e">
        <f ca="1">Розрахунок!EE354</f>
        <v>#NAME?</v>
      </c>
      <c r="AK356" s="31" t="e">
        <f ca="1">Розрахунок!EF354</f>
        <v>#NAME?</v>
      </c>
      <c r="AL356" s="31" t="e">
        <f ca="1">Розрахунок!EG354</f>
        <v>#NAME?</v>
      </c>
      <c r="AM356" s="31" t="e">
        <f ca="1">Розрахунок!EH354</f>
        <v>#NAME?</v>
      </c>
      <c r="AN356" s="31" t="e">
        <f ca="1">Розрахунок!EI354</f>
        <v>#NAME?</v>
      </c>
      <c r="AO356" s="32" t="e">
        <f ca="1">Розрахунок!EJ354</f>
        <v>#NAME?</v>
      </c>
      <c r="AP356" s="149" t="e">
        <f ca="1">IF(OR(Розрахунок!$EP354&lt;&gt;""),"+","")</f>
        <v>#NAME?</v>
      </c>
      <c r="AQ356" s="5"/>
    </row>
    <row r="357" spans="1:43" s="52" customFormat="1" hidden="1" x14ac:dyDescent="0.2">
      <c r="A357" s="417" t="e">
        <f ca="1">Розрахунок!A355</f>
        <v>#NAME?</v>
      </c>
      <c r="B357" s="371">
        <f>Розрахунок!B355</f>
        <v>0</v>
      </c>
      <c r="C357" s="417" t="str">
        <f>Розрахунок!C355</f>
        <v/>
      </c>
      <c r="D357" s="398" t="str">
        <f>IF(Розрахунок!F355&lt;&gt;"",LEFT(Розрахунок!F355,LEN(Розрахунок!F355)-1)," ")</f>
        <v xml:space="preserve"> </v>
      </c>
      <c r="E357" s="399" t="str">
        <f>IF(Розрахунок!G355&lt;&gt;"",LEFT(Розрахунок!G355,LEN(Розрахунок!G355)-1)," ")</f>
        <v xml:space="preserve"> </v>
      </c>
      <c r="F357" s="399" t="str">
        <f>IF(Розрахунок!H355&lt;&gt;"",LEFT(Розрахунок!H355,LEN(Розрахунок!H355)-1)," ")</f>
        <v xml:space="preserve"> </v>
      </c>
      <c r="G357" s="400" t="str">
        <f>IF(Розрахунок!I355&lt;&gt;"",LEFT(Розрахунок!I355,LEN(Розрахунок!I355)-1)," ")</f>
        <v xml:space="preserve"> </v>
      </c>
      <c r="H357" s="136">
        <f>Розрахунок!J355</f>
        <v>0</v>
      </c>
      <c r="I357" s="399" t="str">
        <f>IF(Розрахунок!K355&lt;&gt;"",LEFT(Розрахунок!K355, LEN(Розрахунок!K355)-1)," ")</f>
        <v xml:space="preserve"> </v>
      </c>
      <c r="J357" s="399">
        <f>Розрахунок!E355</f>
        <v>0</v>
      </c>
      <c r="K357" s="85">
        <f>Розрахунок!DN355</f>
        <v>0</v>
      </c>
      <c r="L357" s="398">
        <f>Розрахунок!DM355</f>
        <v>0</v>
      </c>
      <c r="M357" s="399">
        <f ca="1">Розрахунок!L355</f>
        <v>0</v>
      </c>
      <c r="N357" s="399">
        <f ca="1">Розрахунок!M355</f>
        <v>0</v>
      </c>
      <c r="O357" s="399">
        <f ca="1">Розрахунок!N355</f>
        <v>0</v>
      </c>
      <c r="P357" s="399">
        <f ca="1">Розрахунок!O355</f>
        <v>0</v>
      </c>
      <c r="Q357" s="387">
        <f ca="1">Розрахунок!DL355</f>
        <v>0</v>
      </c>
      <c r="R357" s="383" t="str">
        <f t="shared" si="19"/>
        <v xml:space="preserve"> </v>
      </c>
      <c r="S357" s="398">
        <f>Розрахунок!U355</f>
        <v>0</v>
      </c>
      <c r="T357" s="400">
        <f>Розрахунок!AB355</f>
        <v>0</v>
      </c>
      <c r="U357" s="136">
        <f>Розрахунок!AI355</f>
        <v>0</v>
      </c>
      <c r="V357" s="85">
        <f>Розрахунок!AP355</f>
        <v>0</v>
      </c>
      <c r="W357" s="398">
        <f>Розрахунок!AW355</f>
        <v>0</v>
      </c>
      <c r="X357" s="400">
        <f>Розрахунок!BD355</f>
        <v>0</v>
      </c>
      <c r="Y357" s="136">
        <f>Розрахунок!BK355</f>
        <v>0</v>
      </c>
      <c r="Z357" s="85">
        <f>Розрахунок!BR355</f>
        <v>0</v>
      </c>
      <c r="AA357" s="398">
        <f>Розрахунок!BY355</f>
        <v>0</v>
      </c>
      <c r="AB357" s="85">
        <f>Розрахунок!CF355</f>
        <v>0</v>
      </c>
      <c r="AC357" s="398">
        <f>Розрахунок!CM355</f>
        <v>0</v>
      </c>
      <c r="AD357" s="400">
        <f>Розрахунок!CT355</f>
        <v>0</v>
      </c>
      <c r="AE357" s="398">
        <f>Розрахунок!DA355</f>
        <v>0</v>
      </c>
      <c r="AF357" s="400">
        <f>Розрахунок!DH355</f>
        <v>0</v>
      </c>
      <c r="AG357" s="148"/>
      <c r="AI357" s="30" t="e">
        <f ca="1">Розрахунок!ED355</f>
        <v>#NAME?</v>
      </c>
      <c r="AJ357" s="31" t="e">
        <f ca="1">Розрахунок!EE355</f>
        <v>#NAME?</v>
      </c>
      <c r="AK357" s="31" t="e">
        <f ca="1">Розрахунок!EF355</f>
        <v>#NAME?</v>
      </c>
      <c r="AL357" s="31" t="e">
        <f ca="1">Розрахунок!EG355</f>
        <v>#NAME?</v>
      </c>
      <c r="AM357" s="31" t="e">
        <f ca="1">Розрахунок!EH355</f>
        <v>#NAME?</v>
      </c>
      <c r="AN357" s="31" t="e">
        <f ca="1">Розрахунок!EI355</f>
        <v>#NAME?</v>
      </c>
      <c r="AO357" s="32" t="e">
        <f ca="1">Розрахунок!EJ355</f>
        <v>#NAME?</v>
      </c>
      <c r="AP357" s="149" t="e">
        <f ca="1">IF(OR(Розрахунок!$EP355&lt;&gt;""),"+","")</f>
        <v>#NAME?</v>
      </c>
      <c r="AQ357" s="5"/>
    </row>
    <row r="358" spans="1:43" s="52" customFormat="1" hidden="1" x14ac:dyDescent="0.2">
      <c r="A358" s="417" t="e">
        <f ca="1">Розрахунок!A356</f>
        <v>#NAME?</v>
      </c>
      <c r="B358" s="371">
        <f>Розрахунок!B356</f>
        <v>0</v>
      </c>
      <c r="C358" s="417" t="str">
        <f>Розрахунок!C356</f>
        <v/>
      </c>
      <c r="D358" s="398" t="str">
        <f>IF(Розрахунок!F356&lt;&gt;"",LEFT(Розрахунок!F356,LEN(Розрахунок!F356)-1)," ")</f>
        <v xml:space="preserve"> </v>
      </c>
      <c r="E358" s="399" t="str">
        <f>IF(Розрахунок!G356&lt;&gt;"",LEFT(Розрахунок!G356,LEN(Розрахунок!G356)-1)," ")</f>
        <v xml:space="preserve"> </v>
      </c>
      <c r="F358" s="399" t="str">
        <f>IF(Розрахунок!H356&lt;&gt;"",LEFT(Розрахунок!H356,LEN(Розрахунок!H356)-1)," ")</f>
        <v xml:space="preserve"> </v>
      </c>
      <c r="G358" s="400" t="str">
        <f>IF(Розрахунок!I356&lt;&gt;"",LEFT(Розрахунок!I356,LEN(Розрахунок!I356)-1)," ")</f>
        <v xml:space="preserve"> </v>
      </c>
      <c r="H358" s="136">
        <f>Розрахунок!J356</f>
        <v>0</v>
      </c>
      <c r="I358" s="399" t="str">
        <f>IF(Розрахунок!K356&lt;&gt;"",LEFT(Розрахунок!K356, LEN(Розрахунок!K356)-1)," ")</f>
        <v xml:space="preserve"> </v>
      </c>
      <c r="J358" s="399">
        <f>Розрахунок!E356</f>
        <v>0</v>
      </c>
      <c r="K358" s="85">
        <f>Розрахунок!DN356</f>
        <v>0</v>
      </c>
      <c r="L358" s="398">
        <f>Розрахунок!DM356</f>
        <v>0</v>
      </c>
      <c r="M358" s="399">
        <f ca="1">Розрахунок!L356</f>
        <v>0</v>
      </c>
      <c r="N358" s="399">
        <f ca="1">Розрахунок!M356</f>
        <v>0</v>
      </c>
      <c r="O358" s="399">
        <f ca="1">Розрахунок!N356</f>
        <v>0</v>
      </c>
      <c r="P358" s="399">
        <f ca="1">Розрахунок!O356</f>
        <v>0</v>
      </c>
      <c r="Q358" s="387">
        <f ca="1">Розрахунок!DL356</f>
        <v>0</v>
      </c>
      <c r="R358" s="383" t="str">
        <f t="shared" si="19"/>
        <v xml:space="preserve"> </v>
      </c>
      <c r="S358" s="398">
        <f>Розрахунок!U356</f>
        <v>0</v>
      </c>
      <c r="T358" s="400">
        <f>Розрахунок!AB356</f>
        <v>0</v>
      </c>
      <c r="U358" s="136">
        <f>Розрахунок!AI356</f>
        <v>0</v>
      </c>
      <c r="V358" s="85">
        <f>Розрахунок!AP356</f>
        <v>0</v>
      </c>
      <c r="W358" s="398">
        <f>Розрахунок!AW356</f>
        <v>0</v>
      </c>
      <c r="X358" s="400">
        <f>Розрахунок!BD356</f>
        <v>0</v>
      </c>
      <c r="Y358" s="136">
        <f>Розрахунок!BK356</f>
        <v>0</v>
      </c>
      <c r="Z358" s="85">
        <f>Розрахунок!BR356</f>
        <v>0</v>
      </c>
      <c r="AA358" s="398">
        <f>Розрахунок!BY356</f>
        <v>0</v>
      </c>
      <c r="AB358" s="85">
        <f>Розрахунок!CF356</f>
        <v>0</v>
      </c>
      <c r="AC358" s="398">
        <f>Розрахунок!CM356</f>
        <v>0</v>
      </c>
      <c r="AD358" s="400">
        <f>Розрахунок!CT356</f>
        <v>0</v>
      </c>
      <c r="AE358" s="398">
        <f>Розрахунок!DA356</f>
        <v>0</v>
      </c>
      <c r="AF358" s="400">
        <f>Розрахунок!DH356</f>
        <v>0</v>
      </c>
      <c r="AG358" s="148"/>
      <c r="AI358" s="30" t="e">
        <f ca="1">Розрахунок!ED356</f>
        <v>#NAME?</v>
      </c>
      <c r="AJ358" s="31" t="e">
        <f ca="1">Розрахунок!EE356</f>
        <v>#NAME?</v>
      </c>
      <c r="AK358" s="31" t="e">
        <f ca="1">Розрахунок!EF356</f>
        <v>#NAME?</v>
      </c>
      <c r="AL358" s="31" t="e">
        <f ca="1">Розрахунок!EG356</f>
        <v>#NAME?</v>
      </c>
      <c r="AM358" s="31" t="e">
        <f ca="1">Розрахунок!EH356</f>
        <v>#NAME?</v>
      </c>
      <c r="AN358" s="31" t="e">
        <f ca="1">Розрахунок!EI356</f>
        <v>#NAME?</v>
      </c>
      <c r="AO358" s="32" t="e">
        <f ca="1">Розрахунок!EJ356</f>
        <v>#NAME?</v>
      </c>
      <c r="AP358" s="149" t="e">
        <f ca="1">IF(OR(Розрахунок!$EP356&lt;&gt;""),"+","")</f>
        <v>#NAME?</v>
      </c>
      <c r="AQ358" s="5"/>
    </row>
    <row r="359" spans="1:43" s="52" customFormat="1" hidden="1" x14ac:dyDescent="0.2">
      <c r="A359" s="417" t="e">
        <f ca="1">Розрахунок!A357</f>
        <v>#NAME?</v>
      </c>
      <c r="B359" s="371">
        <f>Розрахунок!B357</f>
        <v>0</v>
      </c>
      <c r="C359" s="417" t="str">
        <f>Розрахунок!C357</f>
        <v/>
      </c>
      <c r="D359" s="398" t="str">
        <f>IF(Розрахунок!F357&lt;&gt;"",LEFT(Розрахунок!F357,LEN(Розрахунок!F357)-1)," ")</f>
        <v xml:space="preserve"> </v>
      </c>
      <c r="E359" s="399" t="str">
        <f>IF(Розрахунок!G357&lt;&gt;"",LEFT(Розрахунок!G357,LEN(Розрахунок!G357)-1)," ")</f>
        <v xml:space="preserve"> </v>
      </c>
      <c r="F359" s="399" t="str">
        <f>IF(Розрахунок!H357&lt;&gt;"",LEFT(Розрахунок!H357,LEN(Розрахунок!H357)-1)," ")</f>
        <v xml:space="preserve"> </v>
      </c>
      <c r="G359" s="400" t="str">
        <f>IF(Розрахунок!I357&lt;&gt;"",LEFT(Розрахунок!I357,LEN(Розрахунок!I357)-1)," ")</f>
        <v xml:space="preserve"> </v>
      </c>
      <c r="H359" s="136">
        <f>Розрахунок!J357</f>
        <v>0</v>
      </c>
      <c r="I359" s="399" t="str">
        <f>IF(Розрахунок!K357&lt;&gt;"",LEFT(Розрахунок!K357, LEN(Розрахунок!K357)-1)," ")</f>
        <v xml:space="preserve"> </v>
      </c>
      <c r="J359" s="399">
        <f>Розрахунок!E357</f>
        <v>0</v>
      </c>
      <c r="K359" s="85">
        <f>Розрахунок!DN357</f>
        <v>0</v>
      </c>
      <c r="L359" s="398">
        <f>Розрахунок!DM357</f>
        <v>0</v>
      </c>
      <c r="M359" s="399">
        <f ca="1">Розрахунок!L357</f>
        <v>0</v>
      </c>
      <c r="N359" s="399">
        <f ca="1">Розрахунок!M357</f>
        <v>0</v>
      </c>
      <c r="O359" s="399">
        <f ca="1">Розрахунок!N357</f>
        <v>0</v>
      </c>
      <c r="P359" s="399">
        <f ca="1">Розрахунок!O357</f>
        <v>0</v>
      </c>
      <c r="Q359" s="387">
        <f ca="1">Розрахунок!DL357</f>
        <v>0</v>
      </c>
      <c r="R359" s="383" t="str">
        <f t="shared" si="19"/>
        <v xml:space="preserve"> </v>
      </c>
      <c r="S359" s="398">
        <f>Розрахунок!U357</f>
        <v>0</v>
      </c>
      <c r="T359" s="400">
        <f>Розрахунок!AB357</f>
        <v>0</v>
      </c>
      <c r="U359" s="136">
        <f>Розрахунок!AI357</f>
        <v>0</v>
      </c>
      <c r="V359" s="85">
        <f>Розрахунок!AP357</f>
        <v>0</v>
      </c>
      <c r="W359" s="398">
        <f>Розрахунок!AW357</f>
        <v>0</v>
      </c>
      <c r="X359" s="400">
        <f>Розрахунок!BD357</f>
        <v>0</v>
      </c>
      <c r="Y359" s="136">
        <f>Розрахунок!BK357</f>
        <v>0</v>
      </c>
      <c r="Z359" s="85">
        <f>Розрахунок!BR357</f>
        <v>0</v>
      </c>
      <c r="AA359" s="398">
        <f>Розрахунок!BY357</f>
        <v>0</v>
      </c>
      <c r="AB359" s="85">
        <f>Розрахунок!CF357</f>
        <v>0</v>
      </c>
      <c r="AC359" s="398">
        <f>Розрахунок!CM357</f>
        <v>0</v>
      </c>
      <c r="AD359" s="400">
        <f>Розрахунок!CT357</f>
        <v>0</v>
      </c>
      <c r="AE359" s="398">
        <f>Розрахунок!DA357</f>
        <v>0</v>
      </c>
      <c r="AF359" s="400">
        <f>Розрахунок!DH357</f>
        <v>0</v>
      </c>
      <c r="AG359" s="148"/>
      <c r="AI359" s="30" t="e">
        <f ca="1">Розрахунок!ED357</f>
        <v>#NAME?</v>
      </c>
      <c r="AJ359" s="31" t="e">
        <f ca="1">Розрахунок!EE357</f>
        <v>#NAME?</v>
      </c>
      <c r="AK359" s="31" t="e">
        <f ca="1">Розрахунок!EF357</f>
        <v>#NAME?</v>
      </c>
      <c r="AL359" s="31" t="e">
        <f ca="1">Розрахунок!EG357</f>
        <v>#NAME?</v>
      </c>
      <c r="AM359" s="31" t="e">
        <f ca="1">Розрахунок!EH357</f>
        <v>#NAME?</v>
      </c>
      <c r="AN359" s="31" t="e">
        <f ca="1">Розрахунок!EI357</f>
        <v>#NAME?</v>
      </c>
      <c r="AO359" s="32" t="e">
        <f ca="1">Розрахунок!EJ357</f>
        <v>#NAME?</v>
      </c>
      <c r="AP359" s="149" t="e">
        <f ca="1">IF(OR(Розрахунок!$EP357&lt;&gt;""),"+","")</f>
        <v>#NAME?</v>
      </c>
      <c r="AQ359" s="5"/>
    </row>
    <row r="360" spans="1:43" s="52" customFormat="1" hidden="1" x14ac:dyDescent="0.2">
      <c r="A360" s="417" t="e">
        <f ca="1">Розрахунок!A358</f>
        <v>#NAME?</v>
      </c>
      <c r="B360" s="371">
        <f>Розрахунок!B358</f>
        <v>0</v>
      </c>
      <c r="C360" s="417" t="str">
        <f>Розрахунок!C358</f>
        <v/>
      </c>
      <c r="D360" s="398" t="str">
        <f>IF(Розрахунок!F358&lt;&gt;"",LEFT(Розрахунок!F358,LEN(Розрахунок!F358)-1)," ")</f>
        <v xml:space="preserve"> </v>
      </c>
      <c r="E360" s="399" t="str">
        <f>IF(Розрахунок!G358&lt;&gt;"",LEFT(Розрахунок!G358,LEN(Розрахунок!G358)-1)," ")</f>
        <v xml:space="preserve"> </v>
      </c>
      <c r="F360" s="399" t="str">
        <f>IF(Розрахунок!H358&lt;&gt;"",LEFT(Розрахунок!H358,LEN(Розрахунок!H358)-1)," ")</f>
        <v xml:space="preserve"> </v>
      </c>
      <c r="G360" s="400" t="str">
        <f>IF(Розрахунок!I358&lt;&gt;"",LEFT(Розрахунок!I358,LEN(Розрахунок!I358)-1)," ")</f>
        <v xml:space="preserve"> </v>
      </c>
      <c r="H360" s="136">
        <f>Розрахунок!J358</f>
        <v>0</v>
      </c>
      <c r="I360" s="399" t="str">
        <f>IF(Розрахунок!K358&lt;&gt;"",LEFT(Розрахунок!K358, LEN(Розрахунок!K358)-1)," ")</f>
        <v xml:space="preserve"> </v>
      </c>
      <c r="J360" s="399">
        <f>Розрахунок!E358</f>
        <v>0</v>
      </c>
      <c r="K360" s="85">
        <f>Розрахунок!DN358</f>
        <v>0</v>
      </c>
      <c r="L360" s="398">
        <f>Розрахунок!DM358</f>
        <v>0</v>
      </c>
      <c r="M360" s="399">
        <f ca="1">Розрахунок!L358</f>
        <v>0</v>
      </c>
      <c r="N360" s="399">
        <f ca="1">Розрахунок!M358</f>
        <v>0</v>
      </c>
      <c r="O360" s="399">
        <f ca="1">Розрахунок!N358</f>
        <v>0</v>
      </c>
      <c r="P360" s="399">
        <f ca="1">Розрахунок!O358</f>
        <v>0</v>
      </c>
      <c r="Q360" s="387">
        <f ca="1">Розрахунок!DL358</f>
        <v>0</v>
      </c>
      <c r="R360" s="383" t="str">
        <f t="shared" si="19"/>
        <v xml:space="preserve"> </v>
      </c>
      <c r="S360" s="398">
        <f>Розрахунок!U358</f>
        <v>0</v>
      </c>
      <c r="T360" s="400">
        <f>Розрахунок!AB358</f>
        <v>0</v>
      </c>
      <c r="U360" s="136">
        <f>Розрахунок!AI358</f>
        <v>0</v>
      </c>
      <c r="V360" s="85">
        <f>Розрахунок!AP358</f>
        <v>0</v>
      </c>
      <c r="W360" s="398">
        <f>Розрахунок!AW358</f>
        <v>0</v>
      </c>
      <c r="X360" s="400">
        <f>Розрахунок!BD358</f>
        <v>0</v>
      </c>
      <c r="Y360" s="136">
        <f>Розрахунок!BK358</f>
        <v>0</v>
      </c>
      <c r="Z360" s="85">
        <f>Розрахунок!BR358</f>
        <v>0</v>
      </c>
      <c r="AA360" s="398">
        <f>Розрахунок!BY358</f>
        <v>0</v>
      </c>
      <c r="AB360" s="85">
        <f>Розрахунок!CF358</f>
        <v>0</v>
      </c>
      <c r="AC360" s="398">
        <f>Розрахунок!CM358</f>
        <v>0</v>
      </c>
      <c r="AD360" s="400">
        <f>Розрахунок!CT358</f>
        <v>0</v>
      </c>
      <c r="AE360" s="398">
        <f>Розрахунок!DA358</f>
        <v>0</v>
      </c>
      <c r="AF360" s="400">
        <f>Розрахунок!DH358</f>
        <v>0</v>
      </c>
      <c r="AG360" s="148"/>
      <c r="AI360" s="30" t="e">
        <f ca="1">Розрахунок!ED358</f>
        <v>#NAME?</v>
      </c>
      <c r="AJ360" s="31" t="e">
        <f ca="1">Розрахунок!EE358</f>
        <v>#NAME?</v>
      </c>
      <c r="AK360" s="31" t="e">
        <f ca="1">Розрахунок!EF358</f>
        <v>#NAME?</v>
      </c>
      <c r="AL360" s="31" t="e">
        <f ca="1">Розрахунок!EG358</f>
        <v>#NAME?</v>
      </c>
      <c r="AM360" s="31" t="e">
        <f ca="1">Розрахунок!EH358</f>
        <v>#NAME?</v>
      </c>
      <c r="AN360" s="31" t="e">
        <f ca="1">Розрахунок!EI358</f>
        <v>#NAME?</v>
      </c>
      <c r="AO360" s="32" t="e">
        <f ca="1">Розрахунок!EJ358</f>
        <v>#NAME?</v>
      </c>
      <c r="AP360" s="149" t="e">
        <f ca="1">IF(OR(Розрахунок!$EP358&lt;&gt;""),"+","")</f>
        <v>#NAME?</v>
      </c>
      <c r="AQ360" s="5"/>
    </row>
    <row r="361" spans="1:43" s="52" customFormat="1" hidden="1" x14ac:dyDescent="0.2">
      <c r="A361" s="417" t="e">
        <f ca="1">Розрахунок!A359</f>
        <v>#NAME?</v>
      </c>
      <c r="B361" s="371">
        <f>Розрахунок!B359</f>
        <v>0</v>
      </c>
      <c r="C361" s="417" t="str">
        <f>Розрахунок!C359</f>
        <v/>
      </c>
      <c r="D361" s="398" t="str">
        <f>IF(Розрахунок!F359&lt;&gt;"",LEFT(Розрахунок!F359,LEN(Розрахунок!F359)-1)," ")</f>
        <v xml:space="preserve"> </v>
      </c>
      <c r="E361" s="399" t="str">
        <f>IF(Розрахунок!G359&lt;&gt;"",LEFT(Розрахунок!G359,LEN(Розрахунок!G359)-1)," ")</f>
        <v xml:space="preserve"> </v>
      </c>
      <c r="F361" s="399" t="str">
        <f>IF(Розрахунок!H359&lt;&gt;"",LEFT(Розрахунок!H359,LEN(Розрахунок!H359)-1)," ")</f>
        <v xml:space="preserve"> </v>
      </c>
      <c r="G361" s="400" t="str">
        <f>IF(Розрахунок!I359&lt;&gt;"",LEFT(Розрахунок!I359,LEN(Розрахунок!I359)-1)," ")</f>
        <v xml:space="preserve"> </v>
      </c>
      <c r="H361" s="136">
        <f>Розрахунок!J359</f>
        <v>0</v>
      </c>
      <c r="I361" s="399" t="str">
        <f>IF(Розрахунок!K359&lt;&gt;"",LEFT(Розрахунок!K359, LEN(Розрахунок!K359)-1)," ")</f>
        <v xml:space="preserve"> </v>
      </c>
      <c r="J361" s="399">
        <f>Розрахунок!E359</f>
        <v>0</v>
      </c>
      <c r="K361" s="85">
        <f>Розрахунок!DN359</f>
        <v>0</v>
      </c>
      <c r="L361" s="398">
        <f>Розрахунок!DM359</f>
        <v>0</v>
      </c>
      <c r="M361" s="399">
        <f ca="1">Розрахунок!L359</f>
        <v>0</v>
      </c>
      <c r="N361" s="399">
        <f ca="1">Розрахунок!M359</f>
        <v>0</v>
      </c>
      <c r="O361" s="399">
        <f ca="1">Розрахунок!N359</f>
        <v>0</v>
      </c>
      <c r="P361" s="399">
        <f ca="1">Розрахунок!O359</f>
        <v>0</v>
      </c>
      <c r="Q361" s="387">
        <f ca="1">Розрахунок!DL359</f>
        <v>0</v>
      </c>
      <c r="R361" s="383" t="str">
        <f t="shared" si="19"/>
        <v xml:space="preserve"> </v>
      </c>
      <c r="S361" s="398">
        <f>Розрахунок!U359</f>
        <v>0</v>
      </c>
      <c r="T361" s="400">
        <f>Розрахунок!AB359</f>
        <v>0</v>
      </c>
      <c r="U361" s="136">
        <f>Розрахунок!AI359</f>
        <v>0</v>
      </c>
      <c r="V361" s="85">
        <f>Розрахунок!AP359</f>
        <v>0</v>
      </c>
      <c r="W361" s="398">
        <f>Розрахунок!AW359</f>
        <v>0</v>
      </c>
      <c r="X361" s="400">
        <f>Розрахунок!BD359</f>
        <v>0</v>
      </c>
      <c r="Y361" s="136">
        <f>Розрахунок!BK359</f>
        <v>0</v>
      </c>
      <c r="Z361" s="85">
        <f>Розрахунок!BR359</f>
        <v>0</v>
      </c>
      <c r="AA361" s="398">
        <f>Розрахунок!BY359</f>
        <v>0</v>
      </c>
      <c r="AB361" s="85">
        <f>Розрахунок!CF359</f>
        <v>0</v>
      </c>
      <c r="AC361" s="398">
        <f>Розрахунок!CM359</f>
        <v>0</v>
      </c>
      <c r="AD361" s="400">
        <f>Розрахунок!CT359</f>
        <v>0</v>
      </c>
      <c r="AE361" s="398">
        <f>Розрахунок!DA359</f>
        <v>0</v>
      </c>
      <c r="AF361" s="400">
        <f>Розрахунок!DH359</f>
        <v>0</v>
      </c>
      <c r="AG361" s="148"/>
      <c r="AI361" s="30" t="e">
        <f ca="1">Розрахунок!ED359</f>
        <v>#NAME?</v>
      </c>
      <c r="AJ361" s="31" t="e">
        <f ca="1">Розрахунок!EE359</f>
        <v>#NAME?</v>
      </c>
      <c r="AK361" s="31" t="e">
        <f ca="1">Розрахунок!EF359</f>
        <v>#NAME?</v>
      </c>
      <c r="AL361" s="31" t="e">
        <f ca="1">Розрахунок!EG359</f>
        <v>#NAME?</v>
      </c>
      <c r="AM361" s="31" t="e">
        <f ca="1">Розрахунок!EH359</f>
        <v>#NAME?</v>
      </c>
      <c r="AN361" s="31" t="e">
        <f ca="1">Розрахунок!EI359</f>
        <v>#NAME?</v>
      </c>
      <c r="AO361" s="32" t="e">
        <f ca="1">Розрахунок!EJ359</f>
        <v>#NAME?</v>
      </c>
      <c r="AP361" s="149" t="e">
        <f ca="1">IF(OR(Розрахунок!$EP359&lt;&gt;""),"+","")</f>
        <v>#NAME?</v>
      </c>
      <c r="AQ361" s="5"/>
    </row>
    <row r="362" spans="1:43" s="52" customFormat="1" hidden="1" x14ac:dyDescent="0.2">
      <c r="A362" s="417" t="e">
        <f ca="1">Розрахунок!A360</f>
        <v>#NAME?</v>
      </c>
      <c r="B362" s="371">
        <f>Розрахунок!B360</f>
        <v>0</v>
      </c>
      <c r="C362" s="417" t="str">
        <f>Розрахунок!C360</f>
        <v/>
      </c>
      <c r="D362" s="398" t="str">
        <f>IF(Розрахунок!F360&lt;&gt;"",LEFT(Розрахунок!F360,LEN(Розрахунок!F360)-1)," ")</f>
        <v xml:space="preserve"> </v>
      </c>
      <c r="E362" s="399" t="str">
        <f>IF(Розрахунок!G360&lt;&gt;"",LEFT(Розрахунок!G360,LEN(Розрахунок!G360)-1)," ")</f>
        <v xml:space="preserve"> </v>
      </c>
      <c r="F362" s="399" t="str">
        <f>IF(Розрахунок!H360&lt;&gt;"",LEFT(Розрахунок!H360,LEN(Розрахунок!H360)-1)," ")</f>
        <v xml:space="preserve"> </v>
      </c>
      <c r="G362" s="400" t="str">
        <f>IF(Розрахунок!I360&lt;&gt;"",LEFT(Розрахунок!I360,LEN(Розрахунок!I360)-1)," ")</f>
        <v xml:space="preserve"> </v>
      </c>
      <c r="H362" s="136">
        <f>Розрахунок!J360</f>
        <v>0</v>
      </c>
      <c r="I362" s="399" t="str">
        <f>IF(Розрахунок!K360&lt;&gt;"",LEFT(Розрахунок!K360, LEN(Розрахунок!K360)-1)," ")</f>
        <v xml:space="preserve"> </v>
      </c>
      <c r="J362" s="399">
        <f>Розрахунок!E360</f>
        <v>0</v>
      </c>
      <c r="K362" s="85">
        <f>Розрахунок!DN360</f>
        <v>0</v>
      </c>
      <c r="L362" s="398">
        <f>Розрахунок!DM360</f>
        <v>0</v>
      </c>
      <c r="M362" s="399">
        <f ca="1">Розрахунок!L360</f>
        <v>0</v>
      </c>
      <c r="N362" s="399">
        <f ca="1">Розрахунок!M360</f>
        <v>0</v>
      </c>
      <c r="O362" s="399">
        <f ca="1">Розрахунок!N360</f>
        <v>0</v>
      </c>
      <c r="P362" s="399">
        <f ca="1">Розрахунок!O360</f>
        <v>0</v>
      </c>
      <c r="Q362" s="387">
        <f ca="1">Розрахунок!DL360</f>
        <v>0</v>
      </c>
      <c r="R362" s="383" t="str">
        <f t="shared" si="19"/>
        <v xml:space="preserve"> </v>
      </c>
      <c r="S362" s="398">
        <f>Розрахунок!U360</f>
        <v>0</v>
      </c>
      <c r="T362" s="400">
        <f>Розрахунок!AB360</f>
        <v>0</v>
      </c>
      <c r="U362" s="136">
        <f>Розрахунок!AI360</f>
        <v>0</v>
      </c>
      <c r="V362" s="85">
        <f>Розрахунок!AP360</f>
        <v>0</v>
      </c>
      <c r="W362" s="398">
        <f>Розрахунок!AW360</f>
        <v>0</v>
      </c>
      <c r="X362" s="400">
        <f>Розрахунок!BD360</f>
        <v>0</v>
      </c>
      <c r="Y362" s="136">
        <f>Розрахунок!BK360</f>
        <v>0</v>
      </c>
      <c r="Z362" s="85">
        <f>Розрахунок!BR360</f>
        <v>0</v>
      </c>
      <c r="AA362" s="398">
        <f>Розрахунок!BY360</f>
        <v>0</v>
      </c>
      <c r="AB362" s="85">
        <f>Розрахунок!CF360</f>
        <v>0</v>
      </c>
      <c r="AC362" s="398">
        <f>Розрахунок!CM360</f>
        <v>0</v>
      </c>
      <c r="AD362" s="400">
        <f>Розрахунок!CT360</f>
        <v>0</v>
      </c>
      <c r="AE362" s="398">
        <f>Розрахунок!DA360</f>
        <v>0</v>
      </c>
      <c r="AF362" s="400">
        <f>Розрахунок!DH360</f>
        <v>0</v>
      </c>
      <c r="AG362" s="148"/>
      <c r="AI362" s="30" t="e">
        <f ca="1">Розрахунок!ED360</f>
        <v>#NAME?</v>
      </c>
      <c r="AJ362" s="31" t="e">
        <f ca="1">Розрахунок!EE360</f>
        <v>#NAME?</v>
      </c>
      <c r="AK362" s="31" t="e">
        <f ca="1">Розрахунок!EF360</f>
        <v>#NAME?</v>
      </c>
      <c r="AL362" s="31" t="e">
        <f ca="1">Розрахунок!EG360</f>
        <v>#NAME?</v>
      </c>
      <c r="AM362" s="31" t="e">
        <f ca="1">Розрахунок!EH360</f>
        <v>#NAME?</v>
      </c>
      <c r="AN362" s="31" t="e">
        <f ca="1">Розрахунок!EI360</f>
        <v>#NAME?</v>
      </c>
      <c r="AO362" s="32" t="e">
        <f ca="1">Розрахунок!EJ360</f>
        <v>#NAME?</v>
      </c>
      <c r="AP362" s="149" t="e">
        <f ca="1">IF(OR(Розрахунок!$EP360&lt;&gt;""),"+","")</f>
        <v>#NAME?</v>
      </c>
      <c r="AQ362" s="5"/>
    </row>
    <row r="363" spans="1:43" s="52" customFormat="1" hidden="1" x14ac:dyDescent="0.2">
      <c r="A363" s="417" t="e">
        <f ca="1">Розрахунок!A361</f>
        <v>#NAME?</v>
      </c>
      <c r="B363" s="371">
        <f>Розрахунок!B361</f>
        <v>0</v>
      </c>
      <c r="C363" s="417" t="str">
        <f>Розрахунок!C361</f>
        <v/>
      </c>
      <c r="D363" s="398" t="str">
        <f>IF(Розрахунок!F361&lt;&gt;"",LEFT(Розрахунок!F361,LEN(Розрахунок!F361)-1)," ")</f>
        <v xml:space="preserve"> </v>
      </c>
      <c r="E363" s="399" t="str">
        <f>IF(Розрахунок!G361&lt;&gt;"",LEFT(Розрахунок!G361,LEN(Розрахунок!G361)-1)," ")</f>
        <v xml:space="preserve"> </v>
      </c>
      <c r="F363" s="399" t="str">
        <f>IF(Розрахунок!H361&lt;&gt;"",LEFT(Розрахунок!H361,LEN(Розрахунок!H361)-1)," ")</f>
        <v xml:space="preserve"> </v>
      </c>
      <c r="G363" s="400" t="str">
        <f>IF(Розрахунок!I361&lt;&gt;"",LEFT(Розрахунок!I361,LEN(Розрахунок!I361)-1)," ")</f>
        <v xml:space="preserve"> </v>
      </c>
      <c r="H363" s="136">
        <f>Розрахунок!J361</f>
        <v>0</v>
      </c>
      <c r="I363" s="399" t="str">
        <f>IF(Розрахунок!K361&lt;&gt;"",LEFT(Розрахунок!K361, LEN(Розрахунок!K361)-1)," ")</f>
        <v xml:space="preserve"> </v>
      </c>
      <c r="J363" s="399">
        <f>Розрахунок!E361</f>
        <v>0</v>
      </c>
      <c r="K363" s="85">
        <f>Розрахунок!DN361</f>
        <v>0</v>
      </c>
      <c r="L363" s="398">
        <f>Розрахунок!DM361</f>
        <v>0</v>
      </c>
      <c r="M363" s="399">
        <f ca="1">Розрахунок!L361</f>
        <v>0</v>
      </c>
      <c r="N363" s="399">
        <f ca="1">Розрахунок!M361</f>
        <v>0</v>
      </c>
      <c r="O363" s="399">
        <f ca="1">Розрахунок!N361</f>
        <v>0</v>
      </c>
      <c r="P363" s="399">
        <f ca="1">Розрахунок!O361</f>
        <v>0</v>
      </c>
      <c r="Q363" s="387">
        <f ca="1">Розрахунок!DL361</f>
        <v>0</v>
      </c>
      <c r="R363" s="383" t="str">
        <f t="shared" si="19"/>
        <v xml:space="preserve"> </v>
      </c>
      <c r="S363" s="398">
        <f>Розрахунок!U361</f>
        <v>0</v>
      </c>
      <c r="T363" s="400">
        <f>Розрахунок!AB361</f>
        <v>0</v>
      </c>
      <c r="U363" s="136">
        <f>Розрахунок!AI361</f>
        <v>0</v>
      </c>
      <c r="V363" s="85">
        <f>Розрахунок!AP361</f>
        <v>0</v>
      </c>
      <c r="W363" s="398">
        <f>Розрахунок!AW361</f>
        <v>0</v>
      </c>
      <c r="X363" s="400">
        <f>Розрахунок!BD361</f>
        <v>0</v>
      </c>
      <c r="Y363" s="136">
        <f>Розрахунок!BK361</f>
        <v>0</v>
      </c>
      <c r="Z363" s="85">
        <f>Розрахунок!BR361</f>
        <v>0</v>
      </c>
      <c r="AA363" s="398">
        <f>Розрахунок!BY361</f>
        <v>0</v>
      </c>
      <c r="AB363" s="85">
        <f>Розрахунок!CF361</f>
        <v>0</v>
      </c>
      <c r="AC363" s="398">
        <f>Розрахунок!CM361</f>
        <v>0</v>
      </c>
      <c r="AD363" s="400">
        <f>Розрахунок!CT361</f>
        <v>0</v>
      </c>
      <c r="AE363" s="398">
        <f>Розрахунок!DA361</f>
        <v>0</v>
      </c>
      <c r="AF363" s="400">
        <f>Розрахунок!DH361</f>
        <v>0</v>
      </c>
      <c r="AG363" s="148"/>
      <c r="AI363" s="30" t="e">
        <f ca="1">Розрахунок!ED361</f>
        <v>#NAME?</v>
      </c>
      <c r="AJ363" s="31" t="e">
        <f ca="1">Розрахунок!EE361</f>
        <v>#NAME?</v>
      </c>
      <c r="AK363" s="31" t="e">
        <f ca="1">Розрахунок!EF361</f>
        <v>#NAME?</v>
      </c>
      <c r="AL363" s="31" t="e">
        <f ca="1">Розрахунок!EG361</f>
        <v>#NAME?</v>
      </c>
      <c r="AM363" s="31" t="e">
        <f ca="1">Розрахунок!EH361</f>
        <v>#NAME?</v>
      </c>
      <c r="AN363" s="31" t="e">
        <f ca="1">Розрахунок!EI361</f>
        <v>#NAME?</v>
      </c>
      <c r="AO363" s="32" t="e">
        <f ca="1">Розрахунок!EJ361</f>
        <v>#NAME?</v>
      </c>
      <c r="AP363" s="149" t="e">
        <f ca="1">IF(OR(Розрахунок!$EP361&lt;&gt;""),"+","")</f>
        <v>#NAME?</v>
      </c>
      <c r="AQ363" s="5"/>
    </row>
    <row r="364" spans="1:43" s="52" customFormat="1" hidden="1" x14ac:dyDescent="0.2">
      <c r="A364" s="417" t="e">
        <f ca="1">Розрахунок!A362</f>
        <v>#NAME?</v>
      </c>
      <c r="B364" s="371">
        <f>Розрахунок!B362</f>
        <v>0</v>
      </c>
      <c r="C364" s="417" t="str">
        <f>Розрахунок!C362</f>
        <v/>
      </c>
      <c r="D364" s="398" t="str">
        <f>IF(Розрахунок!F362&lt;&gt;"",LEFT(Розрахунок!F362,LEN(Розрахунок!F362)-1)," ")</f>
        <v xml:space="preserve"> </v>
      </c>
      <c r="E364" s="399" t="str">
        <f>IF(Розрахунок!G362&lt;&gt;"",LEFT(Розрахунок!G362,LEN(Розрахунок!G362)-1)," ")</f>
        <v xml:space="preserve"> </v>
      </c>
      <c r="F364" s="399" t="str">
        <f>IF(Розрахунок!H362&lt;&gt;"",LEFT(Розрахунок!H362,LEN(Розрахунок!H362)-1)," ")</f>
        <v xml:space="preserve"> </v>
      </c>
      <c r="G364" s="400" t="str">
        <f>IF(Розрахунок!I362&lt;&gt;"",LEFT(Розрахунок!I362,LEN(Розрахунок!I362)-1)," ")</f>
        <v xml:space="preserve"> </v>
      </c>
      <c r="H364" s="136">
        <f>Розрахунок!J362</f>
        <v>0</v>
      </c>
      <c r="I364" s="399" t="str">
        <f>IF(Розрахунок!K362&lt;&gt;"",LEFT(Розрахунок!K362, LEN(Розрахунок!K362)-1)," ")</f>
        <v xml:space="preserve"> </v>
      </c>
      <c r="J364" s="399">
        <f>Розрахунок!E362</f>
        <v>0</v>
      </c>
      <c r="K364" s="85">
        <f>Розрахунок!DN362</f>
        <v>0</v>
      </c>
      <c r="L364" s="398">
        <f>Розрахунок!DM362</f>
        <v>0</v>
      </c>
      <c r="M364" s="399">
        <f ca="1">Розрахунок!L362</f>
        <v>0</v>
      </c>
      <c r="N364" s="399">
        <f ca="1">Розрахунок!M362</f>
        <v>0</v>
      </c>
      <c r="O364" s="399">
        <f ca="1">Розрахунок!N362</f>
        <v>0</v>
      </c>
      <c r="P364" s="399">
        <f ca="1">Розрахунок!O362</f>
        <v>0</v>
      </c>
      <c r="Q364" s="387">
        <f ca="1">Розрахунок!DL362</f>
        <v>0</v>
      </c>
      <c r="R364" s="383" t="str">
        <f t="shared" si="19"/>
        <v xml:space="preserve"> </v>
      </c>
      <c r="S364" s="398">
        <f>Розрахунок!U362</f>
        <v>0</v>
      </c>
      <c r="T364" s="400">
        <f>Розрахунок!AB362</f>
        <v>0</v>
      </c>
      <c r="U364" s="136">
        <f>Розрахунок!AI362</f>
        <v>0</v>
      </c>
      <c r="V364" s="85">
        <f>Розрахунок!AP362</f>
        <v>0</v>
      </c>
      <c r="W364" s="398">
        <f>Розрахунок!AW362</f>
        <v>0</v>
      </c>
      <c r="X364" s="400">
        <f>Розрахунок!BD362</f>
        <v>0</v>
      </c>
      <c r="Y364" s="136">
        <f>Розрахунок!BK362</f>
        <v>0</v>
      </c>
      <c r="Z364" s="85">
        <f>Розрахунок!BR362</f>
        <v>0</v>
      </c>
      <c r="AA364" s="398">
        <f>Розрахунок!BY362</f>
        <v>0</v>
      </c>
      <c r="AB364" s="85">
        <f>Розрахунок!CF362</f>
        <v>0</v>
      </c>
      <c r="AC364" s="398">
        <f>Розрахунок!CM362</f>
        <v>0</v>
      </c>
      <c r="AD364" s="400">
        <f>Розрахунок!CT362</f>
        <v>0</v>
      </c>
      <c r="AE364" s="398">
        <f>Розрахунок!DA362</f>
        <v>0</v>
      </c>
      <c r="AF364" s="400">
        <f>Розрахунок!DH362</f>
        <v>0</v>
      </c>
      <c r="AG364" s="148"/>
      <c r="AI364" s="30" t="e">
        <f ca="1">Розрахунок!ED362</f>
        <v>#NAME?</v>
      </c>
      <c r="AJ364" s="31" t="e">
        <f ca="1">Розрахунок!EE362</f>
        <v>#NAME?</v>
      </c>
      <c r="AK364" s="31" t="e">
        <f ca="1">Розрахунок!EF362</f>
        <v>#NAME?</v>
      </c>
      <c r="AL364" s="31" t="e">
        <f ca="1">Розрахунок!EG362</f>
        <v>#NAME?</v>
      </c>
      <c r="AM364" s="31" t="e">
        <f ca="1">Розрахунок!EH362</f>
        <v>#NAME?</v>
      </c>
      <c r="AN364" s="31" t="e">
        <f ca="1">Розрахунок!EI362</f>
        <v>#NAME?</v>
      </c>
      <c r="AO364" s="32" t="e">
        <f ca="1">Розрахунок!EJ362</f>
        <v>#NAME?</v>
      </c>
      <c r="AP364" s="149" t="e">
        <f ca="1">IF(OR(Розрахунок!$EP362&lt;&gt;""),"+","")</f>
        <v>#NAME?</v>
      </c>
      <c r="AQ364" s="5"/>
    </row>
    <row r="365" spans="1:43" s="52" customFormat="1" hidden="1" x14ac:dyDescent="0.2">
      <c r="A365" s="417" t="e">
        <f ca="1">Розрахунок!A363</f>
        <v>#NAME?</v>
      </c>
      <c r="B365" s="371">
        <f>Розрахунок!B363</f>
        <v>0</v>
      </c>
      <c r="C365" s="417" t="str">
        <f>Розрахунок!C363</f>
        <v/>
      </c>
      <c r="D365" s="398" t="str">
        <f>IF(Розрахунок!F363&lt;&gt;"",LEFT(Розрахунок!F363,LEN(Розрахунок!F363)-1)," ")</f>
        <v xml:space="preserve"> </v>
      </c>
      <c r="E365" s="399" t="str">
        <f>IF(Розрахунок!G363&lt;&gt;"",LEFT(Розрахунок!G363,LEN(Розрахунок!G363)-1)," ")</f>
        <v xml:space="preserve"> </v>
      </c>
      <c r="F365" s="399" t="str">
        <f>IF(Розрахунок!H363&lt;&gt;"",LEFT(Розрахунок!H363,LEN(Розрахунок!H363)-1)," ")</f>
        <v xml:space="preserve"> </v>
      </c>
      <c r="G365" s="400" t="str">
        <f>IF(Розрахунок!I363&lt;&gt;"",LEFT(Розрахунок!I363,LEN(Розрахунок!I363)-1)," ")</f>
        <v xml:space="preserve"> </v>
      </c>
      <c r="H365" s="136">
        <f>Розрахунок!J363</f>
        <v>0</v>
      </c>
      <c r="I365" s="399" t="str">
        <f>IF(Розрахунок!K363&lt;&gt;"",LEFT(Розрахунок!K363, LEN(Розрахунок!K363)-1)," ")</f>
        <v xml:space="preserve"> </v>
      </c>
      <c r="J365" s="399">
        <f>Розрахунок!E363</f>
        <v>0</v>
      </c>
      <c r="K365" s="85">
        <f>Розрахунок!DN363</f>
        <v>0</v>
      </c>
      <c r="L365" s="398">
        <f>Розрахунок!DM363</f>
        <v>0</v>
      </c>
      <c r="M365" s="399">
        <f ca="1">Розрахунок!L363</f>
        <v>0</v>
      </c>
      <c r="N365" s="399">
        <f ca="1">Розрахунок!M363</f>
        <v>0</v>
      </c>
      <c r="O365" s="399">
        <f ca="1">Розрахунок!N363</f>
        <v>0</v>
      </c>
      <c r="P365" s="399">
        <f ca="1">Розрахунок!O363</f>
        <v>0</v>
      </c>
      <c r="Q365" s="387">
        <f ca="1">Розрахунок!DL363</f>
        <v>0</v>
      </c>
      <c r="R365" s="383" t="str">
        <f t="shared" si="19"/>
        <v xml:space="preserve"> </v>
      </c>
      <c r="S365" s="398">
        <f>Розрахунок!U363</f>
        <v>0</v>
      </c>
      <c r="T365" s="400">
        <f>Розрахунок!AB363</f>
        <v>0</v>
      </c>
      <c r="U365" s="136">
        <f>Розрахунок!AI363</f>
        <v>0</v>
      </c>
      <c r="V365" s="85">
        <f>Розрахунок!AP363</f>
        <v>0</v>
      </c>
      <c r="W365" s="398">
        <f>Розрахунок!AW363</f>
        <v>0</v>
      </c>
      <c r="X365" s="400">
        <f>Розрахунок!BD363</f>
        <v>0</v>
      </c>
      <c r="Y365" s="136">
        <f>Розрахунок!BK363</f>
        <v>0</v>
      </c>
      <c r="Z365" s="85">
        <f>Розрахунок!BR363</f>
        <v>0</v>
      </c>
      <c r="AA365" s="398">
        <f>Розрахунок!BY363</f>
        <v>0</v>
      </c>
      <c r="AB365" s="85">
        <f>Розрахунок!CF363</f>
        <v>0</v>
      </c>
      <c r="AC365" s="398">
        <f>Розрахунок!CM363</f>
        <v>0</v>
      </c>
      <c r="AD365" s="400">
        <f>Розрахунок!CT363</f>
        <v>0</v>
      </c>
      <c r="AE365" s="398">
        <f>Розрахунок!DA363</f>
        <v>0</v>
      </c>
      <c r="AF365" s="400">
        <f>Розрахунок!DH363</f>
        <v>0</v>
      </c>
      <c r="AG365" s="148"/>
      <c r="AI365" s="30" t="e">
        <f ca="1">Розрахунок!ED363</f>
        <v>#NAME?</v>
      </c>
      <c r="AJ365" s="31" t="e">
        <f ca="1">Розрахунок!EE363</f>
        <v>#NAME?</v>
      </c>
      <c r="AK365" s="31" t="e">
        <f ca="1">Розрахунок!EF363</f>
        <v>#NAME?</v>
      </c>
      <c r="AL365" s="31" t="e">
        <f ca="1">Розрахунок!EG363</f>
        <v>#NAME?</v>
      </c>
      <c r="AM365" s="31" t="e">
        <f ca="1">Розрахунок!EH363</f>
        <v>#NAME?</v>
      </c>
      <c r="AN365" s="31" t="e">
        <f ca="1">Розрахунок!EI363</f>
        <v>#NAME?</v>
      </c>
      <c r="AO365" s="32" t="e">
        <f ca="1">Розрахунок!EJ363</f>
        <v>#NAME?</v>
      </c>
      <c r="AP365" s="149" t="e">
        <f ca="1">IF(OR(Розрахунок!$EP363&lt;&gt;""),"+","")</f>
        <v>#NAME?</v>
      </c>
      <c r="AQ365" s="5"/>
    </row>
    <row r="366" spans="1:43" s="52" customFormat="1" hidden="1" x14ac:dyDescent="0.2">
      <c r="A366" s="417" t="e">
        <f ca="1">Розрахунок!A364</f>
        <v>#NAME?</v>
      </c>
      <c r="B366" s="371">
        <f>Розрахунок!B364</f>
        <v>0</v>
      </c>
      <c r="C366" s="417" t="str">
        <f>Розрахунок!C364</f>
        <v/>
      </c>
      <c r="D366" s="398" t="str">
        <f>IF(Розрахунок!F364&lt;&gt;"",LEFT(Розрахунок!F364,LEN(Розрахунок!F364)-1)," ")</f>
        <v xml:space="preserve"> </v>
      </c>
      <c r="E366" s="399" t="str">
        <f>IF(Розрахунок!G364&lt;&gt;"",LEFT(Розрахунок!G364,LEN(Розрахунок!G364)-1)," ")</f>
        <v xml:space="preserve"> </v>
      </c>
      <c r="F366" s="399" t="str">
        <f>IF(Розрахунок!H364&lt;&gt;"",LEFT(Розрахунок!H364,LEN(Розрахунок!H364)-1)," ")</f>
        <v xml:space="preserve"> </v>
      </c>
      <c r="G366" s="400" t="str">
        <f>IF(Розрахунок!I364&lt;&gt;"",LEFT(Розрахунок!I364,LEN(Розрахунок!I364)-1)," ")</f>
        <v xml:space="preserve"> </v>
      </c>
      <c r="H366" s="136">
        <f>Розрахунок!J364</f>
        <v>0</v>
      </c>
      <c r="I366" s="399" t="str">
        <f>IF(Розрахунок!K364&lt;&gt;"",LEFT(Розрахунок!K364, LEN(Розрахунок!K364)-1)," ")</f>
        <v xml:space="preserve"> </v>
      </c>
      <c r="J366" s="399">
        <f>Розрахунок!E364</f>
        <v>0</v>
      </c>
      <c r="K366" s="85">
        <f>Розрахунок!DN364</f>
        <v>0</v>
      </c>
      <c r="L366" s="398">
        <f>Розрахунок!DM364</f>
        <v>0</v>
      </c>
      <c r="M366" s="399">
        <f ca="1">Розрахунок!L364</f>
        <v>0</v>
      </c>
      <c r="N366" s="399">
        <f ca="1">Розрахунок!M364</f>
        <v>0</v>
      </c>
      <c r="O366" s="399">
        <f ca="1">Розрахунок!N364</f>
        <v>0</v>
      </c>
      <c r="P366" s="399">
        <f ca="1">Розрахунок!O364</f>
        <v>0</v>
      </c>
      <c r="Q366" s="387">
        <f ca="1">Розрахунок!DL364</f>
        <v>0</v>
      </c>
      <c r="R366" s="383" t="str">
        <f t="shared" si="19"/>
        <v xml:space="preserve"> </v>
      </c>
      <c r="S366" s="398">
        <f>Розрахунок!U364</f>
        <v>0</v>
      </c>
      <c r="T366" s="400">
        <f>Розрахунок!AB364</f>
        <v>0</v>
      </c>
      <c r="U366" s="136">
        <f>Розрахунок!AI364</f>
        <v>0</v>
      </c>
      <c r="V366" s="85">
        <f>Розрахунок!AP364</f>
        <v>0</v>
      </c>
      <c r="W366" s="398">
        <f>Розрахунок!AW364</f>
        <v>0</v>
      </c>
      <c r="X366" s="400">
        <f>Розрахунок!BD364</f>
        <v>0</v>
      </c>
      <c r="Y366" s="136">
        <f>Розрахунок!BK364</f>
        <v>0</v>
      </c>
      <c r="Z366" s="85">
        <f>Розрахунок!BR364</f>
        <v>0</v>
      </c>
      <c r="AA366" s="398">
        <f>Розрахунок!BY364</f>
        <v>0</v>
      </c>
      <c r="AB366" s="85">
        <f>Розрахунок!CF364</f>
        <v>0</v>
      </c>
      <c r="AC366" s="398">
        <f>Розрахунок!CM364</f>
        <v>0</v>
      </c>
      <c r="AD366" s="400">
        <f>Розрахунок!CT364</f>
        <v>0</v>
      </c>
      <c r="AE366" s="398">
        <f>Розрахунок!DA364</f>
        <v>0</v>
      </c>
      <c r="AF366" s="400">
        <f>Розрахунок!DH364</f>
        <v>0</v>
      </c>
      <c r="AG366" s="148"/>
      <c r="AI366" s="30" t="e">
        <f ca="1">Розрахунок!ED364</f>
        <v>#NAME?</v>
      </c>
      <c r="AJ366" s="31" t="e">
        <f ca="1">Розрахунок!EE364</f>
        <v>#NAME?</v>
      </c>
      <c r="AK366" s="31" t="e">
        <f ca="1">Розрахунок!EF364</f>
        <v>#NAME?</v>
      </c>
      <c r="AL366" s="31" t="e">
        <f ca="1">Розрахунок!EG364</f>
        <v>#NAME?</v>
      </c>
      <c r="AM366" s="31" t="e">
        <f ca="1">Розрахунок!EH364</f>
        <v>#NAME?</v>
      </c>
      <c r="AN366" s="31" t="e">
        <f ca="1">Розрахунок!EI364</f>
        <v>#NAME?</v>
      </c>
      <c r="AO366" s="32" t="e">
        <f ca="1">Розрахунок!EJ364</f>
        <v>#NAME?</v>
      </c>
      <c r="AP366" s="149" t="e">
        <f ca="1">IF(OR(Розрахунок!$EP364&lt;&gt;""),"+","")</f>
        <v>#NAME?</v>
      </c>
      <c r="AQ366" s="5"/>
    </row>
    <row r="367" spans="1:43" s="52" customFormat="1" hidden="1" x14ac:dyDescent="0.2">
      <c r="A367" s="417" t="e">
        <f ca="1">Розрахунок!A365</f>
        <v>#NAME?</v>
      </c>
      <c r="B367" s="371">
        <f>Розрахунок!B365</f>
        <v>0</v>
      </c>
      <c r="C367" s="417" t="str">
        <f>Розрахунок!C365</f>
        <v/>
      </c>
      <c r="D367" s="398" t="str">
        <f>IF(Розрахунок!F365&lt;&gt;"",LEFT(Розрахунок!F365,LEN(Розрахунок!F365)-1)," ")</f>
        <v xml:space="preserve"> </v>
      </c>
      <c r="E367" s="399" t="str">
        <f>IF(Розрахунок!G365&lt;&gt;"",LEFT(Розрахунок!G365,LEN(Розрахунок!G365)-1)," ")</f>
        <v xml:space="preserve"> </v>
      </c>
      <c r="F367" s="399" t="str">
        <f>IF(Розрахунок!H365&lt;&gt;"",LEFT(Розрахунок!H365,LEN(Розрахунок!H365)-1)," ")</f>
        <v xml:space="preserve"> </v>
      </c>
      <c r="G367" s="400" t="str">
        <f>IF(Розрахунок!I365&lt;&gt;"",LEFT(Розрахунок!I365,LEN(Розрахунок!I365)-1)," ")</f>
        <v xml:space="preserve"> </v>
      </c>
      <c r="H367" s="136">
        <f>Розрахунок!J365</f>
        <v>0</v>
      </c>
      <c r="I367" s="399" t="str">
        <f>IF(Розрахунок!K365&lt;&gt;"",LEFT(Розрахунок!K365, LEN(Розрахунок!K365)-1)," ")</f>
        <v xml:space="preserve"> </v>
      </c>
      <c r="J367" s="399">
        <f>Розрахунок!E365</f>
        <v>0</v>
      </c>
      <c r="K367" s="85">
        <f>Розрахунок!DN365</f>
        <v>0</v>
      </c>
      <c r="L367" s="398">
        <f>Розрахунок!DM365</f>
        <v>0</v>
      </c>
      <c r="M367" s="399">
        <f ca="1">Розрахунок!L365</f>
        <v>0</v>
      </c>
      <c r="N367" s="399">
        <f ca="1">Розрахунок!M365</f>
        <v>0</v>
      </c>
      <c r="O367" s="399">
        <f ca="1">Розрахунок!N365</f>
        <v>0</v>
      </c>
      <c r="P367" s="399">
        <f ca="1">Розрахунок!O365</f>
        <v>0</v>
      </c>
      <c r="Q367" s="387">
        <f ca="1">Розрахунок!DL365</f>
        <v>0</v>
      </c>
      <c r="R367" s="383" t="str">
        <f t="shared" si="19"/>
        <v xml:space="preserve"> </v>
      </c>
      <c r="S367" s="398">
        <f>Розрахунок!U365</f>
        <v>0</v>
      </c>
      <c r="T367" s="400">
        <f>Розрахунок!AB365</f>
        <v>0</v>
      </c>
      <c r="U367" s="136">
        <f>Розрахунок!AI365</f>
        <v>0</v>
      </c>
      <c r="V367" s="85">
        <f>Розрахунок!AP365</f>
        <v>0</v>
      </c>
      <c r="W367" s="398">
        <f>Розрахунок!AW365</f>
        <v>0</v>
      </c>
      <c r="X367" s="400">
        <f>Розрахунок!BD365</f>
        <v>0</v>
      </c>
      <c r="Y367" s="136">
        <f>Розрахунок!BK365</f>
        <v>0</v>
      </c>
      <c r="Z367" s="85">
        <f>Розрахунок!BR365</f>
        <v>0</v>
      </c>
      <c r="AA367" s="398">
        <f>Розрахунок!BY365</f>
        <v>0</v>
      </c>
      <c r="AB367" s="85">
        <f>Розрахунок!CF365</f>
        <v>0</v>
      </c>
      <c r="AC367" s="398">
        <f>Розрахунок!CM365</f>
        <v>0</v>
      </c>
      <c r="AD367" s="400">
        <f>Розрахунок!CT365</f>
        <v>0</v>
      </c>
      <c r="AE367" s="398">
        <f>Розрахунок!DA365</f>
        <v>0</v>
      </c>
      <c r="AF367" s="400">
        <f>Розрахунок!DH365</f>
        <v>0</v>
      </c>
      <c r="AG367" s="148"/>
      <c r="AI367" s="30" t="e">
        <f ca="1">Розрахунок!ED365</f>
        <v>#NAME?</v>
      </c>
      <c r="AJ367" s="31" t="e">
        <f ca="1">Розрахунок!EE365</f>
        <v>#NAME?</v>
      </c>
      <c r="AK367" s="31" t="e">
        <f ca="1">Розрахунок!EF365</f>
        <v>#NAME?</v>
      </c>
      <c r="AL367" s="31" t="e">
        <f ca="1">Розрахунок!EG365</f>
        <v>#NAME?</v>
      </c>
      <c r="AM367" s="31" t="e">
        <f ca="1">Розрахунок!EH365</f>
        <v>#NAME?</v>
      </c>
      <c r="AN367" s="31" t="e">
        <f ca="1">Розрахунок!EI365</f>
        <v>#NAME?</v>
      </c>
      <c r="AO367" s="32" t="e">
        <f ca="1">Розрахунок!EJ365</f>
        <v>#NAME?</v>
      </c>
      <c r="AP367" s="149" t="e">
        <f ca="1">IF(OR(Розрахунок!$EP365&lt;&gt;""),"+","")</f>
        <v>#NAME?</v>
      </c>
      <c r="AQ367" s="5"/>
    </row>
    <row r="368" spans="1:43" s="52" customFormat="1" hidden="1" x14ac:dyDescent="0.2">
      <c r="A368" s="417" t="e">
        <f ca="1">Розрахунок!A366</f>
        <v>#NAME?</v>
      </c>
      <c r="B368" s="371">
        <f>Розрахунок!B366</f>
        <v>0</v>
      </c>
      <c r="C368" s="417" t="str">
        <f>Розрахунок!C366</f>
        <v/>
      </c>
      <c r="D368" s="398" t="str">
        <f>IF(Розрахунок!F366&lt;&gt;"",LEFT(Розрахунок!F366,LEN(Розрахунок!F366)-1)," ")</f>
        <v xml:space="preserve"> </v>
      </c>
      <c r="E368" s="399" t="str">
        <f>IF(Розрахунок!G366&lt;&gt;"",LEFT(Розрахунок!G366,LEN(Розрахунок!G366)-1)," ")</f>
        <v xml:space="preserve"> </v>
      </c>
      <c r="F368" s="399" t="str">
        <f>IF(Розрахунок!H366&lt;&gt;"",LEFT(Розрахунок!H366,LEN(Розрахунок!H366)-1)," ")</f>
        <v xml:space="preserve"> </v>
      </c>
      <c r="G368" s="400" t="str">
        <f>IF(Розрахунок!I366&lt;&gt;"",LEFT(Розрахунок!I366,LEN(Розрахунок!I366)-1)," ")</f>
        <v xml:space="preserve"> </v>
      </c>
      <c r="H368" s="136">
        <f>Розрахунок!J366</f>
        <v>0</v>
      </c>
      <c r="I368" s="399" t="str">
        <f>IF(Розрахунок!K366&lt;&gt;"",LEFT(Розрахунок!K366, LEN(Розрахунок!K366)-1)," ")</f>
        <v xml:space="preserve"> </v>
      </c>
      <c r="J368" s="399">
        <f>Розрахунок!E366</f>
        <v>0</v>
      </c>
      <c r="K368" s="85">
        <f>Розрахунок!DN366</f>
        <v>0</v>
      </c>
      <c r="L368" s="398">
        <f>Розрахунок!DM366</f>
        <v>0</v>
      </c>
      <c r="M368" s="399">
        <f ca="1">Розрахунок!L366</f>
        <v>0</v>
      </c>
      <c r="N368" s="399">
        <f ca="1">Розрахунок!M366</f>
        <v>0</v>
      </c>
      <c r="O368" s="399">
        <f ca="1">Розрахунок!N366</f>
        <v>0</v>
      </c>
      <c r="P368" s="399">
        <f ca="1">Розрахунок!O366</f>
        <v>0</v>
      </c>
      <c r="Q368" s="387">
        <f ca="1">Розрахунок!DL366</f>
        <v>0</v>
      </c>
      <c r="R368" s="383" t="str">
        <f t="shared" si="19"/>
        <v xml:space="preserve"> </v>
      </c>
      <c r="S368" s="398">
        <f>Розрахунок!U366</f>
        <v>0</v>
      </c>
      <c r="T368" s="400">
        <f>Розрахунок!AB366</f>
        <v>0</v>
      </c>
      <c r="U368" s="136">
        <f>Розрахунок!AI366</f>
        <v>0</v>
      </c>
      <c r="V368" s="85">
        <f>Розрахунок!AP366</f>
        <v>0</v>
      </c>
      <c r="W368" s="398">
        <f>Розрахунок!AW366</f>
        <v>0</v>
      </c>
      <c r="X368" s="400">
        <f>Розрахунок!BD366</f>
        <v>0</v>
      </c>
      <c r="Y368" s="136">
        <f>Розрахунок!BK366</f>
        <v>0</v>
      </c>
      <c r="Z368" s="85">
        <f>Розрахунок!BR366</f>
        <v>0</v>
      </c>
      <c r="AA368" s="398">
        <f>Розрахунок!BY366</f>
        <v>0</v>
      </c>
      <c r="AB368" s="85">
        <f>Розрахунок!CF366</f>
        <v>0</v>
      </c>
      <c r="AC368" s="398">
        <f>Розрахунок!CM366</f>
        <v>0</v>
      </c>
      <c r="AD368" s="400">
        <f>Розрахунок!CT366</f>
        <v>0</v>
      </c>
      <c r="AE368" s="398">
        <f>Розрахунок!DA366</f>
        <v>0</v>
      </c>
      <c r="AF368" s="400">
        <f>Розрахунок!DH366</f>
        <v>0</v>
      </c>
      <c r="AG368" s="148"/>
      <c r="AI368" s="30" t="e">
        <f ca="1">Розрахунок!ED366</f>
        <v>#NAME?</v>
      </c>
      <c r="AJ368" s="31" t="e">
        <f ca="1">Розрахунок!EE366</f>
        <v>#NAME?</v>
      </c>
      <c r="AK368" s="31" t="e">
        <f ca="1">Розрахунок!EF366</f>
        <v>#NAME?</v>
      </c>
      <c r="AL368" s="31" t="e">
        <f ca="1">Розрахунок!EG366</f>
        <v>#NAME?</v>
      </c>
      <c r="AM368" s="31" t="e">
        <f ca="1">Розрахунок!EH366</f>
        <v>#NAME?</v>
      </c>
      <c r="AN368" s="31" t="e">
        <f ca="1">Розрахунок!EI366</f>
        <v>#NAME?</v>
      </c>
      <c r="AO368" s="32" t="e">
        <f ca="1">Розрахунок!EJ366</f>
        <v>#NAME?</v>
      </c>
      <c r="AP368" s="149" t="e">
        <f ca="1">IF(OR(Розрахунок!$EP366&lt;&gt;""),"+","")</f>
        <v>#NAME?</v>
      </c>
      <c r="AQ368" s="5"/>
    </row>
    <row r="369" spans="1:43" s="52" customFormat="1" hidden="1" x14ac:dyDescent="0.2">
      <c r="A369" s="417" t="e">
        <f ca="1">Розрахунок!A367</f>
        <v>#NAME?</v>
      </c>
      <c r="B369" s="371">
        <f>Розрахунок!B367</f>
        <v>0</v>
      </c>
      <c r="C369" s="417" t="str">
        <f>Розрахунок!C367</f>
        <v/>
      </c>
      <c r="D369" s="398" t="str">
        <f>IF(Розрахунок!F367&lt;&gt;"",LEFT(Розрахунок!F367,LEN(Розрахунок!F367)-1)," ")</f>
        <v xml:space="preserve"> </v>
      </c>
      <c r="E369" s="399" t="str">
        <f>IF(Розрахунок!G367&lt;&gt;"",LEFT(Розрахунок!G367,LEN(Розрахунок!G367)-1)," ")</f>
        <v xml:space="preserve"> </v>
      </c>
      <c r="F369" s="399" t="str">
        <f>IF(Розрахунок!H367&lt;&gt;"",LEFT(Розрахунок!H367,LEN(Розрахунок!H367)-1)," ")</f>
        <v xml:space="preserve"> </v>
      </c>
      <c r="G369" s="400" t="str">
        <f>IF(Розрахунок!I367&lt;&gt;"",LEFT(Розрахунок!I367,LEN(Розрахунок!I367)-1)," ")</f>
        <v xml:space="preserve"> </v>
      </c>
      <c r="H369" s="136">
        <f>Розрахунок!J367</f>
        <v>0</v>
      </c>
      <c r="I369" s="399" t="str">
        <f>IF(Розрахунок!K367&lt;&gt;"",LEFT(Розрахунок!K367, LEN(Розрахунок!K367)-1)," ")</f>
        <v xml:space="preserve"> </v>
      </c>
      <c r="J369" s="399">
        <f>Розрахунок!E367</f>
        <v>0</v>
      </c>
      <c r="K369" s="85">
        <f>Розрахунок!DN367</f>
        <v>0</v>
      </c>
      <c r="L369" s="398">
        <f>Розрахунок!DM367</f>
        <v>0</v>
      </c>
      <c r="M369" s="399">
        <f ca="1">Розрахунок!L367</f>
        <v>0</v>
      </c>
      <c r="N369" s="399">
        <f ca="1">Розрахунок!M367</f>
        <v>0</v>
      </c>
      <c r="O369" s="399">
        <f ca="1">Розрахунок!N367</f>
        <v>0</v>
      </c>
      <c r="P369" s="399">
        <f ca="1">Розрахунок!O367</f>
        <v>0</v>
      </c>
      <c r="Q369" s="387">
        <f ca="1">Розрахунок!DL367</f>
        <v>0</v>
      </c>
      <c r="R369" s="383" t="str">
        <f t="shared" ref="R369:R418" si="20">IF(L369&lt;&gt;0,M369/L369," ")</f>
        <v xml:space="preserve"> </v>
      </c>
      <c r="S369" s="398">
        <f>Розрахунок!U367</f>
        <v>0</v>
      </c>
      <c r="T369" s="400">
        <f>Розрахунок!AB367</f>
        <v>0</v>
      </c>
      <c r="U369" s="136">
        <f>Розрахунок!AI367</f>
        <v>0</v>
      </c>
      <c r="V369" s="85">
        <f>Розрахунок!AP367</f>
        <v>0</v>
      </c>
      <c r="W369" s="398">
        <f>Розрахунок!AW367</f>
        <v>0</v>
      </c>
      <c r="X369" s="400">
        <f>Розрахунок!BD367</f>
        <v>0</v>
      </c>
      <c r="Y369" s="136">
        <f>Розрахунок!BK367</f>
        <v>0</v>
      </c>
      <c r="Z369" s="85">
        <f>Розрахунок!BR367</f>
        <v>0</v>
      </c>
      <c r="AA369" s="398">
        <f>Розрахунок!BY367</f>
        <v>0</v>
      </c>
      <c r="AB369" s="85">
        <f>Розрахунок!CF367</f>
        <v>0</v>
      </c>
      <c r="AC369" s="398">
        <f>Розрахунок!CM367</f>
        <v>0</v>
      </c>
      <c r="AD369" s="400">
        <f>Розрахунок!CT367</f>
        <v>0</v>
      </c>
      <c r="AE369" s="398">
        <f>Розрахунок!DA367</f>
        <v>0</v>
      </c>
      <c r="AF369" s="400">
        <f>Розрахунок!DH367</f>
        <v>0</v>
      </c>
      <c r="AG369" s="148"/>
      <c r="AI369" s="30" t="e">
        <f ca="1">Розрахунок!ED367</f>
        <v>#NAME?</v>
      </c>
      <c r="AJ369" s="31" t="e">
        <f ca="1">Розрахунок!EE367</f>
        <v>#NAME?</v>
      </c>
      <c r="AK369" s="31" t="e">
        <f ca="1">Розрахунок!EF367</f>
        <v>#NAME?</v>
      </c>
      <c r="AL369" s="31" t="e">
        <f ca="1">Розрахунок!EG367</f>
        <v>#NAME?</v>
      </c>
      <c r="AM369" s="31" t="e">
        <f ca="1">Розрахунок!EH367</f>
        <v>#NAME?</v>
      </c>
      <c r="AN369" s="31" t="e">
        <f ca="1">Розрахунок!EI367</f>
        <v>#NAME?</v>
      </c>
      <c r="AO369" s="32" t="e">
        <f ca="1">Розрахунок!EJ367</f>
        <v>#NAME?</v>
      </c>
      <c r="AP369" s="149" t="e">
        <f ca="1">IF(OR(Розрахунок!$EP367&lt;&gt;""),"+","")</f>
        <v>#NAME?</v>
      </c>
      <c r="AQ369" s="5"/>
    </row>
    <row r="370" spans="1:43" s="52" customFormat="1" hidden="1" x14ac:dyDescent="0.2">
      <c r="A370" s="417" t="e">
        <f ca="1">Розрахунок!A368</f>
        <v>#NAME?</v>
      </c>
      <c r="B370" s="371">
        <f>Розрахунок!B368</f>
        <v>0</v>
      </c>
      <c r="C370" s="417" t="str">
        <f>Розрахунок!C368</f>
        <v/>
      </c>
      <c r="D370" s="398" t="str">
        <f>IF(Розрахунок!F368&lt;&gt;"",LEFT(Розрахунок!F368,LEN(Розрахунок!F368)-1)," ")</f>
        <v xml:space="preserve"> </v>
      </c>
      <c r="E370" s="399" t="str">
        <f>IF(Розрахунок!G368&lt;&gt;"",LEFT(Розрахунок!G368,LEN(Розрахунок!G368)-1)," ")</f>
        <v xml:space="preserve"> </v>
      </c>
      <c r="F370" s="399" t="str">
        <f>IF(Розрахунок!H368&lt;&gt;"",LEFT(Розрахунок!H368,LEN(Розрахунок!H368)-1)," ")</f>
        <v xml:space="preserve"> </v>
      </c>
      <c r="G370" s="400" t="str">
        <f>IF(Розрахунок!I368&lt;&gt;"",LEFT(Розрахунок!I368,LEN(Розрахунок!I368)-1)," ")</f>
        <v xml:space="preserve"> </v>
      </c>
      <c r="H370" s="136">
        <f>Розрахунок!J368</f>
        <v>0</v>
      </c>
      <c r="I370" s="399" t="str">
        <f>IF(Розрахунок!K368&lt;&gt;"",LEFT(Розрахунок!K368, LEN(Розрахунок!K368)-1)," ")</f>
        <v xml:space="preserve"> </v>
      </c>
      <c r="J370" s="399">
        <f>Розрахунок!E368</f>
        <v>0</v>
      </c>
      <c r="K370" s="85">
        <f>Розрахунок!DN368</f>
        <v>0</v>
      </c>
      <c r="L370" s="398">
        <f>Розрахунок!DM368</f>
        <v>0</v>
      </c>
      <c r="M370" s="399">
        <f ca="1">Розрахунок!L368</f>
        <v>0</v>
      </c>
      <c r="N370" s="399">
        <f ca="1">Розрахунок!M368</f>
        <v>0</v>
      </c>
      <c r="O370" s="399">
        <f ca="1">Розрахунок!N368</f>
        <v>0</v>
      </c>
      <c r="P370" s="399">
        <f ca="1">Розрахунок!O368</f>
        <v>0</v>
      </c>
      <c r="Q370" s="387">
        <f ca="1">Розрахунок!DL368</f>
        <v>0</v>
      </c>
      <c r="R370" s="383" t="str">
        <f t="shared" si="20"/>
        <v xml:space="preserve"> </v>
      </c>
      <c r="S370" s="398">
        <f>Розрахунок!U368</f>
        <v>0</v>
      </c>
      <c r="T370" s="400">
        <f>Розрахунок!AB368</f>
        <v>0</v>
      </c>
      <c r="U370" s="136">
        <f>Розрахунок!AI368</f>
        <v>0</v>
      </c>
      <c r="V370" s="85">
        <f>Розрахунок!AP368</f>
        <v>0</v>
      </c>
      <c r="W370" s="398">
        <f>Розрахунок!AW368</f>
        <v>0</v>
      </c>
      <c r="X370" s="400">
        <f>Розрахунок!BD368</f>
        <v>0</v>
      </c>
      <c r="Y370" s="136">
        <f>Розрахунок!BK368</f>
        <v>0</v>
      </c>
      <c r="Z370" s="85">
        <f>Розрахунок!BR368</f>
        <v>0</v>
      </c>
      <c r="AA370" s="398">
        <f>Розрахунок!BY368</f>
        <v>0</v>
      </c>
      <c r="AB370" s="85">
        <f>Розрахунок!CF368</f>
        <v>0</v>
      </c>
      <c r="AC370" s="398">
        <f>Розрахунок!CM368</f>
        <v>0</v>
      </c>
      <c r="AD370" s="400">
        <f>Розрахунок!CT368</f>
        <v>0</v>
      </c>
      <c r="AE370" s="398">
        <f>Розрахунок!DA368</f>
        <v>0</v>
      </c>
      <c r="AF370" s="400">
        <f>Розрахунок!DH368</f>
        <v>0</v>
      </c>
      <c r="AG370" s="148"/>
      <c r="AI370" s="30" t="e">
        <f ca="1">Розрахунок!ED368</f>
        <v>#NAME?</v>
      </c>
      <c r="AJ370" s="31" t="e">
        <f ca="1">Розрахунок!EE368</f>
        <v>#NAME?</v>
      </c>
      <c r="AK370" s="31" t="e">
        <f ca="1">Розрахунок!EF368</f>
        <v>#NAME?</v>
      </c>
      <c r="AL370" s="31" t="e">
        <f ca="1">Розрахунок!EG368</f>
        <v>#NAME?</v>
      </c>
      <c r="AM370" s="31" t="e">
        <f ca="1">Розрахунок!EH368</f>
        <v>#NAME?</v>
      </c>
      <c r="AN370" s="31" t="e">
        <f ca="1">Розрахунок!EI368</f>
        <v>#NAME?</v>
      </c>
      <c r="AO370" s="32" t="e">
        <f ca="1">Розрахунок!EJ368</f>
        <v>#NAME?</v>
      </c>
      <c r="AP370" s="149" t="e">
        <f ca="1">IF(OR(Розрахунок!$EP368&lt;&gt;""),"+","")</f>
        <v>#NAME?</v>
      </c>
      <c r="AQ370" s="5"/>
    </row>
    <row r="371" spans="1:43" s="52" customFormat="1" hidden="1" x14ac:dyDescent="0.2">
      <c r="A371" s="417" t="e">
        <f ca="1">Розрахунок!A369</f>
        <v>#NAME?</v>
      </c>
      <c r="B371" s="371">
        <f>Розрахунок!B369</f>
        <v>0</v>
      </c>
      <c r="C371" s="417" t="str">
        <f>Розрахунок!C369</f>
        <v/>
      </c>
      <c r="D371" s="398" t="str">
        <f>IF(Розрахунок!F369&lt;&gt;"",LEFT(Розрахунок!F369,LEN(Розрахунок!F369)-1)," ")</f>
        <v xml:space="preserve"> </v>
      </c>
      <c r="E371" s="399" t="str">
        <f>IF(Розрахунок!G369&lt;&gt;"",LEFT(Розрахунок!G369,LEN(Розрахунок!G369)-1)," ")</f>
        <v xml:space="preserve"> </v>
      </c>
      <c r="F371" s="399" t="str">
        <f>IF(Розрахунок!H369&lt;&gt;"",LEFT(Розрахунок!H369,LEN(Розрахунок!H369)-1)," ")</f>
        <v xml:space="preserve"> </v>
      </c>
      <c r="G371" s="400" t="str">
        <f>IF(Розрахунок!I369&lt;&gt;"",LEFT(Розрахунок!I369,LEN(Розрахунок!I369)-1)," ")</f>
        <v xml:space="preserve"> </v>
      </c>
      <c r="H371" s="136">
        <f>Розрахунок!J369</f>
        <v>0</v>
      </c>
      <c r="I371" s="399" t="str">
        <f>IF(Розрахунок!K369&lt;&gt;"",LEFT(Розрахунок!K369, LEN(Розрахунок!K369)-1)," ")</f>
        <v xml:space="preserve"> </v>
      </c>
      <c r="J371" s="399">
        <f>Розрахунок!E369</f>
        <v>0</v>
      </c>
      <c r="K371" s="85">
        <f>Розрахунок!DN369</f>
        <v>0</v>
      </c>
      <c r="L371" s="398">
        <f>Розрахунок!DM369</f>
        <v>0</v>
      </c>
      <c r="M371" s="399">
        <f ca="1">Розрахунок!L369</f>
        <v>0</v>
      </c>
      <c r="N371" s="399">
        <f ca="1">Розрахунок!M369</f>
        <v>0</v>
      </c>
      <c r="O371" s="399">
        <f ca="1">Розрахунок!N369</f>
        <v>0</v>
      </c>
      <c r="P371" s="399">
        <f ca="1">Розрахунок!O369</f>
        <v>0</v>
      </c>
      <c r="Q371" s="387">
        <f ca="1">Розрахунок!DL369</f>
        <v>0</v>
      </c>
      <c r="R371" s="383" t="str">
        <f t="shared" si="20"/>
        <v xml:space="preserve"> </v>
      </c>
      <c r="S371" s="398">
        <f>Розрахунок!U369</f>
        <v>0</v>
      </c>
      <c r="T371" s="400">
        <f>Розрахунок!AB369</f>
        <v>0</v>
      </c>
      <c r="U371" s="136">
        <f>Розрахунок!AI369</f>
        <v>0</v>
      </c>
      <c r="V371" s="85">
        <f>Розрахунок!AP369</f>
        <v>0</v>
      </c>
      <c r="W371" s="398">
        <f>Розрахунок!AW369</f>
        <v>0</v>
      </c>
      <c r="X371" s="400">
        <f>Розрахунок!BD369</f>
        <v>0</v>
      </c>
      <c r="Y371" s="136">
        <f>Розрахунок!BK369</f>
        <v>0</v>
      </c>
      <c r="Z371" s="85">
        <f>Розрахунок!BR369</f>
        <v>0</v>
      </c>
      <c r="AA371" s="398">
        <f>Розрахунок!BY369</f>
        <v>0</v>
      </c>
      <c r="AB371" s="85">
        <f>Розрахунок!CF369</f>
        <v>0</v>
      </c>
      <c r="AC371" s="398">
        <f>Розрахунок!CM369</f>
        <v>0</v>
      </c>
      <c r="AD371" s="400">
        <f>Розрахунок!CT369</f>
        <v>0</v>
      </c>
      <c r="AE371" s="398">
        <f>Розрахунок!DA369</f>
        <v>0</v>
      </c>
      <c r="AF371" s="400">
        <f>Розрахунок!DH369</f>
        <v>0</v>
      </c>
      <c r="AG371" s="148"/>
      <c r="AI371" s="30" t="e">
        <f ca="1">Розрахунок!ED369</f>
        <v>#NAME?</v>
      </c>
      <c r="AJ371" s="31" t="e">
        <f ca="1">Розрахунок!EE369</f>
        <v>#NAME?</v>
      </c>
      <c r="AK371" s="31" t="e">
        <f ca="1">Розрахунок!EF369</f>
        <v>#NAME?</v>
      </c>
      <c r="AL371" s="31" t="e">
        <f ca="1">Розрахунок!EG369</f>
        <v>#NAME?</v>
      </c>
      <c r="AM371" s="31" t="e">
        <f ca="1">Розрахунок!EH369</f>
        <v>#NAME?</v>
      </c>
      <c r="AN371" s="31" t="e">
        <f ca="1">Розрахунок!EI369</f>
        <v>#NAME?</v>
      </c>
      <c r="AO371" s="32" t="e">
        <f ca="1">Розрахунок!EJ369</f>
        <v>#NAME?</v>
      </c>
      <c r="AP371" s="149" t="e">
        <f ca="1">IF(OR(Розрахунок!$EP369&lt;&gt;""),"+","")</f>
        <v>#NAME?</v>
      </c>
      <c r="AQ371" s="5"/>
    </row>
    <row r="372" spans="1:43" s="52" customFormat="1" hidden="1" x14ac:dyDescent="0.2">
      <c r="A372" s="417" t="e">
        <f ca="1">Розрахунок!A370</f>
        <v>#NAME?</v>
      </c>
      <c r="B372" s="371">
        <f>Розрахунок!B370</f>
        <v>0</v>
      </c>
      <c r="C372" s="417" t="str">
        <f>Розрахунок!C370</f>
        <v/>
      </c>
      <c r="D372" s="398" t="str">
        <f>IF(Розрахунок!F370&lt;&gt;"",LEFT(Розрахунок!F370,LEN(Розрахунок!F370)-1)," ")</f>
        <v xml:space="preserve"> </v>
      </c>
      <c r="E372" s="399" t="str">
        <f>IF(Розрахунок!G370&lt;&gt;"",LEFT(Розрахунок!G370,LEN(Розрахунок!G370)-1)," ")</f>
        <v xml:space="preserve"> </v>
      </c>
      <c r="F372" s="399" t="str">
        <f>IF(Розрахунок!H370&lt;&gt;"",LEFT(Розрахунок!H370,LEN(Розрахунок!H370)-1)," ")</f>
        <v xml:space="preserve"> </v>
      </c>
      <c r="G372" s="400" t="str">
        <f>IF(Розрахунок!I370&lt;&gt;"",LEFT(Розрахунок!I370,LEN(Розрахунок!I370)-1)," ")</f>
        <v xml:space="preserve"> </v>
      </c>
      <c r="H372" s="136">
        <f>Розрахунок!J370</f>
        <v>0</v>
      </c>
      <c r="I372" s="399" t="str">
        <f>IF(Розрахунок!K370&lt;&gt;"",LEFT(Розрахунок!K370, LEN(Розрахунок!K370)-1)," ")</f>
        <v xml:space="preserve"> </v>
      </c>
      <c r="J372" s="399">
        <f>Розрахунок!E370</f>
        <v>0</v>
      </c>
      <c r="K372" s="85">
        <f>Розрахунок!DN370</f>
        <v>0</v>
      </c>
      <c r="L372" s="398">
        <f>Розрахунок!DM370</f>
        <v>0</v>
      </c>
      <c r="M372" s="399">
        <f ca="1">Розрахунок!L370</f>
        <v>0</v>
      </c>
      <c r="N372" s="399">
        <f ca="1">Розрахунок!M370</f>
        <v>0</v>
      </c>
      <c r="O372" s="399">
        <f ca="1">Розрахунок!N370</f>
        <v>0</v>
      </c>
      <c r="P372" s="399">
        <f ca="1">Розрахунок!O370</f>
        <v>0</v>
      </c>
      <c r="Q372" s="387">
        <f ca="1">Розрахунок!DL370</f>
        <v>0</v>
      </c>
      <c r="R372" s="383" t="str">
        <f t="shared" si="20"/>
        <v xml:space="preserve"> </v>
      </c>
      <c r="S372" s="398">
        <f>Розрахунок!U370</f>
        <v>0</v>
      </c>
      <c r="T372" s="400">
        <f>Розрахунок!AB370</f>
        <v>0</v>
      </c>
      <c r="U372" s="136">
        <f>Розрахунок!AI370</f>
        <v>0</v>
      </c>
      <c r="V372" s="85">
        <f>Розрахунок!AP370</f>
        <v>0</v>
      </c>
      <c r="W372" s="398">
        <f>Розрахунок!AW370</f>
        <v>0</v>
      </c>
      <c r="X372" s="400">
        <f>Розрахунок!BD370</f>
        <v>0</v>
      </c>
      <c r="Y372" s="136">
        <f>Розрахунок!BK370</f>
        <v>0</v>
      </c>
      <c r="Z372" s="85">
        <f>Розрахунок!BR370</f>
        <v>0</v>
      </c>
      <c r="AA372" s="398">
        <f>Розрахунок!BY370</f>
        <v>0</v>
      </c>
      <c r="AB372" s="85">
        <f>Розрахунок!CF370</f>
        <v>0</v>
      </c>
      <c r="AC372" s="398">
        <f>Розрахунок!CM370</f>
        <v>0</v>
      </c>
      <c r="AD372" s="400">
        <f>Розрахунок!CT370</f>
        <v>0</v>
      </c>
      <c r="AE372" s="398">
        <f>Розрахунок!DA370</f>
        <v>0</v>
      </c>
      <c r="AF372" s="400">
        <f>Розрахунок!DH370</f>
        <v>0</v>
      </c>
      <c r="AG372" s="148"/>
      <c r="AI372" s="30" t="e">
        <f ca="1">Розрахунок!ED370</f>
        <v>#NAME?</v>
      </c>
      <c r="AJ372" s="31" t="e">
        <f ca="1">Розрахунок!EE370</f>
        <v>#NAME?</v>
      </c>
      <c r="AK372" s="31" t="e">
        <f ca="1">Розрахунок!EF370</f>
        <v>#NAME?</v>
      </c>
      <c r="AL372" s="31" t="e">
        <f ca="1">Розрахунок!EG370</f>
        <v>#NAME?</v>
      </c>
      <c r="AM372" s="31" t="e">
        <f ca="1">Розрахунок!EH370</f>
        <v>#NAME?</v>
      </c>
      <c r="AN372" s="31" t="e">
        <f ca="1">Розрахунок!EI370</f>
        <v>#NAME?</v>
      </c>
      <c r="AO372" s="32" t="e">
        <f ca="1">Розрахунок!EJ370</f>
        <v>#NAME?</v>
      </c>
      <c r="AP372" s="149" t="e">
        <f ca="1">IF(OR(Розрахунок!$EP370&lt;&gt;""),"+","")</f>
        <v>#NAME?</v>
      </c>
      <c r="AQ372" s="5"/>
    </row>
    <row r="373" spans="1:43" s="52" customFormat="1" hidden="1" x14ac:dyDescent="0.2">
      <c r="A373" s="417" t="e">
        <f ca="1">Розрахунок!A371</f>
        <v>#NAME?</v>
      </c>
      <c r="B373" s="371">
        <f>Розрахунок!B371</f>
        <v>0</v>
      </c>
      <c r="C373" s="417" t="str">
        <f>Розрахунок!C371</f>
        <v/>
      </c>
      <c r="D373" s="398" t="str">
        <f>IF(Розрахунок!F371&lt;&gt;"",LEFT(Розрахунок!F371,LEN(Розрахунок!F371)-1)," ")</f>
        <v xml:space="preserve"> </v>
      </c>
      <c r="E373" s="399" t="str">
        <f>IF(Розрахунок!G371&lt;&gt;"",LEFT(Розрахунок!G371,LEN(Розрахунок!G371)-1)," ")</f>
        <v xml:space="preserve"> </v>
      </c>
      <c r="F373" s="399" t="str">
        <f>IF(Розрахунок!H371&lt;&gt;"",LEFT(Розрахунок!H371,LEN(Розрахунок!H371)-1)," ")</f>
        <v xml:space="preserve"> </v>
      </c>
      <c r="G373" s="400" t="str">
        <f>IF(Розрахунок!I371&lt;&gt;"",LEFT(Розрахунок!I371,LEN(Розрахунок!I371)-1)," ")</f>
        <v xml:space="preserve"> </v>
      </c>
      <c r="H373" s="136">
        <f>Розрахунок!J371</f>
        <v>0</v>
      </c>
      <c r="I373" s="399" t="str">
        <f>IF(Розрахунок!K371&lt;&gt;"",LEFT(Розрахунок!K371, LEN(Розрахунок!K371)-1)," ")</f>
        <v xml:space="preserve"> </v>
      </c>
      <c r="J373" s="399">
        <f>Розрахунок!E371</f>
        <v>0</v>
      </c>
      <c r="K373" s="85">
        <f>Розрахунок!DN371</f>
        <v>0</v>
      </c>
      <c r="L373" s="398">
        <f>Розрахунок!DM371</f>
        <v>0</v>
      </c>
      <c r="M373" s="399">
        <f ca="1">Розрахунок!L371</f>
        <v>0</v>
      </c>
      <c r="N373" s="399">
        <f ca="1">Розрахунок!M371</f>
        <v>0</v>
      </c>
      <c r="O373" s="399">
        <f ca="1">Розрахунок!N371</f>
        <v>0</v>
      </c>
      <c r="P373" s="399">
        <f ca="1">Розрахунок!O371</f>
        <v>0</v>
      </c>
      <c r="Q373" s="387">
        <f ca="1">Розрахунок!DL371</f>
        <v>0</v>
      </c>
      <c r="R373" s="383" t="str">
        <f t="shared" si="20"/>
        <v xml:space="preserve"> </v>
      </c>
      <c r="S373" s="398">
        <f>Розрахунок!U371</f>
        <v>0</v>
      </c>
      <c r="T373" s="400">
        <f>Розрахунок!AB371</f>
        <v>0</v>
      </c>
      <c r="U373" s="136">
        <f>Розрахунок!AI371</f>
        <v>0</v>
      </c>
      <c r="V373" s="85">
        <f>Розрахунок!AP371</f>
        <v>0</v>
      </c>
      <c r="W373" s="398">
        <f>Розрахунок!AW371</f>
        <v>0</v>
      </c>
      <c r="X373" s="400">
        <f>Розрахунок!BD371</f>
        <v>0</v>
      </c>
      <c r="Y373" s="136">
        <f>Розрахунок!BK371</f>
        <v>0</v>
      </c>
      <c r="Z373" s="85">
        <f>Розрахунок!BR371</f>
        <v>0</v>
      </c>
      <c r="AA373" s="398">
        <f>Розрахунок!BY371</f>
        <v>0</v>
      </c>
      <c r="AB373" s="85">
        <f>Розрахунок!CF371</f>
        <v>0</v>
      </c>
      <c r="AC373" s="398">
        <f>Розрахунок!CM371</f>
        <v>0</v>
      </c>
      <c r="AD373" s="400">
        <f>Розрахунок!CT371</f>
        <v>0</v>
      </c>
      <c r="AE373" s="398">
        <f>Розрахунок!DA371</f>
        <v>0</v>
      </c>
      <c r="AF373" s="400">
        <f>Розрахунок!DH371</f>
        <v>0</v>
      </c>
      <c r="AG373" s="148"/>
      <c r="AI373" s="30" t="e">
        <f ca="1">Розрахунок!ED371</f>
        <v>#NAME?</v>
      </c>
      <c r="AJ373" s="31" t="e">
        <f ca="1">Розрахунок!EE371</f>
        <v>#NAME?</v>
      </c>
      <c r="AK373" s="31" t="e">
        <f ca="1">Розрахунок!EF371</f>
        <v>#NAME?</v>
      </c>
      <c r="AL373" s="31" t="e">
        <f ca="1">Розрахунок!EG371</f>
        <v>#NAME?</v>
      </c>
      <c r="AM373" s="31" t="e">
        <f ca="1">Розрахунок!EH371</f>
        <v>#NAME?</v>
      </c>
      <c r="AN373" s="31" t="e">
        <f ca="1">Розрахунок!EI371</f>
        <v>#NAME?</v>
      </c>
      <c r="AO373" s="32" t="e">
        <f ca="1">Розрахунок!EJ371</f>
        <v>#NAME?</v>
      </c>
      <c r="AP373" s="149" t="e">
        <f ca="1">IF(OR(Розрахунок!$EP371&lt;&gt;""),"+","")</f>
        <v>#NAME?</v>
      </c>
      <c r="AQ373" s="5"/>
    </row>
    <row r="374" spans="1:43" s="52" customFormat="1" hidden="1" x14ac:dyDescent="0.2">
      <c r="A374" s="417" t="e">
        <f ca="1">Розрахунок!A372</f>
        <v>#NAME?</v>
      </c>
      <c r="B374" s="371">
        <f>Розрахунок!B372</f>
        <v>0</v>
      </c>
      <c r="C374" s="417" t="str">
        <f>Розрахунок!C372</f>
        <v/>
      </c>
      <c r="D374" s="398" t="str">
        <f>IF(Розрахунок!F372&lt;&gt;"",LEFT(Розрахунок!F372,LEN(Розрахунок!F372)-1)," ")</f>
        <v xml:space="preserve"> </v>
      </c>
      <c r="E374" s="399" t="str">
        <f>IF(Розрахунок!G372&lt;&gt;"",LEFT(Розрахунок!G372,LEN(Розрахунок!G372)-1)," ")</f>
        <v xml:space="preserve"> </v>
      </c>
      <c r="F374" s="399" t="str">
        <f>IF(Розрахунок!H372&lt;&gt;"",LEFT(Розрахунок!H372,LEN(Розрахунок!H372)-1)," ")</f>
        <v xml:space="preserve"> </v>
      </c>
      <c r="G374" s="400" t="str">
        <f>IF(Розрахунок!I372&lt;&gt;"",LEFT(Розрахунок!I372,LEN(Розрахунок!I372)-1)," ")</f>
        <v xml:space="preserve"> </v>
      </c>
      <c r="H374" s="136">
        <f>Розрахунок!J372</f>
        <v>0</v>
      </c>
      <c r="I374" s="399" t="str">
        <f>IF(Розрахунок!K372&lt;&gt;"",LEFT(Розрахунок!K372, LEN(Розрахунок!K372)-1)," ")</f>
        <v xml:space="preserve"> </v>
      </c>
      <c r="J374" s="399">
        <f>Розрахунок!E372</f>
        <v>0</v>
      </c>
      <c r="K374" s="85">
        <f>Розрахунок!DN372</f>
        <v>0</v>
      </c>
      <c r="L374" s="398">
        <f>Розрахунок!DM372</f>
        <v>0</v>
      </c>
      <c r="M374" s="399">
        <f ca="1">Розрахунок!L372</f>
        <v>0</v>
      </c>
      <c r="N374" s="399">
        <f ca="1">Розрахунок!M372</f>
        <v>0</v>
      </c>
      <c r="O374" s="399">
        <f ca="1">Розрахунок!N372</f>
        <v>0</v>
      </c>
      <c r="P374" s="399">
        <f ca="1">Розрахунок!O372</f>
        <v>0</v>
      </c>
      <c r="Q374" s="387">
        <f ca="1">Розрахунок!DL372</f>
        <v>0</v>
      </c>
      <c r="R374" s="383" t="str">
        <f t="shared" si="20"/>
        <v xml:space="preserve"> </v>
      </c>
      <c r="S374" s="398">
        <f>Розрахунок!U372</f>
        <v>0</v>
      </c>
      <c r="T374" s="400">
        <f>Розрахунок!AB372</f>
        <v>0</v>
      </c>
      <c r="U374" s="136">
        <f>Розрахунок!AI372</f>
        <v>0</v>
      </c>
      <c r="V374" s="85">
        <f>Розрахунок!AP372</f>
        <v>0</v>
      </c>
      <c r="W374" s="398">
        <f>Розрахунок!AW372</f>
        <v>0</v>
      </c>
      <c r="X374" s="400">
        <f>Розрахунок!BD372</f>
        <v>0</v>
      </c>
      <c r="Y374" s="136">
        <f>Розрахунок!BK372</f>
        <v>0</v>
      </c>
      <c r="Z374" s="85">
        <f>Розрахунок!BR372</f>
        <v>0</v>
      </c>
      <c r="AA374" s="398">
        <f>Розрахунок!BY372</f>
        <v>0</v>
      </c>
      <c r="AB374" s="85">
        <f>Розрахунок!CF372</f>
        <v>0</v>
      </c>
      <c r="AC374" s="398">
        <f>Розрахунок!CM372</f>
        <v>0</v>
      </c>
      <c r="AD374" s="400">
        <f>Розрахунок!CT372</f>
        <v>0</v>
      </c>
      <c r="AE374" s="398">
        <f>Розрахунок!DA372</f>
        <v>0</v>
      </c>
      <c r="AF374" s="400">
        <f>Розрахунок!DH372</f>
        <v>0</v>
      </c>
      <c r="AG374" s="148"/>
      <c r="AI374" s="30" t="e">
        <f ca="1">Розрахунок!ED372</f>
        <v>#NAME?</v>
      </c>
      <c r="AJ374" s="31" t="e">
        <f ca="1">Розрахунок!EE372</f>
        <v>#NAME?</v>
      </c>
      <c r="AK374" s="31" t="e">
        <f ca="1">Розрахунок!EF372</f>
        <v>#NAME?</v>
      </c>
      <c r="AL374" s="31" t="e">
        <f ca="1">Розрахунок!EG372</f>
        <v>#NAME?</v>
      </c>
      <c r="AM374" s="31" t="e">
        <f ca="1">Розрахунок!EH372</f>
        <v>#NAME?</v>
      </c>
      <c r="AN374" s="31" t="e">
        <f ca="1">Розрахунок!EI372</f>
        <v>#NAME?</v>
      </c>
      <c r="AO374" s="32" t="e">
        <f ca="1">Розрахунок!EJ372</f>
        <v>#NAME?</v>
      </c>
      <c r="AP374" s="149" t="e">
        <f ca="1">IF(OR(Розрахунок!$EP372&lt;&gt;""),"+","")</f>
        <v>#NAME?</v>
      </c>
      <c r="AQ374" s="5"/>
    </row>
    <row r="375" spans="1:43" s="52" customFormat="1" hidden="1" x14ac:dyDescent="0.2">
      <c r="A375" s="417" t="e">
        <f ca="1">Розрахунок!A373</f>
        <v>#NAME?</v>
      </c>
      <c r="B375" s="371">
        <f>Розрахунок!B373</f>
        <v>0</v>
      </c>
      <c r="C375" s="417" t="str">
        <f>Розрахунок!C373</f>
        <v/>
      </c>
      <c r="D375" s="398" t="str">
        <f>IF(Розрахунок!F373&lt;&gt;"",LEFT(Розрахунок!F373,LEN(Розрахунок!F373)-1)," ")</f>
        <v xml:space="preserve"> </v>
      </c>
      <c r="E375" s="399" t="str">
        <f>IF(Розрахунок!G373&lt;&gt;"",LEFT(Розрахунок!G373,LEN(Розрахунок!G373)-1)," ")</f>
        <v xml:space="preserve"> </v>
      </c>
      <c r="F375" s="399" t="str">
        <f>IF(Розрахунок!H373&lt;&gt;"",LEFT(Розрахунок!H373,LEN(Розрахунок!H373)-1)," ")</f>
        <v xml:space="preserve"> </v>
      </c>
      <c r="G375" s="400" t="str">
        <f>IF(Розрахунок!I373&lt;&gt;"",LEFT(Розрахунок!I373,LEN(Розрахунок!I373)-1)," ")</f>
        <v xml:space="preserve"> </v>
      </c>
      <c r="H375" s="136">
        <f>Розрахунок!J373</f>
        <v>0</v>
      </c>
      <c r="I375" s="399" t="str">
        <f>IF(Розрахунок!K373&lt;&gt;"",LEFT(Розрахунок!K373, LEN(Розрахунок!K373)-1)," ")</f>
        <v xml:space="preserve"> </v>
      </c>
      <c r="J375" s="399">
        <f>Розрахунок!E373</f>
        <v>0</v>
      </c>
      <c r="K375" s="85">
        <f>Розрахунок!DN373</f>
        <v>0</v>
      </c>
      <c r="L375" s="398">
        <f>Розрахунок!DM373</f>
        <v>0</v>
      </c>
      <c r="M375" s="399">
        <f ca="1">Розрахунок!L373</f>
        <v>0</v>
      </c>
      <c r="N375" s="399">
        <f ca="1">Розрахунок!M373</f>
        <v>0</v>
      </c>
      <c r="O375" s="399">
        <f ca="1">Розрахунок!N373</f>
        <v>0</v>
      </c>
      <c r="P375" s="399">
        <f ca="1">Розрахунок!O373</f>
        <v>0</v>
      </c>
      <c r="Q375" s="387">
        <f ca="1">Розрахунок!DL373</f>
        <v>0</v>
      </c>
      <c r="R375" s="383" t="str">
        <f t="shared" si="20"/>
        <v xml:space="preserve"> </v>
      </c>
      <c r="S375" s="398">
        <f>Розрахунок!U373</f>
        <v>0</v>
      </c>
      <c r="T375" s="400">
        <f>Розрахунок!AB373</f>
        <v>0</v>
      </c>
      <c r="U375" s="136">
        <f>Розрахунок!AI373</f>
        <v>0</v>
      </c>
      <c r="V375" s="85">
        <f>Розрахунок!AP373</f>
        <v>0</v>
      </c>
      <c r="W375" s="398">
        <f>Розрахунок!AW373</f>
        <v>0</v>
      </c>
      <c r="X375" s="400">
        <f>Розрахунок!BD373</f>
        <v>0</v>
      </c>
      <c r="Y375" s="136">
        <f>Розрахунок!BK373</f>
        <v>0</v>
      </c>
      <c r="Z375" s="85">
        <f>Розрахунок!BR373</f>
        <v>0</v>
      </c>
      <c r="AA375" s="398">
        <f>Розрахунок!BY373</f>
        <v>0</v>
      </c>
      <c r="AB375" s="85">
        <f>Розрахунок!CF373</f>
        <v>0</v>
      </c>
      <c r="AC375" s="398">
        <f>Розрахунок!CM373</f>
        <v>0</v>
      </c>
      <c r="AD375" s="400">
        <f>Розрахунок!CT373</f>
        <v>0</v>
      </c>
      <c r="AE375" s="398">
        <f>Розрахунок!DA373</f>
        <v>0</v>
      </c>
      <c r="AF375" s="400">
        <f>Розрахунок!DH373</f>
        <v>0</v>
      </c>
      <c r="AG375" s="148"/>
      <c r="AI375" s="30" t="e">
        <f ca="1">Розрахунок!ED373</f>
        <v>#NAME?</v>
      </c>
      <c r="AJ375" s="31" t="e">
        <f ca="1">Розрахунок!EE373</f>
        <v>#NAME?</v>
      </c>
      <c r="AK375" s="31" t="e">
        <f ca="1">Розрахунок!EF373</f>
        <v>#NAME?</v>
      </c>
      <c r="AL375" s="31" t="e">
        <f ca="1">Розрахунок!EG373</f>
        <v>#NAME?</v>
      </c>
      <c r="AM375" s="31" t="e">
        <f ca="1">Розрахунок!EH373</f>
        <v>#NAME?</v>
      </c>
      <c r="AN375" s="31" t="e">
        <f ca="1">Розрахунок!EI373</f>
        <v>#NAME?</v>
      </c>
      <c r="AO375" s="32" t="e">
        <f ca="1">Розрахунок!EJ373</f>
        <v>#NAME?</v>
      </c>
      <c r="AP375" s="149" t="e">
        <f ca="1">IF(OR(Розрахунок!$EP373&lt;&gt;""),"+","")</f>
        <v>#NAME?</v>
      </c>
      <c r="AQ375" s="5"/>
    </row>
    <row r="376" spans="1:43" s="52" customFormat="1" hidden="1" x14ac:dyDescent="0.2">
      <c r="A376" s="417" t="e">
        <f ca="1">Розрахунок!A374</f>
        <v>#NAME?</v>
      </c>
      <c r="B376" s="371">
        <f>Розрахунок!B374</f>
        <v>0</v>
      </c>
      <c r="C376" s="417" t="str">
        <f>Розрахунок!C374</f>
        <v/>
      </c>
      <c r="D376" s="398" t="str">
        <f>IF(Розрахунок!F374&lt;&gt;"",LEFT(Розрахунок!F374,LEN(Розрахунок!F374)-1)," ")</f>
        <v xml:space="preserve"> </v>
      </c>
      <c r="E376" s="399" t="str">
        <f>IF(Розрахунок!G374&lt;&gt;"",LEFT(Розрахунок!G374,LEN(Розрахунок!G374)-1)," ")</f>
        <v xml:space="preserve"> </v>
      </c>
      <c r="F376" s="399" t="str">
        <f>IF(Розрахунок!H374&lt;&gt;"",LEFT(Розрахунок!H374,LEN(Розрахунок!H374)-1)," ")</f>
        <v xml:space="preserve"> </v>
      </c>
      <c r="G376" s="400" t="str">
        <f>IF(Розрахунок!I374&lt;&gt;"",LEFT(Розрахунок!I374,LEN(Розрахунок!I374)-1)," ")</f>
        <v xml:space="preserve"> </v>
      </c>
      <c r="H376" s="136">
        <f>Розрахунок!J374</f>
        <v>0</v>
      </c>
      <c r="I376" s="399" t="str">
        <f>IF(Розрахунок!K374&lt;&gt;"",LEFT(Розрахунок!K374, LEN(Розрахунок!K374)-1)," ")</f>
        <v xml:space="preserve"> </v>
      </c>
      <c r="J376" s="399">
        <f>Розрахунок!E374</f>
        <v>0</v>
      </c>
      <c r="K376" s="85">
        <f>Розрахунок!DN374</f>
        <v>0</v>
      </c>
      <c r="L376" s="398">
        <f>Розрахунок!DM374</f>
        <v>0</v>
      </c>
      <c r="M376" s="399">
        <f ca="1">Розрахунок!L374</f>
        <v>0</v>
      </c>
      <c r="N376" s="399">
        <f ca="1">Розрахунок!M374</f>
        <v>0</v>
      </c>
      <c r="O376" s="399">
        <f ca="1">Розрахунок!N374</f>
        <v>0</v>
      </c>
      <c r="P376" s="399">
        <f ca="1">Розрахунок!O374</f>
        <v>0</v>
      </c>
      <c r="Q376" s="387">
        <f ca="1">Розрахунок!DL374</f>
        <v>0</v>
      </c>
      <c r="R376" s="383" t="str">
        <f t="shared" si="20"/>
        <v xml:space="preserve"> </v>
      </c>
      <c r="S376" s="398">
        <f>Розрахунок!U374</f>
        <v>0</v>
      </c>
      <c r="T376" s="400">
        <f>Розрахунок!AB374</f>
        <v>0</v>
      </c>
      <c r="U376" s="136">
        <f>Розрахунок!AI374</f>
        <v>0</v>
      </c>
      <c r="V376" s="85">
        <f>Розрахунок!AP374</f>
        <v>0</v>
      </c>
      <c r="W376" s="398">
        <f>Розрахунок!AW374</f>
        <v>0</v>
      </c>
      <c r="X376" s="400">
        <f>Розрахунок!BD374</f>
        <v>0</v>
      </c>
      <c r="Y376" s="136">
        <f>Розрахунок!BK374</f>
        <v>0</v>
      </c>
      <c r="Z376" s="85">
        <f>Розрахунок!BR374</f>
        <v>0</v>
      </c>
      <c r="AA376" s="398">
        <f>Розрахунок!BY374</f>
        <v>0</v>
      </c>
      <c r="AB376" s="85">
        <f>Розрахунок!CF374</f>
        <v>0</v>
      </c>
      <c r="AC376" s="398">
        <f>Розрахунок!CM374</f>
        <v>0</v>
      </c>
      <c r="AD376" s="400">
        <f>Розрахунок!CT374</f>
        <v>0</v>
      </c>
      <c r="AE376" s="398">
        <f>Розрахунок!DA374</f>
        <v>0</v>
      </c>
      <c r="AF376" s="400">
        <f>Розрахунок!DH374</f>
        <v>0</v>
      </c>
      <c r="AG376" s="148"/>
      <c r="AI376" s="30" t="e">
        <f ca="1">Розрахунок!ED374</f>
        <v>#NAME?</v>
      </c>
      <c r="AJ376" s="31" t="e">
        <f ca="1">Розрахунок!EE374</f>
        <v>#NAME?</v>
      </c>
      <c r="AK376" s="31" t="e">
        <f ca="1">Розрахунок!EF374</f>
        <v>#NAME?</v>
      </c>
      <c r="AL376" s="31" t="e">
        <f ca="1">Розрахунок!EG374</f>
        <v>#NAME?</v>
      </c>
      <c r="AM376" s="31" t="e">
        <f ca="1">Розрахунок!EH374</f>
        <v>#NAME?</v>
      </c>
      <c r="AN376" s="31" t="e">
        <f ca="1">Розрахунок!EI374</f>
        <v>#NAME?</v>
      </c>
      <c r="AO376" s="32" t="e">
        <f ca="1">Розрахунок!EJ374</f>
        <v>#NAME?</v>
      </c>
      <c r="AP376" s="149" t="e">
        <f ca="1">IF(OR(Розрахунок!$EP374&lt;&gt;""),"+","")</f>
        <v>#NAME?</v>
      </c>
      <c r="AQ376" s="5"/>
    </row>
    <row r="377" spans="1:43" s="52" customFormat="1" hidden="1" x14ac:dyDescent="0.2">
      <c r="A377" s="417" t="e">
        <f ca="1">Розрахунок!A375</f>
        <v>#NAME?</v>
      </c>
      <c r="B377" s="371">
        <f>Розрахунок!B375</f>
        <v>0</v>
      </c>
      <c r="C377" s="417" t="str">
        <f>Розрахунок!C375</f>
        <v/>
      </c>
      <c r="D377" s="398" t="str">
        <f>IF(Розрахунок!F375&lt;&gt;"",LEFT(Розрахунок!F375,LEN(Розрахунок!F375)-1)," ")</f>
        <v xml:space="preserve"> </v>
      </c>
      <c r="E377" s="399" t="str">
        <f>IF(Розрахунок!G375&lt;&gt;"",LEFT(Розрахунок!G375,LEN(Розрахунок!G375)-1)," ")</f>
        <v xml:space="preserve"> </v>
      </c>
      <c r="F377" s="399" t="str">
        <f>IF(Розрахунок!H375&lt;&gt;"",LEFT(Розрахунок!H375,LEN(Розрахунок!H375)-1)," ")</f>
        <v xml:space="preserve"> </v>
      </c>
      <c r="G377" s="400" t="str">
        <f>IF(Розрахунок!I375&lt;&gt;"",LEFT(Розрахунок!I375,LEN(Розрахунок!I375)-1)," ")</f>
        <v xml:space="preserve"> </v>
      </c>
      <c r="H377" s="136">
        <f>Розрахунок!J375</f>
        <v>0</v>
      </c>
      <c r="I377" s="399" t="str">
        <f>IF(Розрахунок!K375&lt;&gt;"",LEFT(Розрахунок!K375, LEN(Розрахунок!K375)-1)," ")</f>
        <v xml:space="preserve"> </v>
      </c>
      <c r="J377" s="399">
        <f>Розрахунок!E375</f>
        <v>0</v>
      </c>
      <c r="K377" s="85">
        <f>Розрахунок!DN375</f>
        <v>0</v>
      </c>
      <c r="L377" s="398">
        <f>Розрахунок!DM375</f>
        <v>0</v>
      </c>
      <c r="M377" s="399">
        <f ca="1">Розрахунок!L375</f>
        <v>0</v>
      </c>
      <c r="N377" s="399">
        <f ca="1">Розрахунок!M375</f>
        <v>0</v>
      </c>
      <c r="O377" s="399">
        <f ca="1">Розрахунок!N375</f>
        <v>0</v>
      </c>
      <c r="P377" s="399">
        <f ca="1">Розрахунок!O375</f>
        <v>0</v>
      </c>
      <c r="Q377" s="387">
        <f ca="1">Розрахунок!DL375</f>
        <v>0</v>
      </c>
      <c r="R377" s="383" t="str">
        <f t="shared" si="20"/>
        <v xml:space="preserve"> </v>
      </c>
      <c r="S377" s="398">
        <f>Розрахунок!U375</f>
        <v>0</v>
      </c>
      <c r="T377" s="400">
        <f>Розрахунок!AB375</f>
        <v>0</v>
      </c>
      <c r="U377" s="136">
        <f>Розрахунок!AI375</f>
        <v>0</v>
      </c>
      <c r="V377" s="85">
        <f>Розрахунок!AP375</f>
        <v>0</v>
      </c>
      <c r="W377" s="398">
        <f>Розрахунок!AW375</f>
        <v>0</v>
      </c>
      <c r="X377" s="400">
        <f>Розрахунок!BD375</f>
        <v>0</v>
      </c>
      <c r="Y377" s="136">
        <f>Розрахунок!BK375</f>
        <v>0</v>
      </c>
      <c r="Z377" s="85">
        <f>Розрахунок!BR375</f>
        <v>0</v>
      </c>
      <c r="AA377" s="398">
        <f>Розрахунок!BY375</f>
        <v>0</v>
      </c>
      <c r="AB377" s="85">
        <f>Розрахунок!CF375</f>
        <v>0</v>
      </c>
      <c r="AC377" s="398">
        <f>Розрахунок!CM375</f>
        <v>0</v>
      </c>
      <c r="AD377" s="400">
        <f>Розрахунок!CT375</f>
        <v>0</v>
      </c>
      <c r="AE377" s="398">
        <f>Розрахунок!DA375</f>
        <v>0</v>
      </c>
      <c r="AF377" s="400">
        <f>Розрахунок!DH375</f>
        <v>0</v>
      </c>
      <c r="AG377" s="148"/>
      <c r="AI377" s="30" t="e">
        <f ca="1">Розрахунок!ED375</f>
        <v>#NAME?</v>
      </c>
      <c r="AJ377" s="31" t="e">
        <f ca="1">Розрахунок!EE375</f>
        <v>#NAME?</v>
      </c>
      <c r="AK377" s="31" t="e">
        <f ca="1">Розрахунок!EF375</f>
        <v>#NAME?</v>
      </c>
      <c r="AL377" s="31" t="e">
        <f ca="1">Розрахунок!EG375</f>
        <v>#NAME?</v>
      </c>
      <c r="AM377" s="31" t="e">
        <f ca="1">Розрахунок!EH375</f>
        <v>#NAME?</v>
      </c>
      <c r="AN377" s="31" t="e">
        <f ca="1">Розрахунок!EI375</f>
        <v>#NAME?</v>
      </c>
      <c r="AO377" s="32" t="e">
        <f ca="1">Розрахунок!EJ375</f>
        <v>#NAME?</v>
      </c>
      <c r="AP377" s="149" t="e">
        <f ca="1">IF(OR(Розрахунок!$EP375&lt;&gt;""),"+","")</f>
        <v>#NAME?</v>
      </c>
      <c r="AQ377" s="5"/>
    </row>
    <row r="378" spans="1:43" s="52" customFormat="1" hidden="1" x14ac:dyDescent="0.2">
      <c r="A378" s="417" t="e">
        <f ca="1">Розрахунок!A376</f>
        <v>#NAME?</v>
      </c>
      <c r="B378" s="371">
        <f>Розрахунок!B376</f>
        <v>0</v>
      </c>
      <c r="C378" s="417" t="str">
        <f>Розрахунок!C376</f>
        <v/>
      </c>
      <c r="D378" s="398" t="str">
        <f>IF(Розрахунок!F376&lt;&gt;"",LEFT(Розрахунок!F376,LEN(Розрахунок!F376)-1)," ")</f>
        <v xml:space="preserve"> </v>
      </c>
      <c r="E378" s="399" t="str">
        <f>IF(Розрахунок!G376&lt;&gt;"",LEFT(Розрахунок!G376,LEN(Розрахунок!G376)-1)," ")</f>
        <v xml:space="preserve"> </v>
      </c>
      <c r="F378" s="399" t="str">
        <f>IF(Розрахунок!H376&lt;&gt;"",LEFT(Розрахунок!H376,LEN(Розрахунок!H376)-1)," ")</f>
        <v xml:space="preserve"> </v>
      </c>
      <c r="G378" s="400" t="str">
        <f>IF(Розрахунок!I376&lt;&gt;"",LEFT(Розрахунок!I376,LEN(Розрахунок!I376)-1)," ")</f>
        <v xml:space="preserve"> </v>
      </c>
      <c r="H378" s="136">
        <f>Розрахунок!J376</f>
        <v>0</v>
      </c>
      <c r="I378" s="399" t="str">
        <f>IF(Розрахунок!K376&lt;&gt;"",LEFT(Розрахунок!K376, LEN(Розрахунок!K376)-1)," ")</f>
        <v xml:space="preserve"> </v>
      </c>
      <c r="J378" s="399">
        <f>Розрахунок!E376</f>
        <v>0</v>
      </c>
      <c r="K378" s="85">
        <f>Розрахунок!DN376</f>
        <v>0</v>
      </c>
      <c r="L378" s="398">
        <f>Розрахунок!DM376</f>
        <v>0</v>
      </c>
      <c r="M378" s="399">
        <f ca="1">Розрахунок!L376</f>
        <v>0</v>
      </c>
      <c r="N378" s="399">
        <f ca="1">Розрахунок!M376</f>
        <v>0</v>
      </c>
      <c r="O378" s="399">
        <f ca="1">Розрахунок!N376</f>
        <v>0</v>
      </c>
      <c r="P378" s="399">
        <f ca="1">Розрахунок!O376</f>
        <v>0</v>
      </c>
      <c r="Q378" s="387">
        <f ca="1">Розрахунок!DL376</f>
        <v>0</v>
      </c>
      <c r="R378" s="383" t="str">
        <f t="shared" si="20"/>
        <v xml:space="preserve"> </v>
      </c>
      <c r="S378" s="398">
        <f>Розрахунок!U376</f>
        <v>0</v>
      </c>
      <c r="T378" s="400">
        <f>Розрахунок!AB376</f>
        <v>0</v>
      </c>
      <c r="U378" s="136">
        <f>Розрахунок!AI376</f>
        <v>0</v>
      </c>
      <c r="V378" s="85">
        <f>Розрахунок!AP376</f>
        <v>0</v>
      </c>
      <c r="W378" s="398">
        <f>Розрахунок!AW376</f>
        <v>0</v>
      </c>
      <c r="X378" s="400">
        <f>Розрахунок!BD376</f>
        <v>0</v>
      </c>
      <c r="Y378" s="136">
        <f>Розрахунок!BK376</f>
        <v>0</v>
      </c>
      <c r="Z378" s="85">
        <f>Розрахунок!BR376</f>
        <v>0</v>
      </c>
      <c r="AA378" s="398">
        <f>Розрахунок!BY376</f>
        <v>0</v>
      </c>
      <c r="AB378" s="85">
        <f>Розрахунок!CF376</f>
        <v>0</v>
      </c>
      <c r="AC378" s="398">
        <f>Розрахунок!CM376</f>
        <v>0</v>
      </c>
      <c r="AD378" s="400">
        <f>Розрахунок!CT376</f>
        <v>0</v>
      </c>
      <c r="AE378" s="398">
        <f>Розрахунок!DA376</f>
        <v>0</v>
      </c>
      <c r="AF378" s="400">
        <f>Розрахунок!DH376</f>
        <v>0</v>
      </c>
      <c r="AG378" s="148"/>
      <c r="AI378" s="30" t="e">
        <f ca="1">Розрахунок!ED376</f>
        <v>#NAME?</v>
      </c>
      <c r="AJ378" s="31" t="e">
        <f ca="1">Розрахунок!EE376</f>
        <v>#NAME?</v>
      </c>
      <c r="AK378" s="31" t="e">
        <f ca="1">Розрахунок!EF376</f>
        <v>#NAME?</v>
      </c>
      <c r="AL378" s="31" t="e">
        <f ca="1">Розрахунок!EG376</f>
        <v>#NAME?</v>
      </c>
      <c r="AM378" s="31" t="e">
        <f ca="1">Розрахунок!EH376</f>
        <v>#NAME?</v>
      </c>
      <c r="AN378" s="31" t="e">
        <f ca="1">Розрахунок!EI376</f>
        <v>#NAME?</v>
      </c>
      <c r="AO378" s="32" t="e">
        <f ca="1">Розрахунок!EJ376</f>
        <v>#NAME?</v>
      </c>
      <c r="AP378" s="149" t="e">
        <f ca="1">IF(OR(Розрахунок!$EP376&lt;&gt;""),"+","")</f>
        <v>#NAME?</v>
      </c>
      <c r="AQ378" s="5"/>
    </row>
    <row r="379" spans="1:43" s="52" customFormat="1" hidden="1" x14ac:dyDescent="0.2">
      <c r="A379" s="417" t="e">
        <f ca="1">Розрахунок!A377</f>
        <v>#NAME?</v>
      </c>
      <c r="B379" s="371">
        <f>Розрахунок!B377</f>
        <v>0</v>
      </c>
      <c r="C379" s="417" t="str">
        <f>Розрахунок!C377</f>
        <v/>
      </c>
      <c r="D379" s="398" t="str">
        <f>IF(Розрахунок!F377&lt;&gt;"",LEFT(Розрахунок!F377,LEN(Розрахунок!F377)-1)," ")</f>
        <v xml:space="preserve"> </v>
      </c>
      <c r="E379" s="399" t="str">
        <f>IF(Розрахунок!G377&lt;&gt;"",LEFT(Розрахунок!G377,LEN(Розрахунок!G377)-1)," ")</f>
        <v xml:space="preserve"> </v>
      </c>
      <c r="F379" s="399" t="str">
        <f>IF(Розрахунок!H377&lt;&gt;"",LEFT(Розрахунок!H377,LEN(Розрахунок!H377)-1)," ")</f>
        <v xml:space="preserve"> </v>
      </c>
      <c r="G379" s="400" t="str">
        <f>IF(Розрахунок!I377&lt;&gt;"",LEFT(Розрахунок!I377,LEN(Розрахунок!I377)-1)," ")</f>
        <v xml:space="preserve"> </v>
      </c>
      <c r="H379" s="136">
        <f>Розрахунок!J377</f>
        <v>0</v>
      </c>
      <c r="I379" s="399" t="str">
        <f>IF(Розрахунок!K377&lt;&gt;"",LEFT(Розрахунок!K377, LEN(Розрахунок!K377)-1)," ")</f>
        <v xml:space="preserve"> </v>
      </c>
      <c r="J379" s="399">
        <f>Розрахунок!E377</f>
        <v>0</v>
      </c>
      <c r="K379" s="85">
        <f>Розрахунок!DN377</f>
        <v>0</v>
      </c>
      <c r="L379" s="398">
        <f>Розрахунок!DM377</f>
        <v>0</v>
      </c>
      <c r="M379" s="399">
        <f ca="1">Розрахунок!L377</f>
        <v>0</v>
      </c>
      <c r="N379" s="399">
        <f ca="1">Розрахунок!M377</f>
        <v>0</v>
      </c>
      <c r="O379" s="399">
        <f ca="1">Розрахунок!N377</f>
        <v>0</v>
      </c>
      <c r="P379" s="399">
        <f ca="1">Розрахунок!O377</f>
        <v>0</v>
      </c>
      <c r="Q379" s="387">
        <f ca="1">Розрахунок!DL377</f>
        <v>0</v>
      </c>
      <c r="R379" s="383" t="str">
        <f t="shared" si="20"/>
        <v xml:space="preserve"> </v>
      </c>
      <c r="S379" s="398">
        <f>Розрахунок!U377</f>
        <v>0</v>
      </c>
      <c r="T379" s="400">
        <f>Розрахунок!AB377</f>
        <v>0</v>
      </c>
      <c r="U379" s="136">
        <f>Розрахунок!AI377</f>
        <v>0</v>
      </c>
      <c r="V379" s="85">
        <f>Розрахунок!AP377</f>
        <v>0</v>
      </c>
      <c r="W379" s="398">
        <f>Розрахунок!AW377</f>
        <v>0</v>
      </c>
      <c r="X379" s="400">
        <f>Розрахунок!BD377</f>
        <v>0</v>
      </c>
      <c r="Y379" s="136">
        <f>Розрахунок!BK377</f>
        <v>0</v>
      </c>
      <c r="Z379" s="85">
        <f>Розрахунок!BR377</f>
        <v>0</v>
      </c>
      <c r="AA379" s="398">
        <f>Розрахунок!BY377</f>
        <v>0</v>
      </c>
      <c r="AB379" s="85">
        <f>Розрахунок!CF377</f>
        <v>0</v>
      </c>
      <c r="AC379" s="398">
        <f>Розрахунок!CM377</f>
        <v>0</v>
      </c>
      <c r="AD379" s="400">
        <f>Розрахунок!CT377</f>
        <v>0</v>
      </c>
      <c r="AE379" s="398">
        <f>Розрахунок!DA377</f>
        <v>0</v>
      </c>
      <c r="AF379" s="400">
        <f>Розрахунок!DH377</f>
        <v>0</v>
      </c>
      <c r="AG379" s="148"/>
      <c r="AI379" s="30" t="e">
        <f ca="1">Розрахунок!ED377</f>
        <v>#NAME?</v>
      </c>
      <c r="AJ379" s="31" t="e">
        <f ca="1">Розрахунок!EE377</f>
        <v>#NAME?</v>
      </c>
      <c r="AK379" s="31" t="e">
        <f ca="1">Розрахунок!EF377</f>
        <v>#NAME?</v>
      </c>
      <c r="AL379" s="31" t="e">
        <f ca="1">Розрахунок!EG377</f>
        <v>#NAME?</v>
      </c>
      <c r="AM379" s="31" t="e">
        <f ca="1">Розрахунок!EH377</f>
        <v>#NAME?</v>
      </c>
      <c r="AN379" s="31" t="e">
        <f ca="1">Розрахунок!EI377</f>
        <v>#NAME?</v>
      </c>
      <c r="AO379" s="32" t="e">
        <f ca="1">Розрахунок!EJ377</f>
        <v>#NAME?</v>
      </c>
      <c r="AP379" s="149" t="e">
        <f ca="1">IF(OR(Розрахунок!$EP377&lt;&gt;""),"+","")</f>
        <v>#NAME?</v>
      </c>
      <c r="AQ379" s="5"/>
    </row>
    <row r="380" spans="1:43" s="52" customFormat="1" hidden="1" x14ac:dyDescent="0.2">
      <c r="A380" s="417" t="e">
        <f ca="1">Розрахунок!A378</f>
        <v>#NAME?</v>
      </c>
      <c r="B380" s="371">
        <f>Розрахунок!B378</f>
        <v>0</v>
      </c>
      <c r="C380" s="417" t="str">
        <f>Розрахунок!C378</f>
        <v/>
      </c>
      <c r="D380" s="398" t="str">
        <f>IF(Розрахунок!F378&lt;&gt;"",LEFT(Розрахунок!F378,LEN(Розрахунок!F378)-1)," ")</f>
        <v xml:space="preserve"> </v>
      </c>
      <c r="E380" s="399" t="str">
        <f>IF(Розрахунок!G378&lt;&gt;"",LEFT(Розрахунок!G378,LEN(Розрахунок!G378)-1)," ")</f>
        <v xml:space="preserve"> </v>
      </c>
      <c r="F380" s="399" t="str">
        <f>IF(Розрахунок!H378&lt;&gt;"",LEFT(Розрахунок!H378,LEN(Розрахунок!H378)-1)," ")</f>
        <v xml:space="preserve"> </v>
      </c>
      <c r="G380" s="400" t="str">
        <f>IF(Розрахунок!I378&lt;&gt;"",LEFT(Розрахунок!I378,LEN(Розрахунок!I378)-1)," ")</f>
        <v xml:space="preserve"> </v>
      </c>
      <c r="H380" s="136">
        <f>Розрахунок!J378</f>
        <v>0</v>
      </c>
      <c r="I380" s="399" t="str">
        <f>IF(Розрахунок!K378&lt;&gt;"",LEFT(Розрахунок!K378, LEN(Розрахунок!K378)-1)," ")</f>
        <v xml:space="preserve"> </v>
      </c>
      <c r="J380" s="399">
        <f>Розрахунок!E378</f>
        <v>0</v>
      </c>
      <c r="K380" s="85">
        <f>Розрахунок!DN378</f>
        <v>0</v>
      </c>
      <c r="L380" s="398">
        <f>Розрахунок!DM378</f>
        <v>0</v>
      </c>
      <c r="M380" s="399">
        <f ca="1">Розрахунок!L378</f>
        <v>0</v>
      </c>
      <c r="N380" s="399">
        <f ca="1">Розрахунок!M378</f>
        <v>0</v>
      </c>
      <c r="O380" s="399">
        <f ca="1">Розрахунок!N378</f>
        <v>0</v>
      </c>
      <c r="P380" s="399">
        <f ca="1">Розрахунок!O378</f>
        <v>0</v>
      </c>
      <c r="Q380" s="387">
        <f ca="1">Розрахунок!DL378</f>
        <v>0</v>
      </c>
      <c r="R380" s="383" t="str">
        <f t="shared" si="20"/>
        <v xml:space="preserve"> </v>
      </c>
      <c r="S380" s="398">
        <f>Розрахунок!U378</f>
        <v>0</v>
      </c>
      <c r="T380" s="400">
        <f>Розрахунок!AB378</f>
        <v>0</v>
      </c>
      <c r="U380" s="136">
        <f>Розрахунок!AI378</f>
        <v>0</v>
      </c>
      <c r="V380" s="85">
        <f>Розрахунок!AP378</f>
        <v>0</v>
      </c>
      <c r="W380" s="398">
        <f>Розрахунок!AW378</f>
        <v>0</v>
      </c>
      <c r="X380" s="400">
        <f>Розрахунок!BD378</f>
        <v>0</v>
      </c>
      <c r="Y380" s="136">
        <f>Розрахунок!BK378</f>
        <v>0</v>
      </c>
      <c r="Z380" s="85">
        <f>Розрахунок!BR378</f>
        <v>0</v>
      </c>
      <c r="AA380" s="398">
        <f>Розрахунок!BY378</f>
        <v>0</v>
      </c>
      <c r="AB380" s="85">
        <f>Розрахунок!CF378</f>
        <v>0</v>
      </c>
      <c r="AC380" s="398">
        <f>Розрахунок!CM378</f>
        <v>0</v>
      </c>
      <c r="AD380" s="400">
        <f>Розрахунок!CT378</f>
        <v>0</v>
      </c>
      <c r="AE380" s="398">
        <f>Розрахунок!DA378</f>
        <v>0</v>
      </c>
      <c r="AF380" s="400">
        <f>Розрахунок!DH378</f>
        <v>0</v>
      </c>
      <c r="AG380" s="148"/>
      <c r="AI380" s="30" t="e">
        <f ca="1">Розрахунок!ED378</f>
        <v>#NAME?</v>
      </c>
      <c r="AJ380" s="31" t="e">
        <f ca="1">Розрахунок!EE378</f>
        <v>#NAME?</v>
      </c>
      <c r="AK380" s="31" t="e">
        <f ca="1">Розрахунок!EF378</f>
        <v>#NAME?</v>
      </c>
      <c r="AL380" s="31" t="e">
        <f ca="1">Розрахунок!EG378</f>
        <v>#NAME?</v>
      </c>
      <c r="AM380" s="31" t="e">
        <f ca="1">Розрахунок!EH378</f>
        <v>#NAME?</v>
      </c>
      <c r="AN380" s="31" t="e">
        <f ca="1">Розрахунок!EI378</f>
        <v>#NAME?</v>
      </c>
      <c r="AO380" s="32" t="e">
        <f ca="1">Розрахунок!EJ378</f>
        <v>#NAME?</v>
      </c>
      <c r="AP380" s="149" t="e">
        <f ca="1">IF(OR(Розрахунок!$EP378&lt;&gt;""),"+","")</f>
        <v>#NAME?</v>
      </c>
      <c r="AQ380" s="5"/>
    </row>
    <row r="381" spans="1:43" s="52" customFormat="1" hidden="1" x14ac:dyDescent="0.2">
      <c r="A381" s="417" t="e">
        <f ca="1">Розрахунок!A379</f>
        <v>#NAME?</v>
      </c>
      <c r="B381" s="371">
        <f>Розрахунок!B379</f>
        <v>0</v>
      </c>
      <c r="C381" s="417" t="str">
        <f>Розрахунок!C379</f>
        <v/>
      </c>
      <c r="D381" s="398" t="str">
        <f>IF(Розрахунок!F379&lt;&gt;"",LEFT(Розрахунок!F379,LEN(Розрахунок!F379)-1)," ")</f>
        <v xml:space="preserve"> </v>
      </c>
      <c r="E381" s="399" t="str">
        <f>IF(Розрахунок!G379&lt;&gt;"",LEFT(Розрахунок!G379,LEN(Розрахунок!G379)-1)," ")</f>
        <v xml:space="preserve"> </v>
      </c>
      <c r="F381" s="399" t="str">
        <f>IF(Розрахунок!H379&lt;&gt;"",LEFT(Розрахунок!H379,LEN(Розрахунок!H379)-1)," ")</f>
        <v xml:space="preserve"> </v>
      </c>
      <c r="G381" s="400" t="str">
        <f>IF(Розрахунок!I379&lt;&gt;"",LEFT(Розрахунок!I379,LEN(Розрахунок!I379)-1)," ")</f>
        <v xml:space="preserve"> </v>
      </c>
      <c r="H381" s="136">
        <f>Розрахунок!J379</f>
        <v>0</v>
      </c>
      <c r="I381" s="399" t="str">
        <f>IF(Розрахунок!K379&lt;&gt;"",LEFT(Розрахунок!K379, LEN(Розрахунок!K379)-1)," ")</f>
        <v xml:space="preserve"> </v>
      </c>
      <c r="J381" s="399">
        <f>Розрахунок!E379</f>
        <v>0</v>
      </c>
      <c r="K381" s="85">
        <f>Розрахунок!DN379</f>
        <v>0</v>
      </c>
      <c r="L381" s="398">
        <f>Розрахунок!DM379</f>
        <v>0</v>
      </c>
      <c r="M381" s="399">
        <f ca="1">Розрахунок!L379</f>
        <v>0</v>
      </c>
      <c r="N381" s="399">
        <f ca="1">Розрахунок!M379</f>
        <v>0</v>
      </c>
      <c r="O381" s="399">
        <f ca="1">Розрахунок!N379</f>
        <v>0</v>
      </c>
      <c r="P381" s="399">
        <f ca="1">Розрахунок!O379</f>
        <v>0</v>
      </c>
      <c r="Q381" s="387">
        <f ca="1">Розрахунок!DL379</f>
        <v>0</v>
      </c>
      <c r="R381" s="383" t="str">
        <f t="shared" si="20"/>
        <v xml:space="preserve"> </v>
      </c>
      <c r="S381" s="398">
        <f>Розрахунок!U379</f>
        <v>0</v>
      </c>
      <c r="T381" s="400">
        <f>Розрахунок!AB379</f>
        <v>0</v>
      </c>
      <c r="U381" s="136">
        <f>Розрахунок!AI379</f>
        <v>0</v>
      </c>
      <c r="V381" s="85">
        <f>Розрахунок!AP379</f>
        <v>0</v>
      </c>
      <c r="W381" s="398">
        <f>Розрахунок!AW379</f>
        <v>0</v>
      </c>
      <c r="X381" s="400">
        <f>Розрахунок!BD379</f>
        <v>0</v>
      </c>
      <c r="Y381" s="136">
        <f>Розрахунок!BK379</f>
        <v>0</v>
      </c>
      <c r="Z381" s="85">
        <f>Розрахунок!BR379</f>
        <v>0</v>
      </c>
      <c r="AA381" s="398">
        <f>Розрахунок!BY379</f>
        <v>0</v>
      </c>
      <c r="AB381" s="85">
        <f>Розрахунок!CF379</f>
        <v>0</v>
      </c>
      <c r="AC381" s="398">
        <f>Розрахунок!CM379</f>
        <v>0</v>
      </c>
      <c r="AD381" s="400">
        <f>Розрахунок!CT379</f>
        <v>0</v>
      </c>
      <c r="AE381" s="398">
        <f>Розрахунок!DA379</f>
        <v>0</v>
      </c>
      <c r="AF381" s="400">
        <f>Розрахунок!DH379</f>
        <v>0</v>
      </c>
      <c r="AG381" s="148"/>
      <c r="AI381" s="30" t="e">
        <f ca="1">Розрахунок!ED379</f>
        <v>#NAME?</v>
      </c>
      <c r="AJ381" s="31" t="e">
        <f ca="1">Розрахунок!EE379</f>
        <v>#NAME?</v>
      </c>
      <c r="AK381" s="31" t="e">
        <f ca="1">Розрахунок!EF379</f>
        <v>#NAME?</v>
      </c>
      <c r="AL381" s="31" t="e">
        <f ca="1">Розрахунок!EG379</f>
        <v>#NAME?</v>
      </c>
      <c r="AM381" s="31" t="e">
        <f ca="1">Розрахунок!EH379</f>
        <v>#NAME?</v>
      </c>
      <c r="AN381" s="31" t="e">
        <f ca="1">Розрахунок!EI379</f>
        <v>#NAME?</v>
      </c>
      <c r="AO381" s="32" t="e">
        <f ca="1">Розрахунок!EJ379</f>
        <v>#NAME?</v>
      </c>
      <c r="AP381" s="149" t="e">
        <f ca="1">IF(OR(Розрахунок!$EP379&lt;&gt;""),"+","")</f>
        <v>#NAME?</v>
      </c>
      <c r="AQ381" s="5"/>
    </row>
    <row r="382" spans="1:43" s="52" customFormat="1" hidden="1" x14ac:dyDescent="0.2">
      <c r="A382" s="417" t="e">
        <f ca="1">Розрахунок!A380</f>
        <v>#NAME?</v>
      </c>
      <c r="B382" s="371">
        <f>Розрахунок!B380</f>
        <v>0</v>
      </c>
      <c r="C382" s="417" t="str">
        <f>Розрахунок!C380</f>
        <v/>
      </c>
      <c r="D382" s="398" t="str">
        <f>IF(Розрахунок!F380&lt;&gt;"",LEFT(Розрахунок!F380,LEN(Розрахунок!F380)-1)," ")</f>
        <v xml:space="preserve"> </v>
      </c>
      <c r="E382" s="399" t="str">
        <f>IF(Розрахунок!G380&lt;&gt;"",LEFT(Розрахунок!G380,LEN(Розрахунок!G380)-1)," ")</f>
        <v xml:space="preserve"> </v>
      </c>
      <c r="F382" s="399" t="str">
        <f>IF(Розрахунок!H380&lt;&gt;"",LEFT(Розрахунок!H380,LEN(Розрахунок!H380)-1)," ")</f>
        <v xml:space="preserve"> </v>
      </c>
      <c r="G382" s="400" t="str">
        <f>IF(Розрахунок!I380&lt;&gt;"",LEFT(Розрахунок!I380,LEN(Розрахунок!I380)-1)," ")</f>
        <v xml:space="preserve"> </v>
      </c>
      <c r="H382" s="136">
        <f>Розрахунок!J380</f>
        <v>0</v>
      </c>
      <c r="I382" s="399" t="str">
        <f>IF(Розрахунок!K380&lt;&gt;"",LEFT(Розрахунок!K380, LEN(Розрахунок!K380)-1)," ")</f>
        <v xml:space="preserve"> </v>
      </c>
      <c r="J382" s="399">
        <f>Розрахунок!E380</f>
        <v>0</v>
      </c>
      <c r="K382" s="85">
        <f>Розрахунок!DN380</f>
        <v>0</v>
      </c>
      <c r="L382" s="398">
        <f>Розрахунок!DM380</f>
        <v>0</v>
      </c>
      <c r="M382" s="399">
        <f ca="1">Розрахунок!L380</f>
        <v>0</v>
      </c>
      <c r="N382" s="399">
        <f ca="1">Розрахунок!M380</f>
        <v>0</v>
      </c>
      <c r="O382" s="399">
        <f ca="1">Розрахунок!N380</f>
        <v>0</v>
      </c>
      <c r="P382" s="399">
        <f ca="1">Розрахунок!O380</f>
        <v>0</v>
      </c>
      <c r="Q382" s="387">
        <f ca="1">Розрахунок!DL380</f>
        <v>0</v>
      </c>
      <c r="R382" s="383" t="str">
        <f t="shared" si="20"/>
        <v xml:space="preserve"> </v>
      </c>
      <c r="S382" s="398">
        <f>Розрахунок!U380</f>
        <v>0</v>
      </c>
      <c r="T382" s="400">
        <f>Розрахунок!AB380</f>
        <v>0</v>
      </c>
      <c r="U382" s="136">
        <f>Розрахунок!AI380</f>
        <v>0</v>
      </c>
      <c r="V382" s="85">
        <f>Розрахунок!AP380</f>
        <v>0</v>
      </c>
      <c r="W382" s="398">
        <f>Розрахунок!AW380</f>
        <v>0</v>
      </c>
      <c r="X382" s="400">
        <f>Розрахунок!BD380</f>
        <v>0</v>
      </c>
      <c r="Y382" s="136">
        <f>Розрахунок!BK380</f>
        <v>0</v>
      </c>
      <c r="Z382" s="85">
        <f>Розрахунок!BR380</f>
        <v>0</v>
      </c>
      <c r="AA382" s="398">
        <f>Розрахунок!BY380</f>
        <v>0</v>
      </c>
      <c r="AB382" s="85">
        <f>Розрахунок!CF380</f>
        <v>0</v>
      </c>
      <c r="AC382" s="398">
        <f>Розрахунок!CM380</f>
        <v>0</v>
      </c>
      <c r="AD382" s="400">
        <f>Розрахунок!CT380</f>
        <v>0</v>
      </c>
      <c r="AE382" s="398">
        <f>Розрахунок!DA380</f>
        <v>0</v>
      </c>
      <c r="AF382" s="400">
        <f>Розрахунок!DH380</f>
        <v>0</v>
      </c>
      <c r="AG382" s="148"/>
      <c r="AI382" s="30" t="e">
        <f ca="1">Розрахунок!ED380</f>
        <v>#NAME?</v>
      </c>
      <c r="AJ382" s="31" t="e">
        <f ca="1">Розрахунок!EE380</f>
        <v>#NAME?</v>
      </c>
      <c r="AK382" s="31" t="e">
        <f ca="1">Розрахунок!EF380</f>
        <v>#NAME?</v>
      </c>
      <c r="AL382" s="31" t="e">
        <f ca="1">Розрахунок!EG380</f>
        <v>#NAME?</v>
      </c>
      <c r="AM382" s="31" t="e">
        <f ca="1">Розрахунок!EH380</f>
        <v>#NAME?</v>
      </c>
      <c r="AN382" s="31" t="e">
        <f ca="1">Розрахунок!EI380</f>
        <v>#NAME?</v>
      </c>
      <c r="AO382" s="32" t="e">
        <f ca="1">Розрахунок!EJ380</f>
        <v>#NAME?</v>
      </c>
      <c r="AP382" s="149" t="e">
        <f ca="1">IF(OR(Розрахунок!$EP380&lt;&gt;""),"+","")</f>
        <v>#NAME?</v>
      </c>
      <c r="AQ382" s="5"/>
    </row>
    <row r="383" spans="1:43" s="52" customFormat="1" hidden="1" x14ac:dyDescent="0.2">
      <c r="A383" s="417" t="e">
        <f ca="1">Розрахунок!A381</f>
        <v>#NAME?</v>
      </c>
      <c r="B383" s="371">
        <f>Розрахунок!B381</f>
        <v>0</v>
      </c>
      <c r="C383" s="417" t="str">
        <f>Розрахунок!C381</f>
        <v/>
      </c>
      <c r="D383" s="398" t="str">
        <f>IF(Розрахунок!F381&lt;&gt;"",LEFT(Розрахунок!F381,LEN(Розрахунок!F381)-1)," ")</f>
        <v xml:space="preserve"> </v>
      </c>
      <c r="E383" s="399" t="str">
        <f>IF(Розрахунок!G381&lt;&gt;"",LEFT(Розрахунок!G381,LEN(Розрахунок!G381)-1)," ")</f>
        <v xml:space="preserve"> </v>
      </c>
      <c r="F383" s="399" t="str">
        <f>IF(Розрахунок!H381&lt;&gt;"",LEFT(Розрахунок!H381,LEN(Розрахунок!H381)-1)," ")</f>
        <v xml:space="preserve"> </v>
      </c>
      <c r="G383" s="400" t="str">
        <f>IF(Розрахунок!I381&lt;&gt;"",LEFT(Розрахунок!I381,LEN(Розрахунок!I381)-1)," ")</f>
        <v xml:space="preserve"> </v>
      </c>
      <c r="H383" s="136">
        <f>Розрахунок!J381</f>
        <v>0</v>
      </c>
      <c r="I383" s="399" t="str">
        <f>IF(Розрахунок!K381&lt;&gt;"",LEFT(Розрахунок!K381, LEN(Розрахунок!K381)-1)," ")</f>
        <v xml:space="preserve"> </v>
      </c>
      <c r="J383" s="399">
        <f>Розрахунок!E381</f>
        <v>0</v>
      </c>
      <c r="K383" s="85">
        <f>Розрахунок!DN381</f>
        <v>0</v>
      </c>
      <c r="L383" s="398">
        <f>Розрахунок!DM381</f>
        <v>0</v>
      </c>
      <c r="M383" s="399">
        <f ca="1">Розрахунок!L381</f>
        <v>0</v>
      </c>
      <c r="N383" s="399">
        <f ca="1">Розрахунок!M381</f>
        <v>0</v>
      </c>
      <c r="O383" s="399">
        <f ca="1">Розрахунок!N381</f>
        <v>0</v>
      </c>
      <c r="P383" s="399">
        <f ca="1">Розрахунок!O381</f>
        <v>0</v>
      </c>
      <c r="Q383" s="387">
        <f ca="1">Розрахунок!DL381</f>
        <v>0</v>
      </c>
      <c r="R383" s="383" t="str">
        <f t="shared" si="20"/>
        <v xml:space="preserve"> </v>
      </c>
      <c r="S383" s="398">
        <f>Розрахунок!U381</f>
        <v>0</v>
      </c>
      <c r="T383" s="400">
        <f>Розрахунок!AB381</f>
        <v>0</v>
      </c>
      <c r="U383" s="136">
        <f>Розрахунок!AI381</f>
        <v>0</v>
      </c>
      <c r="V383" s="85">
        <f>Розрахунок!AP381</f>
        <v>0</v>
      </c>
      <c r="W383" s="398">
        <f>Розрахунок!AW381</f>
        <v>0</v>
      </c>
      <c r="X383" s="400">
        <f>Розрахунок!BD381</f>
        <v>0</v>
      </c>
      <c r="Y383" s="136">
        <f>Розрахунок!BK381</f>
        <v>0</v>
      </c>
      <c r="Z383" s="85">
        <f>Розрахунок!BR381</f>
        <v>0</v>
      </c>
      <c r="AA383" s="398">
        <f>Розрахунок!BY381</f>
        <v>0</v>
      </c>
      <c r="AB383" s="85">
        <f>Розрахунок!CF381</f>
        <v>0</v>
      </c>
      <c r="AC383" s="398">
        <f>Розрахунок!CM381</f>
        <v>0</v>
      </c>
      <c r="AD383" s="400">
        <f>Розрахунок!CT381</f>
        <v>0</v>
      </c>
      <c r="AE383" s="398">
        <f>Розрахунок!DA381</f>
        <v>0</v>
      </c>
      <c r="AF383" s="400">
        <f>Розрахунок!DH381</f>
        <v>0</v>
      </c>
      <c r="AG383" s="148"/>
      <c r="AI383" s="30" t="e">
        <f ca="1">Розрахунок!ED381</f>
        <v>#NAME?</v>
      </c>
      <c r="AJ383" s="31" t="e">
        <f ca="1">Розрахунок!EE381</f>
        <v>#NAME?</v>
      </c>
      <c r="AK383" s="31" t="e">
        <f ca="1">Розрахунок!EF381</f>
        <v>#NAME?</v>
      </c>
      <c r="AL383" s="31" t="e">
        <f ca="1">Розрахунок!EG381</f>
        <v>#NAME?</v>
      </c>
      <c r="AM383" s="31" t="e">
        <f ca="1">Розрахунок!EH381</f>
        <v>#NAME?</v>
      </c>
      <c r="AN383" s="31" t="e">
        <f ca="1">Розрахунок!EI381</f>
        <v>#NAME?</v>
      </c>
      <c r="AO383" s="32" t="e">
        <f ca="1">Розрахунок!EJ381</f>
        <v>#NAME?</v>
      </c>
      <c r="AP383" s="149" t="e">
        <f ca="1">IF(OR(Розрахунок!$EP381&lt;&gt;""),"+","")</f>
        <v>#NAME?</v>
      </c>
      <c r="AQ383" s="5"/>
    </row>
    <row r="384" spans="1:43" s="52" customFormat="1" hidden="1" x14ac:dyDescent="0.2">
      <c r="A384" s="417" t="e">
        <f ca="1">Розрахунок!A382</f>
        <v>#NAME?</v>
      </c>
      <c r="B384" s="371">
        <f>Розрахунок!B382</f>
        <v>0</v>
      </c>
      <c r="C384" s="417" t="str">
        <f>Розрахунок!C382</f>
        <v/>
      </c>
      <c r="D384" s="398" t="str">
        <f>IF(Розрахунок!F382&lt;&gt;"",LEFT(Розрахунок!F382,LEN(Розрахунок!F382)-1)," ")</f>
        <v xml:space="preserve"> </v>
      </c>
      <c r="E384" s="399" t="str">
        <f>IF(Розрахунок!G382&lt;&gt;"",LEFT(Розрахунок!G382,LEN(Розрахунок!G382)-1)," ")</f>
        <v xml:space="preserve"> </v>
      </c>
      <c r="F384" s="399" t="str">
        <f>IF(Розрахунок!H382&lt;&gt;"",LEFT(Розрахунок!H382,LEN(Розрахунок!H382)-1)," ")</f>
        <v xml:space="preserve"> </v>
      </c>
      <c r="G384" s="400" t="str">
        <f>IF(Розрахунок!I382&lt;&gt;"",LEFT(Розрахунок!I382,LEN(Розрахунок!I382)-1)," ")</f>
        <v xml:space="preserve"> </v>
      </c>
      <c r="H384" s="136">
        <f>Розрахунок!J382</f>
        <v>0</v>
      </c>
      <c r="I384" s="399" t="str">
        <f>IF(Розрахунок!K382&lt;&gt;"",LEFT(Розрахунок!K382, LEN(Розрахунок!K382)-1)," ")</f>
        <v xml:space="preserve"> </v>
      </c>
      <c r="J384" s="399">
        <f>Розрахунок!E382</f>
        <v>0</v>
      </c>
      <c r="K384" s="85">
        <f>Розрахунок!DN382</f>
        <v>0</v>
      </c>
      <c r="L384" s="398">
        <f>Розрахунок!DM382</f>
        <v>0</v>
      </c>
      <c r="M384" s="399">
        <f ca="1">Розрахунок!L382</f>
        <v>0</v>
      </c>
      <c r="N384" s="399">
        <f ca="1">Розрахунок!M382</f>
        <v>0</v>
      </c>
      <c r="O384" s="399">
        <f ca="1">Розрахунок!N382</f>
        <v>0</v>
      </c>
      <c r="P384" s="399">
        <f ca="1">Розрахунок!O382</f>
        <v>0</v>
      </c>
      <c r="Q384" s="387">
        <f ca="1">Розрахунок!DL382</f>
        <v>0</v>
      </c>
      <c r="R384" s="383" t="str">
        <f t="shared" si="20"/>
        <v xml:space="preserve"> </v>
      </c>
      <c r="S384" s="398">
        <f>Розрахунок!U382</f>
        <v>0</v>
      </c>
      <c r="T384" s="400">
        <f>Розрахунок!AB382</f>
        <v>0</v>
      </c>
      <c r="U384" s="136">
        <f>Розрахунок!AI382</f>
        <v>0</v>
      </c>
      <c r="V384" s="85">
        <f>Розрахунок!AP382</f>
        <v>0</v>
      </c>
      <c r="W384" s="398">
        <f>Розрахунок!AW382</f>
        <v>0</v>
      </c>
      <c r="X384" s="400">
        <f>Розрахунок!BD382</f>
        <v>0</v>
      </c>
      <c r="Y384" s="136">
        <f>Розрахунок!BK382</f>
        <v>0</v>
      </c>
      <c r="Z384" s="85">
        <f>Розрахунок!BR382</f>
        <v>0</v>
      </c>
      <c r="AA384" s="398">
        <f>Розрахунок!BY382</f>
        <v>0</v>
      </c>
      <c r="AB384" s="85">
        <f>Розрахунок!CF382</f>
        <v>0</v>
      </c>
      <c r="AC384" s="398">
        <f>Розрахунок!CM382</f>
        <v>0</v>
      </c>
      <c r="AD384" s="400">
        <f>Розрахунок!CT382</f>
        <v>0</v>
      </c>
      <c r="AE384" s="398">
        <f>Розрахунок!DA382</f>
        <v>0</v>
      </c>
      <c r="AF384" s="400">
        <f>Розрахунок!DH382</f>
        <v>0</v>
      </c>
      <c r="AG384" s="148"/>
      <c r="AI384" s="30" t="e">
        <f ca="1">Розрахунок!ED382</f>
        <v>#NAME?</v>
      </c>
      <c r="AJ384" s="31" t="e">
        <f ca="1">Розрахунок!EE382</f>
        <v>#NAME?</v>
      </c>
      <c r="AK384" s="31" t="e">
        <f ca="1">Розрахунок!EF382</f>
        <v>#NAME?</v>
      </c>
      <c r="AL384" s="31" t="e">
        <f ca="1">Розрахунок!EG382</f>
        <v>#NAME?</v>
      </c>
      <c r="AM384" s="31" t="e">
        <f ca="1">Розрахунок!EH382</f>
        <v>#NAME?</v>
      </c>
      <c r="AN384" s="31" t="e">
        <f ca="1">Розрахунок!EI382</f>
        <v>#NAME?</v>
      </c>
      <c r="AO384" s="32" t="e">
        <f ca="1">Розрахунок!EJ382</f>
        <v>#NAME?</v>
      </c>
      <c r="AP384" s="149" t="e">
        <f ca="1">IF(OR(Розрахунок!$EP382&lt;&gt;""),"+","")</f>
        <v>#NAME?</v>
      </c>
      <c r="AQ384" s="5"/>
    </row>
    <row r="385" spans="1:43" s="52" customFormat="1" hidden="1" x14ac:dyDescent="0.2">
      <c r="A385" s="417" t="e">
        <f ca="1">Розрахунок!A383</f>
        <v>#NAME?</v>
      </c>
      <c r="B385" s="371">
        <f>Розрахунок!B383</f>
        <v>0</v>
      </c>
      <c r="C385" s="417" t="str">
        <f>Розрахунок!C383</f>
        <v/>
      </c>
      <c r="D385" s="398" t="str">
        <f>IF(Розрахунок!F383&lt;&gt;"",LEFT(Розрахунок!F383,LEN(Розрахунок!F383)-1)," ")</f>
        <v xml:space="preserve"> </v>
      </c>
      <c r="E385" s="399" t="str">
        <f>IF(Розрахунок!G383&lt;&gt;"",LEFT(Розрахунок!G383,LEN(Розрахунок!G383)-1)," ")</f>
        <v xml:space="preserve"> </v>
      </c>
      <c r="F385" s="399" t="str">
        <f>IF(Розрахунок!H383&lt;&gt;"",LEFT(Розрахунок!H383,LEN(Розрахунок!H383)-1)," ")</f>
        <v xml:space="preserve"> </v>
      </c>
      <c r="G385" s="400" t="str">
        <f>IF(Розрахунок!I383&lt;&gt;"",LEFT(Розрахунок!I383,LEN(Розрахунок!I383)-1)," ")</f>
        <v xml:space="preserve"> </v>
      </c>
      <c r="H385" s="136">
        <f>Розрахунок!J383</f>
        <v>0</v>
      </c>
      <c r="I385" s="399" t="str">
        <f>IF(Розрахунок!K383&lt;&gt;"",LEFT(Розрахунок!K383, LEN(Розрахунок!K383)-1)," ")</f>
        <v xml:space="preserve"> </v>
      </c>
      <c r="J385" s="399">
        <f>Розрахунок!E383</f>
        <v>0</v>
      </c>
      <c r="K385" s="85">
        <f>Розрахунок!DN383</f>
        <v>0</v>
      </c>
      <c r="L385" s="398">
        <f>Розрахунок!DM383</f>
        <v>0</v>
      </c>
      <c r="M385" s="399">
        <f ca="1">Розрахунок!L383</f>
        <v>0</v>
      </c>
      <c r="N385" s="399">
        <f ca="1">Розрахунок!M383</f>
        <v>0</v>
      </c>
      <c r="O385" s="399">
        <f ca="1">Розрахунок!N383</f>
        <v>0</v>
      </c>
      <c r="P385" s="399">
        <f ca="1">Розрахунок!O383</f>
        <v>0</v>
      </c>
      <c r="Q385" s="387">
        <f ca="1">Розрахунок!DL383</f>
        <v>0</v>
      </c>
      <c r="R385" s="383" t="str">
        <f t="shared" si="20"/>
        <v xml:space="preserve"> </v>
      </c>
      <c r="S385" s="398">
        <f>Розрахунок!U383</f>
        <v>0</v>
      </c>
      <c r="T385" s="400">
        <f>Розрахунок!AB383</f>
        <v>0</v>
      </c>
      <c r="U385" s="136">
        <f>Розрахунок!AI383</f>
        <v>0</v>
      </c>
      <c r="V385" s="85">
        <f>Розрахунок!AP383</f>
        <v>0</v>
      </c>
      <c r="W385" s="398">
        <f>Розрахунок!AW383</f>
        <v>0</v>
      </c>
      <c r="X385" s="400">
        <f>Розрахунок!BD383</f>
        <v>0</v>
      </c>
      <c r="Y385" s="136">
        <f>Розрахунок!BK383</f>
        <v>0</v>
      </c>
      <c r="Z385" s="85">
        <f>Розрахунок!BR383</f>
        <v>0</v>
      </c>
      <c r="AA385" s="398">
        <f>Розрахунок!BY383</f>
        <v>0</v>
      </c>
      <c r="AB385" s="85">
        <f>Розрахунок!CF383</f>
        <v>0</v>
      </c>
      <c r="AC385" s="398">
        <f>Розрахунок!CM383</f>
        <v>0</v>
      </c>
      <c r="AD385" s="400">
        <f>Розрахунок!CT383</f>
        <v>0</v>
      </c>
      <c r="AE385" s="398">
        <f>Розрахунок!DA383</f>
        <v>0</v>
      </c>
      <c r="AF385" s="400">
        <f>Розрахунок!DH383</f>
        <v>0</v>
      </c>
      <c r="AG385" s="148"/>
      <c r="AI385" s="30" t="e">
        <f ca="1">Розрахунок!ED383</f>
        <v>#NAME?</v>
      </c>
      <c r="AJ385" s="31" t="e">
        <f ca="1">Розрахунок!EE383</f>
        <v>#NAME?</v>
      </c>
      <c r="AK385" s="31" t="e">
        <f ca="1">Розрахунок!EF383</f>
        <v>#NAME?</v>
      </c>
      <c r="AL385" s="31" t="e">
        <f ca="1">Розрахунок!EG383</f>
        <v>#NAME?</v>
      </c>
      <c r="AM385" s="31" t="e">
        <f ca="1">Розрахунок!EH383</f>
        <v>#NAME?</v>
      </c>
      <c r="AN385" s="31" t="e">
        <f ca="1">Розрахунок!EI383</f>
        <v>#NAME?</v>
      </c>
      <c r="AO385" s="32" t="e">
        <f ca="1">Розрахунок!EJ383</f>
        <v>#NAME?</v>
      </c>
      <c r="AP385" s="149" t="e">
        <f ca="1">IF(OR(Розрахунок!$EP383&lt;&gt;""),"+","")</f>
        <v>#NAME?</v>
      </c>
      <c r="AQ385" s="5"/>
    </row>
    <row r="386" spans="1:43" s="52" customFormat="1" hidden="1" x14ac:dyDescent="0.2">
      <c r="A386" s="417" t="e">
        <f ca="1">Розрахунок!A384</f>
        <v>#NAME?</v>
      </c>
      <c r="B386" s="371">
        <f>Розрахунок!B384</f>
        <v>0</v>
      </c>
      <c r="C386" s="417" t="str">
        <f>Розрахунок!C384</f>
        <v/>
      </c>
      <c r="D386" s="398" t="str">
        <f>IF(Розрахунок!F384&lt;&gt;"",LEFT(Розрахунок!F384,LEN(Розрахунок!F384)-1)," ")</f>
        <v xml:space="preserve"> </v>
      </c>
      <c r="E386" s="399" t="str">
        <f>IF(Розрахунок!G384&lt;&gt;"",LEFT(Розрахунок!G384,LEN(Розрахунок!G384)-1)," ")</f>
        <v xml:space="preserve"> </v>
      </c>
      <c r="F386" s="399" t="str">
        <f>IF(Розрахунок!H384&lt;&gt;"",LEFT(Розрахунок!H384,LEN(Розрахунок!H384)-1)," ")</f>
        <v xml:space="preserve"> </v>
      </c>
      <c r="G386" s="400" t="str">
        <f>IF(Розрахунок!I384&lt;&gt;"",LEFT(Розрахунок!I384,LEN(Розрахунок!I384)-1)," ")</f>
        <v xml:space="preserve"> </v>
      </c>
      <c r="H386" s="136">
        <f>Розрахунок!J384</f>
        <v>0</v>
      </c>
      <c r="I386" s="399" t="str">
        <f>IF(Розрахунок!K384&lt;&gt;"",LEFT(Розрахунок!K384, LEN(Розрахунок!K384)-1)," ")</f>
        <v xml:space="preserve"> </v>
      </c>
      <c r="J386" s="399">
        <f>Розрахунок!E384</f>
        <v>0</v>
      </c>
      <c r="K386" s="85">
        <f>Розрахунок!DN384</f>
        <v>0</v>
      </c>
      <c r="L386" s="398">
        <f>Розрахунок!DM384</f>
        <v>0</v>
      </c>
      <c r="M386" s="399">
        <f ca="1">Розрахунок!L384</f>
        <v>0</v>
      </c>
      <c r="N386" s="399">
        <f ca="1">Розрахунок!M384</f>
        <v>0</v>
      </c>
      <c r="O386" s="399">
        <f ca="1">Розрахунок!N384</f>
        <v>0</v>
      </c>
      <c r="P386" s="399">
        <f ca="1">Розрахунок!O384</f>
        <v>0</v>
      </c>
      <c r="Q386" s="387">
        <f ca="1">Розрахунок!DL384</f>
        <v>0</v>
      </c>
      <c r="R386" s="383" t="str">
        <f t="shared" si="20"/>
        <v xml:space="preserve"> </v>
      </c>
      <c r="S386" s="398">
        <f>Розрахунок!U384</f>
        <v>0</v>
      </c>
      <c r="T386" s="400">
        <f>Розрахунок!AB384</f>
        <v>0</v>
      </c>
      <c r="U386" s="136">
        <f>Розрахунок!AI384</f>
        <v>0</v>
      </c>
      <c r="V386" s="85">
        <f>Розрахунок!AP384</f>
        <v>0</v>
      </c>
      <c r="W386" s="398">
        <f>Розрахунок!AW384</f>
        <v>0</v>
      </c>
      <c r="X386" s="400">
        <f>Розрахунок!BD384</f>
        <v>0</v>
      </c>
      <c r="Y386" s="136">
        <f>Розрахунок!BK384</f>
        <v>0</v>
      </c>
      <c r="Z386" s="85">
        <f>Розрахунок!BR384</f>
        <v>0</v>
      </c>
      <c r="AA386" s="398">
        <f>Розрахунок!BY384</f>
        <v>0</v>
      </c>
      <c r="AB386" s="85">
        <f>Розрахунок!CF384</f>
        <v>0</v>
      </c>
      <c r="AC386" s="398">
        <f>Розрахунок!CM384</f>
        <v>0</v>
      </c>
      <c r="AD386" s="400">
        <f>Розрахунок!CT384</f>
        <v>0</v>
      </c>
      <c r="AE386" s="398">
        <f>Розрахунок!DA384</f>
        <v>0</v>
      </c>
      <c r="AF386" s="400">
        <f>Розрахунок!DH384</f>
        <v>0</v>
      </c>
      <c r="AG386" s="148"/>
      <c r="AI386" s="30" t="e">
        <f ca="1">Розрахунок!ED384</f>
        <v>#NAME?</v>
      </c>
      <c r="AJ386" s="31" t="e">
        <f ca="1">Розрахунок!EE384</f>
        <v>#NAME?</v>
      </c>
      <c r="AK386" s="31" t="e">
        <f ca="1">Розрахунок!EF384</f>
        <v>#NAME?</v>
      </c>
      <c r="AL386" s="31" t="e">
        <f ca="1">Розрахунок!EG384</f>
        <v>#NAME?</v>
      </c>
      <c r="AM386" s="31" t="e">
        <f ca="1">Розрахунок!EH384</f>
        <v>#NAME?</v>
      </c>
      <c r="AN386" s="31" t="e">
        <f ca="1">Розрахунок!EI384</f>
        <v>#NAME?</v>
      </c>
      <c r="AO386" s="32" t="e">
        <f ca="1">Розрахунок!EJ384</f>
        <v>#NAME?</v>
      </c>
      <c r="AP386" s="149" t="e">
        <f ca="1">IF(OR(Розрахунок!$EP384&lt;&gt;""),"+","")</f>
        <v>#NAME?</v>
      </c>
      <c r="AQ386" s="5"/>
    </row>
    <row r="387" spans="1:43" s="52" customFormat="1" hidden="1" x14ac:dyDescent="0.2">
      <c r="A387" s="417" t="e">
        <f ca="1">Розрахунок!A385</f>
        <v>#NAME?</v>
      </c>
      <c r="B387" s="371">
        <f>Розрахунок!B385</f>
        <v>0</v>
      </c>
      <c r="C387" s="417" t="str">
        <f>Розрахунок!C385</f>
        <v/>
      </c>
      <c r="D387" s="398" t="str">
        <f>IF(Розрахунок!F385&lt;&gt;"",LEFT(Розрахунок!F385,LEN(Розрахунок!F385)-1)," ")</f>
        <v xml:space="preserve"> </v>
      </c>
      <c r="E387" s="399" t="str">
        <f>IF(Розрахунок!G385&lt;&gt;"",LEFT(Розрахунок!G385,LEN(Розрахунок!G385)-1)," ")</f>
        <v xml:space="preserve"> </v>
      </c>
      <c r="F387" s="399" t="str">
        <f>IF(Розрахунок!H385&lt;&gt;"",LEFT(Розрахунок!H385,LEN(Розрахунок!H385)-1)," ")</f>
        <v xml:space="preserve"> </v>
      </c>
      <c r="G387" s="400" t="str">
        <f>IF(Розрахунок!I385&lt;&gt;"",LEFT(Розрахунок!I385,LEN(Розрахунок!I385)-1)," ")</f>
        <v xml:space="preserve"> </v>
      </c>
      <c r="H387" s="136">
        <f>Розрахунок!J385</f>
        <v>0</v>
      </c>
      <c r="I387" s="399" t="str">
        <f>IF(Розрахунок!K385&lt;&gt;"",LEFT(Розрахунок!K385, LEN(Розрахунок!K385)-1)," ")</f>
        <v xml:space="preserve"> </v>
      </c>
      <c r="J387" s="399">
        <f>Розрахунок!E385</f>
        <v>0</v>
      </c>
      <c r="K387" s="85">
        <f>Розрахунок!DN385</f>
        <v>0</v>
      </c>
      <c r="L387" s="398">
        <f>Розрахунок!DM385</f>
        <v>0</v>
      </c>
      <c r="M387" s="399">
        <f ca="1">Розрахунок!L385</f>
        <v>0</v>
      </c>
      <c r="N387" s="399">
        <f ca="1">Розрахунок!M385</f>
        <v>0</v>
      </c>
      <c r="O387" s="399">
        <f ca="1">Розрахунок!N385</f>
        <v>0</v>
      </c>
      <c r="P387" s="399">
        <f ca="1">Розрахунок!O385</f>
        <v>0</v>
      </c>
      <c r="Q387" s="387">
        <f ca="1">Розрахунок!DL385</f>
        <v>0</v>
      </c>
      <c r="R387" s="383" t="str">
        <f t="shared" si="20"/>
        <v xml:space="preserve"> </v>
      </c>
      <c r="S387" s="398">
        <f>Розрахунок!U385</f>
        <v>0</v>
      </c>
      <c r="T387" s="400">
        <f>Розрахунок!AB385</f>
        <v>0</v>
      </c>
      <c r="U387" s="136">
        <f>Розрахунок!AI385</f>
        <v>0</v>
      </c>
      <c r="V387" s="85">
        <f>Розрахунок!AP385</f>
        <v>0</v>
      </c>
      <c r="W387" s="398">
        <f>Розрахунок!AW385</f>
        <v>0</v>
      </c>
      <c r="X387" s="400">
        <f>Розрахунок!BD385</f>
        <v>0</v>
      </c>
      <c r="Y387" s="136">
        <f>Розрахунок!BK385</f>
        <v>0</v>
      </c>
      <c r="Z387" s="85">
        <f>Розрахунок!BR385</f>
        <v>0</v>
      </c>
      <c r="AA387" s="398">
        <f>Розрахунок!BY385</f>
        <v>0</v>
      </c>
      <c r="AB387" s="85">
        <f>Розрахунок!CF385</f>
        <v>0</v>
      </c>
      <c r="AC387" s="398">
        <f>Розрахунок!CM385</f>
        <v>0</v>
      </c>
      <c r="AD387" s="400">
        <f>Розрахунок!CT385</f>
        <v>0</v>
      </c>
      <c r="AE387" s="398">
        <f>Розрахунок!DA385</f>
        <v>0</v>
      </c>
      <c r="AF387" s="400">
        <f>Розрахунок!DH385</f>
        <v>0</v>
      </c>
      <c r="AG387" s="148"/>
      <c r="AI387" s="30" t="e">
        <f ca="1">Розрахунок!ED385</f>
        <v>#NAME?</v>
      </c>
      <c r="AJ387" s="31" t="e">
        <f ca="1">Розрахунок!EE385</f>
        <v>#NAME?</v>
      </c>
      <c r="AK387" s="31" t="e">
        <f ca="1">Розрахунок!EF385</f>
        <v>#NAME?</v>
      </c>
      <c r="AL387" s="31" t="e">
        <f ca="1">Розрахунок!EG385</f>
        <v>#NAME?</v>
      </c>
      <c r="AM387" s="31" t="e">
        <f ca="1">Розрахунок!EH385</f>
        <v>#NAME?</v>
      </c>
      <c r="AN387" s="31" t="e">
        <f ca="1">Розрахунок!EI385</f>
        <v>#NAME?</v>
      </c>
      <c r="AO387" s="32" t="e">
        <f ca="1">Розрахунок!EJ385</f>
        <v>#NAME?</v>
      </c>
      <c r="AP387" s="149" t="e">
        <f ca="1">IF(OR(Розрахунок!$EP385&lt;&gt;""),"+","")</f>
        <v>#NAME?</v>
      </c>
      <c r="AQ387" s="5"/>
    </row>
    <row r="388" spans="1:43" s="52" customFormat="1" hidden="1" x14ac:dyDescent="0.2">
      <c r="A388" s="417" t="e">
        <f ca="1">Розрахунок!A386</f>
        <v>#NAME?</v>
      </c>
      <c r="B388" s="371">
        <f>Розрахунок!B386</f>
        <v>0</v>
      </c>
      <c r="C388" s="417" t="str">
        <f>Розрахунок!C386</f>
        <v/>
      </c>
      <c r="D388" s="398" t="str">
        <f>IF(Розрахунок!F386&lt;&gt;"",LEFT(Розрахунок!F386,LEN(Розрахунок!F386)-1)," ")</f>
        <v xml:space="preserve"> </v>
      </c>
      <c r="E388" s="399" t="str">
        <f>IF(Розрахунок!G386&lt;&gt;"",LEFT(Розрахунок!G386,LEN(Розрахунок!G386)-1)," ")</f>
        <v xml:space="preserve"> </v>
      </c>
      <c r="F388" s="399" t="str">
        <f>IF(Розрахунок!H386&lt;&gt;"",LEFT(Розрахунок!H386,LEN(Розрахунок!H386)-1)," ")</f>
        <v xml:space="preserve"> </v>
      </c>
      <c r="G388" s="400" t="str">
        <f>IF(Розрахунок!I386&lt;&gt;"",LEFT(Розрахунок!I386,LEN(Розрахунок!I386)-1)," ")</f>
        <v xml:space="preserve"> </v>
      </c>
      <c r="H388" s="136">
        <f>Розрахунок!J386</f>
        <v>0</v>
      </c>
      <c r="I388" s="399" t="str">
        <f>IF(Розрахунок!K386&lt;&gt;"",LEFT(Розрахунок!K386, LEN(Розрахунок!K386)-1)," ")</f>
        <v xml:space="preserve"> </v>
      </c>
      <c r="J388" s="399">
        <f>Розрахунок!E386</f>
        <v>0</v>
      </c>
      <c r="K388" s="85">
        <f>Розрахунок!DN386</f>
        <v>0</v>
      </c>
      <c r="L388" s="398">
        <f>Розрахунок!DM386</f>
        <v>0</v>
      </c>
      <c r="M388" s="399">
        <f ca="1">Розрахунок!L386</f>
        <v>0</v>
      </c>
      <c r="N388" s="399">
        <f ca="1">Розрахунок!M386</f>
        <v>0</v>
      </c>
      <c r="O388" s="399">
        <f ca="1">Розрахунок!N386</f>
        <v>0</v>
      </c>
      <c r="P388" s="399">
        <f ca="1">Розрахунок!O386</f>
        <v>0</v>
      </c>
      <c r="Q388" s="387">
        <f ca="1">Розрахунок!DL386</f>
        <v>0</v>
      </c>
      <c r="R388" s="383" t="str">
        <f t="shared" si="20"/>
        <v xml:space="preserve"> </v>
      </c>
      <c r="S388" s="398">
        <f>Розрахунок!U386</f>
        <v>0</v>
      </c>
      <c r="T388" s="400">
        <f>Розрахунок!AB386</f>
        <v>0</v>
      </c>
      <c r="U388" s="136">
        <f>Розрахунок!AI386</f>
        <v>0</v>
      </c>
      <c r="V388" s="85">
        <f>Розрахунок!AP386</f>
        <v>0</v>
      </c>
      <c r="W388" s="398">
        <f>Розрахунок!AW386</f>
        <v>0</v>
      </c>
      <c r="X388" s="400">
        <f>Розрахунок!BD386</f>
        <v>0</v>
      </c>
      <c r="Y388" s="136">
        <f>Розрахунок!BK386</f>
        <v>0</v>
      </c>
      <c r="Z388" s="85">
        <f>Розрахунок!BR386</f>
        <v>0</v>
      </c>
      <c r="AA388" s="398">
        <f>Розрахунок!BY386</f>
        <v>0</v>
      </c>
      <c r="AB388" s="85">
        <f>Розрахунок!CF386</f>
        <v>0</v>
      </c>
      <c r="AC388" s="398">
        <f>Розрахунок!CM386</f>
        <v>0</v>
      </c>
      <c r="AD388" s="400">
        <f>Розрахунок!CT386</f>
        <v>0</v>
      </c>
      <c r="AE388" s="398">
        <f>Розрахунок!DA386</f>
        <v>0</v>
      </c>
      <c r="AF388" s="400">
        <f>Розрахунок!DH386</f>
        <v>0</v>
      </c>
      <c r="AG388" s="148"/>
      <c r="AI388" s="30" t="e">
        <f ca="1">Розрахунок!ED386</f>
        <v>#NAME?</v>
      </c>
      <c r="AJ388" s="31" t="e">
        <f ca="1">Розрахунок!EE386</f>
        <v>#NAME?</v>
      </c>
      <c r="AK388" s="31" t="e">
        <f ca="1">Розрахунок!EF386</f>
        <v>#NAME?</v>
      </c>
      <c r="AL388" s="31" t="e">
        <f ca="1">Розрахунок!EG386</f>
        <v>#NAME?</v>
      </c>
      <c r="AM388" s="31" t="e">
        <f ca="1">Розрахунок!EH386</f>
        <v>#NAME?</v>
      </c>
      <c r="AN388" s="31" t="e">
        <f ca="1">Розрахунок!EI386</f>
        <v>#NAME?</v>
      </c>
      <c r="AO388" s="32" t="e">
        <f ca="1">Розрахунок!EJ386</f>
        <v>#NAME?</v>
      </c>
      <c r="AP388" s="149" t="e">
        <f ca="1">IF(OR(Розрахунок!$EP386&lt;&gt;""),"+","")</f>
        <v>#NAME?</v>
      </c>
      <c r="AQ388" s="5"/>
    </row>
    <row r="389" spans="1:43" s="52" customFormat="1" hidden="1" x14ac:dyDescent="0.2">
      <c r="A389" s="417" t="e">
        <f ca="1">Розрахунок!A387</f>
        <v>#NAME?</v>
      </c>
      <c r="B389" s="371">
        <f>Розрахунок!B387</f>
        <v>0</v>
      </c>
      <c r="C389" s="417" t="str">
        <f>Розрахунок!C387</f>
        <v/>
      </c>
      <c r="D389" s="398" t="str">
        <f>IF(Розрахунок!F387&lt;&gt;"",LEFT(Розрахунок!F387,LEN(Розрахунок!F387)-1)," ")</f>
        <v xml:space="preserve"> </v>
      </c>
      <c r="E389" s="399" t="str">
        <f>IF(Розрахунок!G387&lt;&gt;"",LEFT(Розрахунок!G387,LEN(Розрахунок!G387)-1)," ")</f>
        <v xml:space="preserve"> </v>
      </c>
      <c r="F389" s="399" t="str">
        <f>IF(Розрахунок!H387&lt;&gt;"",LEFT(Розрахунок!H387,LEN(Розрахунок!H387)-1)," ")</f>
        <v xml:space="preserve"> </v>
      </c>
      <c r="G389" s="400" t="str">
        <f>IF(Розрахунок!I387&lt;&gt;"",LEFT(Розрахунок!I387,LEN(Розрахунок!I387)-1)," ")</f>
        <v xml:space="preserve"> </v>
      </c>
      <c r="H389" s="136">
        <f>Розрахунок!J387</f>
        <v>0</v>
      </c>
      <c r="I389" s="399" t="str">
        <f>IF(Розрахунок!K387&lt;&gt;"",LEFT(Розрахунок!K387, LEN(Розрахунок!K387)-1)," ")</f>
        <v xml:space="preserve"> </v>
      </c>
      <c r="J389" s="399">
        <f>Розрахунок!E387</f>
        <v>0</v>
      </c>
      <c r="K389" s="85">
        <f>Розрахунок!DN387</f>
        <v>0</v>
      </c>
      <c r="L389" s="398">
        <f>Розрахунок!DM387</f>
        <v>0</v>
      </c>
      <c r="M389" s="399">
        <f ca="1">Розрахунок!L387</f>
        <v>0</v>
      </c>
      <c r="N389" s="399">
        <f ca="1">Розрахунок!M387</f>
        <v>0</v>
      </c>
      <c r="O389" s="399">
        <f ca="1">Розрахунок!N387</f>
        <v>0</v>
      </c>
      <c r="P389" s="399">
        <f ca="1">Розрахунок!O387</f>
        <v>0</v>
      </c>
      <c r="Q389" s="387">
        <f ca="1">Розрахунок!DL387</f>
        <v>0</v>
      </c>
      <c r="R389" s="383" t="str">
        <f t="shared" si="20"/>
        <v xml:space="preserve"> </v>
      </c>
      <c r="S389" s="398">
        <f>Розрахунок!U387</f>
        <v>0</v>
      </c>
      <c r="T389" s="400">
        <f>Розрахунок!AB387</f>
        <v>0</v>
      </c>
      <c r="U389" s="136">
        <f>Розрахунок!AI387</f>
        <v>0</v>
      </c>
      <c r="V389" s="85">
        <f>Розрахунок!AP387</f>
        <v>0</v>
      </c>
      <c r="W389" s="398">
        <f>Розрахунок!AW387</f>
        <v>0</v>
      </c>
      <c r="X389" s="400">
        <f>Розрахунок!BD387</f>
        <v>0</v>
      </c>
      <c r="Y389" s="136">
        <f>Розрахунок!BK387</f>
        <v>0</v>
      </c>
      <c r="Z389" s="85">
        <f>Розрахунок!BR387</f>
        <v>0</v>
      </c>
      <c r="AA389" s="398">
        <f>Розрахунок!BY387</f>
        <v>0</v>
      </c>
      <c r="AB389" s="85">
        <f>Розрахунок!CF387</f>
        <v>0</v>
      </c>
      <c r="AC389" s="398">
        <f>Розрахунок!CM387</f>
        <v>0</v>
      </c>
      <c r="AD389" s="400">
        <f>Розрахунок!CT387</f>
        <v>0</v>
      </c>
      <c r="AE389" s="398">
        <f>Розрахунок!DA387</f>
        <v>0</v>
      </c>
      <c r="AF389" s="400">
        <f>Розрахунок!DH387</f>
        <v>0</v>
      </c>
      <c r="AG389" s="148"/>
      <c r="AI389" s="30" t="e">
        <f ca="1">Розрахунок!ED387</f>
        <v>#NAME?</v>
      </c>
      <c r="AJ389" s="31" t="e">
        <f ca="1">Розрахунок!EE387</f>
        <v>#NAME?</v>
      </c>
      <c r="AK389" s="31" t="e">
        <f ca="1">Розрахунок!EF387</f>
        <v>#NAME?</v>
      </c>
      <c r="AL389" s="31" t="e">
        <f ca="1">Розрахунок!EG387</f>
        <v>#NAME?</v>
      </c>
      <c r="AM389" s="31" t="e">
        <f ca="1">Розрахунок!EH387</f>
        <v>#NAME?</v>
      </c>
      <c r="AN389" s="31" t="e">
        <f ca="1">Розрахунок!EI387</f>
        <v>#NAME?</v>
      </c>
      <c r="AO389" s="32" t="e">
        <f ca="1">Розрахунок!EJ387</f>
        <v>#NAME?</v>
      </c>
      <c r="AP389" s="149" t="e">
        <f ca="1">IF(OR(Розрахунок!$EP387&lt;&gt;""),"+","")</f>
        <v>#NAME?</v>
      </c>
      <c r="AQ389" s="5"/>
    </row>
    <row r="390" spans="1:43" s="52" customFormat="1" hidden="1" x14ac:dyDescent="0.2">
      <c r="A390" s="417" t="e">
        <f ca="1">Розрахунок!A388</f>
        <v>#NAME?</v>
      </c>
      <c r="B390" s="371">
        <f>Розрахунок!B388</f>
        <v>0</v>
      </c>
      <c r="C390" s="417" t="str">
        <f>Розрахунок!C388</f>
        <v/>
      </c>
      <c r="D390" s="398" t="str">
        <f>IF(Розрахунок!F388&lt;&gt;"",LEFT(Розрахунок!F388,LEN(Розрахунок!F388)-1)," ")</f>
        <v xml:space="preserve"> </v>
      </c>
      <c r="E390" s="399" t="str">
        <f>IF(Розрахунок!G388&lt;&gt;"",LEFT(Розрахунок!G388,LEN(Розрахунок!G388)-1)," ")</f>
        <v xml:space="preserve"> </v>
      </c>
      <c r="F390" s="399" t="str">
        <f>IF(Розрахунок!H388&lt;&gt;"",LEFT(Розрахунок!H388,LEN(Розрахунок!H388)-1)," ")</f>
        <v xml:space="preserve"> </v>
      </c>
      <c r="G390" s="400" t="str">
        <f>IF(Розрахунок!I388&lt;&gt;"",LEFT(Розрахунок!I388,LEN(Розрахунок!I388)-1)," ")</f>
        <v xml:space="preserve"> </v>
      </c>
      <c r="H390" s="136">
        <f>Розрахунок!J388</f>
        <v>0</v>
      </c>
      <c r="I390" s="399" t="str">
        <f>IF(Розрахунок!K388&lt;&gt;"",LEFT(Розрахунок!K388, LEN(Розрахунок!K388)-1)," ")</f>
        <v xml:space="preserve"> </v>
      </c>
      <c r="J390" s="399">
        <f>Розрахунок!E388</f>
        <v>0</v>
      </c>
      <c r="K390" s="85">
        <f>Розрахунок!DN388</f>
        <v>0</v>
      </c>
      <c r="L390" s="398">
        <f>Розрахунок!DM388</f>
        <v>0</v>
      </c>
      <c r="M390" s="399">
        <f ca="1">Розрахунок!L388</f>
        <v>0</v>
      </c>
      <c r="N390" s="399">
        <f ca="1">Розрахунок!M388</f>
        <v>0</v>
      </c>
      <c r="O390" s="399">
        <f ca="1">Розрахунок!N388</f>
        <v>0</v>
      </c>
      <c r="P390" s="399">
        <f ca="1">Розрахунок!O388</f>
        <v>0</v>
      </c>
      <c r="Q390" s="387">
        <f ca="1">Розрахунок!DL388</f>
        <v>0</v>
      </c>
      <c r="R390" s="383" t="str">
        <f t="shared" si="20"/>
        <v xml:space="preserve"> </v>
      </c>
      <c r="S390" s="398">
        <f>Розрахунок!U388</f>
        <v>0</v>
      </c>
      <c r="T390" s="400">
        <f>Розрахунок!AB388</f>
        <v>0</v>
      </c>
      <c r="U390" s="136">
        <f>Розрахунок!AI388</f>
        <v>0</v>
      </c>
      <c r="V390" s="85">
        <f>Розрахунок!AP388</f>
        <v>0</v>
      </c>
      <c r="W390" s="398">
        <f>Розрахунок!AW388</f>
        <v>0</v>
      </c>
      <c r="X390" s="400">
        <f>Розрахунок!BD388</f>
        <v>0</v>
      </c>
      <c r="Y390" s="136">
        <f>Розрахунок!BK388</f>
        <v>0</v>
      </c>
      <c r="Z390" s="85">
        <f>Розрахунок!BR388</f>
        <v>0</v>
      </c>
      <c r="AA390" s="398">
        <f>Розрахунок!BY388</f>
        <v>0</v>
      </c>
      <c r="AB390" s="85">
        <f>Розрахунок!CF388</f>
        <v>0</v>
      </c>
      <c r="AC390" s="398">
        <f>Розрахунок!CM388</f>
        <v>0</v>
      </c>
      <c r="AD390" s="400">
        <f>Розрахунок!CT388</f>
        <v>0</v>
      </c>
      <c r="AE390" s="398">
        <f>Розрахунок!DA388</f>
        <v>0</v>
      </c>
      <c r="AF390" s="400">
        <f>Розрахунок!DH388</f>
        <v>0</v>
      </c>
      <c r="AG390" s="148"/>
      <c r="AI390" s="30" t="e">
        <f ca="1">Розрахунок!ED388</f>
        <v>#NAME?</v>
      </c>
      <c r="AJ390" s="31" t="e">
        <f ca="1">Розрахунок!EE388</f>
        <v>#NAME?</v>
      </c>
      <c r="AK390" s="31" t="e">
        <f ca="1">Розрахунок!EF388</f>
        <v>#NAME?</v>
      </c>
      <c r="AL390" s="31" t="e">
        <f ca="1">Розрахунок!EG388</f>
        <v>#NAME?</v>
      </c>
      <c r="AM390" s="31" t="e">
        <f ca="1">Розрахунок!EH388</f>
        <v>#NAME?</v>
      </c>
      <c r="AN390" s="31" t="e">
        <f ca="1">Розрахунок!EI388</f>
        <v>#NAME?</v>
      </c>
      <c r="AO390" s="32" t="e">
        <f ca="1">Розрахунок!EJ388</f>
        <v>#NAME?</v>
      </c>
      <c r="AP390" s="149" t="e">
        <f ca="1">IF(OR(Розрахунок!$EP388&lt;&gt;""),"+","")</f>
        <v>#NAME?</v>
      </c>
      <c r="AQ390" s="5"/>
    </row>
    <row r="391" spans="1:43" s="52" customFormat="1" hidden="1" x14ac:dyDescent="0.2">
      <c r="A391" s="417" t="e">
        <f ca="1">Розрахунок!A389</f>
        <v>#NAME?</v>
      </c>
      <c r="B391" s="371">
        <f>Розрахунок!B389</f>
        <v>0</v>
      </c>
      <c r="C391" s="417" t="str">
        <f>Розрахунок!C389</f>
        <v/>
      </c>
      <c r="D391" s="398" t="str">
        <f>IF(Розрахунок!F389&lt;&gt;"",LEFT(Розрахунок!F389,LEN(Розрахунок!F389)-1)," ")</f>
        <v xml:space="preserve"> </v>
      </c>
      <c r="E391" s="399" t="str">
        <f>IF(Розрахунок!G389&lt;&gt;"",LEFT(Розрахунок!G389,LEN(Розрахунок!G389)-1)," ")</f>
        <v xml:space="preserve"> </v>
      </c>
      <c r="F391" s="399" t="str">
        <f>IF(Розрахунок!H389&lt;&gt;"",LEFT(Розрахунок!H389,LEN(Розрахунок!H389)-1)," ")</f>
        <v xml:space="preserve"> </v>
      </c>
      <c r="G391" s="400" t="str">
        <f>IF(Розрахунок!I389&lt;&gt;"",LEFT(Розрахунок!I389,LEN(Розрахунок!I389)-1)," ")</f>
        <v xml:space="preserve"> </v>
      </c>
      <c r="H391" s="136">
        <f>Розрахунок!J389</f>
        <v>0</v>
      </c>
      <c r="I391" s="399" t="str">
        <f>IF(Розрахунок!K389&lt;&gt;"",LEFT(Розрахунок!K389, LEN(Розрахунок!K389)-1)," ")</f>
        <v xml:space="preserve"> </v>
      </c>
      <c r="J391" s="399">
        <f>Розрахунок!E389</f>
        <v>0</v>
      </c>
      <c r="K391" s="85">
        <f>Розрахунок!DN389</f>
        <v>0</v>
      </c>
      <c r="L391" s="398">
        <f>Розрахунок!DM389</f>
        <v>0</v>
      </c>
      <c r="M391" s="399">
        <f ca="1">Розрахунок!L389</f>
        <v>0</v>
      </c>
      <c r="N391" s="399">
        <f ca="1">Розрахунок!M389</f>
        <v>0</v>
      </c>
      <c r="O391" s="399">
        <f ca="1">Розрахунок!N389</f>
        <v>0</v>
      </c>
      <c r="P391" s="399">
        <f ca="1">Розрахунок!O389</f>
        <v>0</v>
      </c>
      <c r="Q391" s="387">
        <f ca="1">Розрахунок!DL389</f>
        <v>0</v>
      </c>
      <c r="R391" s="383" t="str">
        <f t="shared" si="20"/>
        <v xml:space="preserve"> </v>
      </c>
      <c r="S391" s="398">
        <f>Розрахунок!U389</f>
        <v>0</v>
      </c>
      <c r="T391" s="400">
        <f>Розрахунок!AB389</f>
        <v>0</v>
      </c>
      <c r="U391" s="136">
        <f>Розрахунок!AI389</f>
        <v>0</v>
      </c>
      <c r="V391" s="85">
        <f>Розрахунок!AP389</f>
        <v>0</v>
      </c>
      <c r="W391" s="398">
        <f>Розрахунок!AW389</f>
        <v>0</v>
      </c>
      <c r="X391" s="400">
        <f>Розрахунок!BD389</f>
        <v>0</v>
      </c>
      <c r="Y391" s="136">
        <f>Розрахунок!BK389</f>
        <v>0</v>
      </c>
      <c r="Z391" s="85">
        <f>Розрахунок!BR389</f>
        <v>0</v>
      </c>
      <c r="AA391" s="398">
        <f>Розрахунок!BY389</f>
        <v>0</v>
      </c>
      <c r="AB391" s="85">
        <f>Розрахунок!CF389</f>
        <v>0</v>
      </c>
      <c r="AC391" s="398">
        <f>Розрахунок!CM389</f>
        <v>0</v>
      </c>
      <c r="AD391" s="400">
        <f>Розрахунок!CT389</f>
        <v>0</v>
      </c>
      <c r="AE391" s="398">
        <f>Розрахунок!DA389</f>
        <v>0</v>
      </c>
      <c r="AF391" s="400">
        <f>Розрахунок!DH389</f>
        <v>0</v>
      </c>
      <c r="AG391" s="148"/>
      <c r="AI391" s="30" t="e">
        <f ca="1">Розрахунок!ED389</f>
        <v>#NAME?</v>
      </c>
      <c r="AJ391" s="31" t="e">
        <f ca="1">Розрахунок!EE389</f>
        <v>#NAME?</v>
      </c>
      <c r="AK391" s="31" t="e">
        <f ca="1">Розрахунок!EF389</f>
        <v>#NAME?</v>
      </c>
      <c r="AL391" s="31" t="e">
        <f ca="1">Розрахунок!EG389</f>
        <v>#NAME?</v>
      </c>
      <c r="AM391" s="31" t="e">
        <f ca="1">Розрахунок!EH389</f>
        <v>#NAME?</v>
      </c>
      <c r="AN391" s="31" t="e">
        <f ca="1">Розрахунок!EI389</f>
        <v>#NAME?</v>
      </c>
      <c r="AO391" s="32" t="e">
        <f ca="1">Розрахунок!EJ389</f>
        <v>#NAME?</v>
      </c>
      <c r="AP391" s="149" t="e">
        <f ca="1">IF(OR(Розрахунок!$EP389&lt;&gt;""),"+","")</f>
        <v>#NAME?</v>
      </c>
      <c r="AQ391" s="5"/>
    </row>
    <row r="392" spans="1:43" s="52" customFormat="1" hidden="1" x14ac:dyDescent="0.2">
      <c r="A392" s="417" t="e">
        <f ca="1">Розрахунок!A390</f>
        <v>#NAME?</v>
      </c>
      <c r="B392" s="371">
        <f>Розрахунок!B390</f>
        <v>0</v>
      </c>
      <c r="C392" s="417" t="str">
        <f>Розрахунок!C390</f>
        <v/>
      </c>
      <c r="D392" s="398" t="str">
        <f>IF(Розрахунок!F390&lt;&gt;"",LEFT(Розрахунок!F390,LEN(Розрахунок!F390)-1)," ")</f>
        <v xml:space="preserve"> </v>
      </c>
      <c r="E392" s="399" t="str">
        <f>IF(Розрахунок!G390&lt;&gt;"",LEFT(Розрахунок!G390,LEN(Розрахунок!G390)-1)," ")</f>
        <v xml:space="preserve"> </v>
      </c>
      <c r="F392" s="399" t="str">
        <f>IF(Розрахунок!H390&lt;&gt;"",LEFT(Розрахунок!H390,LEN(Розрахунок!H390)-1)," ")</f>
        <v xml:space="preserve"> </v>
      </c>
      <c r="G392" s="400" t="str">
        <f>IF(Розрахунок!I390&lt;&gt;"",LEFT(Розрахунок!I390,LEN(Розрахунок!I390)-1)," ")</f>
        <v xml:space="preserve"> </v>
      </c>
      <c r="H392" s="136">
        <f>Розрахунок!J390</f>
        <v>0</v>
      </c>
      <c r="I392" s="399" t="str">
        <f>IF(Розрахунок!K390&lt;&gt;"",LEFT(Розрахунок!K390, LEN(Розрахунок!K390)-1)," ")</f>
        <v xml:space="preserve"> </v>
      </c>
      <c r="J392" s="399">
        <f>Розрахунок!E390</f>
        <v>0</v>
      </c>
      <c r="K392" s="85">
        <f>Розрахунок!DN390</f>
        <v>0</v>
      </c>
      <c r="L392" s="398">
        <f>Розрахунок!DM390</f>
        <v>0</v>
      </c>
      <c r="M392" s="399">
        <f ca="1">Розрахунок!L390</f>
        <v>0</v>
      </c>
      <c r="N392" s="399">
        <f ca="1">Розрахунок!M390</f>
        <v>0</v>
      </c>
      <c r="O392" s="399">
        <f ca="1">Розрахунок!N390</f>
        <v>0</v>
      </c>
      <c r="P392" s="399">
        <f ca="1">Розрахунок!O390</f>
        <v>0</v>
      </c>
      <c r="Q392" s="387">
        <f ca="1">Розрахунок!DL390</f>
        <v>0</v>
      </c>
      <c r="R392" s="383" t="str">
        <f t="shared" si="20"/>
        <v xml:space="preserve"> </v>
      </c>
      <c r="S392" s="398">
        <f>Розрахунок!U390</f>
        <v>0</v>
      </c>
      <c r="T392" s="400">
        <f>Розрахунок!AB390</f>
        <v>0</v>
      </c>
      <c r="U392" s="136">
        <f>Розрахунок!AI390</f>
        <v>0</v>
      </c>
      <c r="V392" s="85">
        <f>Розрахунок!AP390</f>
        <v>0</v>
      </c>
      <c r="W392" s="398">
        <f>Розрахунок!AW390</f>
        <v>0</v>
      </c>
      <c r="X392" s="400">
        <f>Розрахунок!BD390</f>
        <v>0</v>
      </c>
      <c r="Y392" s="136">
        <f>Розрахунок!BK390</f>
        <v>0</v>
      </c>
      <c r="Z392" s="85">
        <f>Розрахунок!BR390</f>
        <v>0</v>
      </c>
      <c r="AA392" s="398">
        <f>Розрахунок!BY390</f>
        <v>0</v>
      </c>
      <c r="AB392" s="85">
        <f>Розрахунок!CF390</f>
        <v>0</v>
      </c>
      <c r="AC392" s="398">
        <f>Розрахунок!CM390</f>
        <v>0</v>
      </c>
      <c r="AD392" s="400">
        <f>Розрахунок!CT390</f>
        <v>0</v>
      </c>
      <c r="AE392" s="398">
        <f>Розрахунок!DA390</f>
        <v>0</v>
      </c>
      <c r="AF392" s="400">
        <f>Розрахунок!DH390</f>
        <v>0</v>
      </c>
      <c r="AG392" s="148"/>
      <c r="AI392" s="30" t="e">
        <f ca="1">Розрахунок!ED390</f>
        <v>#NAME?</v>
      </c>
      <c r="AJ392" s="31" t="e">
        <f ca="1">Розрахунок!EE390</f>
        <v>#NAME?</v>
      </c>
      <c r="AK392" s="31" t="e">
        <f ca="1">Розрахунок!EF390</f>
        <v>#NAME?</v>
      </c>
      <c r="AL392" s="31" t="e">
        <f ca="1">Розрахунок!EG390</f>
        <v>#NAME?</v>
      </c>
      <c r="AM392" s="31" t="e">
        <f ca="1">Розрахунок!EH390</f>
        <v>#NAME?</v>
      </c>
      <c r="AN392" s="31" t="e">
        <f ca="1">Розрахунок!EI390</f>
        <v>#NAME?</v>
      </c>
      <c r="AO392" s="32" t="e">
        <f ca="1">Розрахунок!EJ390</f>
        <v>#NAME?</v>
      </c>
      <c r="AP392" s="149" t="e">
        <f ca="1">IF(OR(Розрахунок!$EP390&lt;&gt;""),"+","")</f>
        <v>#NAME?</v>
      </c>
      <c r="AQ392" s="5"/>
    </row>
    <row r="393" spans="1:43" s="52" customFormat="1" hidden="1" x14ac:dyDescent="0.2">
      <c r="A393" s="417" t="e">
        <f ca="1">Розрахунок!A391</f>
        <v>#NAME?</v>
      </c>
      <c r="B393" s="371">
        <f>Розрахунок!B391</f>
        <v>0</v>
      </c>
      <c r="C393" s="417" t="str">
        <f>Розрахунок!C391</f>
        <v/>
      </c>
      <c r="D393" s="398" t="str">
        <f>IF(Розрахунок!F391&lt;&gt;"",LEFT(Розрахунок!F391,LEN(Розрахунок!F391)-1)," ")</f>
        <v xml:space="preserve"> </v>
      </c>
      <c r="E393" s="399" t="str">
        <f>IF(Розрахунок!G391&lt;&gt;"",LEFT(Розрахунок!G391,LEN(Розрахунок!G391)-1)," ")</f>
        <v xml:space="preserve"> </v>
      </c>
      <c r="F393" s="399" t="str">
        <f>IF(Розрахунок!H391&lt;&gt;"",LEFT(Розрахунок!H391,LEN(Розрахунок!H391)-1)," ")</f>
        <v xml:space="preserve"> </v>
      </c>
      <c r="G393" s="400" t="str">
        <f>IF(Розрахунок!I391&lt;&gt;"",LEFT(Розрахунок!I391,LEN(Розрахунок!I391)-1)," ")</f>
        <v xml:space="preserve"> </v>
      </c>
      <c r="H393" s="136">
        <f>Розрахунок!J391</f>
        <v>0</v>
      </c>
      <c r="I393" s="399" t="str">
        <f>IF(Розрахунок!K391&lt;&gt;"",LEFT(Розрахунок!K391, LEN(Розрахунок!K391)-1)," ")</f>
        <v xml:space="preserve"> </v>
      </c>
      <c r="J393" s="399">
        <f>Розрахунок!E391</f>
        <v>0</v>
      </c>
      <c r="K393" s="85">
        <f>Розрахунок!DN391</f>
        <v>0</v>
      </c>
      <c r="L393" s="398">
        <f>Розрахунок!DM391</f>
        <v>0</v>
      </c>
      <c r="M393" s="399">
        <f ca="1">Розрахунок!L391</f>
        <v>0</v>
      </c>
      <c r="N393" s="399">
        <f ca="1">Розрахунок!M391</f>
        <v>0</v>
      </c>
      <c r="O393" s="399">
        <f ca="1">Розрахунок!N391</f>
        <v>0</v>
      </c>
      <c r="P393" s="399">
        <f ca="1">Розрахунок!O391</f>
        <v>0</v>
      </c>
      <c r="Q393" s="387">
        <f ca="1">Розрахунок!DL391</f>
        <v>0</v>
      </c>
      <c r="R393" s="383" t="str">
        <f t="shared" si="20"/>
        <v xml:space="preserve"> </v>
      </c>
      <c r="S393" s="398">
        <f>Розрахунок!U391</f>
        <v>0</v>
      </c>
      <c r="T393" s="400">
        <f>Розрахунок!AB391</f>
        <v>0</v>
      </c>
      <c r="U393" s="136">
        <f>Розрахунок!AI391</f>
        <v>0</v>
      </c>
      <c r="V393" s="85">
        <f>Розрахунок!AP391</f>
        <v>0</v>
      </c>
      <c r="W393" s="398">
        <f>Розрахунок!AW391</f>
        <v>0</v>
      </c>
      <c r="X393" s="400">
        <f>Розрахунок!BD391</f>
        <v>0</v>
      </c>
      <c r="Y393" s="136">
        <f>Розрахунок!BK391</f>
        <v>0</v>
      </c>
      <c r="Z393" s="85">
        <f>Розрахунок!BR391</f>
        <v>0</v>
      </c>
      <c r="AA393" s="398">
        <f>Розрахунок!BY391</f>
        <v>0</v>
      </c>
      <c r="AB393" s="85">
        <f>Розрахунок!CF391</f>
        <v>0</v>
      </c>
      <c r="AC393" s="398">
        <f>Розрахунок!CM391</f>
        <v>0</v>
      </c>
      <c r="AD393" s="400">
        <f>Розрахунок!CT391</f>
        <v>0</v>
      </c>
      <c r="AE393" s="398">
        <f>Розрахунок!DA391</f>
        <v>0</v>
      </c>
      <c r="AF393" s="400">
        <f>Розрахунок!DH391</f>
        <v>0</v>
      </c>
      <c r="AG393" s="148"/>
      <c r="AI393" s="30" t="e">
        <f ca="1">Розрахунок!ED391</f>
        <v>#NAME?</v>
      </c>
      <c r="AJ393" s="31" t="e">
        <f ca="1">Розрахунок!EE391</f>
        <v>#NAME?</v>
      </c>
      <c r="AK393" s="31" t="e">
        <f ca="1">Розрахунок!EF391</f>
        <v>#NAME?</v>
      </c>
      <c r="AL393" s="31" t="e">
        <f ca="1">Розрахунок!EG391</f>
        <v>#NAME?</v>
      </c>
      <c r="AM393" s="31" t="e">
        <f ca="1">Розрахунок!EH391</f>
        <v>#NAME?</v>
      </c>
      <c r="AN393" s="31" t="e">
        <f ca="1">Розрахунок!EI391</f>
        <v>#NAME?</v>
      </c>
      <c r="AO393" s="32" t="e">
        <f ca="1">Розрахунок!EJ391</f>
        <v>#NAME?</v>
      </c>
      <c r="AP393" s="149" t="e">
        <f ca="1">IF(OR(Розрахунок!$EP391&lt;&gt;""),"+","")</f>
        <v>#NAME?</v>
      </c>
      <c r="AQ393" s="5"/>
    </row>
    <row r="394" spans="1:43" s="52" customFormat="1" hidden="1" x14ac:dyDescent="0.2">
      <c r="A394" s="417" t="e">
        <f ca="1">Розрахунок!A392</f>
        <v>#NAME?</v>
      </c>
      <c r="B394" s="371">
        <f>Розрахунок!B392</f>
        <v>0</v>
      </c>
      <c r="C394" s="417" t="str">
        <f>Розрахунок!C392</f>
        <v/>
      </c>
      <c r="D394" s="398" t="str">
        <f>IF(Розрахунок!F392&lt;&gt;"",LEFT(Розрахунок!F392,LEN(Розрахунок!F392)-1)," ")</f>
        <v xml:space="preserve"> </v>
      </c>
      <c r="E394" s="399" t="str">
        <f>IF(Розрахунок!G392&lt;&gt;"",LEFT(Розрахунок!G392,LEN(Розрахунок!G392)-1)," ")</f>
        <v xml:space="preserve"> </v>
      </c>
      <c r="F394" s="399" t="str">
        <f>IF(Розрахунок!H392&lt;&gt;"",LEFT(Розрахунок!H392,LEN(Розрахунок!H392)-1)," ")</f>
        <v xml:space="preserve"> </v>
      </c>
      <c r="G394" s="400" t="str">
        <f>IF(Розрахунок!I392&lt;&gt;"",LEFT(Розрахунок!I392,LEN(Розрахунок!I392)-1)," ")</f>
        <v xml:space="preserve"> </v>
      </c>
      <c r="H394" s="136">
        <f>Розрахунок!J392</f>
        <v>0</v>
      </c>
      <c r="I394" s="399" t="str">
        <f>IF(Розрахунок!K392&lt;&gt;"",LEFT(Розрахунок!K392, LEN(Розрахунок!K392)-1)," ")</f>
        <v xml:space="preserve"> </v>
      </c>
      <c r="J394" s="399">
        <f>Розрахунок!E392</f>
        <v>0</v>
      </c>
      <c r="K394" s="85">
        <f>Розрахунок!DN392</f>
        <v>0</v>
      </c>
      <c r="L394" s="398">
        <f>Розрахунок!DM392</f>
        <v>0</v>
      </c>
      <c r="M394" s="399">
        <f ca="1">Розрахунок!L392</f>
        <v>0</v>
      </c>
      <c r="N394" s="399">
        <f ca="1">Розрахунок!M392</f>
        <v>0</v>
      </c>
      <c r="O394" s="399">
        <f ca="1">Розрахунок!N392</f>
        <v>0</v>
      </c>
      <c r="P394" s="399">
        <f ca="1">Розрахунок!O392</f>
        <v>0</v>
      </c>
      <c r="Q394" s="387">
        <f ca="1">Розрахунок!DL392</f>
        <v>0</v>
      </c>
      <c r="R394" s="383" t="str">
        <f t="shared" si="20"/>
        <v xml:space="preserve"> </v>
      </c>
      <c r="S394" s="398">
        <f>Розрахунок!U392</f>
        <v>0</v>
      </c>
      <c r="T394" s="400">
        <f>Розрахунок!AB392</f>
        <v>0</v>
      </c>
      <c r="U394" s="136">
        <f>Розрахунок!AI392</f>
        <v>0</v>
      </c>
      <c r="V394" s="85">
        <f>Розрахунок!AP392</f>
        <v>0</v>
      </c>
      <c r="W394" s="398">
        <f>Розрахунок!AW392</f>
        <v>0</v>
      </c>
      <c r="X394" s="400">
        <f>Розрахунок!BD392</f>
        <v>0</v>
      </c>
      <c r="Y394" s="136">
        <f>Розрахунок!BK392</f>
        <v>0</v>
      </c>
      <c r="Z394" s="85">
        <f>Розрахунок!BR392</f>
        <v>0</v>
      </c>
      <c r="AA394" s="398">
        <f>Розрахунок!BY392</f>
        <v>0</v>
      </c>
      <c r="AB394" s="85">
        <f>Розрахунок!CF392</f>
        <v>0</v>
      </c>
      <c r="AC394" s="398">
        <f>Розрахунок!CM392</f>
        <v>0</v>
      </c>
      <c r="AD394" s="400">
        <f>Розрахунок!CT392</f>
        <v>0</v>
      </c>
      <c r="AE394" s="398">
        <f>Розрахунок!DA392</f>
        <v>0</v>
      </c>
      <c r="AF394" s="400">
        <f>Розрахунок!DH392</f>
        <v>0</v>
      </c>
      <c r="AG394" s="148"/>
      <c r="AI394" s="30" t="e">
        <f ca="1">Розрахунок!ED392</f>
        <v>#NAME?</v>
      </c>
      <c r="AJ394" s="31" t="e">
        <f ca="1">Розрахунок!EE392</f>
        <v>#NAME?</v>
      </c>
      <c r="AK394" s="31" t="e">
        <f ca="1">Розрахунок!EF392</f>
        <v>#NAME?</v>
      </c>
      <c r="AL394" s="31" t="e">
        <f ca="1">Розрахунок!EG392</f>
        <v>#NAME?</v>
      </c>
      <c r="AM394" s="31" t="e">
        <f ca="1">Розрахунок!EH392</f>
        <v>#NAME?</v>
      </c>
      <c r="AN394" s="31" t="e">
        <f ca="1">Розрахунок!EI392</f>
        <v>#NAME?</v>
      </c>
      <c r="AO394" s="32" t="e">
        <f ca="1">Розрахунок!EJ392</f>
        <v>#NAME?</v>
      </c>
      <c r="AP394" s="149" t="e">
        <f ca="1">IF(OR(Розрахунок!$EP392&lt;&gt;""),"+","")</f>
        <v>#NAME?</v>
      </c>
      <c r="AQ394" s="5"/>
    </row>
    <row r="395" spans="1:43" s="52" customFormat="1" hidden="1" x14ac:dyDescent="0.2">
      <c r="A395" s="417" t="e">
        <f ca="1">Розрахунок!A393</f>
        <v>#NAME?</v>
      </c>
      <c r="B395" s="371">
        <f>Розрахунок!B393</f>
        <v>0</v>
      </c>
      <c r="C395" s="417" t="str">
        <f>Розрахунок!C393</f>
        <v/>
      </c>
      <c r="D395" s="398" t="str">
        <f>IF(Розрахунок!F393&lt;&gt;"",LEFT(Розрахунок!F393,LEN(Розрахунок!F393)-1)," ")</f>
        <v xml:space="preserve"> </v>
      </c>
      <c r="E395" s="399" t="str">
        <f>IF(Розрахунок!G393&lt;&gt;"",LEFT(Розрахунок!G393,LEN(Розрахунок!G393)-1)," ")</f>
        <v xml:space="preserve"> </v>
      </c>
      <c r="F395" s="399" t="str">
        <f>IF(Розрахунок!H393&lt;&gt;"",LEFT(Розрахунок!H393,LEN(Розрахунок!H393)-1)," ")</f>
        <v xml:space="preserve"> </v>
      </c>
      <c r="G395" s="400" t="str">
        <f>IF(Розрахунок!I393&lt;&gt;"",LEFT(Розрахунок!I393,LEN(Розрахунок!I393)-1)," ")</f>
        <v xml:space="preserve"> </v>
      </c>
      <c r="H395" s="136">
        <f>Розрахунок!J393</f>
        <v>0</v>
      </c>
      <c r="I395" s="399" t="str">
        <f>IF(Розрахунок!K393&lt;&gt;"",LEFT(Розрахунок!K393, LEN(Розрахунок!K393)-1)," ")</f>
        <v xml:space="preserve"> </v>
      </c>
      <c r="J395" s="399">
        <f>Розрахунок!E393</f>
        <v>0</v>
      </c>
      <c r="K395" s="85">
        <f>Розрахунок!DN393</f>
        <v>0</v>
      </c>
      <c r="L395" s="398">
        <f>Розрахунок!DM393</f>
        <v>0</v>
      </c>
      <c r="M395" s="399">
        <f ca="1">Розрахунок!L393</f>
        <v>0</v>
      </c>
      <c r="N395" s="399">
        <f ca="1">Розрахунок!M393</f>
        <v>0</v>
      </c>
      <c r="O395" s="399">
        <f ca="1">Розрахунок!N393</f>
        <v>0</v>
      </c>
      <c r="P395" s="399">
        <f ca="1">Розрахунок!O393</f>
        <v>0</v>
      </c>
      <c r="Q395" s="387">
        <f ca="1">Розрахунок!DL393</f>
        <v>0</v>
      </c>
      <c r="R395" s="383" t="str">
        <f t="shared" si="20"/>
        <v xml:space="preserve"> </v>
      </c>
      <c r="S395" s="398">
        <f>Розрахунок!U393</f>
        <v>0</v>
      </c>
      <c r="T395" s="400">
        <f>Розрахунок!AB393</f>
        <v>0</v>
      </c>
      <c r="U395" s="136">
        <f>Розрахунок!AI393</f>
        <v>0</v>
      </c>
      <c r="V395" s="85">
        <f>Розрахунок!AP393</f>
        <v>0</v>
      </c>
      <c r="W395" s="398">
        <f>Розрахунок!AW393</f>
        <v>0</v>
      </c>
      <c r="X395" s="400">
        <f>Розрахунок!BD393</f>
        <v>0</v>
      </c>
      <c r="Y395" s="136">
        <f>Розрахунок!BK393</f>
        <v>0</v>
      </c>
      <c r="Z395" s="85">
        <f>Розрахунок!BR393</f>
        <v>0</v>
      </c>
      <c r="AA395" s="398">
        <f>Розрахунок!BY393</f>
        <v>0</v>
      </c>
      <c r="AB395" s="85">
        <f>Розрахунок!CF393</f>
        <v>0</v>
      </c>
      <c r="AC395" s="398">
        <f>Розрахунок!CM393</f>
        <v>0</v>
      </c>
      <c r="AD395" s="400">
        <f>Розрахунок!CT393</f>
        <v>0</v>
      </c>
      <c r="AE395" s="398">
        <f>Розрахунок!DA393</f>
        <v>0</v>
      </c>
      <c r="AF395" s="400">
        <f>Розрахунок!DH393</f>
        <v>0</v>
      </c>
      <c r="AG395" s="148"/>
      <c r="AI395" s="30" t="e">
        <f ca="1">Розрахунок!ED393</f>
        <v>#NAME?</v>
      </c>
      <c r="AJ395" s="31" t="e">
        <f ca="1">Розрахунок!EE393</f>
        <v>#NAME?</v>
      </c>
      <c r="AK395" s="31" t="e">
        <f ca="1">Розрахунок!EF393</f>
        <v>#NAME?</v>
      </c>
      <c r="AL395" s="31" t="e">
        <f ca="1">Розрахунок!EG393</f>
        <v>#NAME?</v>
      </c>
      <c r="AM395" s="31" t="e">
        <f ca="1">Розрахунок!EH393</f>
        <v>#NAME?</v>
      </c>
      <c r="AN395" s="31" t="e">
        <f ca="1">Розрахунок!EI393</f>
        <v>#NAME?</v>
      </c>
      <c r="AO395" s="32" t="e">
        <f ca="1">Розрахунок!EJ393</f>
        <v>#NAME?</v>
      </c>
      <c r="AP395" s="149" t="e">
        <f ca="1">IF(OR(Розрахунок!$EP393&lt;&gt;""),"+","")</f>
        <v>#NAME?</v>
      </c>
      <c r="AQ395" s="5"/>
    </row>
    <row r="396" spans="1:43" s="52" customFormat="1" hidden="1" x14ac:dyDescent="0.2">
      <c r="A396" s="417" t="e">
        <f ca="1">Розрахунок!A394</f>
        <v>#NAME?</v>
      </c>
      <c r="B396" s="371">
        <f>Розрахунок!B394</f>
        <v>0</v>
      </c>
      <c r="C396" s="417" t="str">
        <f>Розрахунок!C394</f>
        <v/>
      </c>
      <c r="D396" s="398" t="str">
        <f>IF(Розрахунок!F394&lt;&gt;"",LEFT(Розрахунок!F394,LEN(Розрахунок!F394)-1)," ")</f>
        <v xml:space="preserve"> </v>
      </c>
      <c r="E396" s="399" t="str">
        <f>IF(Розрахунок!G394&lt;&gt;"",LEFT(Розрахунок!G394,LEN(Розрахунок!G394)-1)," ")</f>
        <v xml:space="preserve"> </v>
      </c>
      <c r="F396" s="399" t="str">
        <f>IF(Розрахунок!H394&lt;&gt;"",LEFT(Розрахунок!H394,LEN(Розрахунок!H394)-1)," ")</f>
        <v xml:space="preserve"> </v>
      </c>
      <c r="G396" s="400" t="str">
        <f>IF(Розрахунок!I394&lt;&gt;"",LEFT(Розрахунок!I394,LEN(Розрахунок!I394)-1)," ")</f>
        <v xml:space="preserve"> </v>
      </c>
      <c r="H396" s="136">
        <f>Розрахунок!J394</f>
        <v>0</v>
      </c>
      <c r="I396" s="399" t="str">
        <f>IF(Розрахунок!K394&lt;&gt;"",LEFT(Розрахунок!K394, LEN(Розрахунок!K394)-1)," ")</f>
        <v xml:space="preserve"> </v>
      </c>
      <c r="J396" s="399">
        <f>Розрахунок!E394</f>
        <v>0</v>
      </c>
      <c r="K396" s="85">
        <f>Розрахунок!DN394</f>
        <v>0</v>
      </c>
      <c r="L396" s="398">
        <f>Розрахунок!DM394</f>
        <v>0</v>
      </c>
      <c r="M396" s="399">
        <f ca="1">Розрахунок!L394</f>
        <v>0</v>
      </c>
      <c r="N396" s="399">
        <f ca="1">Розрахунок!M394</f>
        <v>0</v>
      </c>
      <c r="O396" s="399">
        <f ca="1">Розрахунок!N394</f>
        <v>0</v>
      </c>
      <c r="P396" s="399">
        <f ca="1">Розрахунок!O394</f>
        <v>0</v>
      </c>
      <c r="Q396" s="387">
        <f ca="1">Розрахунок!DL394</f>
        <v>0</v>
      </c>
      <c r="R396" s="383" t="str">
        <f t="shared" si="20"/>
        <v xml:space="preserve"> </v>
      </c>
      <c r="S396" s="398">
        <f>Розрахунок!U394</f>
        <v>0</v>
      </c>
      <c r="T396" s="400">
        <f>Розрахунок!AB394</f>
        <v>0</v>
      </c>
      <c r="U396" s="136">
        <f>Розрахунок!AI394</f>
        <v>0</v>
      </c>
      <c r="V396" s="85">
        <f>Розрахунок!AP394</f>
        <v>0</v>
      </c>
      <c r="W396" s="398">
        <f>Розрахунок!AW394</f>
        <v>0</v>
      </c>
      <c r="X396" s="400">
        <f>Розрахунок!BD394</f>
        <v>0</v>
      </c>
      <c r="Y396" s="136">
        <f>Розрахунок!BK394</f>
        <v>0</v>
      </c>
      <c r="Z396" s="85">
        <f>Розрахунок!BR394</f>
        <v>0</v>
      </c>
      <c r="AA396" s="398">
        <f>Розрахунок!BY394</f>
        <v>0</v>
      </c>
      <c r="AB396" s="85">
        <f>Розрахунок!CF394</f>
        <v>0</v>
      </c>
      <c r="AC396" s="398">
        <f>Розрахунок!CM394</f>
        <v>0</v>
      </c>
      <c r="AD396" s="400">
        <f>Розрахунок!CT394</f>
        <v>0</v>
      </c>
      <c r="AE396" s="398">
        <f>Розрахунок!DA394</f>
        <v>0</v>
      </c>
      <c r="AF396" s="400">
        <f>Розрахунок!DH394</f>
        <v>0</v>
      </c>
      <c r="AG396" s="148"/>
      <c r="AI396" s="30" t="e">
        <f ca="1">Розрахунок!ED394</f>
        <v>#NAME?</v>
      </c>
      <c r="AJ396" s="31" t="e">
        <f ca="1">Розрахунок!EE394</f>
        <v>#NAME?</v>
      </c>
      <c r="AK396" s="31" t="e">
        <f ca="1">Розрахунок!EF394</f>
        <v>#NAME?</v>
      </c>
      <c r="AL396" s="31" t="e">
        <f ca="1">Розрахунок!EG394</f>
        <v>#NAME?</v>
      </c>
      <c r="AM396" s="31" t="e">
        <f ca="1">Розрахунок!EH394</f>
        <v>#NAME?</v>
      </c>
      <c r="AN396" s="31" t="e">
        <f ca="1">Розрахунок!EI394</f>
        <v>#NAME?</v>
      </c>
      <c r="AO396" s="32" t="e">
        <f ca="1">Розрахунок!EJ394</f>
        <v>#NAME?</v>
      </c>
      <c r="AP396" s="149" t="e">
        <f ca="1">IF(OR(Розрахунок!$EP394&lt;&gt;""),"+","")</f>
        <v>#NAME?</v>
      </c>
      <c r="AQ396" s="5"/>
    </row>
    <row r="397" spans="1:43" s="52" customFormat="1" hidden="1" x14ac:dyDescent="0.2">
      <c r="A397" s="417" t="e">
        <f ca="1">Розрахунок!A395</f>
        <v>#NAME?</v>
      </c>
      <c r="B397" s="371">
        <f>Розрахунок!B395</f>
        <v>0</v>
      </c>
      <c r="C397" s="417" t="str">
        <f>Розрахунок!C395</f>
        <v/>
      </c>
      <c r="D397" s="398" t="str">
        <f>IF(Розрахунок!F395&lt;&gt;"",LEFT(Розрахунок!F395,LEN(Розрахунок!F395)-1)," ")</f>
        <v xml:space="preserve"> </v>
      </c>
      <c r="E397" s="399" t="str">
        <f>IF(Розрахунок!G395&lt;&gt;"",LEFT(Розрахунок!G395,LEN(Розрахунок!G395)-1)," ")</f>
        <v xml:space="preserve"> </v>
      </c>
      <c r="F397" s="399" t="str">
        <f>IF(Розрахунок!H395&lt;&gt;"",LEFT(Розрахунок!H395,LEN(Розрахунок!H395)-1)," ")</f>
        <v xml:space="preserve"> </v>
      </c>
      <c r="G397" s="400" t="str">
        <f>IF(Розрахунок!I395&lt;&gt;"",LEFT(Розрахунок!I395,LEN(Розрахунок!I395)-1)," ")</f>
        <v xml:space="preserve"> </v>
      </c>
      <c r="H397" s="136">
        <f>Розрахунок!J395</f>
        <v>0</v>
      </c>
      <c r="I397" s="399" t="str">
        <f>IF(Розрахунок!K395&lt;&gt;"",LEFT(Розрахунок!K395, LEN(Розрахунок!K395)-1)," ")</f>
        <v xml:space="preserve"> </v>
      </c>
      <c r="J397" s="399">
        <f>Розрахунок!E395</f>
        <v>0</v>
      </c>
      <c r="K397" s="85">
        <f>Розрахунок!DN395</f>
        <v>0</v>
      </c>
      <c r="L397" s="398">
        <f>Розрахунок!DM395</f>
        <v>0</v>
      </c>
      <c r="M397" s="399">
        <f ca="1">Розрахунок!L395</f>
        <v>0</v>
      </c>
      <c r="N397" s="399">
        <f ca="1">Розрахунок!M395</f>
        <v>0</v>
      </c>
      <c r="O397" s="399">
        <f ca="1">Розрахунок!N395</f>
        <v>0</v>
      </c>
      <c r="P397" s="399">
        <f ca="1">Розрахунок!O395</f>
        <v>0</v>
      </c>
      <c r="Q397" s="387">
        <f ca="1">Розрахунок!DL395</f>
        <v>0</v>
      </c>
      <c r="R397" s="383" t="str">
        <f t="shared" si="20"/>
        <v xml:space="preserve"> </v>
      </c>
      <c r="S397" s="398">
        <f>Розрахунок!U395</f>
        <v>0</v>
      </c>
      <c r="T397" s="400">
        <f>Розрахунок!AB395</f>
        <v>0</v>
      </c>
      <c r="U397" s="136">
        <f>Розрахунок!AI395</f>
        <v>0</v>
      </c>
      <c r="V397" s="85">
        <f>Розрахунок!AP395</f>
        <v>0</v>
      </c>
      <c r="W397" s="398">
        <f>Розрахунок!AW395</f>
        <v>0</v>
      </c>
      <c r="X397" s="400">
        <f>Розрахунок!BD395</f>
        <v>0</v>
      </c>
      <c r="Y397" s="136">
        <f>Розрахунок!BK395</f>
        <v>0</v>
      </c>
      <c r="Z397" s="85">
        <f>Розрахунок!BR395</f>
        <v>0</v>
      </c>
      <c r="AA397" s="398">
        <f>Розрахунок!BY395</f>
        <v>0</v>
      </c>
      <c r="AB397" s="85">
        <f>Розрахунок!CF395</f>
        <v>0</v>
      </c>
      <c r="AC397" s="398">
        <f>Розрахунок!CM395</f>
        <v>0</v>
      </c>
      <c r="AD397" s="400">
        <f>Розрахунок!CT395</f>
        <v>0</v>
      </c>
      <c r="AE397" s="398">
        <f>Розрахунок!DA395</f>
        <v>0</v>
      </c>
      <c r="AF397" s="400">
        <f>Розрахунок!DH395</f>
        <v>0</v>
      </c>
      <c r="AG397" s="148"/>
      <c r="AI397" s="30" t="e">
        <f ca="1">Розрахунок!ED395</f>
        <v>#NAME?</v>
      </c>
      <c r="AJ397" s="31" t="e">
        <f ca="1">Розрахунок!EE395</f>
        <v>#NAME?</v>
      </c>
      <c r="AK397" s="31" t="e">
        <f ca="1">Розрахунок!EF395</f>
        <v>#NAME?</v>
      </c>
      <c r="AL397" s="31" t="e">
        <f ca="1">Розрахунок!EG395</f>
        <v>#NAME?</v>
      </c>
      <c r="AM397" s="31" t="e">
        <f ca="1">Розрахунок!EH395</f>
        <v>#NAME?</v>
      </c>
      <c r="AN397" s="31" t="e">
        <f ca="1">Розрахунок!EI395</f>
        <v>#NAME?</v>
      </c>
      <c r="AO397" s="32" t="e">
        <f ca="1">Розрахунок!EJ395</f>
        <v>#NAME?</v>
      </c>
      <c r="AP397" s="149" t="e">
        <f ca="1">IF(OR(Розрахунок!$EP395&lt;&gt;""),"+","")</f>
        <v>#NAME?</v>
      </c>
      <c r="AQ397" s="5"/>
    </row>
    <row r="398" spans="1:43" s="52" customFormat="1" hidden="1" x14ac:dyDescent="0.2">
      <c r="A398" s="417" t="e">
        <f ca="1">Розрахунок!A396</f>
        <v>#NAME?</v>
      </c>
      <c r="B398" s="371">
        <f>Розрахунок!B396</f>
        <v>0</v>
      </c>
      <c r="C398" s="417" t="str">
        <f>Розрахунок!C396</f>
        <v/>
      </c>
      <c r="D398" s="398" t="str">
        <f>IF(Розрахунок!F396&lt;&gt;"",LEFT(Розрахунок!F396,LEN(Розрахунок!F396)-1)," ")</f>
        <v xml:space="preserve"> </v>
      </c>
      <c r="E398" s="399" t="str">
        <f>IF(Розрахунок!G396&lt;&gt;"",LEFT(Розрахунок!G396,LEN(Розрахунок!G396)-1)," ")</f>
        <v xml:space="preserve"> </v>
      </c>
      <c r="F398" s="399" t="str">
        <f>IF(Розрахунок!H396&lt;&gt;"",LEFT(Розрахунок!H396,LEN(Розрахунок!H396)-1)," ")</f>
        <v xml:space="preserve"> </v>
      </c>
      <c r="G398" s="400" t="str">
        <f>IF(Розрахунок!I396&lt;&gt;"",LEFT(Розрахунок!I396,LEN(Розрахунок!I396)-1)," ")</f>
        <v xml:space="preserve"> </v>
      </c>
      <c r="H398" s="136">
        <f>Розрахунок!J396</f>
        <v>0</v>
      </c>
      <c r="I398" s="399" t="str">
        <f>IF(Розрахунок!K396&lt;&gt;"",LEFT(Розрахунок!K396, LEN(Розрахунок!K396)-1)," ")</f>
        <v xml:space="preserve"> </v>
      </c>
      <c r="J398" s="399">
        <f>Розрахунок!E396</f>
        <v>0</v>
      </c>
      <c r="K398" s="85">
        <f>Розрахунок!DN396</f>
        <v>0</v>
      </c>
      <c r="L398" s="398">
        <f>Розрахунок!DM396</f>
        <v>0</v>
      </c>
      <c r="M398" s="399">
        <f ca="1">Розрахунок!L396</f>
        <v>0</v>
      </c>
      <c r="N398" s="399">
        <f ca="1">Розрахунок!M396</f>
        <v>0</v>
      </c>
      <c r="O398" s="399">
        <f ca="1">Розрахунок!N396</f>
        <v>0</v>
      </c>
      <c r="P398" s="399">
        <f ca="1">Розрахунок!O396</f>
        <v>0</v>
      </c>
      <c r="Q398" s="387">
        <f ca="1">Розрахунок!DL396</f>
        <v>0</v>
      </c>
      <c r="R398" s="383" t="str">
        <f t="shared" si="20"/>
        <v xml:space="preserve"> </v>
      </c>
      <c r="S398" s="398">
        <f>Розрахунок!U396</f>
        <v>0</v>
      </c>
      <c r="T398" s="400">
        <f>Розрахунок!AB396</f>
        <v>0</v>
      </c>
      <c r="U398" s="136">
        <f>Розрахунок!AI396</f>
        <v>0</v>
      </c>
      <c r="V398" s="85">
        <f>Розрахунок!AP396</f>
        <v>0</v>
      </c>
      <c r="W398" s="398">
        <f>Розрахунок!AW396</f>
        <v>0</v>
      </c>
      <c r="X398" s="400">
        <f>Розрахунок!BD396</f>
        <v>0</v>
      </c>
      <c r="Y398" s="136">
        <f>Розрахунок!BK396</f>
        <v>0</v>
      </c>
      <c r="Z398" s="85">
        <f>Розрахунок!BR396</f>
        <v>0</v>
      </c>
      <c r="AA398" s="398">
        <f>Розрахунок!BY396</f>
        <v>0</v>
      </c>
      <c r="AB398" s="85">
        <f>Розрахунок!CF396</f>
        <v>0</v>
      </c>
      <c r="AC398" s="398">
        <f>Розрахунок!CM396</f>
        <v>0</v>
      </c>
      <c r="AD398" s="400">
        <f>Розрахунок!CT396</f>
        <v>0</v>
      </c>
      <c r="AE398" s="398">
        <f>Розрахунок!DA396</f>
        <v>0</v>
      </c>
      <c r="AF398" s="400">
        <f>Розрахунок!DH396</f>
        <v>0</v>
      </c>
      <c r="AG398" s="148"/>
      <c r="AI398" s="30" t="e">
        <f ca="1">Розрахунок!ED396</f>
        <v>#NAME?</v>
      </c>
      <c r="AJ398" s="31" t="e">
        <f ca="1">Розрахунок!EE396</f>
        <v>#NAME?</v>
      </c>
      <c r="AK398" s="31" t="e">
        <f ca="1">Розрахунок!EF396</f>
        <v>#NAME?</v>
      </c>
      <c r="AL398" s="31" t="e">
        <f ca="1">Розрахунок!EG396</f>
        <v>#NAME?</v>
      </c>
      <c r="AM398" s="31" t="e">
        <f ca="1">Розрахунок!EH396</f>
        <v>#NAME?</v>
      </c>
      <c r="AN398" s="31" t="e">
        <f ca="1">Розрахунок!EI396</f>
        <v>#NAME?</v>
      </c>
      <c r="AO398" s="32" t="e">
        <f ca="1">Розрахунок!EJ396</f>
        <v>#NAME?</v>
      </c>
      <c r="AP398" s="149" t="e">
        <f ca="1">IF(OR(Розрахунок!$EP396&lt;&gt;""),"+","")</f>
        <v>#NAME?</v>
      </c>
      <c r="AQ398" s="5"/>
    </row>
    <row r="399" spans="1:43" s="52" customFormat="1" hidden="1" x14ac:dyDescent="0.2">
      <c r="A399" s="417" t="e">
        <f ca="1">Розрахунок!A397</f>
        <v>#NAME?</v>
      </c>
      <c r="B399" s="371">
        <f>Розрахунок!B397</f>
        <v>0</v>
      </c>
      <c r="C399" s="417" t="str">
        <f>Розрахунок!C397</f>
        <v/>
      </c>
      <c r="D399" s="398" t="str">
        <f>IF(Розрахунок!F397&lt;&gt;"",LEFT(Розрахунок!F397,LEN(Розрахунок!F397)-1)," ")</f>
        <v xml:space="preserve"> </v>
      </c>
      <c r="E399" s="399" t="str">
        <f>IF(Розрахунок!G397&lt;&gt;"",LEFT(Розрахунок!G397,LEN(Розрахунок!G397)-1)," ")</f>
        <v xml:space="preserve"> </v>
      </c>
      <c r="F399" s="399" t="str">
        <f>IF(Розрахунок!H397&lt;&gt;"",LEFT(Розрахунок!H397,LEN(Розрахунок!H397)-1)," ")</f>
        <v xml:space="preserve"> </v>
      </c>
      <c r="G399" s="400" t="str">
        <f>IF(Розрахунок!I397&lt;&gt;"",LEFT(Розрахунок!I397,LEN(Розрахунок!I397)-1)," ")</f>
        <v xml:space="preserve"> </v>
      </c>
      <c r="H399" s="136">
        <f>Розрахунок!J397</f>
        <v>0</v>
      </c>
      <c r="I399" s="399" t="str">
        <f>IF(Розрахунок!K397&lt;&gt;"",LEFT(Розрахунок!K397, LEN(Розрахунок!K397)-1)," ")</f>
        <v xml:space="preserve"> </v>
      </c>
      <c r="J399" s="399">
        <f>Розрахунок!E397</f>
        <v>0</v>
      </c>
      <c r="K399" s="85">
        <f>Розрахунок!DN397</f>
        <v>0</v>
      </c>
      <c r="L399" s="398">
        <f>Розрахунок!DM397</f>
        <v>0</v>
      </c>
      <c r="M399" s="399">
        <f ca="1">Розрахунок!L397</f>
        <v>0</v>
      </c>
      <c r="N399" s="399">
        <f ca="1">Розрахунок!M397</f>
        <v>0</v>
      </c>
      <c r="O399" s="399">
        <f ca="1">Розрахунок!N397</f>
        <v>0</v>
      </c>
      <c r="P399" s="399">
        <f ca="1">Розрахунок!O397</f>
        <v>0</v>
      </c>
      <c r="Q399" s="387">
        <f ca="1">Розрахунок!DL397</f>
        <v>0</v>
      </c>
      <c r="R399" s="383" t="str">
        <f t="shared" si="20"/>
        <v xml:space="preserve"> </v>
      </c>
      <c r="S399" s="398">
        <f>Розрахунок!U397</f>
        <v>0</v>
      </c>
      <c r="T399" s="400">
        <f>Розрахунок!AB397</f>
        <v>0</v>
      </c>
      <c r="U399" s="136">
        <f>Розрахунок!AI397</f>
        <v>0</v>
      </c>
      <c r="V399" s="85">
        <f>Розрахунок!AP397</f>
        <v>0</v>
      </c>
      <c r="W399" s="398">
        <f>Розрахунок!AW397</f>
        <v>0</v>
      </c>
      <c r="X399" s="400">
        <f>Розрахунок!BD397</f>
        <v>0</v>
      </c>
      <c r="Y399" s="136">
        <f>Розрахунок!BK397</f>
        <v>0</v>
      </c>
      <c r="Z399" s="85">
        <f>Розрахунок!BR397</f>
        <v>0</v>
      </c>
      <c r="AA399" s="398">
        <f>Розрахунок!BY397</f>
        <v>0</v>
      </c>
      <c r="AB399" s="85">
        <f>Розрахунок!CF397</f>
        <v>0</v>
      </c>
      <c r="AC399" s="398">
        <f>Розрахунок!CM397</f>
        <v>0</v>
      </c>
      <c r="AD399" s="400">
        <f>Розрахунок!CT397</f>
        <v>0</v>
      </c>
      <c r="AE399" s="398">
        <f>Розрахунок!DA397</f>
        <v>0</v>
      </c>
      <c r="AF399" s="400">
        <f>Розрахунок!DH397</f>
        <v>0</v>
      </c>
      <c r="AG399" s="148"/>
      <c r="AI399" s="30" t="e">
        <f ca="1">Розрахунок!ED397</f>
        <v>#NAME?</v>
      </c>
      <c r="AJ399" s="31" t="e">
        <f ca="1">Розрахунок!EE397</f>
        <v>#NAME?</v>
      </c>
      <c r="AK399" s="31" t="e">
        <f ca="1">Розрахунок!EF397</f>
        <v>#NAME?</v>
      </c>
      <c r="AL399" s="31" t="e">
        <f ca="1">Розрахунок!EG397</f>
        <v>#NAME?</v>
      </c>
      <c r="AM399" s="31" t="e">
        <f ca="1">Розрахунок!EH397</f>
        <v>#NAME?</v>
      </c>
      <c r="AN399" s="31" t="e">
        <f ca="1">Розрахунок!EI397</f>
        <v>#NAME?</v>
      </c>
      <c r="AO399" s="32" t="e">
        <f ca="1">Розрахунок!EJ397</f>
        <v>#NAME?</v>
      </c>
      <c r="AP399" s="149" t="e">
        <f ca="1">IF(OR(Розрахунок!$EP397&lt;&gt;""),"+","")</f>
        <v>#NAME?</v>
      </c>
      <c r="AQ399" s="5"/>
    </row>
    <row r="400" spans="1:43" s="52" customFormat="1" hidden="1" x14ac:dyDescent="0.2">
      <c r="A400" s="417" t="e">
        <f ca="1">Розрахунок!A398</f>
        <v>#NAME?</v>
      </c>
      <c r="B400" s="371">
        <f>Розрахунок!B398</f>
        <v>0</v>
      </c>
      <c r="C400" s="417" t="str">
        <f>Розрахунок!C398</f>
        <v/>
      </c>
      <c r="D400" s="398" t="str">
        <f>IF(Розрахунок!F398&lt;&gt;"",LEFT(Розрахунок!F398,LEN(Розрахунок!F398)-1)," ")</f>
        <v xml:space="preserve"> </v>
      </c>
      <c r="E400" s="399" t="str">
        <f>IF(Розрахунок!G398&lt;&gt;"",LEFT(Розрахунок!G398,LEN(Розрахунок!G398)-1)," ")</f>
        <v xml:space="preserve"> </v>
      </c>
      <c r="F400" s="399" t="str">
        <f>IF(Розрахунок!H398&lt;&gt;"",LEFT(Розрахунок!H398,LEN(Розрахунок!H398)-1)," ")</f>
        <v xml:space="preserve"> </v>
      </c>
      <c r="G400" s="400" t="str">
        <f>IF(Розрахунок!I398&lt;&gt;"",LEFT(Розрахунок!I398,LEN(Розрахунок!I398)-1)," ")</f>
        <v xml:space="preserve"> </v>
      </c>
      <c r="H400" s="136">
        <f>Розрахунок!J398</f>
        <v>0</v>
      </c>
      <c r="I400" s="399" t="str">
        <f>IF(Розрахунок!K398&lt;&gt;"",LEFT(Розрахунок!K398, LEN(Розрахунок!K398)-1)," ")</f>
        <v xml:space="preserve"> </v>
      </c>
      <c r="J400" s="399">
        <f>Розрахунок!E398</f>
        <v>0</v>
      </c>
      <c r="K400" s="85">
        <f>Розрахунок!DN398</f>
        <v>0</v>
      </c>
      <c r="L400" s="398">
        <f>Розрахунок!DM398</f>
        <v>0</v>
      </c>
      <c r="M400" s="399">
        <f ca="1">Розрахунок!L398</f>
        <v>0</v>
      </c>
      <c r="N400" s="399">
        <f ca="1">Розрахунок!M398</f>
        <v>0</v>
      </c>
      <c r="O400" s="399">
        <f ca="1">Розрахунок!N398</f>
        <v>0</v>
      </c>
      <c r="P400" s="399">
        <f ca="1">Розрахунок!O398</f>
        <v>0</v>
      </c>
      <c r="Q400" s="387">
        <f ca="1">Розрахунок!DL398</f>
        <v>0</v>
      </c>
      <c r="R400" s="383" t="str">
        <f t="shared" si="20"/>
        <v xml:space="preserve"> </v>
      </c>
      <c r="S400" s="398">
        <f>Розрахунок!U398</f>
        <v>0</v>
      </c>
      <c r="T400" s="400">
        <f>Розрахунок!AB398</f>
        <v>0</v>
      </c>
      <c r="U400" s="136">
        <f>Розрахунок!AI398</f>
        <v>0</v>
      </c>
      <c r="V400" s="85">
        <f>Розрахунок!AP398</f>
        <v>0</v>
      </c>
      <c r="W400" s="398">
        <f>Розрахунок!AW398</f>
        <v>0</v>
      </c>
      <c r="X400" s="400">
        <f>Розрахунок!BD398</f>
        <v>0</v>
      </c>
      <c r="Y400" s="136">
        <f>Розрахунок!BK398</f>
        <v>0</v>
      </c>
      <c r="Z400" s="85">
        <f>Розрахунок!BR398</f>
        <v>0</v>
      </c>
      <c r="AA400" s="398">
        <f>Розрахунок!BY398</f>
        <v>0</v>
      </c>
      <c r="AB400" s="85">
        <f>Розрахунок!CF398</f>
        <v>0</v>
      </c>
      <c r="AC400" s="398">
        <f>Розрахунок!CM398</f>
        <v>0</v>
      </c>
      <c r="AD400" s="400">
        <f>Розрахунок!CT398</f>
        <v>0</v>
      </c>
      <c r="AE400" s="398">
        <f>Розрахунок!DA398</f>
        <v>0</v>
      </c>
      <c r="AF400" s="400">
        <f>Розрахунок!DH398</f>
        <v>0</v>
      </c>
      <c r="AG400" s="148"/>
      <c r="AI400" s="30" t="e">
        <f ca="1">Розрахунок!ED398</f>
        <v>#NAME?</v>
      </c>
      <c r="AJ400" s="31" t="e">
        <f ca="1">Розрахунок!EE398</f>
        <v>#NAME?</v>
      </c>
      <c r="AK400" s="31" t="e">
        <f ca="1">Розрахунок!EF398</f>
        <v>#NAME?</v>
      </c>
      <c r="AL400" s="31" t="e">
        <f ca="1">Розрахунок!EG398</f>
        <v>#NAME?</v>
      </c>
      <c r="AM400" s="31" t="e">
        <f ca="1">Розрахунок!EH398</f>
        <v>#NAME?</v>
      </c>
      <c r="AN400" s="31" t="e">
        <f ca="1">Розрахунок!EI398</f>
        <v>#NAME?</v>
      </c>
      <c r="AO400" s="32" t="e">
        <f ca="1">Розрахунок!EJ398</f>
        <v>#NAME?</v>
      </c>
      <c r="AP400" s="149" t="e">
        <f ca="1">IF(OR(Розрахунок!$EP398&lt;&gt;""),"+","")</f>
        <v>#NAME?</v>
      </c>
      <c r="AQ400" s="5"/>
    </row>
    <row r="401" spans="1:43" s="52" customFormat="1" hidden="1" x14ac:dyDescent="0.2">
      <c r="A401" s="417" t="e">
        <f ca="1">Розрахунок!A399</f>
        <v>#NAME?</v>
      </c>
      <c r="B401" s="371">
        <f>Розрахунок!B399</f>
        <v>0</v>
      </c>
      <c r="C401" s="417" t="str">
        <f>Розрахунок!C399</f>
        <v/>
      </c>
      <c r="D401" s="398" t="str">
        <f>IF(Розрахунок!F399&lt;&gt;"",LEFT(Розрахунок!F399,LEN(Розрахунок!F399)-1)," ")</f>
        <v xml:space="preserve"> </v>
      </c>
      <c r="E401" s="399" t="str">
        <f>IF(Розрахунок!G399&lt;&gt;"",LEFT(Розрахунок!G399,LEN(Розрахунок!G399)-1)," ")</f>
        <v xml:space="preserve"> </v>
      </c>
      <c r="F401" s="399" t="str">
        <f>IF(Розрахунок!H399&lt;&gt;"",LEFT(Розрахунок!H399,LEN(Розрахунок!H399)-1)," ")</f>
        <v xml:space="preserve"> </v>
      </c>
      <c r="G401" s="400" t="str">
        <f>IF(Розрахунок!I399&lt;&gt;"",LEFT(Розрахунок!I399,LEN(Розрахунок!I399)-1)," ")</f>
        <v xml:space="preserve"> </v>
      </c>
      <c r="H401" s="136">
        <f>Розрахунок!J399</f>
        <v>0</v>
      </c>
      <c r="I401" s="399" t="str">
        <f>IF(Розрахунок!K399&lt;&gt;"",LEFT(Розрахунок!K399, LEN(Розрахунок!K399)-1)," ")</f>
        <v xml:space="preserve"> </v>
      </c>
      <c r="J401" s="399">
        <f>Розрахунок!E399</f>
        <v>0</v>
      </c>
      <c r="K401" s="85">
        <f>Розрахунок!DN399</f>
        <v>0</v>
      </c>
      <c r="L401" s="398">
        <f>Розрахунок!DM399</f>
        <v>0</v>
      </c>
      <c r="M401" s="399">
        <f ca="1">Розрахунок!L399</f>
        <v>0</v>
      </c>
      <c r="N401" s="399">
        <f ca="1">Розрахунок!M399</f>
        <v>0</v>
      </c>
      <c r="O401" s="399">
        <f ca="1">Розрахунок!N399</f>
        <v>0</v>
      </c>
      <c r="P401" s="399">
        <f ca="1">Розрахунок!O399</f>
        <v>0</v>
      </c>
      <c r="Q401" s="387">
        <f ca="1">Розрахунок!DL399</f>
        <v>0</v>
      </c>
      <c r="R401" s="383" t="str">
        <f t="shared" si="20"/>
        <v xml:space="preserve"> </v>
      </c>
      <c r="S401" s="398">
        <f>Розрахунок!U399</f>
        <v>0</v>
      </c>
      <c r="T401" s="400">
        <f>Розрахунок!AB399</f>
        <v>0</v>
      </c>
      <c r="U401" s="136">
        <f>Розрахунок!AI399</f>
        <v>0</v>
      </c>
      <c r="V401" s="85">
        <f>Розрахунок!AP399</f>
        <v>0</v>
      </c>
      <c r="W401" s="398">
        <f>Розрахунок!AW399</f>
        <v>0</v>
      </c>
      <c r="X401" s="400">
        <f>Розрахунок!BD399</f>
        <v>0</v>
      </c>
      <c r="Y401" s="136">
        <f>Розрахунок!BK399</f>
        <v>0</v>
      </c>
      <c r="Z401" s="85">
        <f>Розрахунок!BR399</f>
        <v>0</v>
      </c>
      <c r="AA401" s="398">
        <f>Розрахунок!BY399</f>
        <v>0</v>
      </c>
      <c r="AB401" s="85">
        <f>Розрахунок!CF399</f>
        <v>0</v>
      </c>
      <c r="AC401" s="398">
        <f>Розрахунок!CM399</f>
        <v>0</v>
      </c>
      <c r="AD401" s="400">
        <f>Розрахунок!CT399</f>
        <v>0</v>
      </c>
      <c r="AE401" s="398">
        <f>Розрахунок!DA399</f>
        <v>0</v>
      </c>
      <c r="AF401" s="400">
        <f>Розрахунок!DH399</f>
        <v>0</v>
      </c>
      <c r="AG401" s="148"/>
      <c r="AI401" s="30" t="e">
        <f ca="1">Розрахунок!ED399</f>
        <v>#NAME?</v>
      </c>
      <c r="AJ401" s="31" t="e">
        <f ca="1">Розрахунок!EE399</f>
        <v>#NAME?</v>
      </c>
      <c r="AK401" s="31" t="e">
        <f ca="1">Розрахунок!EF399</f>
        <v>#NAME?</v>
      </c>
      <c r="AL401" s="31" t="e">
        <f ca="1">Розрахунок!EG399</f>
        <v>#NAME?</v>
      </c>
      <c r="AM401" s="31" t="e">
        <f ca="1">Розрахунок!EH399</f>
        <v>#NAME?</v>
      </c>
      <c r="AN401" s="31" t="e">
        <f ca="1">Розрахунок!EI399</f>
        <v>#NAME?</v>
      </c>
      <c r="AO401" s="32" t="e">
        <f ca="1">Розрахунок!EJ399</f>
        <v>#NAME?</v>
      </c>
      <c r="AP401" s="149" t="e">
        <f ca="1">IF(OR(Розрахунок!$EP399&lt;&gt;""),"+","")</f>
        <v>#NAME?</v>
      </c>
      <c r="AQ401" s="5"/>
    </row>
    <row r="402" spans="1:43" s="52" customFormat="1" hidden="1" x14ac:dyDescent="0.2">
      <c r="A402" s="417" t="e">
        <f ca="1">Розрахунок!A400</f>
        <v>#NAME?</v>
      </c>
      <c r="B402" s="371">
        <f>Розрахунок!B400</f>
        <v>0</v>
      </c>
      <c r="C402" s="417" t="str">
        <f>Розрахунок!C400</f>
        <v/>
      </c>
      <c r="D402" s="398" t="str">
        <f>IF(Розрахунок!F400&lt;&gt;"",LEFT(Розрахунок!F400,LEN(Розрахунок!F400)-1)," ")</f>
        <v xml:space="preserve"> </v>
      </c>
      <c r="E402" s="399" t="str">
        <f>IF(Розрахунок!G400&lt;&gt;"",LEFT(Розрахунок!G400,LEN(Розрахунок!G400)-1)," ")</f>
        <v xml:space="preserve"> </v>
      </c>
      <c r="F402" s="399" t="str">
        <f>IF(Розрахунок!H400&lt;&gt;"",LEFT(Розрахунок!H400,LEN(Розрахунок!H400)-1)," ")</f>
        <v xml:space="preserve"> </v>
      </c>
      <c r="G402" s="400" t="str">
        <f>IF(Розрахунок!I400&lt;&gt;"",LEFT(Розрахунок!I400,LEN(Розрахунок!I400)-1)," ")</f>
        <v xml:space="preserve"> </v>
      </c>
      <c r="H402" s="136">
        <f>Розрахунок!J400</f>
        <v>0</v>
      </c>
      <c r="I402" s="399" t="str">
        <f>IF(Розрахунок!K400&lt;&gt;"",LEFT(Розрахунок!K400, LEN(Розрахунок!K400)-1)," ")</f>
        <v xml:space="preserve"> </v>
      </c>
      <c r="J402" s="399">
        <f>Розрахунок!E400</f>
        <v>0</v>
      </c>
      <c r="K402" s="85">
        <f>Розрахунок!DN400</f>
        <v>0</v>
      </c>
      <c r="L402" s="398">
        <f>Розрахунок!DM400</f>
        <v>0</v>
      </c>
      <c r="M402" s="399">
        <f ca="1">Розрахунок!L400</f>
        <v>0</v>
      </c>
      <c r="N402" s="399">
        <f ca="1">Розрахунок!M400</f>
        <v>0</v>
      </c>
      <c r="O402" s="399">
        <f ca="1">Розрахунок!N400</f>
        <v>0</v>
      </c>
      <c r="P402" s="399">
        <f ca="1">Розрахунок!O400</f>
        <v>0</v>
      </c>
      <c r="Q402" s="387">
        <f ca="1">Розрахунок!DL400</f>
        <v>0</v>
      </c>
      <c r="R402" s="383" t="str">
        <f t="shared" si="20"/>
        <v xml:space="preserve"> </v>
      </c>
      <c r="S402" s="398">
        <f>Розрахунок!U400</f>
        <v>0</v>
      </c>
      <c r="T402" s="400">
        <f>Розрахунок!AB400</f>
        <v>0</v>
      </c>
      <c r="U402" s="136">
        <f>Розрахунок!AI400</f>
        <v>0</v>
      </c>
      <c r="V402" s="85">
        <f>Розрахунок!AP400</f>
        <v>0</v>
      </c>
      <c r="W402" s="398">
        <f>Розрахунок!AW400</f>
        <v>0</v>
      </c>
      <c r="X402" s="400">
        <f>Розрахунок!BD400</f>
        <v>0</v>
      </c>
      <c r="Y402" s="136">
        <f>Розрахунок!BK400</f>
        <v>0</v>
      </c>
      <c r="Z402" s="85">
        <f>Розрахунок!BR400</f>
        <v>0</v>
      </c>
      <c r="AA402" s="398">
        <f>Розрахунок!BY400</f>
        <v>0</v>
      </c>
      <c r="AB402" s="85">
        <f>Розрахунок!CF400</f>
        <v>0</v>
      </c>
      <c r="AC402" s="398">
        <f>Розрахунок!CM400</f>
        <v>0</v>
      </c>
      <c r="AD402" s="400">
        <f>Розрахунок!CT400</f>
        <v>0</v>
      </c>
      <c r="AE402" s="398">
        <f>Розрахунок!DA400</f>
        <v>0</v>
      </c>
      <c r="AF402" s="400">
        <f>Розрахунок!DH400</f>
        <v>0</v>
      </c>
      <c r="AG402" s="148"/>
      <c r="AI402" s="30" t="e">
        <f ca="1">Розрахунок!ED400</f>
        <v>#NAME?</v>
      </c>
      <c r="AJ402" s="31" t="e">
        <f ca="1">Розрахунок!EE400</f>
        <v>#NAME?</v>
      </c>
      <c r="AK402" s="31" t="e">
        <f ca="1">Розрахунок!EF400</f>
        <v>#NAME?</v>
      </c>
      <c r="AL402" s="31" t="e">
        <f ca="1">Розрахунок!EG400</f>
        <v>#NAME?</v>
      </c>
      <c r="AM402" s="31" t="e">
        <f ca="1">Розрахунок!EH400</f>
        <v>#NAME?</v>
      </c>
      <c r="AN402" s="31" t="e">
        <f ca="1">Розрахунок!EI400</f>
        <v>#NAME?</v>
      </c>
      <c r="AO402" s="32" t="e">
        <f ca="1">Розрахунок!EJ400</f>
        <v>#NAME?</v>
      </c>
      <c r="AP402" s="149" t="e">
        <f ca="1">IF(OR(Розрахунок!$EP400&lt;&gt;""),"+","")</f>
        <v>#NAME?</v>
      </c>
      <c r="AQ402" s="5"/>
    </row>
    <row r="403" spans="1:43" s="52" customFormat="1" hidden="1" x14ac:dyDescent="0.2">
      <c r="A403" s="417" t="e">
        <f ca="1">Розрахунок!A401</f>
        <v>#NAME?</v>
      </c>
      <c r="B403" s="371">
        <f>Розрахунок!B401</f>
        <v>0</v>
      </c>
      <c r="C403" s="417" t="str">
        <f>Розрахунок!C401</f>
        <v/>
      </c>
      <c r="D403" s="398" t="str">
        <f>IF(Розрахунок!F401&lt;&gt;"",LEFT(Розрахунок!F401,LEN(Розрахунок!F401)-1)," ")</f>
        <v xml:space="preserve"> </v>
      </c>
      <c r="E403" s="399" t="str">
        <f>IF(Розрахунок!G401&lt;&gt;"",LEFT(Розрахунок!G401,LEN(Розрахунок!G401)-1)," ")</f>
        <v xml:space="preserve"> </v>
      </c>
      <c r="F403" s="399" t="str">
        <f>IF(Розрахунок!H401&lt;&gt;"",LEFT(Розрахунок!H401,LEN(Розрахунок!H401)-1)," ")</f>
        <v xml:space="preserve"> </v>
      </c>
      <c r="G403" s="400" t="str">
        <f>IF(Розрахунок!I401&lt;&gt;"",LEFT(Розрахунок!I401,LEN(Розрахунок!I401)-1)," ")</f>
        <v xml:space="preserve"> </v>
      </c>
      <c r="H403" s="136">
        <f>Розрахунок!J401</f>
        <v>0</v>
      </c>
      <c r="I403" s="399" t="str">
        <f>IF(Розрахунок!K401&lt;&gt;"",LEFT(Розрахунок!K401, LEN(Розрахунок!K401)-1)," ")</f>
        <v xml:space="preserve"> </v>
      </c>
      <c r="J403" s="399">
        <f>Розрахунок!E401</f>
        <v>0</v>
      </c>
      <c r="K403" s="85">
        <f>Розрахунок!DN401</f>
        <v>0</v>
      </c>
      <c r="L403" s="398">
        <f>Розрахунок!DM401</f>
        <v>0</v>
      </c>
      <c r="M403" s="399">
        <f ca="1">Розрахунок!L401</f>
        <v>0</v>
      </c>
      <c r="N403" s="399">
        <f ca="1">Розрахунок!M401</f>
        <v>0</v>
      </c>
      <c r="O403" s="399">
        <f ca="1">Розрахунок!N401</f>
        <v>0</v>
      </c>
      <c r="P403" s="399">
        <f ca="1">Розрахунок!O401</f>
        <v>0</v>
      </c>
      <c r="Q403" s="387">
        <f ca="1">Розрахунок!DL401</f>
        <v>0</v>
      </c>
      <c r="R403" s="383" t="str">
        <f t="shared" si="20"/>
        <v xml:space="preserve"> </v>
      </c>
      <c r="S403" s="398">
        <f>Розрахунок!U401</f>
        <v>0</v>
      </c>
      <c r="T403" s="400">
        <f>Розрахунок!AB401</f>
        <v>0</v>
      </c>
      <c r="U403" s="136">
        <f>Розрахунок!AI401</f>
        <v>0</v>
      </c>
      <c r="V403" s="85">
        <f>Розрахунок!AP401</f>
        <v>0</v>
      </c>
      <c r="W403" s="398">
        <f>Розрахунок!AW401</f>
        <v>0</v>
      </c>
      <c r="X403" s="400">
        <f>Розрахунок!BD401</f>
        <v>0</v>
      </c>
      <c r="Y403" s="136">
        <f>Розрахунок!BK401</f>
        <v>0</v>
      </c>
      <c r="Z403" s="85">
        <f>Розрахунок!BR401</f>
        <v>0</v>
      </c>
      <c r="AA403" s="398">
        <f>Розрахунок!BY401</f>
        <v>0</v>
      </c>
      <c r="AB403" s="85">
        <f>Розрахунок!CF401</f>
        <v>0</v>
      </c>
      <c r="AC403" s="398">
        <f>Розрахунок!CM401</f>
        <v>0</v>
      </c>
      <c r="AD403" s="400">
        <f>Розрахунок!CT401</f>
        <v>0</v>
      </c>
      <c r="AE403" s="398">
        <f>Розрахунок!DA401</f>
        <v>0</v>
      </c>
      <c r="AF403" s="400">
        <f>Розрахунок!DH401</f>
        <v>0</v>
      </c>
      <c r="AG403" s="148"/>
      <c r="AI403" s="30" t="e">
        <f ca="1">Розрахунок!ED401</f>
        <v>#NAME?</v>
      </c>
      <c r="AJ403" s="31" t="e">
        <f ca="1">Розрахунок!EE401</f>
        <v>#NAME?</v>
      </c>
      <c r="AK403" s="31" t="e">
        <f ca="1">Розрахунок!EF401</f>
        <v>#NAME?</v>
      </c>
      <c r="AL403" s="31" t="e">
        <f ca="1">Розрахунок!EG401</f>
        <v>#NAME?</v>
      </c>
      <c r="AM403" s="31" t="e">
        <f ca="1">Розрахунок!EH401</f>
        <v>#NAME?</v>
      </c>
      <c r="AN403" s="31" t="e">
        <f ca="1">Розрахунок!EI401</f>
        <v>#NAME?</v>
      </c>
      <c r="AO403" s="32" t="e">
        <f ca="1">Розрахунок!EJ401</f>
        <v>#NAME?</v>
      </c>
      <c r="AP403" s="149" t="e">
        <f ca="1">IF(OR(Розрахунок!$EP401&lt;&gt;""),"+","")</f>
        <v>#NAME?</v>
      </c>
      <c r="AQ403" s="5"/>
    </row>
    <row r="404" spans="1:43" s="52" customFormat="1" hidden="1" x14ac:dyDescent="0.2">
      <c r="A404" s="417" t="e">
        <f ca="1">Розрахунок!A402</f>
        <v>#NAME?</v>
      </c>
      <c r="B404" s="371">
        <f>Розрахунок!B402</f>
        <v>0</v>
      </c>
      <c r="C404" s="417" t="str">
        <f>Розрахунок!C402</f>
        <v/>
      </c>
      <c r="D404" s="398" t="str">
        <f>IF(Розрахунок!F402&lt;&gt;"",LEFT(Розрахунок!F402,LEN(Розрахунок!F402)-1)," ")</f>
        <v xml:space="preserve"> </v>
      </c>
      <c r="E404" s="399" t="str">
        <f>IF(Розрахунок!G402&lt;&gt;"",LEFT(Розрахунок!G402,LEN(Розрахунок!G402)-1)," ")</f>
        <v xml:space="preserve"> </v>
      </c>
      <c r="F404" s="399" t="str">
        <f>IF(Розрахунок!H402&lt;&gt;"",LEFT(Розрахунок!H402,LEN(Розрахунок!H402)-1)," ")</f>
        <v xml:space="preserve"> </v>
      </c>
      <c r="G404" s="400" t="str">
        <f>IF(Розрахунок!I402&lt;&gt;"",LEFT(Розрахунок!I402,LEN(Розрахунок!I402)-1)," ")</f>
        <v xml:space="preserve"> </v>
      </c>
      <c r="H404" s="136">
        <f>Розрахунок!J402</f>
        <v>0</v>
      </c>
      <c r="I404" s="399" t="str">
        <f>IF(Розрахунок!K402&lt;&gt;"",LEFT(Розрахунок!K402, LEN(Розрахунок!K402)-1)," ")</f>
        <v xml:space="preserve"> </v>
      </c>
      <c r="J404" s="399">
        <f>Розрахунок!E402</f>
        <v>0</v>
      </c>
      <c r="K404" s="85">
        <f>Розрахунок!DN402</f>
        <v>0</v>
      </c>
      <c r="L404" s="398">
        <f>Розрахунок!DM402</f>
        <v>0</v>
      </c>
      <c r="M404" s="399">
        <f ca="1">Розрахунок!L402</f>
        <v>0</v>
      </c>
      <c r="N404" s="399">
        <f ca="1">Розрахунок!M402</f>
        <v>0</v>
      </c>
      <c r="O404" s="399">
        <f ca="1">Розрахунок!N402</f>
        <v>0</v>
      </c>
      <c r="P404" s="399">
        <f ca="1">Розрахунок!O402</f>
        <v>0</v>
      </c>
      <c r="Q404" s="387">
        <f ca="1">Розрахунок!DL402</f>
        <v>0</v>
      </c>
      <c r="R404" s="383" t="str">
        <f t="shared" si="20"/>
        <v xml:space="preserve"> </v>
      </c>
      <c r="S404" s="398">
        <f>Розрахунок!U402</f>
        <v>0</v>
      </c>
      <c r="T404" s="400">
        <f>Розрахунок!AB402</f>
        <v>0</v>
      </c>
      <c r="U404" s="136">
        <f>Розрахунок!AI402</f>
        <v>0</v>
      </c>
      <c r="V404" s="85">
        <f>Розрахунок!AP402</f>
        <v>0</v>
      </c>
      <c r="W404" s="398">
        <f>Розрахунок!AW402</f>
        <v>0</v>
      </c>
      <c r="X404" s="400">
        <f>Розрахунок!BD402</f>
        <v>0</v>
      </c>
      <c r="Y404" s="136">
        <f>Розрахунок!BK402</f>
        <v>0</v>
      </c>
      <c r="Z404" s="85">
        <f>Розрахунок!BR402</f>
        <v>0</v>
      </c>
      <c r="AA404" s="398">
        <f>Розрахунок!BY402</f>
        <v>0</v>
      </c>
      <c r="AB404" s="85">
        <f>Розрахунок!CF402</f>
        <v>0</v>
      </c>
      <c r="AC404" s="398">
        <f>Розрахунок!CM402</f>
        <v>0</v>
      </c>
      <c r="AD404" s="400">
        <f>Розрахунок!CT402</f>
        <v>0</v>
      </c>
      <c r="AE404" s="398">
        <f>Розрахунок!DA402</f>
        <v>0</v>
      </c>
      <c r="AF404" s="400">
        <f>Розрахунок!DH402</f>
        <v>0</v>
      </c>
      <c r="AG404" s="148"/>
      <c r="AI404" s="30" t="e">
        <f ca="1">Розрахунок!ED402</f>
        <v>#NAME?</v>
      </c>
      <c r="AJ404" s="31" t="e">
        <f ca="1">Розрахунок!EE402</f>
        <v>#NAME?</v>
      </c>
      <c r="AK404" s="31" t="e">
        <f ca="1">Розрахунок!EF402</f>
        <v>#NAME?</v>
      </c>
      <c r="AL404" s="31" t="e">
        <f ca="1">Розрахунок!EG402</f>
        <v>#NAME?</v>
      </c>
      <c r="AM404" s="31" t="e">
        <f ca="1">Розрахунок!EH402</f>
        <v>#NAME?</v>
      </c>
      <c r="AN404" s="31" t="e">
        <f ca="1">Розрахунок!EI402</f>
        <v>#NAME?</v>
      </c>
      <c r="AO404" s="32" t="e">
        <f ca="1">Розрахунок!EJ402</f>
        <v>#NAME?</v>
      </c>
      <c r="AP404" s="149" t="e">
        <f ca="1">IF(OR(Розрахунок!$EP402&lt;&gt;""),"+","")</f>
        <v>#NAME?</v>
      </c>
      <c r="AQ404" s="5"/>
    </row>
    <row r="405" spans="1:43" s="52" customFormat="1" hidden="1" x14ac:dyDescent="0.2">
      <c r="A405" s="417" t="e">
        <f ca="1">Розрахунок!A403</f>
        <v>#NAME?</v>
      </c>
      <c r="B405" s="371">
        <f>Розрахунок!B403</f>
        <v>0</v>
      </c>
      <c r="C405" s="417" t="str">
        <f>Розрахунок!C403</f>
        <v/>
      </c>
      <c r="D405" s="398" t="str">
        <f>IF(Розрахунок!F403&lt;&gt;"",LEFT(Розрахунок!F403,LEN(Розрахунок!F403)-1)," ")</f>
        <v xml:space="preserve"> </v>
      </c>
      <c r="E405" s="399" t="str">
        <f>IF(Розрахунок!G403&lt;&gt;"",LEFT(Розрахунок!G403,LEN(Розрахунок!G403)-1)," ")</f>
        <v xml:space="preserve"> </v>
      </c>
      <c r="F405" s="399" t="str">
        <f>IF(Розрахунок!H403&lt;&gt;"",LEFT(Розрахунок!H403,LEN(Розрахунок!H403)-1)," ")</f>
        <v xml:space="preserve"> </v>
      </c>
      <c r="G405" s="400" t="str">
        <f>IF(Розрахунок!I403&lt;&gt;"",LEFT(Розрахунок!I403,LEN(Розрахунок!I403)-1)," ")</f>
        <v xml:space="preserve"> </v>
      </c>
      <c r="H405" s="136">
        <f>Розрахунок!J403</f>
        <v>0</v>
      </c>
      <c r="I405" s="399" t="str">
        <f>IF(Розрахунок!K403&lt;&gt;"",LEFT(Розрахунок!K403, LEN(Розрахунок!K403)-1)," ")</f>
        <v xml:space="preserve"> </v>
      </c>
      <c r="J405" s="399">
        <f>Розрахунок!E403</f>
        <v>0</v>
      </c>
      <c r="K405" s="85">
        <f>Розрахунок!DN403</f>
        <v>0</v>
      </c>
      <c r="L405" s="398">
        <f>Розрахунок!DM403</f>
        <v>0</v>
      </c>
      <c r="M405" s="399">
        <f ca="1">Розрахунок!L403</f>
        <v>0</v>
      </c>
      <c r="N405" s="399">
        <f ca="1">Розрахунок!M403</f>
        <v>0</v>
      </c>
      <c r="O405" s="399">
        <f ca="1">Розрахунок!N403</f>
        <v>0</v>
      </c>
      <c r="P405" s="399">
        <f ca="1">Розрахунок!O403</f>
        <v>0</v>
      </c>
      <c r="Q405" s="387">
        <f ca="1">Розрахунок!DL403</f>
        <v>0</v>
      </c>
      <c r="R405" s="383" t="str">
        <f t="shared" si="20"/>
        <v xml:space="preserve"> </v>
      </c>
      <c r="S405" s="398">
        <f>Розрахунок!U403</f>
        <v>0</v>
      </c>
      <c r="T405" s="400">
        <f>Розрахунок!AB403</f>
        <v>0</v>
      </c>
      <c r="U405" s="136">
        <f>Розрахунок!AI403</f>
        <v>0</v>
      </c>
      <c r="V405" s="85">
        <f>Розрахунок!AP403</f>
        <v>0</v>
      </c>
      <c r="W405" s="398">
        <f>Розрахунок!AW403</f>
        <v>0</v>
      </c>
      <c r="X405" s="400">
        <f>Розрахунок!BD403</f>
        <v>0</v>
      </c>
      <c r="Y405" s="136">
        <f>Розрахунок!BK403</f>
        <v>0</v>
      </c>
      <c r="Z405" s="85">
        <f>Розрахунок!BR403</f>
        <v>0</v>
      </c>
      <c r="AA405" s="398">
        <f>Розрахунок!BY403</f>
        <v>0</v>
      </c>
      <c r="AB405" s="85">
        <f>Розрахунок!CF403</f>
        <v>0</v>
      </c>
      <c r="AC405" s="398">
        <f>Розрахунок!CM403</f>
        <v>0</v>
      </c>
      <c r="AD405" s="400">
        <f>Розрахунок!CT403</f>
        <v>0</v>
      </c>
      <c r="AE405" s="398">
        <f>Розрахунок!DA403</f>
        <v>0</v>
      </c>
      <c r="AF405" s="400">
        <f>Розрахунок!DH403</f>
        <v>0</v>
      </c>
      <c r="AG405" s="148"/>
      <c r="AI405" s="30" t="e">
        <f ca="1">Розрахунок!ED403</f>
        <v>#NAME?</v>
      </c>
      <c r="AJ405" s="31" t="e">
        <f ca="1">Розрахунок!EE403</f>
        <v>#NAME?</v>
      </c>
      <c r="AK405" s="31" t="e">
        <f ca="1">Розрахунок!EF403</f>
        <v>#NAME?</v>
      </c>
      <c r="AL405" s="31" t="e">
        <f ca="1">Розрахунок!EG403</f>
        <v>#NAME?</v>
      </c>
      <c r="AM405" s="31" t="e">
        <f ca="1">Розрахунок!EH403</f>
        <v>#NAME?</v>
      </c>
      <c r="AN405" s="31" t="e">
        <f ca="1">Розрахунок!EI403</f>
        <v>#NAME?</v>
      </c>
      <c r="AO405" s="32" t="e">
        <f ca="1">Розрахунок!EJ403</f>
        <v>#NAME?</v>
      </c>
      <c r="AP405" s="149" t="e">
        <f ca="1">IF(OR(Розрахунок!$EP403&lt;&gt;""),"+","")</f>
        <v>#NAME?</v>
      </c>
      <c r="AQ405" s="5"/>
    </row>
    <row r="406" spans="1:43" s="52" customFormat="1" hidden="1" x14ac:dyDescent="0.2">
      <c r="A406" s="417" t="e">
        <f ca="1">Розрахунок!A404</f>
        <v>#NAME?</v>
      </c>
      <c r="B406" s="371">
        <f>Розрахунок!B404</f>
        <v>0</v>
      </c>
      <c r="C406" s="417" t="str">
        <f>Розрахунок!C404</f>
        <v/>
      </c>
      <c r="D406" s="398" t="str">
        <f>IF(Розрахунок!F404&lt;&gt;"",LEFT(Розрахунок!F404,LEN(Розрахунок!F404)-1)," ")</f>
        <v xml:space="preserve"> </v>
      </c>
      <c r="E406" s="399" t="str">
        <f>IF(Розрахунок!G404&lt;&gt;"",LEFT(Розрахунок!G404,LEN(Розрахунок!G404)-1)," ")</f>
        <v xml:space="preserve"> </v>
      </c>
      <c r="F406" s="399" t="str">
        <f>IF(Розрахунок!H404&lt;&gt;"",LEFT(Розрахунок!H404,LEN(Розрахунок!H404)-1)," ")</f>
        <v xml:space="preserve"> </v>
      </c>
      <c r="G406" s="400" t="str">
        <f>IF(Розрахунок!I404&lt;&gt;"",LEFT(Розрахунок!I404,LEN(Розрахунок!I404)-1)," ")</f>
        <v xml:space="preserve"> </v>
      </c>
      <c r="H406" s="136">
        <f>Розрахунок!J404</f>
        <v>0</v>
      </c>
      <c r="I406" s="399" t="str">
        <f>IF(Розрахунок!K404&lt;&gt;"",LEFT(Розрахунок!K404, LEN(Розрахунок!K404)-1)," ")</f>
        <v xml:space="preserve"> </v>
      </c>
      <c r="J406" s="399">
        <f>Розрахунок!E404</f>
        <v>0</v>
      </c>
      <c r="K406" s="85">
        <f>Розрахунок!DN404</f>
        <v>0</v>
      </c>
      <c r="L406" s="398">
        <f>Розрахунок!DM404</f>
        <v>0</v>
      </c>
      <c r="M406" s="399">
        <f ca="1">Розрахунок!L404</f>
        <v>0</v>
      </c>
      <c r="N406" s="399">
        <f ca="1">Розрахунок!M404</f>
        <v>0</v>
      </c>
      <c r="O406" s="399">
        <f ca="1">Розрахунок!N404</f>
        <v>0</v>
      </c>
      <c r="P406" s="399">
        <f ca="1">Розрахунок!O404</f>
        <v>0</v>
      </c>
      <c r="Q406" s="387">
        <f ca="1">Розрахунок!DL404</f>
        <v>0</v>
      </c>
      <c r="R406" s="383" t="str">
        <f t="shared" si="20"/>
        <v xml:space="preserve"> </v>
      </c>
      <c r="S406" s="398">
        <f>Розрахунок!U404</f>
        <v>0</v>
      </c>
      <c r="T406" s="400">
        <f>Розрахунок!AB404</f>
        <v>0</v>
      </c>
      <c r="U406" s="136">
        <f>Розрахунок!AI404</f>
        <v>0</v>
      </c>
      <c r="V406" s="85">
        <f>Розрахунок!AP404</f>
        <v>0</v>
      </c>
      <c r="W406" s="398">
        <f>Розрахунок!AW404</f>
        <v>0</v>
      </c>
      <c r="X406" s="400">
        <f>Розрахунок!BD404</f>
        <v>0</v>
      </c>
      <c r="Y406" s="136">
        <f>Розрахунок!BK404</f>
        <v>0</v>
      </c>
      <c r="Z406" s="85">
        <f>Розрахунок!BR404</f>
        <v>0</v>
      </c>
      <c r="AA406" s="398">
        <f>Розрахунок!BY404</f>
        <v>0</v>
      </c>
      <c r="AB406" s="85">
        <f>Розрахунок!CF404</f>
        <v>0</v>
      </c>
      <c r="AC406" s="398">
        <f>Розрахунок!CM404</f>
        <v>0</v>
      </c>
      <c r="AD406" s="400">
        <f>Розрахунок!CT404</f>
        <v>0</v>
      </c>
      <c r="AE406" s="398">
        <f>Розрахунок!DA404</f>
        <v>0</v>
      </c>
      <c r="AF406" s="400">
        <f>Розрахунок!DH404</f>
        <v>0</v>
      </c>
      <c r="AG406" s="148"/>
      <c r="AI406" s="30" t="e">
        <f ca="1">Розрахунок!ED404</f>
        <v>#NAME?</v>
      </c>
      <c r="AJ406" s="31" t="e">
        <f ca="1">Розрахунок!EE404</f>
        <v>#NAME?</v>
      </c>
      <c r="AK406" s="31" t="e">
        <f ca="1">Розрахунок!EF404</f>
        <v>#NAME?</v>
      </c>
      <c r="AL406" s="31" t="e">
        <f ca="1">Розрахунок!EG404</f>
        <v>#NAME?</v>
      </c>
      <c r="AM406" s="31" t="e">
        <f ca="1">Розрахунок!EH404</f>
        <v>#NAME?</v>
      </c>
      <c r="AN406" s="31" t="e">
        <f ca="1">Розрахунок!EI404</f>
        <v>#NAME?</v>
      </c>
      <c r="AO406" s="32" t="e">
        <f ca="1">Розрахунок!EJ404</f>
        <v>#NAME?</v>
      </c>
      <c r="AP406" s="149" t="e">
        <f ca="1">IF(OR(Розрахунок!$EP404&lt;&gt;""),"+","")</f>
        <v>#NAME?</v>
      </c>
      <c r="AQ406" s="5"/>
    </row>
    <row r="407" spans="1:43" s="52" customFormat="1" hidden="1" x14ac:dyDescent="0.2">
      <c r="A407" s="417" t="e">
        <f ca="1">Розрахунок!A405</f>
        <v>#NAME?</v>
      </c>
      <c r="B407" s="371">
        <f>Розрахунок!B405</f>
        <v>0</v>
      </c>
      <c r="C407" s="417" t="str">
        <f>Розрахунок!C405</f>
        <v/>
      </c>
      <c r="D407" s="398" t="str">
        <f>IF(Розрахунок!F405&lt;&gt;"",LEFT(Розрахунок!F405,LEN(Розрахунок!F405)-1)," ")</f>
        <v xml:space="preserve"> </v>
      </c>
      <c r="E407" s="399" t="str">
        <f>IF(Розрахунок!G405&lt;&gt;"",LEFT(Розрахунок!G405,LEN(Розрахунок!G405)-1)," ")</f>
        <v xml:space="preserve"> </v>
      </c>
      <c r="F407" s="399" t="str">
        <f>IF(Розрахунок!H405&lt;&gt;"",LEFT(Розрахунок!H405,LEN(Розрахунок!H405)-1)," ")</f>
        <v xml:space="preserve"> </v>
      </c>
      <c r="G407" s="400" t="str">
        <f>IF(Розрахунок!I405&lt;&gt;"",LEFT(Розрахунок!I405,LEN(Розрахунок!I405)-1)," ")</f>
        <v xml:space="preserve"> </v>
      </c>
      <c r="H407" s="136">
        <f>Розрахунок!J405</f>
        <v>0</v>
      </c>
      <c r="I407" s="399" t="str">
        <f>IF(Розрахунок!K405&lt;&gt;"",LEFT(Розрахунок!K405, LEN(Розрахунок!K405)-1)," ")</f>
        <v xml:space="preserve"> </v>
      </c>
      <c r="J407" s="399">
        <f>Розрахунок!E405</f>
        <v>0</v>
      </c>
      <c r="K407" s="85">
        <f>Розрахунок!DN405</f>
        <v>0</v>
      </c>
      <c r="L407" s="398">
        <f>Розрахунок!DM405</f>
        <v>0</v>
      </c>
      <c r="M407" s="399">
        <f ca="1">Розрахунок!L405</f>
        <v>0</v>
      </c>
      <c r="N407" s="399">
        <f ca="1">Розрахунок!M405</f>
        <v>0</v>
      </c>
      <c r="O407" s="399">
        <f ca="1">Розрахунок!N405</f>
        <v>0</v>
      </c>
      <c r="P407" s="399">
        <f ca="1">Розрахунок!O405</f>
        <v>0</v>
      </c>
      <c r="Q407" s="387">
        <f ca="1">Розрахунок!DL405</f>
        <v>0</v>
      </c>
      <c r="R407" s="383" t="str">
        <f t="shared" si="20"/>
        <v xml:space="preserve"> </v>
      </c>
      <c r="S407" s="398">
        <f>Розрахунок!U405</f>
        <v>0</v>
      </c>
      <c r="T407" s="400">
        <f>Розрахунок!AB405</f>
        <v>0</v>
      </c>
      <c r="U407" s="136">
        <f>Розрахунок!AI405</f>
        <v>0</v>
      </c>
      <c r="V407" s="85">
        <f>Розрахунок!AP405</f>
        <v>0</v>
      </c>
      <c r="W407" s="398">
        <f>Розрахунок!AW405</f>
        <v>0</v>
      </c>
      <c r="X407" s="400">
        <f>Розрахунок!BD405</f>
        <v>0</v>
      </c>
      <c r="Y407" s="136">
        <f>Розрахунок!BK405</f>
        <v>0</v>
      </c>
      <c r="Z407" s="85">
        <f>Розрахунок!BR405</f>
        <v>0</v>
      </c>
      <c r="AA407" s="398">
        <f>Розрахунок!BY405</f>
        <v>0</v>
      </c>
      <c r="AB407" s="85">
        <f>Розрахунок!CF405</f>
        <v>0</v>
      </c>
      <c r="AC407" s="398">
        <f>Розрахунок!CM405</f>
        <v>0</v>
      </c>
      <c r="AD407" s="400">
        <f>Розрахунок!CT405</f>
        <v>0</v>
      </c>
      <c r="AE407" s="398">
        <f>Розрахунок!DA405</f>
        <v>0</v>
      </c>
      <c r="AF407" s="400">
        <f>Розрахунок!DH405</f>
        <v>0</v>
      </c>
      <c r="AG407" s="148"/>
      <c r="AI407" s="30" t="e">
        <f ca="1">Розрахунок!ED405</f>
        <v>#NAME?</v>
      </c>
      <c r="AJ407" s="31" t="e">
        <f ca="1">Розрахунок!EE405</f>
        <v>#NAME?</v>
      </c>
      <c r="AK407" s="31" t="e">
        <f ca="1">Розрахунок!EF405</f>
        <v>#NAME?</v>
      </c>
      <c r="AL407" s="31" t="e">
        <f ca="1">Розрахунок!EG405</f>
        <v>#NAME?</v>
      </c>
      <c r="AM407" s="31" t="e">
        <f ca="1">Розрахунок!EH405</f>
        <v>#NAME?</v>
      </c>
      <c r="AN407" s="31" t="e">
        <f ca="1">Розрахунок!EI405</f>
        <v>#NAME?</v>
      </c>
      <c r="AO407" s="32" t="e">
        <f ca="1">Розрахунок!EJ405</f>
        <v>#NAME?</v>
      </c>
      <c r="AP407" s="149" t="e">
        <f ca="1">IF(OR(Розрахунок!$EP405&lt;&gt;""),"+","")</f>
        <v>#NAME?</v>
      </c>
      <c r="AQ407" s="5"/>
    </row>
    <row r="408" spans="1:43" s="52" customFormat="1" hidden="1" x14ac:dyDescent="0.2">
      <c r="A408" s="417" t="e">
        <f ca="1">Розрахунок!A406</f>
        <v>#NAME?</v>
      </c>
      <c r="B408" s="371">
        <f>Розрахунок!B406</f>
        <v>0</v>
      </c>
      <c r="C408" s="417" t="str">
        <f>Розрахунок!C406</f>
        <v/>
      </c>
      <c r="D408" s="398" t="str">
        <f>IF(Розрахунок!F406&lt;&gt;"",LEFT(Розрахунок!F406,LEN(Розрахунок!F406)-1)," ")</f>
        <v xml:space="preserve"> </v>
      </c>
      <c r="E408" s="399" t="str">
        <f>IF(Розрахунок!G406&lt;&gt;"",LEFT(Розрахунок!G406,LEN(Розрахунок!G406)-1)," ")</f>
        <v xml:space="preserve"> </v>
      </c>
      <c r="F408" s="399" t="str">
        <f>IF(Розрахунок!H406&lt;&gt;"",LEFT(Розрахунок!H406,LEN(Розрахунок!H406)-1)," ")</f>
        <v xml:space="preserve"> </v>
      </c>
      <c r="G408" s="400" t="str">
        <f>IF(Розрахунок!I406&lt;&gt;"",LEFT(Розрахунок!I406,LEN(Розрахунок!I406)-1)," ")</f>
        <v xml:space="preserve"> </v>
      </c>
      <c r="H408" s="136">
        <f>Розрахунок!J406</f>
        <v>0</v>
      </c>
      <c r="I408" s="399" t="str">
        <f>IF(Розрахунок!K406&lt;&gt;"",LEFT(Розрахунок!K406, LEN(Розрахунок!K406)-1)," ")</f>
        <v xml:space="preserve"> </v>
      </c>
      <c r="J408" s="399">
        <f>Розрахунок!E406</f>
        <v>0</v>
      </c>
      <c r="K408" s="85">
        <f>Розрахунок!DN406</f>
        <v>0</v>
      </c>
      <c r="L408" s="398">
        <f>Розрахунок!DM406</f>
        <v>0</v>
      </c>
      <c r="M408" s="399">
        <f ca="1">Розрахунок!L406</f>
        <v>0</v>
      </c>
      <c r="N408" s="399">
        <f ca="1">Розрахунок!M406</f>
        <v>0</v>
      </c>
      <c r="O408" s="399">
        <f ca="1">Розрахунок!N406</f>
        <v>0</v>
      </c>
      <c r="P408" s="399">
        <f ca="1">Розрахунок!O406</f>
        <v>0</v>
      </c>
      <c r="Q408" s="387">
        <f ca="1">Розрахунок!DL406</f>
        <v>0</v>
      </c>
      <c r="R408" s="383" t="str">
        <f t="shared" si="20"/>
        <v xml:space="preserve"> </v>
      </c>
      <c r="S408" s="398">
        <f>Розрахунок!U406</f>
        <v>0</v>
      </c>
      <c r="T408" s="400">
        <f>Розрахунок!AB406</f>
        <v>0</v>
      </c>
      <c r="U408" s="136">
        <f>Розрахунок!AI406</f>
        <v>0</v>
      </c>
      <c r="V408" s="85">
        <f>Розрахунок!AP406</f>
        <v>0</v>
      </c>
      <c r="W408" s="398">
        <f>Розрахунок!AW406</f>
        <v>0</v>
      </c>
      <c r="X408" s="400">
        <f>Розрахунок!BD406</f>
        <v>0</v>
      </c>
      <c r="Y408" s="136">
        <f>Розрахунок!BK406</f>
        <v>0</v>
      </c>
      <c r="Z408" s="85">
        <f>Розрахунок!BR406</f>
        <v>0</v>
      </c>
      <c r="AA408" s="398">
        <f>Розрахунок!BY406</f>
        <v>0</v>
      </c>
      <c r="AB408" s="85">
        <f>Розрахунок!CF406</f>
        <v>0</v>
      </c>
      <c r="AC408" s="398">
        <f>Розрахунок!CM406</f>
        <v>0</v>
      </c>
      <c r="AD408" s="400">
        <f>Розрахунок!CT406</f>
        <v>0</v>
      </c>
      <c r="AE408" s="398">
        <f>Розрахунок!DA406</f>
        <v>0</v>
      </c>
      <c r="AF408" s="400">
        <f>Розрахунок!DH406</f>
        <v>0</v>
      </c>
      <c r="AG408" s="148"/>
      <c r="AI408" s="30" t="e">
        <f ca="1">Розрахунок!ED406</f>
        <v>#NAME?</v>
      </c>
      <c r="AJ408" s="31" t="e">
        <f ca="1">Розрахунок!EE406</f>
        <v>#NAME?</v>
      </c>
      <c r="AK408" s="31" t="e">
        <f ca="1">Розрахунок!EF406</f>
        <v>#NAME?</v>
      </c>
      <c r="AL408" s="31" t="e">
        <f ca="1">Розрахунок!EG406</f>
        <v>#NAME?</v>
      </c>
      <c r="AM408" s="31" t="e">
        <f ca="1">Розрахунок!EH406</f>
        <v>#NAME?</v>
      </c>
      <c r="AN408" s="31" t="e">
        <f ca="1">Розрахунок!EI406</f>
        <v>#NAME?</v>
      </c>
      <c r="AO408" s="32" t="e">
        <f ca="1">Розрахунок!EJ406</f>
        <v>#NAME?</v>
      </c>
      <c r="AP408" s="149" t="e">
        <f ca="1">IF(OR(Розрахунок!$EP406&lt;&gt;""),"+","")</f>
        <v>#NAME?</v>
      </c>
      <c r="AQ408" s="5"/>
    </row>
    <row r="409" spans="1:43" s="52" customFormat="1" hidden="1" x14ac:dyDescent="0.2">
      <c r="A409" s="417" t="e">
        <f ca="1">Розрахунок!A407</f>
        <v>#NAME?</v>
      </c>
      <c r="B409" s="371">
        <f>Розрахунок!B407</f>
        <v>0</v>
      </c>
      <c r="C409" s="417" t="str">
        <f>Розрахунок!C407</f>
        <v/>
      </c>
      <c r="D409" s="398" t="str">
        <f>IF(Розрахунок!F407&lt;&gt;"",LEFT(Розрахунок!F407,LEN(Розрахунок!F407)-1)," ")</f>
        <v xml:space="preserve"> </v>
      </c>
      <c r="E409" s="399" t="str">
        <f>IF(Розрахунок!G407&lt;&gt;"",LEFT(Розрахунок!G407,LEN(Розрахунок!G407)-1)," ")</f>
        <v xml:space="preserve"> </v>
      </c>
      <c r="F409" s="399" t="str">
        <f>IF(Розрахунок!H407&lt;&gt;"",LEFT(Розрахунок!H407,LEN(Розрахунок!H407)-1)," ")</f>
        <v xml:space="preserve"> </v>
      </c>
      <c r="G409" s="400" t="str">
        <f>IF(Розрахунок!I407&lt;&gt;"",LEFT(Розрахунок!I407,LEN(Розрахунок!I407)-1)," ")</f>
        <v xml:space="preserve"> </v>
      </c>
      <c r="H409" s="136">
        <f>Розрахунок!J407</f>
        <v>0</v>
      </c>
      <c r="I409" s="399" t="str">
        <f>IF(Розрахунок!K407&lt;&gt;"",LEFT(Розрахунок!K407, LEN(Розрахунок!K407)-1)," ")</f>
        <v xml:space="preserve"> </v>
      </c>
      <c r="J409" s="399">
        <f>Розрахунок!E407</f>
        <v>0</v>
      </c>
      <c r="K409" s="85">
        <f>Розрахунок!DN407</f>
        <v>0</v>
      </c>
      <c r="L409" s="398">
        <f>Розрахунок!DM407</f>
        <v>0</v>
      </c>
      <c r="M409" s="399">
        <f ca="1">Розрахунок!L407</f>
        <v>0</v>
      </c>
      <c r="N409" s="399">
        <f ca="1">Розрахунок!M407</f>
        <v>0</v>
      </c>
      <c r="O409" s="399">
        <f ca="1">Розрахунок!N407</f>
        <v>0</v>
      </c>
      <c r="P409" s="399">
        <f ca="1">Розрахунок!O407</f>
        <v>0</v>
      </c>
      <c r="Q409" s="387">
        <f ca="1">Розрахунок!DL407</f>
        <v>0</v>
      </c>
      <c r="R409" s="383" t="str">
        <f t="shared" si="20"/>
        <v xml:space="preserve"> </v>
      </c>
      <c r="S409" s="398">
        <f>Розрахунок!U407</f>
        <v>0</v>
      </c>
      <c r="T409" s="400">
        <f>Розрахунок!AB407</f>
        <v>0</v>
      </c>
      <c r="U409" s="136">
        <f>Розрахунок!AI407</f>
        <v>0</v>
      </c>
      <c r="V409" s="85">
        <f>Розрахунок!AP407</f>
        <v>0</v>
      </c>
      <c r="W409" s="398">
        <f>Розрахунок!AW407</f>
        <v>0</v>
      </c>
      <c r="X409" s="400">
        <f>Розрахунок!BD407</f>
        <v>0</v>
      </c>
      <c r="Y409" s="136">
        <f>Розрахунок!BK407</f>
        <v>0</v>
      </c>
      <c r="Z409" s="85">
        <f>Розрахунок!BR407</f>
        <v>0</v>
      </c>
      <c r="AA409" s="398">
        <f>Розрахунок!BY407</f>
        <v>0</v>
      </c>
      <c r="AB409" s="85">
        <f>Розрахунок!CF407</f>
        <v>0</v>
      </c>
      <c r="AC409" s="398">
        <f>Розрахунок!CM407</f>
        <v>0</v>
      </c>
      <c r="AD409" s="400">
        <f>Розрахунок!CT407</f>
        <v>0</v>
      </c>
      <c r="AE409" s="398">
        <f>Розрахунок!DA407</f>
        <v>0</v>
      </c>
      <c r="AF409" s="400">
        <f>Розрахунок!DH407</f>
        <v>0</v>
      </c>
      <c r="AG409" s="148"/>
      <c r="AI409" s="30" t="e">
        <f ca="1">Розрахунок!ED407</f>
        <v>#NAME?</v>
      </c>
      <c r="AJ409" s="31" t="e">
        <f ca="1">Розрахунок!EE407</f>
        <v>#NAME?</v>
      </c>
      <c r="AK409" s="31" t="e">
        <f ca="1">Розрахунок!EF407</f>
        <v>#NAME?</v>
      </c>
      <c r="AL409" s="31" t="e">
        <f ca="1">Розрахунок!EG407</f>
        <v>#NAME?</v>
      </c>
      <c r="AM409" s="31" t="e">
        <f ca="1">Розрахунок!EH407</f>
        <v>#NAME?</v>
      </c>
      <c r="AN409" s="31" t="e">
        <f ca="1">Розрахунок!EI407</f>
        <v>#NAME?</v>
      </c>
      <c r="AO409" s="32" t="e">
        <f ca="1">Розрахунок!EJ407</f>
        <v>#NAME?</v>
      </c>
      <c r="AP409" s="149" t="e">
        <f ca="1">IF(OR(Розрахунок!$EP407&lt;&gt;""),"+","")</f>
        <v>#NAME?</v>
      </c>
      <c r="AQ409" s="5"/>
    </row>
    <row r="410" spans="1:43" s="52" customFormat="1" hidden="1" x14ac:dyDescent="0.2">
      <c r="A410" s="417" t="e">
        <f ca="1">Розрахунок!A408</f>
        <v>#NAME?</v>
      </c>
      <c r="B410" s="371">
        <f>Розрахунок!B408</f>
        <v>0</v>
      </c>
      <c r="C410" s="417" t="str">
        <f>Розрахунок!C408</f>
        <v/>
      </c>
      <c r="D410" s="398" t="str">
        <f>IF(Розрахунок!F408&lt;&gt;"",LEFT(Розрахунок!F408,LEN(Розрахунок!F408)-1)," ")</f>
        <v xml:space="preserve"> </v>
      </c>
      <c r="E410" s="399" t="str">
        <f>IF(Розрахунок!G408&lt;&gt;"",LEFT(Розрахунок!G408,LEN(Розрахунок!G408)-1)," ")</f>
        <v xml:space="preserve"> </v>
      </c>
      <c r="F410" s="399" t="str">
        <f>IF(Розрахунок!H408&lt;&gt;"",LEFT(Розрахунок!H408,LEN(Розрахунок!H408)-1)," ")</f>
        <v xml:space="preserve"> </v>
      </c>
      <c r="G410" s="400" t="str">
        <f>IF(Розрахунок!I408&lt;&gt;"",LEFT(Розрахунок!I408,LEN(Розрахунок!I408)-1)," ")</f>
        <v xml:space="preserve"> </v>
      </c>
      <c r="H410" s="136">
        <f>Розрахунок!J408</f>
        <v>0</v>
      </c>
      <c r="I410" s="399" t="str">
        <f>IF(Розрахунок!K408&lt;&gt;"",LEFT(Розрахунок!K408, LEN(Розрахунок!K408)-1)," ")</f>
        <v xml:space="preserve"> </v>
      </c>
      <c r="J410" s="399">
        <f>Розрахунок!E408</f>
        <v>0</v>
      </c>
      <c r="K410" s="85">
        <f>Розрахунок!DN408</f>
        <v>0</v>
      </c>
      <c r="L410" s="398">
        <f>Розрахунок!DM408</f>
        <v>0</v>
      </c>
      <c r="M410" s="399">
        <f ca="1">Розрахунок!L408</f>
        <v>0</v>
      </c>
      <c r="N410" s="399">
        <f ca="1">Розрахунок!M408</f>
        <v>0</v>
      </c>
      <c r="O410" s="399">
        <f ca="1">Розрахунок!N408</f>
        <v>0</v>
      </c>
      <c r="P410" s="399">
        <f ca="1">Розрахунок!O408</f>
        <v>0</v>
      </c>
      <c r="Q410" s="387">
        <f ca="1">Розрахунок!DL408</f>
        <v>0</v>
      </c>
      <c r="R410" s="383" t="str">
        <f t="shared" si="20"/>
        <v xml:space="preserve"> </v>
      </c>
      <c r="S410" s="398">
        <f>Розрахунок!U408</f>
        <v>0</v>
      </c>
      <c r="T410" s="400">
        <f>Розрахунок!AB408</f>
        <v>0</v>
      </c>
      <c r="U410" s="136">
        <f>Розрахунок!AI408</f>
        <v>0</v>
      </c>
      <c r="V410" s="85">
        <f>Розрахунок!AP408</f>
        <v>0</v>
      </c>
      <c r="W410" s="398">
        <f>Розрахунок!AW408</f>
        <v>0</v>
      </c>
      <c r="X410" s="400">
        <f>Розрахунок!BD408</f>
        <v>0</v>
      </c>
      <c r="Y410" s="136">
        <f>Розрахунок!BK408</f>
        <v>0</v>
      </c>
      <c r="Z410" s="85">
        <f>Розрахунок!BR408</f>
        <v>0</v>
      </c>
      <c r="AA410" s="398">
        <f>Розрахунок!BY408</f>
        <v>0</v>
      </c>
      <c r="AB410" s="85">
        <f>Розрахунок!CF408</f>
        <v>0</v>
      </c>
      <c r="AC410" s="398">
        <f>Розрахунок!CM408</f>
        <v>0</v>
      </c>
      <c r="AD410" s="400">
        <f>Розрахунок!CT408</f>
        <v>0</v>
      </c>
      <c r="AE410" s="398">
        <f>Розрахунок!DA408</f>
        <v>0</v>
      </c>
      <c r="AF410" s="400">
        <f>Розрахунок!DH408</f>
        <v>0</v>
      </c>
      <c r="AG410" s="148"/>
      <c r="AI410" s="30" t="e">
        <f ca="1">Розрахунок!ED408</f>
        <v>#NAME?</v>
      </c>
      <c r="AJ410" s="31" t="e">
        <f ca="1">Розрахунок!EE408</f>
        <v>#NAME?</v>
      </c>
      <c r="AK410" s="31" t="e">
        <f ca="1">Розрахунок!EF408</f>
        <v>#NAME?</v>
      </c>
      <c r="AL410" s="31" t="e">
        <f ca="1">Розрахунок!EG408</f>
        <v>#NAME?</v>
      </c>
      <c r="AM410" s="31" t="e">
        <f ca="1">Розрахунок!EH408</f>
        <v>#NAME?</v>
      </c>
      <c r="AN410" s="31" t="e">
        <f ca="1">Розрахунок!EI408</f>
        <v>#NAME?</v>
      </c>
      <c r="AO410" s="32" t="e">
        <f ca="1">Розрахунок!EJ408</f>
        <v>#NAME?</v>
      </c>
      <c r="AP410" s="149" t="e">
        <f ca="1">IF(OR(Розрахунок!$EP408&lt;&gt;""),"+","")</f>
        <v>#NAME?</v>
      </c>
      <c r="AQ410" s="5"/>
    </row>
    <row r="411" spans="1:43" s="52" customFormat="1" hidden="1" x14ac:dyDescent="0.2">
      <c r="A411" s="417" t="e">
        <f ca="1">Розрахунок!A409</f>
        <v>#NAME?</v>
      </c>
      <c r="B411" s="371">
        <f>Розрахунок!B409</f>
        <v>0</v>
      </c>
      <c r="C411" s="417" t="str">
        <f>Розрахунок!C409</f>
        <v/>
      </c>
      <c r="D411" s="398" t="str">
        <f>IF(Розрахунок!F409&lt;&gt;"",LEFT(Розрахунок!F409,LEN(Розрахунок!F409)-1)," ")</f>
        <v xml:space="preserve"> </v>
      </c>
      <c r="E411" s="399" t="str">
        <f>IF(Розрахунок!G409&lt;&gt;"",LEFT(Розрахунок!G409,LEN(Розрахунок!G409)-1)," ")</f>
        <v xml:space="preserve"> </v>
      </c>
      <c r="F411" s="399" t="str">
        <f>IF(Розрахунок!H409&lt;&gt;"",LEFT(Розрахунок!H409,LEN(Розрахунок!H409)-1)," ")</f>
        <v xml:space="preserve"> </v>
      </c>
      <c r="G411" s="400" t="str">
        <f>IF(Розрахунок!I409&lt;&gt;"",LEFT(Розрахунок!I409,LEN(Розрахунок!I409)-1)," ")</f>
        <v xml:space="preserve"> </v>
      </c>
      <c r="H411" s="136">
        <f>Розрахунок!J409</f>
        <v>0</v>
      </c>
      <c r="I411" s="399" t="str">
        <f>IF(Розрахунок!K409&lt;&gt;"",LEFT(Розрахунок!K409, LEN(Розрахунок!K409)-1)," ")</f>
        <v xml:space="preserve"> </v>
      </c>
      <c r="J411" s="399">
        <f>Розрахунок!E409</f>
        <v>0</v>
      </c>
      <c r="K411" s="85">
        <f>Розрахунок!DN409</f>
        <v>0</v>
      </c>
      <c r="L411" s="398">
        <f>Розрахунок!DM409</f>
        <v>0</v>
      </c>
      <c r="M411" s="399">
        <f ca="1">Розрахунок!L409</f>
        <v>0</v>
      </c>
      <c r="N411" s="399">
        <f ca="1">Розрахунок!M409</f>
        <v>0</v>
      </c>
      <c r="O411" s="399">
        <f ca="1">Розрахунок!N409</f>
        <v>0</v>
      </c>
      <c r="P411" s="399">
        <f ca="1">Розрахунок!O409</f>
        <v>0</v>
      </c>
      <c r="Q411" s="387">
        <f ca="1">Розрахунок!DL409</f>
        <v>0</v>
      </c>
      <c r="R411" s="383" t="str">
        <f t="shared" si="20"/>
        <v xml:space="preserve"> </v>
      </c>
      <c r="S411" s="398">
        <f>Розрахунок!U409</f>
        <v>0</v>
      </c>
      <c r="T411" s="400">
        <f>Розрахунок!AB409</f>
        <v>0</v>
      </c>
      <c r="U411" s="136">
        <f>Розрахунок!AI409</f>
        <v>0</v>
      </c>
      <c r="V411" s="85">
        <f>Розрахунок!AP409</f>
        <v>0</v>
      </c>
      <c r="W411" s="398">
        <f>Розрахунок!AW409</f>
        <v>0</v>
      </c>
      <c r="X411" s="400">
        <f>Розрахунок!BD409</f>
        <v>0</v>
      </c>
      <c r="Y411" s="136">
        <f>Розрахунок!BK409</f>
        <v>0</v>
      </c>
      <c r="Z411" s="85">
        <f>Розрахунок!BR409</f>
        <v>0</v>
      </c>
      <c r="AA411" s="398">
        <f>Розрахунок!BY409</f>
        <v>0</v>
      </c>
      <c r="AB411" s="85">
        <f>Розрахунок!CF409</f>
        <v>0</v>
      </c>
      <c r="AC411" s="398">
        <f>Розрахунок!CM409</f>
        <v>0</v>
      </c>
      <c r="AD411" s="400">
        <f>Розрахунок!CT409</f>
        <v>0</v>
      </c>
      <c r="AE411" s="398">
        <f>Розрахунок!DA409</f>
        <v>0</v>
      </c>
      <c r="AF411" s="400">
        <f>Розрахунок!DH409</f>
        <v>0</v>
      </c>
      <c r="AG411" s="148"/>
      <c r="AI411" s="30" t="e">
        <f ca="1">Розрахунок!ED409</f>
        <v>#NAME?</v>
      </c>
      <c r="AJ411" s="31" t="e">
        <f ca="1">Розрахунок!EE409</f>
        <v>#NAME?</v>
      </c>
      <c r="AK411" s="31" t="e">
        <f ca="1">Розрахунок!EF409</f>
        <v>#NAME?</v>
      </c>
      <c r="AL411" s="31" t="e">
        <f ca="1">Розрахунок!EG409</f>
        <v>#NAME?</v>
      </c>
      <c r="AM411" s="31" t="e">
        <f ca="1">Розрахунок!EH409</f>
        <v>#NAME?</v>
      </c>
      <c r="AN411" s="31" t="e">
        <f ca="1">Розрахунок!EI409</f>
        <v>#NAME?</v>
      </c>
      <c r="AO411" s="32" t="e">
        <f ca="1">Розрахунок!EJ409</f>
        <v>#NAME?</v>
      </c>
      <c r="AP411" s="149" t="e">
        <f ca="1">IF(OR(Розрахунок!$EP409&lt;&gt;""),"+","")</f>
        <v>#NAME?</v>
      </c>
      <c r="AQ411" s="5"/>
    </row>
    <row r="412" spans="1:43" s="52" customFormat="1" hidden="1" x14ac:dyDescent="0.2">
      <c r="A412" s="417" t="e">
        <f ca="1">Розрахунок!A410</f>
        <v>#NAME?</v>
      </c>
      <c r="B412" s="371">
        <f>Розрахунок!B410</f>
        <v>0</v>
      </c>
      <c r="C412" s="417" t="str">
        <f>Розрахунок!C410</f>
        <v/>
      </c>
      <c r="D412" s="398" t="str">
        <f>IF(Розрахунок!F410&lt;&gt;"",LEFT(Розрахунок!F410,LEN(Розрахунок!F410)-1)," ")</f>
        <v xml:space="preserve"> </v>
      </c>
      <c r="E412" s="399" t="str">
        <f>IF(Розрахунок!G410&lt;&gt;"",LEFT(Розрахунок!G410,LEN(Розрахунок!G410)-1)," ")</f>
        <v xml:space="preserve"> </v>
      </c>
      <c r="F412" s="399" t="str">
        <f>IF(Розрахунок!H410&lt;&gt;"",LEFT(Розрахунок!H410,LEN(Розрахунок!H410)-1)," ")</f>
        <v xml:space="preserve"> </v>
      </c>
      <c r="G412" s="400" t="str">
        <f>IF(Розрахунок!I410&lt;&gt;"",LEFT(Розрахунок!I410,LEN(Розрахунок!I410)-1)," ")</f>
        <v xml:space="preserve"> </v>
      </c>
      <c r="H412" s="136">
        <f>Розрахунок!J410</f>
        <v>0</v>
      </c>
      <c r="I412" s="399" t="str">
        <f>IF(Розрахунок!K410&lt;&gt;"",LEFT(Розрахунок!K410, LEN(Розрахунок!K410)-1)," ")</f>
        <v xml:space="preserve"> </v>
      </c>
      <c r="J412" s="399">
        <f>Розрахунок!E410</f>
        <v>0</v>
      </c>
      <c r="K412" s="85">
        <f>Розрахунок!DN410</f>
        <v>0</v>
      </c>
      <c r="L412" s="398">
        <f>Розрахунок!DM410</f>
        <v>0</v>
      </c>
      <c r="M412" s="399">
        <f ca="1">Розрахунок!L410</f>
        <v>0</v>
      </c>
      <c r="N412" s="399">
        <f ca="1">Розрахунок!M410</f>
        <v>0</v>
      </c>
      <c r="O412" s="399">
        <f ca="1">Розрахунок!N410</f>
        <v>0</v>
      </c>
      <c r="P412" s="399">
        <f ca="1">Розрахунок!O410</f>
        <v>0</v>
      </c>
      <c r="Q412" s="387">
        <f ca="1">Розрахунок!DL410</f>
        <v>0</v>
      </c>
      <c r="R412" s="383" t="str">
        <f t="shared" si="20"/>
        <v xml:space="preserve"> </v>
      </c>
      <c r="S412" s="398">
        <f>Розрахунок!U410</f>
        <v>0</v>
      </c>
      <c r="T412" s="400">
        <f>Розрахунок!AB410</f>
        <v>0</v>
      </c>
      <c r="U412" s="136">
        <f>Розрахунок!AI410</f>
        <v>0</v>
      </c>
      <c r="V412" s="85">
        <f>Розрахунок!AP410</f>
        <v>0</v>
      </c>
      <c r="W412" s="398">
        <f>Розрахунок!AW410</f>
        <v>0</v>
      </c>
      <c r="X412" s="400">
        <f>Розрахунок!BD410</f>
        <v>0</v>
      </c>
      <c r="Y412" s="136">
        <f>Розрахунок!BK410</f>
        <v>0</v>
      </c>
      <c r="Z412" s="85">
        <f>Розрахунок!BR410</f>
        <v>0</v>
      </c>
      <c r="AA412" s="398">
        <f>Розрахунок!BY410</f>
        <v>0</v>
      </c>
      <c r="AB412" s="85">
        <f>Розрахунок!CF410</f>
        <v>0</v>
      </c>
      <c r="AC412" s="398">
        <f>Розрахунок!CM410</f>
        <v>0</v>
      </c>
      <c r="AD412" s="400">
        <f>Розрахунок!CT410</f>
        <v>0</v>
      </c>
      <c r="AE412" s="398">
        <f>Розрахунок!DA410</f>
        <v>0</v>
      </c>
      <c r="AF412" s="400">
        <f>Розрахунок!DH410</f>
        <v>0</v>
      </c>
      <c r="AG412" s="148"/>
      <c r="AI412" s="30" t="e">
        <f ca="1">Розрахунок!ED410</f>
        <v>#NAME?</v>
      </c>
      <c r="AJ412" s="31" t="e">
        <f ca="1">Розрахунок!EE410</f>
        <v>#NAME?</v>
      </c>
      <c r="AK412" s="31" t="e">
        <f ca="1">Розрахунок!EF410</f>
        <v>#NAME?</v>
      </c>
      <c r="AL412" s="31" t="e">
        <f ca="1">Розрахунок!EG410</f>
        <v>#NAME?</v>
      </c>
      <c r="AM412" s="31" t="e">
        <f ca="1">Розрахунок!EH410</f>
        <v>#NAME?</v>
      </c>
      <c r="AN412" s="31" t="e">
        <f ca="1">Розрахунок!EI410</f>
        <v>#NAME?</v>
      </c>
      <c r="AO412" s="32" t="e">
        <f ca="1">Розрахунок!EJ410</f>
        <v>#NAME?</v>
      </c>
      <c r="AP412" s="149" t="e">
        <f ca="1">IF(OR(Розрахунок!$EP410&lt;&gt;""),"+","")</f>
        <v>#NAME?</v>
      </c>
      <c r="AQ412" s="5"/>
    </row>
    <row r="413" spans="1:43" s="52" customFormat="1" hidden="1" x14ac:dyDescent="0.2">
      <c r="A413" s="417" t="e">
        <f ca="1">Розрахунок!A411</f>
        <v>#NAME?</v>
      </c>
      <c r="B413" s="371">
        <f>Розрахунок!B411</f>
        <v>0</v>
      </c>
      <c r="C413" s="417" t="str">
        <f>Розрахунок!C411</f>
        <v/>
      </c>
      <c r="D413" s="398" t="str">
        <f>IF(Розрахунок!F411&lt;&gt;"",LEFT(Розрахунок!F411,LEN(Розрахунок!F411)-1)," ")</f>
        <v xml:space="preserve"> </v>
      </c>
      <c r="E413" s="399" t="str">
        <f>IF(Розрахунок!G411&lt;&gt;"",LEFT(Розрахунок!G411,LEN(Розрахунок!G411)-1)," ")</f>
        <v xml:space="preserve"> </v>
      </c>
      <c r="F413" s="399" t="str">
        <f>IF(Розрахунок!H411&lt;&gt;"",LEFT(Розрахунок!H411,LEN(Розрахунок!H411)-1)," ")</f>
        <v xml:space="preserve"> </v>
      </c>
      <c r="G413" s="400" t="str">
        <f>IF(Розрахунок!I411&lt;&gt;"",LEFT(Розрахунок!I411,LEN(Розрахунок!I411)-1)," ")</f>
        <v xml:space="preserve"> </v>
      </c>
      <c r="H413" s="136">
        <f>Розрахунок!J411</f>
        <v>0</v>
      </c>
      <c r="I413" s="399" t="str">
        <f>IF(Розрахунок!K411&lt;&gt;"",LEFT(Розрахунок!K411, LEN(Розрахунок!K411)-1)," ")</f>
        <v xml:space="preserve"> </v>
      </c>
      <c r="J413" s="399">
        <f>Розрахунок!E411</f>
        <v>0</v>
      </c>
      <c r="K413" s="85">
        <f>Розрахунок!DN411</f>
        <v>0</v>
      </c>
      <c r="L413" s="398">
        <f>Розрахунок!DM411</f>
        <v>0</v>
      </c>
      <c r="M413" s="399">
        <f ca="1">Розрахунок!L411</f>
        <v>0</v>
      </c>
      <c r="N413" s="399">
        <f ca="1">Розрахунок!M411</f>
        <v>0</v>
      </c>
      <c r="O413" s="399">
        <f ca="1">Розрахунок!N411</f>
        <v>0</v>
      </c>
      <c r="P413" s="399">
        <f ca="1">Розрахунок!O411</f>
        <v>0</v>
      </c>
      <c r="Q413" s="387">
        <f ca="1">Розрахунок!DL411</f>
        <v>0</v>
      </c>
      <c r="R413" s="383" t="str">
        <f t="shared" si="20"/>
        <v xml:space="preserve"> </v>
      </c>
      <c r="S413" s="398">
        <f>Розрахунок!U411</f>
        <v>0</v>
      </c>
      <c r="T413" s="400">
        <f>Розрахунок!AB411</f>
        <v>0</v>
      </c>
      <c r="U413" s="136">
        <f>Розрахунок!AI411</f>
        <v>0</v>
      </c>
      <c r="V413" s="85">
        <f>Розрахунок!AP411</f>
        <v>0</v>
      </c>
      <c r="W413" s="398">
        <f>Розрахунок!AW411</f>
        <v>0</v>
      </c>
      <c r="X413" s="400">
        <f>Розрахунок!BD411</f>
        <v>0</v>
      </c>
      <c r="Y413" s="136">
        <f>Розрахунок!BK411</f>
        <v>0</v>
      </c>
      <c r="Z413" s="85">
        <f>Розрахунок!BR411</f>
        <v>0</v>
      </c>
      <c r="AA413" s="398">
        <f>Розрахунок!BY411</f>
        <v>0</v>
      </c>
      <c r="AB413" s="85">
        <f>Розрахунок!CF411</f>
        <v>0</v>
      </c>
      <c r="AC413" s="398">
        <f>Розрахунок!CM411</f>
        <v>0</v>
      </c>
      <c r="AD413" s="400">
        <f>Розрахунок!CT411</f>
        <v>0</v>
      </c>
      <c r="AE413" s="398">
        <f>Розрахунок!DA411</f>
        <v>0</v>
      </c>
      <c r="AF413" s="400">
        <f>Розрахунок!DH411</f>
        <v>0</v>
      </c>
      <c r="AG413" s="148"/>
      <c r="AI413" s="30" t="e">
        <f ca="1">Розрахунок!ED411</f>
        <v>#NAME?</v>
      </c>
      <c r="AJ413" s="31" t="e">
        <f ca="1">Розрахунок!EE411</f>
        <v>#NAME?</v>
      </c>
      <c r="AK413" s="31" t="e">
        <f ca="1">Розрахунок!EF411</f>
        <v>#NAME?</v>
      </c>
      <c r="AL413" s="31" t="e">
        <f ca="1">Розрахунок!EG411</f>
        <v>#NAME?</v>
      </c>
      <c r="AM413" s="31" t="e">
        <f ca="1">Розрахунок!EH411</f>
        <v>#NAME?</v>
      </c>
      <c r="AN413" s="31" t="e">
        <f ca="1">Розрахунок!EI411</f>
        <v>#NAME?</v>
      </c>
      <c r="AO413" s="32" t="e">
        <f ca="1">Розрахунок!EJ411</f>
        <v>#NAME?</v>
      </c>
      <c r="AP413" s="149" t="e">
        <f ca="1">IF(OR(Розрахунок!$EP411&lt;&gt;""),"+","")</f>
        <v>#NAME?</v>
      </c>
      <c r="AQ413" s="5"/>
    </row>
    <row r="414" spans="1:43" s="52" customFormat="1" hidden="1" x14ac:dyDescent="0.2">
      <c r="A414" s="417" t="e">
        <f ca="1">Розрахунок!A412</f>
        <v>#NAME?</v>
      </c>
      <c r="B414" s="371">
        <f>Розрахунок!B412</f>
        <v>0</v>
      </c>
      <c r="C414" s="417" t="str">
        <f>Розрахунок!C412</f>
        <v/>
      </c>
      <c r="D414" s="398" t="str">
        <f>IF(Розрахунок!F412&lt;&gt;"",LEFT(Розрахунок!F412,LEN(Розрахунок!F412)-1)," ")</f>
        <v xml:space="preserve"> </v>
      </c>
      <c r="E414" s="399" t="str">
        <f>IF(Розрахунок!G412&lt;&gt;"",LEFT(Розрахунок!G412,LEN(Розрахунок!G412)-1)," ")</f>
        <v xml:space="preserve"> </v>
      </c>
      <c r="F414" s="399" t="str">
        <f>IF(Розрахунок!H412&lt;&gt;"",LEFT(Розрахунок!H412,LEN(Розрахунок!H412)-1)," ")</f>
        <v xml:space="preserve"> </v>
      </c>
      <c r="G414" s="400" t="str">
        <f>IF(Розрахунок!I412&lt;&gt;"",LEFT(Розрахунок!I412,LEN(Розрахунок!I412)-1)," ")</f>
        <v xml:space="preserve"> </v>
      </c>
      <c r="H414" s="136">
        <f>Розрахунок!J412</f>
        <v>0</v>
      </c>
      <c r="I414" s="399" t="str">
        <f>IF(Розрахунок!K412&lt;&gt;"",LEFT(Розрахунок!K412, LEN(Розрахунок!K412)-1)," ")</f>
        <v xml:space="preserve"> </v>
      </c>
      <c r="J414" s="399">
        <f>Розрахунок!E412</f>
        <v>0</v>
      </c>
      <c r="K414" s="85">
        <f>Розрахунок!DN412</f>
        <v>0</v>
      </c>
      <c r="L414" s="398">
        <f>Розрахунок!DM412</f>
        <v>0</v>
      </c>
      <c r="M414" s="399">
        <f ca="1">Розрахунок!L412</f>
        <v>0</v>
      </c>
      <c r="N414" s="399">
        <f ca="1">Розрахунок!M412</f>
        <v>0</v>
      </c>
      <c r="O414" s="399">
        <f ca="1">Розрахунок!N412</f>
        <v>0</v>
      </c>
      <c r="P414" s="399">
        <f ca="1">Розрахунок!O412</f>
        <v>0</v>
      </c>
      <c r="Q414" s="387">
        <f ca="1">Розрахунок!DL412</f>
        <v>0</v>
      </c>
      <c r="R414" s="383" t="str">
        <f t="shared" si="20"/>
        <v xml:space="preserve"> </v>
      </c>
      <c r="S414" s="398">
        <f>Розрахунок!U412</f>
        <v>0</v>
      </c>
      <c r="T414" s="400">
        <f>Розрахунок!AB412</f>
        <v>0</v>
      </c>
      <c r="U414" s="136">
        <f>Розрахунок!AI412</f>
        <v>0</v>
      </c>
      <c r="V414" s="85">
        <f>Розрахунок!AP412</f>
        <v>0</v>
      </c>
      <c r="W414" s="398">
        <f>Розрахунок!AW412</f>
        <v>0</v>
      </c>
      <c r="X414" s="400">
        <f>Розрахунок!BD412</f>
        <v>0</v>
      </c>
      <c r="Y414" s="136">
        <f>Розрахунок!BK412</f>
        <v>0</v>
      </c>
      <c r="Z414" s="85">
        <f>Розрахунок!BR412</f>
        <v>0</v>
      </c>
      <c r="AA414" s="398">
        <f>Розрахунок!BY412</f>
        <v>0</v>
      </c>
      <c r="AB414" s="85">
        <f>Розрахунок!CF412</f>
        <v>0</v>
      </c>
      <c r="AC414" s="398">
        <f>Розрахунок!CM412</f>
        <v>0</v>
      </c>
      <c r="AD414" s="400">
        <f>Розрахунок!CT412</f>
        <v>0</v>
      </c>
      <c r="AE414" s="398">
        <f>Розрахунок!DA412</f>
        <v>0</v>
      </c>
      <c r="AF414" s="400">
        <f>Розрахунок!DH412</f>
        <v>0</v>
      </c>
      <c r="AG414" s="148"/>
      <c r="AI414" s="30" t="e">
        <f ca="1">Розрахунок!ED412</f>
        <v>#NAME?</v>
      </c>
      <c r="AJ414" s="31" t="e">
        <f ca="1">Розрахунок!EE412</f>
        <v>#NAME?</v>
      </c>
      <c r="AK414" s="31" t="e">
        <f ca="1">Розрахунок!EF412</f>
        <v>#NAME?</v>
      </c>
      <c r="AL414" s="31" t="e">
        <f ca="1">Розрахунок!EG412</f>
        <v>#NAME?</v>
      </c>
      <c r="AM414" s="31" t="e">
        <f ca="1">Розрахунок!EH412</f>
        <v>#NAME?</v>
      </c>
      <c r="AN414" s="31" t="e">
        <f ca="1">Розрахунок!EI412</f>
        <v>#NAME?</v>
      </c>
      <c r="AO414" s="32" t="e">
        <f ca="1">Розрахунок!EJ412</f>
        <v>#NAME?</v>
      </c>
      <c r="AP414" s="149" t="e">
        <f ca="1">IF(OR(Розрахунок!$EP412&lt;&gt;""),"+","")</f>
        <v>#NAME?</v>
      </c>
      <c r="AQ414" s="5"/>
    </row>
    <row r="415" spans="1:43" s="52" customFormat="1" hidden="1" x14ac:dyDescent="0.2">
      <c r="A415" s="417" t="e">
        <f ca="1">Розрахунок!A413</f>
        <v>#NAME?</v>
      </c>
      <c r="B415" s="371">
        <f>Розрахунок!B413</f>
        <v>0</v>
      </c>
      <c r="C415" s="417" t="str">
        <f>Розрахунок!C413</f>
        <v/>
      </c>
      <c r="D415" s="398" t="str">
        <f>IF(Розрахунок!F413&lt;&gt;"",LEFT(Розрахунок!F413,LEN(Розрахунок!F413)-1)," ")</f>
        <v xml:space="preserve"> </v>
      </c>
      <c r="E415" s="399" t="str">
        <f>IF(Розрахунок!G413&lt;&gt;"",LEFT(Розрахунок!G413,LEN(Розрахунок!G413)-1)," ")</f>
        <v xml:space="preserve"> </v>
      </c>
      <c r="F415" s="399" t="str">
        <f>IF(Розрахунок!H413&lt;&gt;"",LEFT(Розрахунок!H413,LEN(Розрахунок!H413)-1)," ")</f>
        <v xml:space="preserve"> </v>
      </c>
      <c r="G415" s="400" t="str">
        <f>IF(Розрахунок!I413&lt;&gt;"",LEFT(Розрахунок!I413,LEN(Розрахунок!I413)-1)," ")</f>
        <v xml:space="preserve"> </v>
      </c>
      <c r="H415" s="136">
        <f>Розрахунок!J413</f>
        <v>0</v>
      </c>
      <c r="I415" s="399" t="str">
        <f>IF(Розрахунок!K413&lt;&gt;"",LEFT(Розрахунок!K413, LEN(Розрахунок!K413)-1)," ")</f>
        <v xml:space="preserve"> </v>
      </c>
      <c r="J415" s="399">
        <f>Розрахунок!E413</f>
        <v>0</v>
      </c>
      <c r="K415" s="85">
        <f>Розрахунок!DN413</f>
        <v>0</v>
      </c>
      <c r="L415" s="398">
        <f>Розрахунок!DM413</f>
        <v>0</v>
      </c>
      <c r="M415" s="399">
        <f ca="1">Розрахунок!L413</f>
        <v>0</v>
      </c>
      <c r="N415" s="399">
        <f ca="1">Розрахунок!M413</f>
        <v>0</v>
      </c>
      <c r="O415" s="399">
        <f ca="1">Розрахунок!N413</f>
        <v>0</v>
      </c>
      <c r="P415" s="399">
        <f ca="1">Розрахунок!O413</f>
        <v>0</v>
      </c>
      <c r="Q415" s="387">
        <f ca="1">Розрахунок!DL413</f>
        <v>0</v>
      </c>
      <c r="R415" s="383" t="str">
        <f t="shared" si="20"/>
        <v xml:space="preserve"> </v>
      </c>
      <c r="S415" s="398">
        <f>Розрахунок!U413</f>
        <v>0</v>
      </c>
      <c r="T415" s="400">
        <f>Розрахунок!AB413</f>
        <v>0</v>
      </c>
      <c r="U415" s="136">
        <f>Розрахунок!AI413</f>
        <v>0</v>
      </c>
      <c r="V415" s="85">
        <f>Розрахунок!AP413</f>
        <v>0</v>
      </c>
      <c r="W415" s="398">
        <f>Розрахунок!AW413</f>
        <v>0</v>
      </c>
      <c r="X415" s="400">
        <f>Розрахунок!BD413</f>
        <v>0</v>
      </c>
      <c r="Y415" s="136">
        <f>Розрахунок!BK413</f>
        <v>0</v>
      </c>
      <c r="Z415" s="85">
        <f>Розрахунок!BR413</f>
        <v>0</v>
      </c>
      <c r="AA415" s="398">
        <f>Розрахунок!BY413</f>
        <v>0</v>
      </c>
      <c r="AB415" s="85">
        <f>Розрахунок!CF413</f>
        <v>0</v>
      </c>
      <c r="AC415" s="398">
        <f>Розрахунок!CM413</f>
        <v>0</v>
      </c>
      <c r="AD415" s="400">
        <f>Розрахунок!CT413</f>
        <v>0</v>
      </c>
      <c r="AE415" s="398">
        <f>Розрахунок!DA413</f>
        <v>0</v>
      </c>
      <c r="AF415" s="400">
        <f>Розрахунок!DH413</f>
        <v>0</v>
      </c>
      <c r="AG415" s="148"/>
      <c r="AI415" s="30" t="e">
        <f ca="1">Розрахунок!ED413</f>
        <v>#NAME?</v>
      </c>
      <c r="AJ415" s="31" t="e">
        <f ca="1">Розрахунок!EE413</f>
        <v>#NAME?</v>
      </c>
      <c r="AK415" s="31" t="e">
        <f ca="1">Розрахунок!EF413</f>
        <v>#NAME?</v>
      </c>
      <c r="AL415" s="31" t="e">
        <f ca="1">Розрахунок!EG413</f>
        <v>#NAME?</v>
      </c>
      <c r="AM415" s="31" t="e">
        <f ca="1">Розрахунок!EH413</f>
        <v>#NAME?</v>
      </c>
      <c r="AN415" s="31" t="e">
        <f ca="1">Розрахунок!EI413</f>
        <v>#NAME?</v>
      </c>
      <c r="AO415" s="32" t="e">
        <f ca="1">Розрахунок!EJ413</f>
        <v>#NAME?</v>
      </c>
      <c r="AP415" s="149" t="e">
        <f ca="1">IF(OR(Розрахунок!$EP413&lt;&gt;""),"+","")</f>
        <v>#NAME?</v>
      </c>
      <c r="AQ415" s="5"/>
    </row>
    <row r="416" spans="1:43" s="52" customFormat="1" hidden="1" x14ac:dyDescent="0.2">
      <c r="A416" s="417" t="e">
        <f ca="1">Розрахунок!A414</f>
        <v>#NAME?</v>
      </c>
      <c r="B416" s="371">
        <f>Розрахунок!B414</f>
        <v>0</v>
      </c>
      <c r="C416" s="417" t="str">
        <f>Розрахунок!C414</f>
        <v/>
      </c>
      <c r="D416" s="398" t="str">
        <f>IF(Розрахунок!F414&lt;&gt;"",LEFT(Розрахунок!F414,LEN(Розрахунок!F414)-1)," ")</f>
        <v xml:space="preserve"> </v>
      </c>
      <c r="E416" s="399" t="str">
        <f>IF(Розрахунок!G414&lt;&gt;"",LEFT(Розрахунок!G414,LEN(Розрахунок!G414)-1)," ")</f>
        <v xml:space="preserve"> </v>
      </c>
      <c r="F416" s="399" t="str">
        <f>IF(Розрахунок!H414&lt;&gt;"",LEFT(Розрахунок!H414,LEN(Розрахунок!H414)-1)," ")</f>
        <v xml:space="preserve"> </v>
      </c>
      <c r="G416" s="400" t="str">
        <f>IF(Розрахунок!I414&lt;&gt;"",LEFT(Розрахунок!I414,LEN(Розрахунок!I414)-1)," ")</f>
        <v xml:space="preserve"> </v>
      </c>
      <c r="H416" s="136">
        <f>Розрахунок!J414</f>
        <v>0</v>
      </c>
      <c r="I416" s="399" t="str">
        <f>IF(Розрахунок!K414&lt;&gt;"",LEFT(Розрахунок!K414, LEN(Розрахунок!K414)-1)," ")</f>
        <v xml:space="preserve"> </v>
      </c>
      <c r="J416" s="399">
        <f>Розрахунок!E414</f>
        <v>0</v>
      </c>
      <c r="K416" s="85">
        <f>Розрахунок!DN414</f>
        <v>0</v>
      </c>
      <c r="L416" s="398">
        <f>Розрахунок!DM414</f>
        <v>0</v>
      </c>
      <c r="M416" s="399">
        <f ca="1">Розрахунок!L414</f>
        <v>0</v>
      </c>
      <c r="N416" s="399">
        <f ca="1">Розрахунок!M414</f>
        <v>0</v>
      </c>
      <c r="O416" s="399">
        <f ca="1">Розрахунок!N414</f>
        <v>0</v>
      </c>
      <c r="P416" s="399">
        <f ca="1">Розрахунок!O414</f>
        <v>0</v>
      </c>
      <c r="Q416" s="387">
        <f ca="1">Розрахунок!DL414</f>
        <v>0</v>
      </c>
      <c r="R416" s="383" t="str">
        <f t="shared" si="20"/>
        <v xml:space="preserve"> </v>
      </c>
      <c r="S416" s="398">
        <f>Розрахунок!U414</f>
        <v>0</v>
      </c>
      <c r="T416" s="400">
        <f>Розрахунок!AB414</f>
        <v>0</v>
      </c>
      <c r="U416" s="136">
        <f>Розрахунок!AI414</f>
        <v>0</v>
      </c>
      <c r="V416" s="85">
        <f>Розрахунок!AP414</f>
        <v>0</v>
      </c>
      <c r="W416" s="398">
        <f>Розрахунок!AW414</f>
        <v>0</v>
      </c>
      <c r="X416" s="400">
        <f>Розрахунок!BD414</f>
        <v>0</v>
      </c>
      <c r="Y416" s="136">
        <f>Розрахунок!BK414</f>
        <v>0</v>
      </c>
      <c r="Z416" s="85">
        <f>Розрахунок!BR414</f>
        <v>0</v>
      </c>
      <c r="AA416" s="398">
        <f>Розрахунок!BY414</f>
        <v>0</v>
      </c>
      <c r="AB416" s="85">
        <f>Розрахунок!CF414</f>
        <v>0</v>
      </c>
      <c r="AC416" s="398">
        <f>Розрахунок!CM414</f>
        <v>0</v>
      </c>
      <c r="AD416" s="400">
        <f>Розрахунок!CT414</f>
        <v>0</v>
      </c>
      <c r="AE416" s="398">
        <f>Розрахунок!DA414</f>
        <v>0</v>
      </c>
      <c r="AF416" s="400">
        <f>Розрахунок!DH414</f>
        <v>0</v>
      </c>
      <c r="AG416" s="148"/>
      <c r="AI416" s="30" t="e">
        <f ca="1">Розрахунок!ED414</f>
        <v>#NAME?</v>
      </c>
      <c r="AJ416" s="31" t="e">
        <f ca="1">Розрахунок!EE414</f>
        <v>#NAME?</v>
      </c>
      <c r="AK416" s="31" t="e">
        <f ca="1">Розрахунок!EF414</f>
        <v>#NAME?</v>
      </c>
      <c r="AL416" s="31" t="e">
        <f ca="1">Розрахунок!EG414</f>
        <v>#NAME?</v>
      </c>
      <c r="AM416" s="31" t="e">
        <f ca="1">Розрахунок!EH414</f>
        <v>#NAME?</v>
      </c>
      <c r="AN416" s="31" t="e">
        <f ca="1">Розрахунок!EI414</f>
        <v>#NAME?</v>
      </c>
      <c r="AO416" s="32" t="e">
        <f ca="1">Розрахунок!EJ414</f>
        <v>#NAME?</v>
      </c>
      <c r="AP416" s="149" t="e">
        <f ca="1">IF(OR(Розрахунок!$EP414&lt;&gt;""),"+","")</f>
        <v>#NAME?</v>
      </c>
      <c r="AQ416" s="5"/>
    </row>
    <row r="417" spans="1:43" s="52" customFormat="1" hidden="1" x14ac:dyDescent="0.2">
      <c r="A417" s="417" t="e">
        <f ca="1">Розрахунок!A415</f>
        <v>#NAME?</v>
      </c>
      <c r="B417" s="371">
        <f>Розрахунок!B415</f>
        <v>0</v>
      </c>
      <c r="C417" s="417" t="str">
        <f>Розрахунок!C415</f>
        <v/>
      </c>
      <c r="D417" s="398" t="str">
        <f>IF(Розрахунок!F415&lt;&gt;"",LEFT(Розрахунок!F415,LEN(Розрахунок!F415)-1)," ")</f>
        <v xml:space="preserve"> </v>
      </c>
      <c r="E417" s="399" t="str">
        <f>IF(Розрахунок!G415&lt;&gt;"",LEFT(Розрахунок!G415,LEN(Розрахунок!G415)-1)," ")</f>
        <v xml:space="preserve"> </v>
      </c>
      <c r="F417" s="399" t="str">
        <f>IF(Розрахунок!H415&lt;&gt;"",LEFT(Розрахунок!H415,LEN(Розрахунок!H415)-1)," ")</f>
        <v xml:space="preserve"> </v>
      </c>
      <c r="G417" s="400" t="str">
        <f>IF(Розрахунок!I415&lt;&gt;"",LEFT(Розрахунок!I415,LEN(Розрахунок!I415)-1)," ")</f>
        <v xml:space="preserve"> </v>
      </c>
      <c r="H417" s="136">
        <f>Розрахунок!J415</f>
        <v>0</v>
      </c>
      <c r="I417" s="399" t="str">
        <f>IF(Розрахунок!K415&lt;&gt;"",LEFT(Розрахунок!K415, LEN(Розрахунок!K415)-1)," ")</f>
        <v xml:space="preserve"> </v>
      </c>
      <c r="J417" s="399">
        <f>Розрахунок!E415</f>
        <v>0</v>
      </c>
      <c r="K417" s="85">
        <f>Розрахунок!DN415</f>
        <v>0</v>
      </c>
      <c r="L417" s="398">
        <f>Розрахунок!DM415</f>
        <v>0</v>
      </c>
      <c r="M417" s="399">
        <f ca="1">Розрахунок!L415</f>
        <v>0</v>
      </c>
      <c r="N417" s="399">
        <f ca="1">Розрахунок!M415</f>
        <v>0</v>
      </c>
      <c r="O417" s="399">
        <f ca="1">Розрахунок!N415</f>
        <v>0</v>
      </c>
      <c r="P417" s="399">
        <f ca="1">Розрахунок!O415</f>
        <v>0</v>
      </c>
      <c r="Q417" s="387">
        <f ca="1">Розрахунок!DL415</f>
        <v>0</v>
      </c>
      <c r="R417" s="383" t="str">
        <f t="shared" si="20"/>
        <v xml:space="preserve"> </v>
      </c>
      <c r="S417" s="398">
        <f>Розрахунок!U415</f>
        <v>0</v>
      </c>
      <c r="T417" s="400">
        <f>Розрахунок!AB415</f>
        <v>0</v>
      </c>
      <c r="U417" s="136">
        <f>Розрахунок!AI415</f>
        <v>0</v>
      </c>
      <c r="V417" s="85">
        <f>Розрахунок!AP415</f>
        <v>0</v>
      </c>
      <c r="W417" s="398">
        <f>Розрахунок!AW415</f>
        <v>0</v>
      </c>
      <c r="X417" s="400">
        <f>Розрахунок!BD415</f>
        <v>0</v>
      </c>
      <c r="Y417" s="136">
        <f>Розрахунок!BK415</f>
        <v>0</v>
      </c>
      <c r="Z417" s="85">
        <f>Розрахунок!BR415</f>
        <v>0</v>
      </c>
      <c r="AA417" s="398">
        <f>Розрахунок!BY415</f>
        <v>0</v>
      </c>
      <c r="AB417" s="85">
        <f>Розрахунок!CF415</f>
        <v>0</v>
      </c>
      <c r="AC417" s="398">
        <f>Розрахунок!CM415</f>
        <v>0</v>
      </c>
      <c r="AD417" s="400">
        <f>Розрахунок!CT415</f>
        <v>0</v>
      </c>
      <c r="AE417" s="398">
        <f>Розрахунок!DA415</f>
        <v>0</v>
      </c>
      <c r="AF417" s="400">
        <f>Розрахунок!DH415</f>
        <v>0</v>
      </c>
      <c r="AG417" s="148"/>
      <c r="AI417" s="30" t="e">
        <f ca="1">Розрахунок!ED415</f>
        <v>#NAME?</v>
      </c>
      <c r="AJ417" s="31" t="e">
        <f ca="1">Розрахунок!EE415</f>
        <v>#NAME?</v>
      </c>
      <c r="AK417" s="31" t="e">
        <f ca="1">Розрахунок!EF415</f>
        <v>#NAME?</v>
      </c>
      <c r="AL417" s="31" t="e">
        <f ca="1">Розрахунок!EG415</f>
        <v>#NAME?</v>
      </c>
      <c r="AM417" s="31" t="e">
        <f ca="1">Розрахунок!EH415</f>
        <v>#NAME?</v>
      </c>
      <c r="AN417" s="31" t="e">
        <f ca="1">Розрахунок!EI415</f>
        <v>#NAME?</v>
      </c>
      <c r="AO417" s="32" t="e">
        <f ca="1">Розрахунок!EJ415</f>
        <v>#NAME?</v>
      </c>
      <c r="AP417" s="149" t="e">
        <f ca="1">IF(OR(Розрахунок!$EP415&lt;&gt;""),"+","")</f>
        <v>#NAME?</v>
      </c>
      <c r="AQ417" s="5"/>
    </row>
    <row r="418" spans="1:43" s="52" customFormat="1" hidden="1" x14ac:dyDescent="0.2">
      <c r="A418" s="417" t="e">
        <f ca="1">Розрахунок!A416</f>
        <v>#NAME?</v>
      </c>
      <c r="B418" s="371">
        <f>Розрахунок!B416</f>
        <v>0</v>
      </c>
      <c r="C418" s="417" t="str">
        <f>Розрахунок!C416</f>
        <v/>
      </c>
      <c r="D418" s="398" t="str">
        <f>IF(Розрахунок!F416&lt;&gt;"",LEFT(Розрахунок!F416,LEN(Розрахунок!F416)-1)," ")</f>
        <v xml:space="preserve"> </v>
      </c>
      <c r="E418" s="399" t="str">
        <f>IF(Розрахунок!G416&lt;&gt;"",LEFT(Розрахунок!G416,LEN(Розрахунок!G416)-1)," ")</f>
        <v xml:space="preserve"> </v>
      </c>
      <c r="F418" s="399" t="str">
        <f>IF(Розрахунок!H416&lt;&gt;"",LEFT(Розрахунок!H416,LEN(Розрахунок!H416)-1)," ")</f>
        <v xml:space="preserve"> </v>
      </c>
      <c r="G418" s="400" t="str">
        <f>IF(Розрахунок!I416&lt;&gt;"",LEFT(Розрахунок!I416,LEN(Розрахунок!I416)-1)," ")</f>
        <v xml:space="preserve"> </v>
      </c>
      <c r="H418" s="136">
        <f>Розрахунок!J416</f>
        <v>0</v>
      </c>
      <c r="I418" s="399" t="str">
        <f>IF(Розрахунок!K416&lt;&gt;"",LEFT(Розрахунок!K416, LEN(Розрахунок!K416)-1)," ")</f>
        <v xml:space="preserve"> </v>
      </c>
      <c r="J418" s="399">
        <f>Розрахунок!E416</f>
        <v>0</v>
      </c>
      <c r="K418" s="85">
        <f>Розрахунок!DN416</f>
        <v>0</v>
      </c>
      <c r="L418" s="398">
        <f>Розрахунок!DM416</f>
        <v>0</v>
      </c>
      <c r="M418" s="399">
        <f ca="1">Розрахунок!L416</f>
        <v>0</v>
      </c>
      <c r="N418" s="399">
        <f ca="1">Розрахунок!M416</f>
        <v>0</v>
      </c>
      <c r="O418" s="399">
        <f ca="1">Розрахунок!N416</f>
        <v>0</v>
      </c>
      <c r="P418" s="399">
        <f ca="1">Розрахунок!O416</f>
        <v>0</v>
      </c>
      <c r="Q418" s="387">
        <f ca="1">Розрахунок!DL416</f>
        <v>0</v>
      </c>
      <c r="R418" s="383" t="str">
        <f t="shared" si="20"/>
        <v xml:space="preserve"> </v>
      </c>
      <c r="S418" s="398">
        <f>Розрахунок!U416</f>
        <v>0</v>
      </c>
      <c r="T418" s="400">
        <f>Розрахунок!AB416</f>
        <v>0</v>
      </c>
      <c r="U418" s="136">
        <f>Розрахунок!AI416</f>
        <v>0</v>
      </c>
      <c r="V418" s="85">
        <f>Розрахунок!AP416</f>
        <v>0</v>
      </c>
      <c r="W418" s="398">
        <f>Розрахунок!AW416</f>
        <v>0</v>
      </c>
      <c r="X418" s="400">
        <f>Розрахунок!BD416</f>
        <v>0</v>
      </c>
      <c r="Y418" s="136">
        <f>Розрахунок!BK416</f>
        <v>0</v>
      </c>
      <c r="Z418" s="85">
        <f>Розрахунок!BR416</f>
        <v>0</v>
      </c>
      <c r="AA418" s="398">
        <f>Розрахунок!BY416</f>
        <v>0</v>
      </c>
      <c r="AB418" s="85">
        <f>Розрахунок!CF416</f>
        <v>0</v>
      </c>
      <c r="AC418" s="398">
        <f>Розрахунок!CM416</f>
        <v>0</v>
      </c>
      <c r="AD418" s="400">
        <f>Розрахунок!CT416</f>
        <v>0</v>
      </c>
      <c r="AE418" s="398">
        <f>Розрахунок!DA416</f>
        <v>0</v>
      </c>
      <c r="AF418" s="400">
        <f>Розрахунок!DH416</f>
        <v>0</v>
      </c>
      <c r="AG418" s="148"/>
      <c r="AI418" s="30" t="e">
        <f ca="1">Розрахунок!ED416</f>
        <v>#NAME?</v>
      </c>
      <c r="AJ418" s="31" t="e">
        <f ca="1">Розрахунок!EE416</f>
        <v>#NAME?</v>
      </c>
      <c r="AK418" s="31" t="e">
        <f ca="1">Розрахунок!EF416</f>
        <v>#NAME?</v>
      </c>
      <c r="AL418" s="31" t="e">
        <f ca="1">Розрахунок!EG416</f>
        <v>#NAME?</v>
      </c>
      <c r="AM418" s="31" t="e">
        <f ca="1">Розрахунок!EH416</f>
        <v>#NAME?</v>
      </c>
      <c r="AN418" s="31" t="e">
        <f ca="1">Розрахунок!EI416</f>
        <v>#NAME?</v>
      </c>
      <c r="AO418" s="32" t="e">
        <f ca="1">Розрахунок!EJ416</f>
        <v>#NAME?</v>
      </c>
      <c r="AP418" s="149" t="e">
        <f ca="1">IF(OR(Розрахунок!$EP416&lt;&gt;""),"+","")</f>
        <v>#NAME?</v>
      </c>
      <c r="AQ418" s="5"/>
    </row>
    <row r="419" spans="1:43" s="52" customFormat="1" ht="13.5" hidden="1" thickBot="1" x14ac:dyDescent="0.25">
      <c r="A419" s="418" t="e">
        <f ca="1">Розрахунок!A417</f>
        <v>#NAME?</v>
      </c>
      <c r="B419" s="372">
        <f>Розрахунок!B417</f>
        <v>0</v>
      </c>
      <c r="C419" s="418" t="str">
        <f>Розрахунок!C417</f>
        <v/>
      </c>
      <c r="D419" s="401" t="str">
        <f>IF(Розрахунок!F417&lt;&gt;"",LEFT(Розрахунок!F417,LEN(Розрахунок!F417)-1)," ")</f>
        <v xml:space="preserve"> </v>
      </c>
      <c r="E419" s="402" t="str">
        <f>IF(Розрахунок!G417&lt;&gt;"",LEFT(Розрахунок!G417,LEN(Розрахунок!G417)-1)," ")</f>
        <v xml:space="preserve"> </v>
      </c>
      <c r="F419" s="402" t="str">
        <f>IF(Розрахунок!H417&lt;&gt;"",LEFT(Розрахунок!H417,LEN(Розрахунок!H417)-1)," ")</f>
        <v xml:space="preserve"> </v>
      </c>
      <c r="G419" s="403" t="str">
        <f>IF(Розрахунок!I417&lt;&gt;"",LEFT(Розрахунок!I417,LEN(Розрахунок!I417)-1)," ")</f>
        <v xml:space="preserve"> </v>
      </c>
      <c r="H419" s="144">
        <f>Розрахунок!J417</f>
        <v>0</v>
      </c>
      <c r="I419" s="402" t="str">
        <f>IF(Розрахунок!K417&lt;&gt;"",LEFT(Розрахунок!K417, LEN(Розрахунок!K417)-1)," ")</f>
        <v xml:space="preserve"> </v>
      </c>
      <c r="J419" s="402">
        <f>Розрахунок!E417</f>
        <v>0</v>
      </c>
      <c r="K419" s="86">
        <f>Розрахунок!DN417</f>
        <v>0</v>
      </c>
      <c r="L419" s="401">
        <f>Розрахунок!DM417</f>
        <v>0</v>
      </c>
      <c r="M419" s="402">
        <f ca="1">Розрахунок!L417</f>
        <v>0</v>
      </c>
      <c r="N419" s="402">
        <f ca="1">Розрахунок!M417</f>
        <v>0</v>
      </c>
      <c r="O419" s="402">
        <f ca="1">Розрахунок!N417</f>
        <v>0</v>
      </c>
      <c r="P419" s="402">
        <f ca="1">Розрахунок!O417</f>
        <v>0</v>
      </c>
      <c r="Q419" s="388">
        <f ca="1">Розрахунок!DL417</f>
        <v>0</v>
      </c>
      <c r="R419" s="384" t="str">
        <f t="shared" si="19"/>
        <v xml:space="preserve"> </v>
      </c>
      <c r="S419" s="401">
        <f>Розрахунок!U417</f>
        <v>0</v>
      </c>
      <c r="T419" s="403">
        <f>Розрахунок!AB417</f>
        <v>0</v>
      </c>
      <c r="U419" s="144">
        <f>Розрахунок!AI417</f>
        <v>0</v>
      </c>
      <c r="V419" s="86">
        <f>Розрахунок!AP417</f>
        <v>0</v>
      </c>
      <c r="W419" s="401">
        <f>Розрахунок!AW417</f>
        <v>0</v>
      </c>
      <c r="X419" s="403">
        <f>Розрахунок!BD417</f>
        <v>0</v>
      </c>
      <c r="Y419" s="144">
        <f>Розрахунок!BK417</f>
        <v>0</v>
      </c>
      <c r="Z419" s="86">
        <f>Розрахунок!BR417</f>
        <v>0</v>
      </c>
      <c r="AA419" s="401">
        <f>Розрахунок!BY417</f>
        <v>0</v>
      </c>
      <c r="AB419" s="86">
        <f>Розрахунок!CF417</f>
        <v>0</v>
      </c>
      <c r="AC419" s="401">
        <f>Розрахунок!CM417</f>
        <v>0</v>
      </c>
      <c r="AD419" s="403">
        <f>Розрахунок!CT417</f>
        <v>0</v>
      </c>
      <c r="AE419" s="401">
        <f>Розрахунок!DA417</f>
        <v>0</v>
      </c>
      <c r="AF419" s="403">
        <f>Розрахунок!DH417</f>
        <v>0</v>
      </c>
      <c r="AG419" s="148"/>
      <c r="AI419" s="34" t="e">
        <f ca="1">Розрахунок!ED417</f>
        <v>#NAME?</v>
      </c>
      <c r="AJ419" s="35" t="e">
        <f ca="1">Розрахунок!EE417</f>
        <v>#NAME?</v>
      </c>
      <c r="AK419" s="35" t="e">
        <f ca="1">Розрахунок!EF417</f>
        <v>#NAME?</v>
      </c>
      <c r="AL419" s="35" t="e">
        <f ca="1">Розрахунок!EG417</f>
        <v>#NAME?</v>
      </c>
      <c r="AM419" s="35" t="e">
        <f ca="1">Розрахунок!EH417</f>
        <v>#NAME?</v>
      </c>
      <c r="AN419" s="35" t="e">
        <f ca="1">Розрахунок!EI417</f>
        <v>#NAME?</v>
      </c>
      <c r="AO419" s="36" t="e">
        <f ca="1">Розрахунок!EJ417</f>
        <v>#NAME?</v>
      </c>
      <c r="AP419" s="149" t="e">
        <f ca="1">IF(OR(Розрахунок!$EP417&lt;&gt;""),"+","")</f>
        <v>#NAME?</v>
      </c>
      <c r="AQ419" s="5"/>
    </row>
    <row r="420" spans="1:43" s="5" customFormat="1" ht="13.5" customHeight="1" thickBot="1" x14ac:dyDescent="0.25">
      <c r="A420" s="848" t="s">
        <v>73</v>
      </c>
      <c r="B420" s="849"/>
      <c r="C420" s="134"/>
      <c r="D420" s="381"/>
      <c r="E420" s="37"/>
      <c r="F420" s="37"/>
      <c r="G420" s="38"/>
      <c r="H420" s="39"/>
      <c r="I420" s="37"/>
      <c r="J420" s="37">
        <f t="shared" ref="J420:Q420" si="21">SUM(J320:J419)</f>
        <v>18</v>
      </c>
      <c r="K420" s="422">
        <f t="shared" si="21"/>
        <v>18</v>
      </c>
      <c r="L420" s="389">
        <f t="shared" si="21"/>
        <v>540</v>
      </c>
      <c r="M420" s="37">
        <f t="shared" ca="1" si="21"/>
        <v>0</v>
      </c>
      <c r="N420" s="37">
        <f t="shared" ca="1" si="21"/>
        <v>0</v>
      </c>
      <c r="O420" s="37">
        <f t="shared" ca="1" si="21"/>
        <v>0</v>
      </c>
      <c r="P420" s="37">
        <f t="shared" ca="1" si="21"/>
        <v>0</v>
      </c>
      <c r="Q420" s="390">
        <f t="shared" ca="1" si="21"/>
        <v>540</v>
      </c>
      <c r="R420" s="380"/>
      <c r="S420" s="421">
        <f t="shared" ref="S420:Z420" si="22">SUM(S320:S419)</f>
        <v>0</v>
      </c>
      <c r="T420" s="38">
        <f t="shared" si="22"/>
        <v>0</v>
      </c>
      <c r="U420" s="39">
        <f t="shared" si="22"/>
        <v>0</v>
      </c>
      <c r="V420" s="422">
        <f t="shared" si="22"/>
        <v>0</v>
      </c>
      <c r="W420" s="421">
        <f t="shared" si="22"/>
        <v>0</v>
      </c>
      <c r="X420" s="38">
        <f t="shared" si="22"/>
        <v>0</v>
      </c>
      <c r="Y420" s="39">
        <f t="shared" si="22"/>
        <v>0</v>
      </c>
      <c r="Z420" s="422">
        <f t="shared" si="22"/>
        <v>0</v>
      </c>
      <c r="AA420" s="421">
        <f t="shared" ref="AA420:AF420" si="23">SUM(AA320:AA419)</f>
        <v>0</v>
      </c>
      <c r="AB420" s="422">
        <f t="shared" si="23"/>
        <v>12</v>
      </c>
      <c r="AC420" s="421">
        <f t="shared" si="23"/>
        <v>0</v>
      </c>
      <c r="AD420" s="38">
        <f t="shared" si="23"/>
        <v>0</v>
      </c>
      <c r="AE420" s="421">
        <f t="shared" si="23"/>
        <v>0</v>
      </c>
      <c r="AF420" s="38">
        <f t="shared" si="23"/>
        <v>0</v>
      </c>
      <c r="AG420" s="149"/>
      <c r="AI420" s="40" t="e">
        <f ca="1">SUM(AI320:AI419)</f>
        <v>#NAME?</v>
      </c>
      <c r="AJ420" s="41" t="e">
        <f t="shared" ref="AJ420:AN420" ca="1" si="24">SUM(AJ320:AJ419)</f>
        <v>#NAME?</v>
      </c>
      <c r="AK420" s="41" t="e">
        <f t="shared" ca="1" si="24"/>
        <v>#NAME?</v>
      </c>
      <c r="AL420" s="41" t="e">
        <f t="shared" ca="1" si="24"/>
        <v>#NAME?</v>
      </c>
      <c r="AM420" s="41" t="e">
        <f t="shared" ca="1" si="24"/>
        <v>#NAME?</v>
      </c>
      <c r="AN420" s="41" t="e">
        <f t="shared" ca="1" si="24"/>
        <v>#NAME?</v>
      </c>
      <c r="AO420" s="42" t="e">
        <f ca="1">SUM(AO320:AO419)</f>
        <v>#NAME?</v>
      </c>
      <c r="AP420" s="149"/>
    </row>
    <row r="421" spans="1:43" s="51" customFormat="1" ht="13.5" hidden="1" thickBot="1" x14ac:dyDescent="0.25">
      <c r="A421" s="893" t="str">
        <f>Розрахунок!B419&amp;"**"</f>
        <v>2.3. Цикл базової загальновійськової підготовки**</v>
      </c>
      <c r="B421" s="894"/>
      <c r="C421" s="894"/>
      <c r="D421" s="894"/>
      <c r="E421" s="894"/>
      <c r="F421" s="894"/>
      <c r="G421" s="894"/>
      <c r="H421" s="894"/>
      <c r="I421" s="894"/>
      <c r="J421" s="894"/>
      <c r="K421" s="894"/>
      <c r="L421" s="894"/>
      <c r="M421" s="894"/>
      <c r="N421" s="894"/>
      <c r="O421" s="894"/>
      <c r="P421" s="894"/>
      <c r="Q421" s="894"/>
      <c r="R421" s="894"/>
      <c r="S421" s="894"/>
      <c r="T421" s="894"/>
      <c r="U421" s="894"/>
      <c r="V421" s="894"/>
      <c r="W421" s="894"/>
      <c r="X421" s="894"/>
      <c r="Y421" s="894"/>
      <c r="Z421" s="894"/>
      <c r="AA421" s="894"/>
      <c r="AB421" s="894"/>
      <c r="AC421" s="894"/>
      <c r="AD421" s="894"/>
      <c r="AE421" s="894"/>
      <c r="AF421" s="895"/>
      <c r="AG421" s="155"/>
      <c r="AI421" s="850"/>
      <c r="AJ421" s="851"/>
      <c r="AK421" s="851"/>
      <c r="AL421" s="851"/>
      <c r="AM421" s="851"/>
      <c r="AN421" s="851"/>
      <c r="AO421" s="852"/>
      <c r="AP421" s="149"/>
    </row>
    <row r="422" spans="1:43" s="5" customFormat="1" hidden="1" x14ac:dyDescent="0.2">
      <c r="A422" s="416" t="str">
        <f>Розрахунок!A420</f>
        <v/>
      </c>
      <c r="B422" s="370" t="str">
        <f>Розрахунок!B420</f>
        <v>Дисципліна</v>
      </c>
      <c r="C422" s="416">
        <f>Розрахунок!C420</f>
        <v>29</v>
      </c>
      <c r="D422" s="395" t="str">
        <f>IF(Розрахунок!F420&lt;&gt;"",LEFT(Розрахунок!F420,LEN(Розрахунок!F420)-1)," ")</f>
        <v xml:space="preserve"> </v>
      </c>
      <c r="E422" s="396" t="str">
        <f>IF(Розрахунок!G420&lt;&gt;"",LEFT(Розрахунок!G420,LEN(Розрахунок!G420)-1)," ")</f>
        <v>3*</v>
      </c>
      <c r="F422" s="396" t="str">
        <f>IF(Розрахунок!H420&lt;&gt;"",LEFT(Розрахунок!H420,LEN(Розрахунок!H420)-1)," ")</f>
        <v xml:space="preserve"> </v>
      </c>
      <c r="G422" s="397" t="str">
        <f>IF(Розрахунок!I420&lt;&gt;"",LEFT(Розрахунок!I420,LEN(Розрахунок!I420)-1)," ")</f>
        <v xml:space="preserve"> </v>
      </c>
      <c r="H422" s="368">
        <f>Розрахунок!J420</f>
        <v>0</v>
      </c>
      <c r="I422" s="396" t="str">
        <f>IF(Розрахунок!K420&lt;&gt;"",LEFT(Розрахунок!K420, LEN(Розрахунок!K420)-1)," ")</f>
        <v xml:space="preserve"> </v>
      </c>
      <c r="J422" s="396">
        <f>Розрахунок!E420</f>
        <v>3</v>
      </c>
      <c r="K422" s="369">
        <f>Розрахунок!DN420</f>
        <v>3</v>
      </c>
      <c r="L422" s="395">
        <f>Розрахунок!DM420</f>
        <v>90</v>
      </c>
      <c r="M422" s="396">
        <f ca="1">Розрахунок!L420</f>
        <v>0</v>
      </c>
      <c r="N422" s="396">
        <f ca="1">Розрахунок!M420</f>
        <v>0</v>
      </c>
      <c r="O422" s="396">
        <f ca="1">Розрахунок!N420</f>
        <v>0</v>
      </c>
      <c r="P422" s="396">
        <f ca="1">Розрахунок!O420</f>
        <v>0</v>
      </c>
      <c r="Q422" s="386">
        <f ca="1">Розрахунок!DL420</f>
        <v>90</v>
      </c>
      <c r="R422" s="382">
        <f ca="1">IF(L422&lt;&gt;0,M422/L422," ")</f>
        <v>0</v>
      </c>
      <c r="S422" s="395">
        <f>Розрахунок!U420</f>
        <v>0</v>
      </c>
      <c r="T422" s="397">
        <f>Розрахунок!AB420</f>
        <v>0</v>
      </c>
      <c r="U422" s="368">
        <f>Розрахунок!AI420</f>
        <v>4</v>
      </c>
      <c r="V422" s="369">
        <f>Розрахунок!AP420</f>
        <v>0</v>
      </c>
      <c r="W422" s="395">
        <f>Розрахунок!AW420</f>
        <v>0</v>
      </c>
      <c r="X422" s="397">
        <f>Розрахунок!BD420</f>
        <v>0</v>
      </c>
      <c r="Y422" s="368">
        <f>Розрахунок!BK420</f>
        <v>0</v>
      </c>
      <c r="Z422" s="369">
        <f>Розрахунок!BR420</f>
        <v>0</v>
      </c>
      <c r="AA422" s="395">
        <f>Розрахунок!BY420</f>
        <v>0</v>
      </c>
      <c r="AB422" s="369">
        <f>Розрахунок!CF420</f>
        <v>0</v>
      </c>
      <c r="AC422" s="395">
        <f>Розрахунок!CM420</f>
        <v>0</v>
      </c>
      <c r="AD422" s="397">
        <f>Розрахунок!CT420</f>
        <v>0</v>
      </c>
      <c r="AE422" s="395">
        <f>Розрахунок!DA420</f>
        <v>0</v>
      </c>
      <c r="AF422" s="397">
        <f>Розрахунок!DH420</f>
        <v>0</v>
      </c>
      <c r="AG422" s="149"/>
      <c r="AI422" s="195">
        <f>Розрахунок!ED420</f>
        <v>0</v>
      </c>
      <c r="AJ422" s="196">
        <f>Розрахунок!EE420</f>
        <v>0</v>
      </c>
      <c r="AK422" s="196">
        <f>Розрахунок!EF420</f>
        <v>0</v>
      </c>
      <c r="AL422" s="196">
        <f>Розрахунок!EG420</f>
        <v>0</v>
      </c>
      <c r="AM422" s="196">
        <f>Розрахунок!EH420</f>
        <v>0</v>
      </c>
      <c r="AN422" s="196">
        <f>Розрахунок!EI420</f>
        <v>0</v>
      </c>
      <c r="AO422" s="197"/>
      <c r="AP422" s="149" t="e">
        <f ca="1">IF(OR(Розрахунок!$EP420&lt;&gt;""),"+","")</f>
        <v>#NAME?</v>
      </c>
    </row>
    <row r="423" spans="1:43" s="5" customFormat="1" hidden="1" x14ac:dyDescent="0.2">
      <c r="A423" s="417" t="str">
        <f>Розрахунок!A421</f>
        <v/>
      </c>
      <c r="B423" s="371" t="str">
        <f>Розрахунок!B421</f>
        <v>- Теоретична підготовка БЗВП</v>
      </c>
      <c r="C423" s="417" t="str">
        <f>Розрахунок!C421</f>
        <v/>
      </c>
      <c r="D423" s="398" t="str">
        <f>IF(Розрахунок!F421&lt;&gt;"",LEFT(Розрахунок!F421,LEN(Розрахунок!F421)-1)," ")</f>
        <v xml:space="preserve"> </v>
      </c>
      <c r="E423" s="399" t="str">
        <f>IF(Розрахунок!G421&lt;&gt;"",LEFT(Розрахунок!G421,LEN(Розрахунок!G421)-1)," ")</f>
        <v xml:space="preserve"> </v>
      </c>
      <c r="F423" s="399" t="str">
        <f>IF(Розрахунок!H421&lt;&gt;"",LEFT(Розрахунок!H421,LEN(Розрахунок!H421)-1)," ")</f>
        <v xml:space="preserve"> </v>
      </c>
      <c r="G423" s="400" t="str">
        <f>IF(Розрахунок!I421&lt;&gt;"",LEFT(Розрахунок!I421,LEN(Розрахунок!I421)-1)," ")</f>
        <v xml:space="preserve"> </v>
      </c>
      <c r="H423" s="136">
        <f>Розрахунок!J421</f>
        <v>0</v>
      </c>
      <c r="I423" s="399" t="str">
        <f>IF(Розрахунок!K421&lt;&gt;"",LEFT(Розрахунок!K421, LEN(Розрахунок!K421)-1)," ")</f>
        <v xml:space="preserve"> </v>
      </c>
      <c r="J423" s="399">
        <f>Розрахунок!E421</f>
        <v>0</v>
      </c>
      <c r="K423" s="85">
        <f>Розрахунок!DN421</f>
        <v>0</v>
      </c>
      <c r="L423" s="398">
        <f>Розрахунок!DM421</f>
        <v>0</v>
      </c>
      <c r="M423" s="399">
        <f ca="1">Розрахунок!L421</f>
        <v>0</v>
      </c>
      <c r="N423" s="399">
        <f ca="1">Розрахунок!M421</f>
        <v>0</v>
      </c>
      <c r="O423" s="399">
        <f ca="1">Розрахунок!N421</f>
        <v>0</v>
      </c>
      <c r="P423" s="399">
        <f ca="1">Розрахунок!O421</f>
        <v>0</v>
      </c>
      <c r="Q423" s="387">
        <f ca="1">Розрахунок!DL421</f>
        <v>0</v>
      </c>
      <c r="R423" s="383" t="str">
        <f t="shared" ref="R423:R430" si="25">IF(L423&lt;&gt;0,M423/L423," ")</f>
        <v xml:space="preserve"> </v>
      </c>
      <c r="S423" s="398">
        <f>Розрахунок!U421</f>
        <v>0</v>
      </c>
      <c r="T423" s="400">
        <f>Розрахунок!AB421</f>
        <v>0</v>
      </c>
      <c r="U423" s="136">
        <f>Розрахунок!AI421</f>
        <v>0</v>
      </c>
      <c r="V423" s="85">
        <f>Розрахунок!AP421</f>
        <v>0</v>
      </c>
      <c r="W423" s="398">
        <f>Розрахунок!AW421</f>
        <v>0</v>
      </c>
      <c r="X423" s="400">
        <f>Розрахунок!BD421</f>
        <v>0</v>
      </c>
      <c r="Y423" s="136">
        <f>Розрахунок!BK421</f>
        <v>0</v>
      </c>
      <c r="Z423" s="85">
        <f>Розрахунок!BR421</f>
        <v>0</v>
      </c>
      <c r="AA423" s="398">
        <f>Розрахунок!BY421</f>
        <v>0</v>
      </c>
      <c r="AB423" s="85">
        <f>Розрахунок!CF421</f>
        <v>0</v>
      </c>
      <c r="AC423" s="398">
        <f>Розрахунок!CM421</f>
        <v>0</v>
      </c>
      <c r="AD423" s="400">
        <f>Розрахунок!CT421</f>
        <v>0</v>
      </c>
      <c r="AE423" s="398">
        <f>Розрахунок!DA421</f>
        <v>0</v>
      </c>
      <c r="AF423" s="400">
        <f>Розрахунок!DH421</f>
        <v>0</v>
      </c>
      <c r="AG423" s="149"/>
      <c r="AI423" s="30">
        <f>Розрахунок!ED421</f>
        <v>0</v>
      </c>
      <c r="AJ423" s="31">
        <f>Розрахунок!EE421</f>
        <v>0</v>
      </c>
      <c r="AK423" s="31">
        <f>Розрахунок!EF421</f>
        <v>0</v>
      </c>
      <c r="AL423" s="31">
        <f>Розрахунок!EG421</f>
        <v>0</v>
      </c>
      <c r="AM423" s="31">
        <f>Розрахунок!EH421</f>
        <v>0</v>
      </c>
      <c r="AN423" s="31">
        <f>Розрахунок!EI421</f>
        <v>0</v>
      </c>
      <c r="AO423" s="32"/>
      <c r="AP423" s="149" t="e">
        <f ca="1">IF(OR(Розрахунок!$EP421&lt;&gt;""),"+","")</f>
        <v>#NAME?</v>
      </c>
    </row>
    <row r="424" spans="1:43" s="5" customFormat="1" ht="13.5" hidden="1" thickBot="1" x14ac:dyDescent="0.25">
      <c r="A424" s="417" t="str">
        <f>Розрахунок!A422</f>
        <v/>
      </c>
      <c r="B424" s="371" t="str">
        <f>Розрахунок!B422</f>
        <v>- Домедична допомога</v>
      </c>
      <c r="C424" s="417" t="str">
        <f>Розрахунок!C422</f>
        <v/>
      </c>
      <c r="D424" s="398" t="str">
        <f>IF(Розрахунок!F422&lt;&gt;"",LEFT(Розрахунок!F422,LEN(Розрахунок!F422)-1)," ")</f>
        <v xml:space="preserve"> </v>
      </c>
      <c r="E424" s="399" t="str">
        <f>IF(Розрахунок!G422&lt;&gt;"",LEFT(Розрахунок!G422,LEN(Розрахунок!G422)-1)," ")</f>
        <v xml:space="preserve"> </v>
      </c>
      <c r="F424" s="399" t="str">
        <f>IF(Розрахунок!H422&lt;&gt;"",LEFT(Розрахунок!H422,LEN(Розрахунок!H422)-1)," ")</f>
        <v xml:space="preserve"> </v>
      </c>
      <c r="G424" s="400" t="str">
        <f>IF(Розрахунок!I422&lt;&gt;"",LEFT(Розрахунок!I422,LEN(Розрахунок!I422)-1)," ")</f>
        <v xml:space="preserve"> </v>
      </c>
      <c r="H424" s="136">
        <f>Розрахунок!J422</f>
        <v>0</v>
      </c>
      <c r="I424" s="399" t="str">
        <f>IF(Розрахунок!K422&lt;&gt;"",LEFT(Розрахунок!K422, LEN(Розрахунок!K422)-1)," ")</f>
        <v xml:space="preserve"> </v>
      </c>
      <c r="J424" s="399">
        <f>Розрахунок!E422</f>
        <v>0</v>
      </c>
      <c r="K424" s="85">
        <f>Розрахунок!DN422</f>
        <v>0</v>
      </c>
      <c r="L424" s="398">
        <f>Розрахунок!DM422</f>
        <v>0</v>
      </c>
      <c r="M424" s="399">
        <f ca="1">Розрахунок!L422</f>
        <v>0</v>
      </c>
      <c r="N424" s="399">
        <f ca="1">Розрахунок!M422</f>
        <v>0</v>
      </c>
      <c r="O424" s="399">
        <f ca="1">Розрахунок!N422</f>
        <v>0</v>
      </c>
      <c r="P424" s="399">
        <f ca="1">Розрахунок!O422</f>
        <v>0</v>
      </c>
      <c r="Q424" s="387">
        <f ca="1">Розрахунок!DL422</f>
        <v>0</v>
      </c>
      <c r="R424" s="383" t="str">
        <f t="shared" si="25"/>
        <v xml:space="preserve"> </v>
      </c>
      <c r="S424" s="398">
        <f>Розрахунок!U422</f>
        <v>0</v>
      </c>
      <c r="T424" s="400">
        <f>Розрахунок!AB422</f>
        <v>0</v>
      </c>
      <c r="U424" s="136">
        <f>Розрахунок!AI422</f>
        <v>0</v>
      </c>
      <c r="V424" s="85">
        <f>Розрахунок!AP422</f>
        <v>0</v>
      </c>
      <c r="W424" s="398">
        <f>Розрахунок!AW422</f>
        <v>0</v>
      </c>
      <c r="X424" s="400">
        <f>Розрахунок!BD422</f>
        <v>0</v>
      </c>
      <c r="Y424" s="136">
        <f>Розрахунок!BK422</f>
        <v>0</v>
      </c>
      <c r="Z424" s="85">
        <f>Розрахунок!BR422</f>
        <v>0</v>
      </c>
      <c r="AA424" s="398">
        <f>Розрахунок!BY422</f>
        <v>0</v>
      </c>
      <c r="AB424" s="85">
        <f>Розрахунок!CF422</f>
        <v>0</v>
      </c>
      <c r="AC424" s="398">
        <f>Розрахунок!CM422</f>
        <v>0</v>
      </c>
      <c r="AD424" s="400">
        <f>Розрахунок!CT422</f>
        <v>0</v>
      </c>
      <c r="AE424" s="398">
        <f>Розрахунок!DA422</f>
        <v>0</v>
      </c>
      <c r="AF424" s="400">
        <f>Розрахунок!DH422</f>
        <v>0</v>
      </c>
      <c r="AG424" s="149"/>
      <c r="AI424" s="30">
        <f>Розрахунок!ED422</f>
        <v>0</v>
      </c>
      <c r="AJ424" s="31">
        <f>Розрахунок!EE422</f>
        <v>0</v>
      </c>
      <c r="AK424" s="31">
        <f>Розрахунок!EF422</f>
        <v>0</v>
      </c>
      <c r="AL424" s="31">
        <f>Розрахунок!EG422</f>
        <v>0</v>
      </c>
      <c r="AM424" s="31">
        <f>Розрахунок!EH422</f>
        <v>0</v>
      </c>
      <c r="AN424" s="31">
        <f>Розрахунок!EI422</f>
        <v>0</v>
      </c>
      <c r="AO424" s="32"/>
      <c r="AP424" s="149" t="e">
        <f ca="1">IF(OR(Розрахунок!$EP422&lt;&gt;""),"+","")</f>
        <v>#NAME?</v>
      </c>
    </row>
    <row r="425" spans="1:43" s="5" customFormat="1" hidden="1" x14ac:dyDescent="0.2">
      <c r="A425" s="417" t="str">
        <f>Розрахунок!A423</f>
        <v/>
      </c>
      <c r="B425" s="371">
        <f>Розрахунок!B423</f>
        <v>0</v>
      </c>
      <c r="C425" s="417" t="str">
        <f>Розрахунок!C423</f>
        <v/>
      </c>
      <c r="D425" s="398" t="str">
        <f>IF(Розрахунок!F423&lt;&gt;"",LEFT(Розрахунок!F423,LEN(Розрахунок!F423)-1)," ")</f>
        <v xml:space="preserve"> </v>
      </c>
      <c r="E425" s="399" t="str">
        <f>IF(Розрахунок!G423&lt;&gt;"",LEFT(Розрахунок!G423,LEN(Розрахунок!G423)-1)," ")</f>
        <v xml:space="preserve"> </v>
      </c>
      <c r="F425" s="399" t="str">
        <f>IF(Розрахунок!H423&lt;&gt;"",LEFT(Розрахунок!H423,LEN(Розрахунок!H423)-1)," ")</f>
        <v xml:space="preserve"> </v>
      </c>
      <c r="G425" s="400" t="str">
        <f>IF(Розрахунок!I423&lt;&gt;"",LEFT(Розрахунок!I423,LEN(Розрахунок!I423)-1)," ")</f>
        <v xml:space="preserve"> </v>
      </c>
      <c r="H425" s="136">
        <f>Розрахунок!J423</f>
        <v>0</v>
      </c>
      <c r="I425" s="399" t="str">
        <f>IF(Розрахунок!K423&lt;&gt;"",LEFT(Розрахунок!K423, LEN(Розрахунок!K423)-1)," ")</f>
        <v xml:space="preserve"> </v>
      </c>
      <c r="J425" s="399">
        <f>Розрахунок!E423</f>
        <v>0</v>
      </c>
      <c r="K425" s="85">
        <f>Розрахунок!DN423</f>
        <v>0</v>
      </c>
      <c r="L425" s="398">
        <f>Розрахунок!DM423</f>
        <v>0</v>
      </c>
      <c r="M425" s="399">
        <f ca="1">Розрахунок!L423</f>
        <v>0</v>
      </c>
      <c r="N425" s="399">
        <f ca="1">Розрахунок!M423</f>
        <v>0</v>
      </c>
      <c r="O425" s="399">
        <f ca="1">Розрахунок!N423</f>
        <v>0</v>
      </c>
      <c r="P425" s="399">
        <f ca="1">Розрахунок!O423</f>
        <v>0</v>
      </c>
      <c r="Q425" s="387">
        <f ca="1">Розрахунок!DL423</f>
        <v>0</v>
      </c>
      <c r="R425" s="383" t="str">
        <f t="shared" si="25"/>
        <v xml:space="preserve"> </v>
      </c>
      <c r="S425" s="398">
        <f>Розрахунок!U423</f>
        <v>0</v>
      </c>
      <c r="T425" s="400">
        <f>Розрахунок!AB423</f>
        <v>0</v>
      </c>
      <c r="U425" s="136">
        <f>Розрахунок!AI423</f>
        <v>0</v>
      </c>
      <c r="V425" s="85">
        <f>Розрахунок!AP423</f>
        <v>0</v>
      </c>
      <c r="W425" s="398">
        <f>Розрахунок!AW423</f>
        <v>0</v>
      </c>
      <c r="X425" s="400">
        <f>Розрахунок!BD423</f>
        <v>0</v>
      </c>
      <c r="Y425" s="136">
        <f>Розрахунок!BK423</f>
        <v>0</v>
      </c>
      <c r="Z425" s="85">
        <f>Розрахунок!BR423</f>
        <v>0</v>
      </c>
      <c r="AA425" s="398">
        <f>Розрахунок!BY423</f>
        <v>0</v>
      </c>
      <c r="AB425" s="85">
        <f>Розрахунок!CF423</f>
        <v>0</v>
      </c>
      <c r="AC425" s="398">
        <f>Розрахунок!CM423</f>
        <v>0</v>
      </c>
      <c r="AD425" s="400">
        <f>Розрахунок!CT423</f>
        <v>0</v>
      </c>
      <c r="AE425" s="398">
        <f>Розрахунок!DA423</f>
        <v>0</v>
      </c>
      <c r="AF425" s="400">
        <f>Розрахунок!DH423</f>
        <v>0</v>
      </c>
      <c r="AG425" s="149"/>
      <c r="AI425" s="30">
        <f>Розрахунок!ED423</f>
        <v>0</v>
      </c>
      <c r="AJ425" s="31">
        <f>Розрахунок!EE423</f>
        <v>0</v>
      </c>
      <c r="AK425" s="31">
        <f>Розрахунок!EF423</f>
        <v>0</v>
      </c>
      <c r="AL425" s="31">
        <f>Розрахунок!EG423</f>
        <v>0</v>
      </c>
      <c r="AM425" s="31">
        <f>Розрахунок!EH423</f>
        <v>0</v>
      </c>
      <c r="AN425" s="31">
        <f>Розрахунок!EI423</f>
        <v>0</v>
      </c>
      <c r="AO425" s="32"/>
      <c r="AP425" s="149" t="e">
        <f ca="1">IF(OR(Розрахунок!$EP423&lt;&gt;""),"+","")</f>
        <v>#NAME?</v>
      </c>
    </row>
    <row r="426" spans="1:43" s="5" customFormat="1" hidden="1" x14ac:dyDescent="0.2">
      <c r="A426" s="417" t="str">
        <f>Розрахунок!A424</f>
        <v/>
      </c>
      <c r="B426" s="371">
        <f>Розрахунок!B424</f>
        <v>0</v>
      </c>
      <c r="C426" s="417" t="str">
        <f>Розрахунок!C424</f>
        <v/>
      </c>
      <c r="D426" s="398" t="str">
        <f>IF(Розрахунок!F424&lt;&gt;"",LEFT(Розрахунок!F424,LEN(Розрахунок!F424)-1)," ")</f>
        <v xml:space="preserve"> </v>
      </c>
      <c r="E426" s="399" t="str">
        <f>IF(Розрахунок!G424&lt;&gt;"",LEFT(Розрахунок!G424,LEN(Розрахунок!G424)-1)," ")</f>
        <v xml:space="preserve"> </v>
      </c>
      <c r="F426" s="399" t="str">
        <f>IF(Розрахунок!H424&lt;&gt;"",LEFT(Розрахунок!H424,LEN(Розрахунок!H424)-1)," ")</f>
        <v xml:space="preserve"> </v>
      </c>
      <c r="G426" s="400" t="str">
        <f>IF(Розрахунок!I424&lt;&gt;"",LEFT(Розрахунок!I424,LEN(Розрахунок!I424)-1)," ")</f>
        <v xml:space="preserve"> </v>
      </c>
      <c r="H426" s="136">
        <f>Розрахунок!J424</f>
        <v>0</v>
      </c>
      <c r="I426" s="399" t="str">
        <f>IF(Розрахунок!K424&lt;&gt;"",LEFT(Розрахунок!K424, LEN(Розрахунок!K424)-1)," ")</f>
        <v xml:space="preserve"> </v>
      </c>
      <c r="J426" s="399">
        <f>Розрахунок!E424</f>
        <v>0</v>
      </c>
      <c r="K426" s="85">
        <f>Розрахунок!DN424</f>
        <v>0</v>
      </c>
      <c r="L426" s="398">
        <f>Розрахунок!DM424</f>
        <v>0</v>
      </c>
      <c r="M426" s="399">
        <f ca="1">Розрахунок!L424</f>
        <v>0</v>
      </c>
      <c r="N426" s="399">
        <f ca="1">Розрахунок!M424</f>
        <v>0</v>
      </c>
      <c r="O426" s="399">
        <f ca="1">Розрахунок!N424</f>
        <v>0</v>
      </c>
      <c r="P426" s="399">
        <f ca="1">Розрахунок!O424</f>
        <v>0</v>
      </c>
      <c r="Q426" s="387">
        <f ca="1">Розрахунок!DL424</f>
        <v>0</v>
      </c>
      <c r="R426" s="383" t="str">
        <f t="shared" si="25"/>
        <v xml:space="preserve"> </v>
      </c>
      <c r="S426" s="398">
        <f>Розрахунок!U424</f>
        <v>0</v>
      </c>
      <c r="T426" s="400">
        <f>Розрахунок!AB424</f>
        <v>0</v>
      </c>
      <c r="U426" s="136">
        <f>Розрахунок!AI424</f>
        <v>0</v>
      </c>
      <c r="V426" s="85">
        <f>Розрахунок!AP424</f>
        <v>0</v>
      </c>
      <c r="W426" s="398">
        <f>Розрахунок!AW424</f>
        <v>0</v>
      </c>
      <c r="X426" s="400">
        <f>Розрахунок!BD424</f>
        <v>0</v>
      </c>
      <c r="Y426" s="136">
        <f>Розрахунок!BK424</f>
        <v>0</v>
      </c>
      <c r="Z426" s="85">
        <f>Розрахунок!BR424</f>
        <v>0</v>
      </c>
      <c r="AA426" s="398">
        <f>Розрахунок!BY424</f>
        <v>0</v>
      </c>
      <c r="AB426" s="85">
        <f>Розрахунок!CF424</f>
        <v>0</v>
      </c>
      <c r="AC426" s="398">
        <f>Розрахунок!CM424</f>
        <v>0</v>
      </c>
      <c r="AD426" s="400">
        <f>Розрахунок!CT424</f>
        <v>0</v>
      </c>
      <c r="AE426" s="398">
        <f>Розрахунок!DA424</f>
        <v>0</v>
      </c>
      <c r="AF426" s="400">
        <f>Розрахунок!DH424</f>
        <v>0</v>
      </c>
      <c r="AG426" s="149"/>
      <c r="AI426" s="30">
        <f>Розрахунок!ED424</f>
        <v>0</v>
      </c>
      <c r="AJ426" s="31">
        <f>Розрахунок!EE424</f>
        <v>0</v>
      </c>
      <c r="AK426" s="31">
        <f>Розрахунок!EF424</f>
        <v>0</v>
      </c>
      <c r="AL426" s="31">
        <f>Розрахунок!EG424</f>
        <v>0</v>
      </c>
      <c r="AM426" s="31">
        <f>Розрахунок!EH424</f>
        <v>0</v>
      </c>
      <c r="AN426" s="31">
        <f>Розрахунок!EI424</f>
        <v>0</v>
      </c>
      <c r="AO426" s="32"/>
      <c r="AP426" s="149" t="e">
        <f ca="1">IF(OR(Розрахунок!$EP424&lt;&gt;""),"+","")</f>
        <v>#NAME?</v>
      </c>
    </row>
    <row r="427" spans="1:43" s="5" customFormat="1" hidden="1" x14ac:dyDescent="0.2">
      <c r="A427" s="417" t="str">
        <f>Розрахунок!A425</f>
        <v/>
      </c>
      <c r="B427" s="371">
        <f>Розрахунок!B425</f>
        <v>0</v>
      </c>
      <c r="C427" s="417" t="str">
        <f>Розрахунок!C425</f>
        <v/>
      </c>
      <c r="D427" s="398" t="str">
        <f>IF(Розрахунок!F425&lt;&gt;"",LEFT(Розрахунок!F425,LEN(Розрахунок!F425)-1)," ")</f>
        <v xml:space="preserve"> </v>
      </c>
      <c r="E427" s="399" t="str">
        <f>IF(Розрахунок!G425&lt;&gt;"",LEFT(Розрахунок!G425,LEN(Розрахунок!G425)-1)," ")</f>
        <v xml:space="preserve"> </v>
      </c>
      <c r="F427" s="399" t="str">
        <f>IF(Розрахунок!H425&lt;&gt;"",LEFT(Розрахунок!H425,LEN(Розрахунок!H425)-1)," ")</f>
        <v xml:space="preserve"> </v>
      </c>
      <c r="G427" s="400" t="str">
        <f>IF(Розрахунок!I425&lt;&gt;"",LEFT(Розрахунок!I425,LEN(Розрахунок!I425)-1)," ")</f>
        <v xml:space="preserve"> </v>
      </c>
      <c r="H427" s="136">
        <f>Розрахунок!J425</f>
        <v>0</v>
      </c>
      <c r="I427" s="399" t="str">
        <f>IF(Розрахунок!K425&lt;&gt;"",LEFT(Розрахунок!K425, LEN(Розрахунок!K425)-1)," ")</f>
        <v xml:space="preserve"> </v>
      </c>
      <c r="J427" s="399">
        <f>Розрахунок!E425</f>
        <v>0</v>
      </c>
      <c r="K427" s="85">
        <f>Розрахунок!DN425</f>
        <v>0</v>
      </c>
      <c r="L427" s="398">
        <f>Розрахунок!DM425</f>
        <v>0</v>
      </c>
      <c r="M427" s="399">
        <f ca="1">Розрахунок!L425</f>
        <v>0</v>
      </c>
      <c r="N427" s="399">
        <f ca="1">Розрахунок!M425</f>
        <v>0</v>
      </c>
      <c r="O427" s="399">
        <f ca="1">Розрахунок!N425</f>
        <v>0</v>
      </c>
      <c r="P427" s="399">
        <f ca="1">Розрахунок!O425</f>
        <v>0</v>
      </c>
      <c r="Q427" s="387">
        <f ca="1">Розрахунок!DL425</f>
        <v>0</v>
      </c>
      <c r="R427" s="383" t="str">
        <f t="shared" si="25"/>
        <v xml:space="preserve"> </v>
      </c>
      <c r="S427" s="398">
        <f>Розрахунок!U425</f>
        <v>0</v>
      </c>
      <c r="T427" s="400">
        <f>Розрахунок!AB425</f>
        <v>0</v>
      </c>
      <c r="U427" s="136">
        <f>Розрахунок!AI425</f>
        <v>0</v>
      </c>
      <c r="V427" s="85">
        <f>Розрахунок!AP425</f>
        <v>0</v>
      </c>
      <c r="W427" s="398">
        <f>Розрахунок!AW425</f>
        <v>0</v>
      </c>
      <c r="X427" s="400">
        <f>Розрахунок!BD425</f>
        <v>0</v>
      </c>
      <c r="Y427" s="136">
        <f>Розрахунок!BK425</f>
        <v>0</v>
      </c>
      <c r="Z427" s="85">
        <f>Розрахунок!BR425</f>
        <v>0</v>
      </c>
      <c r="AA427" s="398">
        <f>Розрахунок!BY425</f>
        <v>0</v>
      </c>
      <c r="AB427" s="85">
        <f>Розрахунок!CF425</f>
        <v>0</v>
      </c>
      <c r="AC427" s="398">
        <f>Розрахунок!CM425</f>
        <v>0</v>
      </c>
      <c r="AD427" s="400">
        <f>Розрахунок!CT425</f>
        <v>0</v>
      </c>
      <c r="AE427" s="398">
        <f>Розрахунок!DA425</f>
        <v>0</v>
      </c>
      <c r="AF427" s="400">
        <f>Розрахунок!DH425</f>
        <v>0</v>
      </c>
      <c r="AG427" s="149"/>
      <c r="AI427" s="30">
        <f>Розрахунок!ED425</f>
        <v>0</v>
      </c>
      <c r="AJ427" s="31">
        <f>Розрахунок!EE425</f>
        <v>0</v>
      </c>
      <c r="AK427" s="31">
        <f>Розрахунок!EF425</f>
        <v>0</v>
      </c>
      <c r="AL427" s="31">
        <f>Розрахунок!EG425</f>
        <v>0</v>
      </c>
      <c r="AM427" s="31">
        <f>Розрахунок!EH425</f>
        <v>0</v>
      </c>
      <c r="AN427" s="31">
        <f>Розрахунок!EI425</f>
        <v>0</v>
      </c>
      <c r="AO427" s="32"/>
      <c r="AP427" s="149" t="e">
        <f ca="1">IF(OR(Розрахунок!$EP425&lt;&gt;""),"+","")</f>
        <v>#NAME?</v>
      </c>
    </row>
    <row r="428" spans="1:43" s="5" customFormat="1" hidden="1" x14ac:dyDescent="0.2">
      <c r="A428" s="417" t="str">
        <f>Розрахунок!A426</f>
        <v/>
      </c>
      <c r="B428" s="371">
        <f>Розрахунок!B426</f>
        <v>0</v>
      </c>
      <c r="C428" s="417" t="str">
        <f>Розрахунок!C426</f>
        <v/>
      </c>
      <c r="D428" s="398" t="str">
        <f>IF(Розрахунок!F426&lt;&gt;"",LEFT(Розрахунок!F426,LEN(Розрахунок!F426)-1)," ")</f>
        <v xml:space="preserve"> </v>
      </c>
      <c r="E428" s="399" t="str">
        <f>IF(Розрахунок!G426&lt;&gt;"",LEFT(Розрахунок!G426,LEN(Розрахунок!G426)-1)," ")</f>
        <v xml:space="preserve"> </v>
      </c>
      <c r="F428" s="399" t="str">
        <f>IF(Розрахунок!H426&lt;&gt;"",LEFT(Розрахунок!H426,LEN(Розрахунок!H426)-1)," ")</f>
        <v xml:space="preserve"> </v>
      </c>
      <c r="G428" s="400" t="str">
        <f>IF(Розрахунок!I426&lt;&gt;"",LEFT(Розрахунок!I426,LEN(Розрахунок!I426)-1)," ")</f>
        <v xml:space="preserve"> </v>
      </c>
      <c r="H428" s="136">
        <f>Розрахунок!J426</f>
        <v>0</v>
      </c>
      <c r="I428" s="399" t="str">
        <f>IF(Розрахунок!K426&lt;&gt;"",LEFT(Розрахунок!K426, LEN(Розрахунок!K426)-1)," ")</f>
        <v xml:space="preserve"> </v>
      </c>
      <c r="J428" s="399">
        <f>Розрахунок!E426</f>
        <v>0</v>
      </c>
      <c r="K428" s="85">
        <f>Розрахунок!DN426</f>
        <v>0</v>
      </c>
      <c r="L428" s="398">
        <f>Розрахунок!DM426</f>
        <v>0</v>
      </c>
      <c r="M428" s="399">
        <f ca="1">Розрахунок!L426</f>
        <v>0</v>
      </c>
      <c r="N428" s="399">
        <f ca="1">Розрахунок!M426</f>
        <v>0</v>
      </c>
      <c r="O428" s="399">
        <f ca="1">Розрахунок!N426</f>
        <v>0</v>
      </c>
      <c r="P428" s="399">
        <f ca="1">Розрахунок!O426</f>
        <v>0</v>
      </c>
      <c r="Q428" s="387">
        <f ca="1">Розрахунок!DL426</f>
        <v>0</v>
      </c>
      <c r="R428" s="383" t="str">
        <f t="shared" si="25"/>
        <v xml:space="preserve"> </v>
      </c>
      <c r="S428" s="398">
        <f>Розрахунок!U426</f>
        <v>0</v>
      </c>
      <c r="T428" s="400">
        <f>Розрахунок!AB426</f>
        <v>0</v>
      </c>
      <c r="U428" s="136">
        <f>Розрахунок!AI426</f>
        <v>0</v>
      </c>
      <c r="V428" s="85">
        <f>Розрахунок!AP426</f>
        <v>0</v>
      </c>
      <c r="W428" s="398">
        <f>Розрахунок!AW426</f>
        <v>0</v>
      </c>
      <c r="X428" s="400">
        <f>Розрахунок!BD426</f>
        <v>0</v>
      </c>
      <c r="Y428" s="136">
        <f>Розрахунок!BK426</f>
        <v>0</v>
      </c>
      <c r="Z428" s="85">
        <f>Розрахунок!BR426</f>
        <v>0</v>
      </c>
      <c r="AA428" s="398">
        <f>Розрахунок!BY426</f>
        <v>0</v>
      </c>
      <c r="AB428" s="85">
        <f>Розрахунок!CF426</f>
        <v>0</v>
      </c>
      <c r="AC428" s="398">
        <f>Розрахунок!CM426</f>
        <v>0</v>
      </c>
      <c r="AD428" s="400">
        <f>Розрахунок!CT426</f>
        <v>0</v>
      </c>
      <c r="AE428" s="398">
        <f>Розрахунок!DA426</f>
        <v>0</v>
      </c>
      <c r="AF428" s="400">
        <f>Розрахунок!DH426</f>
        <v>0</v>
      </c>
      <c r="AG428" s="149"/>
      <c r="AI428" s="30">
        <f>Розрахунок!ED426</f>
        <v>0</v>
      </c>
      <c r="AJ428" s="31">
        <f>Розрахунок!EE426</f>
        <v>0</v>
      </c>
      <c r="AK428" s="31">
        <f>Розрахунок!EF426</f>
        <v>0</v>
      </c>
      <c r="AL428" s="31">
        <f>Розрахунок!EG426</f>
        <v>0</v>
      </c>
      <c r="AM428" s="31">
        <f>Розрахунок!EH426</f>
        <v>0</v>
      </c>
      <c r="AN428" s="31">
        <f>Розрахунок!EI426</f>
        <v>0</v>
      </c>
      <c r="AO428" s="32"/>
      <c r="AP428" s="149" t="e">
        <f ca="1">IF(OR(Розрахунок!$EP426&lt;&gt;""),"+","")</f>
        <v>#NAME?</v>
      </c>
    </row>
    <row r="429" spans="1:43" s="5" customFormat="1" hidden="1" x14ac:dyDescent="0.2">
      <c r="A429" s="417" t="str">
        <f>Розрахунок!A427</f>
        <v/>
      </c>
      <c r="B429" s="371">
        <f>Розрахунок!B427</f>
        <v>0</v>
      </c>
      <c r="C429" s="417" t="str">
        <f>Розрахунок!C427</f>
        <v/>
      </c>
      <c r="D429" s="398" t="str">
        <f>IF(Розрахунок!F427&lt;&gt;"",LEFT(Розрахунок!F427,LEN(Розрахунок!F427)-1)," ")</f>
        <v xml:space="preserve"> </v>
      </c>
      <c r="E429" s="399" t="str">
        <f>IF(Розрахунок!G427&lt;&gt;"",LEFT(Розрахунок!G427,LEN(Розрахунок!G427)-1)," ")</f>
        <v xml:space="preserve"> </v>
      </c>
      <c r="F429" s="399" t="str">
        <f>IF(Розрахунок!H427&lt;&gt;"",LEFT(Розрахунок!H427,LEN(Розрахунок!H427)-1)," ")</f>
        <v xml:space="preserve"> </v>
      </c>
      <c r="G429" s="400" t="str">
        <f>IF(Розрахунок!I427&lt;&gt;"",LEFT(Розрахунок!I427,LEN(Розрахунок!I427)-1)," ")</f>
        <v xml:space="preserve"> </v>
      </c>
      <c r="H429" s="136">
        <f>Розрахунок!J427</f>
        <v>0</v>
      </c>
      <c r="I429" s="399" t="str">
        <f>IF(Розрахунок!K427&lt;&gt;"",LEFT(Розрахунок!K427, LEN(Розрахунок!K427)-1)," ")</f>
        <v xml:space="preserve"> </v>
      </c>
      <c r="J429" s="399">
        <f>Розрахунок!E427</f>
        <v>0</v>
      </c>
      <c r="K429" s="85">
        <f>Розрахунок!DN427</f>
        <v>0</v>
      </c>
      <c r="L429" s="398">
        <f>Розрахунок!DM427</f>
        <v>0</v>
      </c>
      <c r="M429" s="399">
        <f ca="1">Розрахунок!L427</f>
        <v>0</v>
      </c>
      <c r="N429" s="399">
        <f ca="1">Розрахунок!M427</f>
        <v>0</v>
      </c>
      <c r="O429" s="399">
        <f ca="1">Розрахунок!N427</f>
        <v>0</v>
      </c>
      <c r="P429" s="399">
        <f ca="1">Розрахунок!O427</f>
        <v>0</v>
      </c>
      <c r="Q429" s="387">
        <f ca="1">Розрахунок!DL427</f>
        <v>0</v>
      </c>
      <c r="R429" s="383" t="str">
        <f t="shared" si="25"/>
        <v xml:space="preserve"> </v>
      </c>
      <c r="S429" s="398">
        <f>Розрахунок!U427</f>
        <v>0</v>
      </c>
      <c r="T429" s="400">
        <f>Розрахунок!AB427</f>
        <v>0</v>
      </c>
      <c r="U429" s="136">
        <f>Розрахунок!AI427</f>
        <v>0</v>
      </c>
      <c r="V429" s="85">
        <f>Розрахунок!AP427</f>
        <v>0</v>
      </c>
      <c r="W429" s="398">
        <f>Розрахунок!AW427</f>
        <v>0</v>
      </c>
      <c r="X429" s="400">
        <f>Розрахунок!BD427</f>
        <v>0</v>
      </c>
      <c r="Y429" s="136">
        <f>Розрахунок!BK427</f>
        <v>0</v>
      </c>
      <c r="Z429" s="85">
        <f>Розрахунок!BR427</f>
        <v>0</v>
      </c>
      <c r="AA429" s="398">
        <f>Розрахунок!BY427</f>
        <v>0</v>
      </c>
      <c r="AB429" s="85">
        <f>Розрахунок!CF427</f>
        <v>0</v>
      </c>
      <c r="AC429" s="398">
        <f>Розрахунок!CM427</f>
        <v>0</v>
      </c>
      <c r="AD429" s="400">
        <f>Розрахунок!CT427</f>
        <v>0</v>
      </c>
      <c r="AE429" s="398">
        <f>Розрахунок!DA427</f>
        <v>0</v>
      </c>
      <c r="AF429" s="400">
        <f>Розрахунок!DH427</f>
        <v>0</v>
      </c>
      <c r="AG429" s="149"/>
      <c r="AI429" s="30">
        <f>Розрахунок!ED427</f>
        <v>0</v>
      </c>
      <c r="AJ429" s="31">
        <f>Розрахунок!EE427</f>
        <v>0</v>
      </c>
      <c r="AK429" s="31">
        <f>Розрахунок!EF427</f>
        <v>0</v>
      </c>
      <c r="AL429" s="31">
        <f>Розрахунок!EG427</f>
        <v>0</v>
      </c>
      <c r="AM429" s="31">
        <f>Розрахунок!EH427</f>
        <v>0</v>
      </c>
      <c r="AN429" s="31">
        <f>Розрахунок!EI427</f>
        <v>0</v>
      </c>
      <c r="AO429" s="32"/>
      <c r="AP429" s="149" t="e">
        <f ca="1">IF(OR(Розрахунок!$EP427&lt;&gt;""),"+","")</f>
        <v>#NAME?</v>
      </c>
    </row>
    <row r="430" spans="1:43" s="5" customFormat="1" hidden="1" x14ac:dyDescent="0.2">
      <c r="A430" s="417" t="str">
        <f>Розрахунок!A428</f>
        <v/>
      </c>
      <c r="B430" s="371">
        <f>Розрахунок!B428</f>
        <v>0</v>
      </c>
      <c r="C430" s="417" t="str">
        <f>Розрахунок!C428</f>
        <v/>
      </c>
      <c r="D430" s="398" t="str">
        <f>IF(Розрахунок!F428&lt;&gt;"",LEFT(Розрахунок!F428,LEN(Розрахунок!F428)-1)," ")</f>
        <v xml:space="preserve"> </v>
      </c>
      <c r="E430" s="399" t="str">
        <f>IF(Розрахунок!G428&lt;&gt;"",LEFT(Розрахунок!G428,LEN(Розрахунок!G428)-1)," ")</f>
        <v xml:space="preserve"> </v>
      </c>
      <c r="F430" s="399" t="str">
        <f>IF(Розрахунок!H428&lt;&gt;"",LEFT(Розрахунок!H428,LEN(Розрахунок!H428)-1)," ")</f>
        <v xml:space="preserve"> </v>
      </c>
      <c r="G430" s="400" t="str">
        <f>IF(Розрахунок!I428&lt;&gt;"",LEFT(Розрахунок!I428,LEN(Розрахунок!I428)-1)," ")</f>
        <v xml:space="preserve"> </v>
      </c>
      <c r="H430" s="136">
        <f>Розрахунок!J428</f>
        <v>0</v>
      </c>
      <c r="I430" s="399" t="str">
        <f>IF(Розрахунок!K428&lt;&gt;"",LEFT(Розрахунок!K428, LEN(Розрахунок!K428)-1)," ")</f>
        <v xml:space="preserve"> </v>
      </c>
      <c r="J430" s="399">
        <f>Розрахунок!E428</f>
        <v>0</v>
      </c>
      <c r="K430" s="85">
        <f>Розрахунок!DN428</f>
        <v>0</v>
      </c>
      <c r="L430" s="398">
        <f>Розрахунок!DM428</f>
        <v>0</v>
      </c>
      <c r="M430" s="399">
        <f ca="1">Розрахунок!L428</f>
        <v>0</v>
      </c>
      <c r="N430" s="399">
        <f ca="1">Розрахунок!M428</f>
        <v>0</v>
      </c>
      <c r="O430" s="399">
        <f ca="1">Розрахунок!N428</f>
        <v>0</v>
      </c>
      <c r="P430" s="399">
        <f ca="1">Розрахунок!O428</f>
        <v>0</v>
      </c>
      <c r="Q430" s="387">
        <f ca="1">Розрахунок!DL428</f>
        <v>0</v>
      </c>
      <c r="R430" s="383" t="str">
        <f t="shared" si="25"/>
        <v xml:space="preserve"> </v>
      </c>
      <c r="S430" s="398">
        <f>Розрахунок!U428</f>
        <v>0</v>
      </c>
      <c r="T430" s="400">
        <f>Розрахунок!AB428</f>
        <v>0</v>
      </c>
      <c r="U430" s="136">
        <f>Розрахунок!AI428</f>
        <v>0</v>
      </c>
      <c r="V430" s="85">
        <f>Розрахунок!AP428</f>
        <v>0</v>
      </c>
      <c r="W430" s="398">
        <f>Розрахунок!AW428</f>
        <v>0</v>
      </c>
      <c r="X430" s="400">
        <f>Розрахунок!BD428</f>
        <v>0</v>
      </c>
      <c r="Y430" s="136">
        <f>Розрахунок!BK428</f>
        <v>0</v>
      </c>
      <c r="Z430" s="85">
        <f>Розрахунок!BR428</f>
        <v>0</v>
      </c>
      <c r="AA430" s="398">
        <f>Розрахунок!BY428</f>
        <v>0</v>
      </c>
      <c r="AB430" s="85">
        <f>Розрахунок!CF428</f>
        <v>0</v>
      </c>
      <c r="AC430" s="398">
        <f>Розрахунок!CM428</f>
        <v>0</v>
      </c>
      <c r="AD430" s="400">
        <f>Розрахунок!CT428</f>
        <v>0</v>
      </c>
      <c r="AE430" s="398">
        <f>Розрахунок!DA428</f>
        <v>0</v>
      </c>
      <c r="AF430" s="400">
        <f>Розрахунок!DH428</f>
        <v>0</v>
      </c>
      <c r="AG430" s="149"/>
      <c r="AI430" s="30">
        <f>Розрахунок!ED428</f>
        <v>0</v>
      </c>
      <c r="AJ430" s="31">
        <f>Розрахунок!EE428</f>
        <v>0</v>
      </c>
      <c r="AK430" s="31">
        <f>Розрахунок!EF428</f>
        <v>0</v>
      </c>
      <c r="AL430" s="31">
        <f>Розрахунок!EG428</f>
        <v>0</v>
      </c>
      <c r="AM430" s="31">
        <f>Розрахунок!EH428</f>
        <v>0</v>
      </c>
      <c r="AN430" s="31">
        <f>Розрахунок!EI428</f>
        <v>0</v>
      </c>
      <c r="AO430" s="32"/>
      <c r="AP430" s="149" t="e">
        <f ca="1">IF(OR(Розрахунок!$EP428&lt;&gt;""),"+","")</f>
        <v>#NAME?</v>
      </c>
    </row>
    <row r="431" spans="1:43" s="5" customFormat="1" hidden="1" x14ac:dyDescent="0.2">
      <c r="A431" s="417" t="str">
        <f>Розрахунок!A429</f>
        <v/>
      </c>
      <c r="B431" s="371">
        <f>Розрахунок!B429</f>
        <v>0</v>
      </c>
      <c r="C431" s="417" t="str">
        <f>Розрахунок!C429</f>
        <v/>
      </c>
      <c r="D431" s="398" t="str">
        <f>IF(Розрахунок!F429&lt;&gt;"",LEFT(Розрахунок!F429,LEN(Розрахунок!F429)-1)," ")</f>
        <v xml:space="preserve"> </v>
      </c>
      <c r="E431" s="399" t="str">
        <f>IF(Розрахунок!G429&lt;&gt;"",LEFT(Розрахунок!G429,LEN(Розрахунок!G429)-1)," ")</f>
        <v xml:space="preserve"> </v>
      </c>
      <c r="F431" s="399" t="str">
        <f>IF(Розрахунок!H429&lt;&gt;"",LEFT(Розрахунок!H429,LEN(Розрахунок!H429)-1)," ")</f>
        <v xml:space="preserve"> </v>
      </c>
      <c r="G431" s="400" t="str">
        <f>IF(Розрахунок!I429&lt;&gt;"",LEFT(Розрахунок!I429,LEN(Розрахунок!I429)-1)," ")</f>
        <v xml:space="preserve"> </v>
      </c>
      <c r="H431" s="136">
        <f>Розрахунок!J429</f>
        <v>0</v>
      </c>
      <c r="I431" s="399" t="str">
        <f>IF(Розрахунок!K429&lt;&gt;"",LEFT(Розрахунок!K429, LEN(Розрахунок!K429)-1)," ")</f>
        <v xml:space="preserve"> </v>
      </c>
      <c r="J431" s="399">
        <f>Розрахунок!E429</f>
        <v>0</v>
      </c>
      <c r="K431" s="85">
        <f>Розрахунок!DN429</f>
        <v>0</v>
      </c>
      <c r="L431" s="398">
        <f>Розрахунок!DM429</f>
        <v>0</v>
      </c>
      <c r="M431" s="399">
        <f ca="1">Розрахунок!L429</f>
        <v>0</v>
      </c>
      <c r="N431" s="399">
        <f ca="1">Розрахунок!M429</f>
        <v>0</v>
      </c>
      <c r="O431" s="399">
        <f ca="1">Розрахунок!N429</f>
        <v>0</v>
      </c>
      <c r="P431" s="399">
        <f ca="1">Розрахунок!O429</f>
        <v>0</v>
      </c>
      <c r="Q431" s="387">
        <f ca="1">Розрахунок!DL429</f>
        <v>0</v>
      </c>
      <c r="R431" s="383" t="str">
        <f t="shared" ref="R431:R437" si="26">IF(L431&lt;&gt;0,M431/L431," ")</f>
        <v xml:space="preserve"> </v>
      </c>
      <c r="S431" s="398">
        <f>Розрахунок!U429</f>
        <v>0</v>
      </c>
      <c r="T431" s="400">
        <f>Розрахунок!AB429</f>
        <v>0</v>
      </c>
      <c r="U431" s="136">
        <f>Розрахунок!AI429</f>
        <v>0</v>
      </c>
      <c r="V431" s="85">
        <f>Розрахунок!AP429</f>
        <v>0</v>
      </c>
      <c r="W431" s="398">
        <f>Розрахунок!AW429</f>
        <v>0</v>
      </c>
      <c r="X431" s="400">
        <f>Розрахунок!BD429</f>
        <v>0</v>
      </c>
      <c r="Y431" s="136">
        <f>Розрахунок!BK429</f>
        <v>0</v>
      </c>
      <c r="Z431" s="85">
        <f>Розрахунок!BR429</f>
        <v>0</v>
      </c>
      <c r="AA431" s="398">
        <f>Розрахунок!BY429</f>
        <v>0</v>
      </c>
      <c r="AB431" s="85">
        <f>Розрахунок!CF429</f>
        <v>0</v>
      </c>
      <c r="AC431" s="398">
        <f>Розрахунок!CM429</f>
        <v>0</v>
      </c>
      <c r="AD431" s="400">
        <f>Розрахунок!CT429</f>
        <v>0</v>
      </c>
      <c r="AE431" s="398">
        <f>Розрахунок!DA429</f>
        <v>0</v>
      </c>
      <c r="AF431" s="400">
        <f>Розрахунок!DH429</f>
        <v>0</v>
      </c>
      <c r="AG431" s="149"/>
      <c r="AI431" s="30">
        <f>Розрахунок!ED429</f>
        <v>0</v>
      </c>
      <c r="AJ431" s="31">
        <f>Розрахунок!EE429</f>
        <v>0</v>
      </c>
      <c r="AK431" s="31">
        <f>Розрахунок!EF429</f>
        <v>0</v>
      </c>
      <c r="AL431" s="31">
        <f>Розрахунок!EG429</f>
        <v>0</v>
      </c>
      <c r="AM431" s="31">
        <f>Розрахунок!EH429</f>
        <v>0</v>
      </c>
      <c r="AN431" s="31">
        <f>Розрахунок!EI429</f>
        <v>0</v>
      </c>
      <c r="AO431" s="32"/>
      <c r="AP431" s="149" t="e">
        <f ca="1">IF(OR(Розрахунок!$EP429&lt;&gt;""),"+","")</f>
        <v>#NAME?</v>
      </c>
    </row>
    <row r="432" spans="1:43" s="5" customFormat="1" hidden="1" x14ac:dyDescent="0.2">
      <c r="A432" s="417" t="str">
        <f>Розрахунок!A430</f>
        <v/>
      </c>
      <c r="B432" s="371">
        <f>Розрахунок!B430</f>
        <v>0</v>
      </c>
      <c r="C432" s="417" t="str">
        <f>Розрахунок!C430</f>
        <v/>
      </c>
      <c r="D432" s="398" t="str">
        <f>IF(Розрахунок!F430&lt;&gt;"",LEFT(Розрахунок!F430,LEN(Розрахунок!F430)-1)," ")</f>
        <v xml:space="preserve"> </v>
      </c>
      <c r="E432" s="399" t="str">
        <f>IF(Розрахунок!G430&lt;&gt;"",LEFT(Розрахунок!G430,LEN(Розрахунок!G430)-1)," ")</f>
        <v xml:space="preserve"> </v>
      </c>
      <c r="F432" s="399" t="str">
        <f>IF(Розрахунок!H430&lt;&gt;"",LEFT(Розрахунок!H430,LEN(Розрахунок!H430)-1)," ")</f>
        <v xml:space="preserve"> </v>
      </c>
      <c r="G432" s="400" t="str">
        <f>IF(Розрахунок!I430&lt;&gt;"",LEFT(Розрахунок!I430,LEN(Розрахунок!I430)-1)," ")</f>
        <v xml:space="preserve"> </v>
      </c>
      <c r="H432" s="136">
        <f>Розрахунок!J430</f>
        <v>0</v>
      </c>
      <c r="I432" s="399" t="str">
        <f>IF(Розрахунок!K430&lt;&gt;"",LEFT(Розрахунок!K430, LEN(Розрахунок!K430)-1)," ")</f>
        <v xml:space="preserve"> </v>
      </c>
      <c r="J432" s="399">
        <f>Розрахунок!E430</f>
        <v>0</v>
      </c>
      <c r="K432" s="85">
        <f>Розрахунок!DN430</f>
        <v>0</v>
      </c>
      <c r="L432" s="398">
        <f>Розрахунок!DM430</f>
        <v>0</v>
      </c>
      <c r="M432" s="399">
        <f ca="1">Розрахунок!L430</f>
        <v>0</v>
      </c>
      <c r="N432" s="399">
        <f ca="1">Розрахунок!M430</f>
        <v>0</v>
      </c>
      <c r="O432" s="399">
        <f ca="1">Розрахунок!N430</f>
        <v>0</v>
      </c>
      <c r="P432" s="399">
        <f ca="1">Розрахунок!O430</f>
        <v>0</v>
      </c>
      <c r="Q432" s="387">
        <f ca="1">Розрахунок!DL430</f>
        <v>0</v>
      </c>
      <c r="R432" s="383" t="str">
        <f t="shared" si="26"/>
        <v xml:space="preserve"> </v>
      </c>
      <c r="S432" s="398">
        <f>Розрахунок!U430</f>
        <v>0</v>
      </c>
      <c r="T432" s="400">
        <f>Розрахунок!AB430</f>
        <v>0</v>
      </c>
      <c r="U432" s="136">
        <f>Розрахунок!AI430</f>
        <v>0</v>
      </c>
      <c r="V432" s="85">
        <f>Розрахунок!AP430</f>
        <v>0</v>
      </c>
      <c r="W432" s="398">
        <f>Розрахунок!AW430</f>
        <v>0</v>
      </c>
      <c r="X432" s="400">
        <f>Розрахунок!BD430</f>
        <v>0</v>
      </c>
      <c r="Y432" s="136">
        <f>Розрахунок!BK430</f>
        <v>0</v>
      </c>
      <c r="Z432" s="85">
        <f>Розрахунок!BR430</f>
        <v>0</v>
      </c>
      <c r="AA432" s="398">
        <f>Розрахунок!BY430</f>
        <v>0</v>
      </c>
      <c r="AB432" s="85">
        <f>Розрахунок!CF430</f>
        <v>0</v>
      </c>
      <c r="AC432" s="398">
        <f>Розрахунок!CM430</f>
        <v>0</v>
      </c>
      <c r="AD432" s="400">
        <f>Розрахунок!CT430</f>
        <v>0</v>
      </c>
      <c r="AE432" s="398">
        <f>Розрахунок!DA430</f>
        <v>0</v>
      </c>
      <c r="AF432" s="400">
        <f>Розрахунок!DH430</f>
        <v>0</v>
      </c>
      <c r="AG432" s="149"/>
      <c r="AI432" s="30">
        <f>Розрахунок!ED430</f>
        <v>0</v>
      </c>
      <c r="AJ432" s="31">
        <f>Розрахунок!EE430</f>
        <v>0</v>
      </c>
      <c r="AK432" s="31">
        <f>Розрахунок!EF430</f>
        <v>0</v>
      </c>
      <c r="AL432" s="31">
        <f>Розрахунок!EG430</f>
        <v>0</v>
      </c>
      <c r="AM432" s="31">
        <f>Розрахунок!EH430</f>
        <v>0</v>
      </c>
      <c r="AN432" s="31">
        <f>Розрахунок!EI430</f>
        <v>0</v>
      </c>
      <c r="AO432" s="32"/>
      <c r="AP432" s="149" t="e">
        <f ca="1">IF(OR(Розрахунок!$EP430&lt;&gt;""),"+","")</f>
        <v>#NAME?</v>
      </c>
    </row>
    <row r="433" spans="1:43" s="5" customFormat="1" hidden="1" x14ac:dyDescent="0.2">
      <c r="A433" s="417" t="str">
        <f>Розрахунок!A431</f>
        <v/>
      </c>
      <c r="B433" s="371">
        <f>Розрахунок!B431</f>
        <v>0</v>
      </c>
      <c r="C433" s="417" t="str">
        <f>Розрахунок!C431</f>
        <v/>
      </c>
      <c r="D433" s="398" t="str">
        <f>IF(Розрахунок!F431&lt;&gt;"",LEFT(Розрахунок!F431,LEN(Розрахунок!F431)-1)," ")</f>
        <v xml:space="preserve"> </v>
      </c>
      <c r="E433" s="399" t="str">
        <f>IF(Розрахунок!G431&lt;&gt;"",LEFT(Розрахунок!G431,LEN(Розрахунок!G431)-1)," ")</f>
        <v xml:space="preserve"> </v>
      </c>
      <c r="F433" s="399" t="str">
        <f>IF(Розрахунок!H431&lt;&gt;"",LEFT(Розрахунок!H431,LEN(Розрахунок!H431)-1)," ")</f>
        <v xml:space="preserve"> </v>
      </c>
      <c r="G433" s="400" t="str">
        <f>IF(Розрахунок!I431&lt;&gt;"",LEFT(Розрахунок!I431,LEN(Розрахунок!I431)-1)," ")</f>
        <v xml:space="preserve"> </v>
      </c>
      <c r="H433" s="136">
        <f>Розрахунок!J431</f>
        <v>0</v>
      </c>
      <c r="I433" s="399" t="str">
        <f>IF(Розрахунок!K431&lt;&gt;"",LEFT(Розрахунок!K431, LEN(Розрахунок!K431)-1)," ")</f>
        <v xml:space="preserve"> </v>
      </c>
      <c r="J433" s="399">
        <f>Розрахунок!E431</f>
        <v>0</v>
      </c>
      <c r="K433" s="85">
        <f>Розрахунок!DN431</f>
        <v>0</v>
      </c>
      <c r="L433" s="398">
        <f>Розрахунок!DM431</f>
        <v>0</v>
      </c>
      <c r="M433" s="399">
        <f ca="1">Розрахунок!L431</f>
        <v>0</v>
      </c>
      <c r="N433" s="399">
        <f ca="1">Розрахунок!M431</f>
        <v>0</v>
      </c>
      <c r="O433" s="399">
        <f ca="1">Розрахунок!N431</f>
        <v>0</v>
      </c>
      <c r="P433" s="399">
        <f ca="1">Розрахунок!O431</f>
        <v>0</v>
      </c>
      <c r="Q433" s="387">
        <f ca="1">Розрахунок!DL431</f>
        <v>0</v>
      </c>
      <c r="R433" s="383" t="str">
        <f t="shared" si="26"/>
        <v xml:space="preserve"> </v>
      </c>
      <c r="S433" s="398">
        <f>Розрахунок!U431</f>
        <v>0</v>
      </c>
      <c r="T433" s="400">
        <f>Розрахунок!AB431</f>
        <v>0</v>
      </c>
      <c r="U433" s="136">
        <f>Розрахунок!AI431</f>
        <v>0</v>
      </c>
      <c r="V433" s="85">
        <f>Розрахунок!AP431</f>
        <v>0</v>
      </c>
      <c r="W433" s="398">
        <f>Розрахунок!AW431</f>
        <v>0</v>
      </c>
      <c r="X433" s="400">
        <f>Розрахунок!BD431</f>
        <v>0</v>
      </c>
      <c r="Y433" s="136">
        <f>Розрахунок!BK431</f>
        <v>0</v>
      </c>
      <c r="Z433" s="85">
        <f>Розрахунок!BR431</f>
        <v>0</v>
      </c>
      <c r="AA433" s="398">
        <f>Розрахунок!BY431</f>
        <v>0</v>
      </c>
      <c r="AB433" s="85">
        <f>Розрахунок!CF431</f>
        <v>0</v>
      </c>
      <c r="AC433" s="398">
        <f>Розрахунок!CM431</f>
        <v>0</v>
      </c>
      <c r="AD433" s="400">
        <f>Розрахунок!CT431</f>
        <v>0</v>
      </c>
      <c r="AE433" s="398">
        <f>Розрахунок!DA431</f>
        <v>0</v>
      </c>
      <c r="AF433" s="400">
        <f>Розрахунок!DH431</f>
        <v>0</v>
      </c>
      <c r="AG433" s="149"/>
      <c r="AI433" s="30">
        <f>Розрахунок!ED431</f>
        <v>0</v>
      </c>
      <c r="AJ433" s="31">
        <f>Розрахунок!EE431</f>
        <v>0</v>
      </c>
      <c r="AK433" s="31">
        <f>Розрахунок!EF431</f>
        <v>0</v>
      </c>
      <c r="AL433" s="31">
        <f>Розрахунок!EG431</f>
        <v>0</v>
      </c>
      <c r="AM433" s="31">
        <f>Розрахунок!EH431</f>
        <v>0</v>
      </c>
      <c r="AN433" s="31">
        <f>Розрахунок!EI431</f>
        <v>0</v>
      </c>
      <c r="AO433" s="32"/>
      <c r="AP433" s="149" t="e">
        <f ca="1">IF(OR(Розрахунок!$EP431&lt;&gt;""),"+","")</f>
        <v>#NAME?</v>
      </c>
    </row>
    <row r="434" spans="1:43" s="5" customFormat="1" hidden="1" x14ac:dyDescent="0.2">
      <c r="A434" s="417" t="str">
        <f>Розрахунок!A432</f>
        <v/>
      </c>
      <c r="B434" s="371">
        <f>Розрахунок!B432</f>
        <v>0</v>
      </c>
      <c r="C434" s="417" t="str">
        <f>Розрахунок!C432</f>
        <v/>
      </c>
      <c r="D434" s="398" t="str">
        <f>IF(Розрахунок!F432&lt;&gt;"",LEFT(Розрахунок!F432,LEN(Розрахунок!F432)-1)," ")</f>
        <v xml:space="preserve"> </v>
      </c>
      <c r="E434" s="399" t="str">
        <f>IF(Розрахунок!G432&lt;&gt;"",LEFT(Розрахунок!G432,LEN(Розрахунок!G432)-1)," ")</f>
        <v xml:space="preserve"> </v>
      </c>
      <c r="F434" s="399" t="str">
        <f>IF(Розрахунок!H432&lt;&gt;"",LEFT(Розрахунок!H432,LEN(Розрахунок!H432)-1)," ")</f>
        <v xml:space="preserve"> </v>
      </c>
      <c r="G434" s="400" t="str">
        <f>IF(Розрахунок!I432&lt;&gt;"",LEFT(Розрахунок!I432,LEN(Розрахунок!I432)-1)," ")</f>
        <v xml:space="preserve"> </v>
      </c>
      <c r="H434" s="136">
        <f>Розрахунок!J432</f>
        <v>0</v>
      </c>
      <c r="I434" s="399" t="str">
        <f>IF(Розрахунок!K432&lt;&gt;"",LEFT(Розрахунок!K432, LEN(Розрахунок!K432)-1)," ")</f>
        <v xml:space="preserve"> </v>
      </c>
      <c r="J434" s="399">
        <f>Розрахунок!E432</f>
        <v>0</v>
      </c>
      <c r="K434" s="85">
        <f>Розрахунок!DN432</f>
        <v>0</v>
      </c>
      <c r="L434" s="398">
        <f>Розрахунок!DM432</f>
        <v>0</v>
      </c>
      <c r="M434" s="399">
        <f ca="1">Розрахунок!L432</f>
        <v>0</v>
      </c>
      <c r="N434" s="399">
        <f ca="1">Розрахунок!M432</f>
        <v>0</v>
      </c>
      <c r="O434" s="399">
        <f ca="1">Розрахунок!N432</f>
        <v>0</v>
      </c>
      <c r="P434" s="399">
        <f ca="1">Розрахунок!O432</f>
        <v>0</v>
      </c>
      <c r="Q434" s="387">
        <f ca="1">Розрахунок!DL432</f>
        <v>0</v>
      </c>
      <c r="R434" s="383" t="str">
        <f t="shared" si="26"/>
        <v xml:space="preserve"> </v>
      </c>
      <c r="S434" s="398">
        <f>Розрахунок!U432</f>
        <v>0</v>
      </c>
      <c r="T434" s="400">
        <f>Розрахунок!AB432</f>
        <v>0</v>
      </c>
      <c r="U434" s="136">
        <f>Розрахунок!AI432</f>
        <v>0</v>
      </c>
      <c r="V434" s="85">
        <f>Розрахунок!AP432</f>
        <v>0</v>
      </c>
      <c r="W434" s="398">
        <f>Розрахунок!AW432</f>
        <v>0</v>
      </c>
      <c r="X434" s="400">
        <f>Розрахунок!BD432</f>
        <v>0</v>
      </c>
      <c r="Y434" s="136">
        <f>Розрахунок!BK432</f>
        <v>0</v>
      </c>
      <c r="Z434" s="85">
        <f>Розрахунок!BR432</f>
        <v>0</v>
      </c>
      <c r="AA434" s="398">
        <f>Розрахунок!BY432</f>
        <v>0</v>
      </c>
      <c r="AB434" s="85">
        <f>Розрахунок!CF432</f>
        <v>0</v>
      </c>
      <c r="AC434" s="398">
        <f>Розрахунок!CM432</f>
        <v>0</v>
      </c>
      <c r="AD434" s="400">
        <f>Розрахунок!CT432</f>
        <v>0</v>
      </c>
      <c r="AE434" s="398">
        <f>Розрахунок!DA432</f>
        <v>0</v>
      </c>
      <c r="AF434" s="400">
        <f>Розрахунок!DH432</f>
        <v>0</v>
      </c>
      <c r="AG434" s="149"/>
      <c r="AI434" s="30">
        <f>Розрахунок!ED432</f>
        <v>0</v>
      </c>
      <c r="AJ434" s="31">
        <f>Розрахунок!EE432</f>
        <v>0</v>
      </c>
      <c r="AK434" s="31">
        <f>Розрахунок!EF432</f>
        <v>0</v>
      </c>
      <c r="AL434" s="31">
        <f>Розрахунок!EG432</f>
        <v>0</v>
      </c>
      <c r="AM434" s="31">
        <f>Розрахунок!EH432</f>
        <v>0</v>
      </c>
      <c r="AN434" s="31">
        <f>Розрахунок!EI432</f>
        <v>0</v>
      </c>
      <c r="AO434" s="32"/>
      <c r="AP434" s="149" t="e">
        <f ca="1">IF(OR(Розрахунок!$EP432&lt;&gt;""),"+","")</f>
        <v>#NAME?</v>
      </c>
    </row>
    <row r="435" spans="1:43" s="5" customFormat="1" hidden="1" x14ac:dyDescent="0.2">
      <c r="A435" s="417" t="str">
        <f>Розрахунок!A433</f>
        <v/>
      </c>
      <c r="B435" s="371">
        <f>Розрахунок!B433</f>
        <v>0</v>
      </c>
      <c r="C435" s="417" t="str">
        <f>Розрахунок!C433</f>
        <v/>
      </c>
      <c r="D435" s="398" t="str">
        <f>IF(Розрахунок!F433&lt;&gt;"",LEFT(Розрахунок!F433,LEN(Розрахунок!F433)-1)," ")</f>
        <v xml:space="preserve"> </v>
      </c>
      <c r="E435" s="399" t="str">
        <f>IF(Розрахунок!G433&lt;&gt;"",LEFT(Розрахунок!G433,LEN(Розрахунок!G433)-1)," ")</f>
        <v xml:space="preserve"> </v>
      </c>
      <c r="F435" s="399" t="str">
        <f>IF(Розрахунок!H433&lt;&gt;"",LEFT(Розрахунок!H433,LEN(Розрахунок!H433)-1)," ")</f>
        <v xml:space="preserve"> </v>
      </c>
      <c r="G435" s="400" t="str">
        <f>IF(Розрахунок!I433&lt;&gt;"",LEFT(Розрахунок!I433,LEN(Розрахунок!I433)-1)," ")</f>
        <v xml:space="preserve"> </v>
      </c>
      <c r="H435" s="136">
        <f>Розрахунок!J433</f>
        <v>0</v>
      </c>
      <c r="I435" s="399" t="str">
        <f>IF(Розрахунок!K433&lt;&gt;"",LEFT(Розрахунок!K433, LEN(Розрахунок!K433)-1)," ")</f>
        <v xml:space="preserve"> </v>
      </c>
      <c r="J435" s="399">
        <f>Розрахунок!E433</f>
        <v>0</v>
      </c>
      <c r="K435" s="85">
        <f>Розрахунок!DN433</f>
        <v>0</v>
      </c>
      <c r="L435" s="398">
        <f>Розрахунок!DM433</f>
        <v>0</v>
      </c>
      <c r="M435" s="399">
        <f ca="1">Розрахунок!L433</f>
        <v>0</v>
      </c>
      <c r="N435" s="399">
        <f ca="1">Розрахунок!M433</f>
        <v>0</v>
      </c>
      <c r="O435" s="399">
        <f ca="1">Розрахунок!N433</f>
        <v>0</v>
      </c>
      <c r="P435" s="399">
        <f ca="1">Розрахунок!O433</f>
        <v>0</v>
      </c>
      <c r="Q435" s="387">
        <f ca="1">Розрахунок!DL433</f>
        <v>0</v>
      </c>
      <c r="R435" s="383" t="str">
        <f t="shared" si="26"/>
        <v xml:space="preserve"> </v>
      </c>
      <c r="S435" s="398">
        <f>Розрахунок!U433</f>
        <v>0</v>
      </c>
      <c r="T435" s="400">
        <f>Розрахунок!AB433</f>
        <v>0</v>
      </c>
      <c r="U435" s="136">
        <f>Розрахунок!AI433</f>
        <v>0</v>
      </c>
      <c r="V435" s="85">
        <f>Розрахунок!AP433</f>
        <v>0</v>
      </c>
      <c r="W435" s="398">
        <f>Розрахунок!AW433</f>
        <v>0</v>
      </c>
      <c r="X435" s="400">
        <f>Розрахунок!BD433</f>
        <v>0</v>
      </c>
      <c r="Y435" s="136">
        <f>Розрахунок!BK433</f>
        <v>0</v>
      </c>
      <c r="Z435" s="85">
        <f>Розрахунок!BR433</f>
        <v>0</v>
      </c>
      <c r="AA435" s="398">
        <f>Розрахунок!BY433</f>
        <v>0</v>
      </c>
      <c r="AB435" s="85">
        <f>Розрахунок!CF433</f>
        <v>0</v>
      </c>
      <c r="AC435" s="398">
        <f>Розрахунок!CM433</f>
        <v>0</v>
      </c>
      <c r="AD435" s="400">
        <f>Розрахунок!CT433</f>
        <v>0</v>
      </c>
      <c r="AE435" s="398">
        <f>Розрахунок!DA433</f>
        <v>0</v>
      </c>
      <c r="AF435" s="400">
        <f>Розрахунок!DH433</f>
        <v>0</v>
      </c>
      <c r="AG435" s="149"/>
      <c r="AI435" s="30">
        <f>Розрахунок!ED433</f>
        <v>0</v>
      </c>
      <c r="AJ435" s="31">
        <f>Розрахунок!EE433</f>
        <v>0</v>
      </c>
      <c r="AK435" s="31">
        <f>Розрахунок!EF433</f>
        <v>0</v>
      </c>
      <c r="AL435" s="31">
        <f>Розрахунок!EG433</f>
        <v>0</v>
      </c>
      <c r="AM435" s="31">
        <f>Розрахунок!EH433</f>
        <v>0</v>
      </c>
      <c r="AN435" s="31">
        <f>Розрахунок!EI433</f>
        <v>0</v>
      </c>
      <c r="AO435" s="32"/>
      <c r="AP435" s="149" t="e">
        <f ca="1">IF(OR(Розрахунок!$EP433&lt;&gt;""),"+","")</f>
        <v>#NAME?</v>
      </c>
    </row>
    <row r="436" spans="1:43" s="5" customFormat="1" hidden="1" x14ac:dyDescent="0.2">
      <c r="A436" s="417" t="str">
        <f>Розрахунок!A434</f>
        <v/>
      </c>
      <c r="B436" s="371">
        <f>Розрахунок!B434</f>
        <v>0</v>
      </c>
      <c r="C436" s="417" t="str">
        <f>Розрахунок!C434</f>
        <v/>
      </c>
      <c r="D436" s="398" t="str">
        <f>IF(Розрахунок!F434&lt;&gt;"",LEFT(Розрахунок!F434,LEN(Розрахунок!F434)-1)," ")</f>
        <v xml:space="preserve"> </v>
      </c>
      <c r="E436" s="399" t="str">
        <f>IF(Розрахунок!G434&lt;&gt;"",LEFT(Розрахунок!G434,LEN(Розрахунок!G434)-1)," ")</f>
        <v xml:space="preserve"> </v>
      </c>
      <c r="F436" s="399" t="str">
        <f>IF(Розрахунок!H434&lt;&gt;"",LEFT(Розрахунок!H434,LEN(Розрахунок!H434)-1)," ")</f>
        <v xml:space="preserve"> </v>
      </c>
      <c r="G436" s="400" t="str">
        <f>IF(Розрахунок!I434&lt;&gt;"",LEFT(Розрахунок!I434,LEN(Розрахунок!I434)-1)," ")</f>
        <v xml:space="preserve"> </v>
      </c>
      <c r="H436" s="136">
        <f>Розрахунок!J434</f>
        <v>0</v>
      </c>
      <c r="I436" s="399" t="str">
        <f>IF(Розрахунок!K434&lt;&gt;"",LEFT(Розрахунок!K434, LEN(Розрахунок!K434)-1)," ")</f>
        <v xml:space="preserve"> </v>
      </c>
      <c r="J436" s="399">
        <f>Розрахунок!E434</f>
        <v>0</v>
      </c>
      <c r="K436" s="85">
        <f>Розрахунок!DN434</f>
        <v>0</v>
      </c>
      <c r="L436" s="398">
        <f>Розрахунок!DM434</f>
        <v>0</v>
      </c>
      <c r="M436" s="399">
        <f ca="1">Розрахунок!L434</f>
        <v>0</v>
      </c>
      <c r="N436" s="399">
        <f ca="1">Розрахунок!M434</f>
        <v>0</v>
      </c>
      <c r="O436" s="399">
        <f ca="1">Розрахунок!N434</f>
        <v>0</v>
      </c>
      <c r="P436" s="399">
        <f ca="1">Розрахунок!O434</f>
        <v>0</v>
      </c>
      <c r="Q436" s="387">
        <f ca="1">Розрахунок!DL434</f>
        <v>0</v>
      </c>
      <c r="R436" s="383" t="str">
        <f t="shared" si="26"/>
        <v xml:space="preserve"> </v>
      </c>
      <c r="S436" s="398">
        <f>Розрахунок!U434</f>
        <v>0</v>
      </c>
      <c r="T436" s="400">
        <f>Розрахунок!AB434</f>
        <v>0</v>
      </c>
      <c r="U436" s="136">
        <f>Розрахунок!AI434</f>
        <v>0</v>
      </c>
      <c r="V436" s="85">
        <f>Розрахунок!AP434</f>
        <v>0</v>
      </c>
      <c r="W436" s="398">
        <f>Розрахунок!AW434</f>
        <v>0</v>
      </c>
      <c r="X436" s="400">
        <f>Розрахунок!BD434</f>
        <v>0</v>
      </c>
      <c r="Y436" s="136">
        <f>Розрахунок!BK434</f>
        <v>0</v>
      </c>
      <c r="Z436" s="85">
        <f>Розрахунок!BR434</f>
        <v>0</v>
      </c>
      <c r="AA436" s="398">
        <f>Розрахунок!BY434</f>
        <v>0</v>
      </c>
      <c r="AB436" s="85">
        <f>Розрахунок!CF434</f>
        <v>0</v>
      </c>
      <c r="AC436" s="398">
        <f>Розрахунок!CM434</f>
        <v>0</v>
      </c>
      <c r="AD436" s="400">
        <f>Розрахунок!CT434</f>
        <v>0</v>
      </c>
      <c r="AE436" s="398">
        <f>Розрахунок!DA434</f>
        <v>0</v>
      </c>
      <c r="AF436" s="400">
        <f>Розрахунок!DH434</f>
        <v>0</v>
      </c>
      <c r="AG436" s="149"/>
      <c r="AI436" s="30">
        <f>Розрахунок!ED434</f>
        <v>0</v>
      </c>
      <c r="AJ436" s="31">
        <f>Розрахунок!EE434</f>
        <v>0</v>
      </c>
      <c r="AK436" s="31">
        <f>Розрахунок!EF434</f>
        <v>0</v>
      </c>
      <c r="AL436" s="31">
        <f>Розрахунок!EG434</f>
        <v>0</v>
      </c>
      <c r="AM436" s="31">
        <f>Розрахунок!EH434</f>
        <v>0</v>
      </c>
      <c r="AN436" s="31">
        <f>Розрахунок!EI434</f>
        <v>0</v>
      </c>
      <c r="AO436" s="32"/>
      <c r="AP436" s="149" t="e">
        <f ca="1">IF(OR(Розрахунок!$EP434&lt;&gt;""),"+","")</f>
        <v>#NAME?</v>
      </c>
    </row>
    <row r="437" spans="1:43" s="5" customFormat="1" hidden="1" x14ac:dyDescent="0.2">
      <c r="A437" s="417" t="str">
        <f>Розрахунок!A435</f>
        <v/>
      </c>
      <c r="B437" s="371">
        <f>Розрахунок!B435</f>
        <v>0</v>
      </c>
      <c r="C437" s="417" t="str">
        <f>Розрахунок!C435</f>
        <v/>
      </c>
      <c r="D437" s="398" t="str">
        <f>IF(Розрахунок!F435&lt;&gt;"",LEFT(Розрахунок!F435,LEN(Розрахунок!F435)-1)," ")</f>
        <v xml:space="preserve"> </v>
      </c>
      <c r="E437" s="399" t="str">
        <f>IF(Розрахунок!G435&lt;&gt;"",LEFT(Розрахунок!G435,LEN(Розрахунок!G435)-1)," ")</f>
        <v xml:space="preserve"> </v>
      </c>
      <c r="F437" s="399" t="str">
        <f>IF(Розрахунок!H435&lt;&gt;"",LEFT(Розрахунок!H435,LEN(Розрахунок!H435)-1)," ")</f>
        <v xml:space="preserve"> </v>
      </c>
      <c r="G437" s="400" t="str">
        <f>IF(Розрахунок!I435&lt;&gt;"",LEFT(Розрахунок!I435,LEN(Розрахунок!I435)-1)," ")</f>
        <v xml:space="preserve"> </v>
      </c>
      <c r="H437" s="136">
        <f>Розрахунок!J435</f>
        <v>0</v>
      </c>
      <c r="I437" s="399" t="str">
        <f>IF(Розрахунок!K435&lt;&gt;"",LEFT(Розрахунок!K435, LEN(Розрахунок!K435)-1)," ")</f>
        <v xml:space="preserve"> </v>
      </c>
      <c r="J437" s="399">
        <f>Розрахунок!E435</f>
        <v>0</v>
      </c>
      <c r="K437" s="85">
        <f>Розрахунок!DN435</f>
        <v>0</v>
      </c>
      <c r="L437" s="398">
        <f>Розрахунок!DM435</f>
        <v>0</v>
      </c>
      <c r="M437" s="399">
        <f ca="1">Розрахунок!L435</f>
        <v>0</v>
      </c>
      <c r="N437" s="399">
        <f ca="1">Розрахунок!M435</f>
        <v>0</v>
      </c>
      <c r="O437" s="399">
        <f ca="1">Розрахунок!N435</f>
        <v>0</v>
      </c>
      <c r="P437" s="399">
        <f ca="1">Розрахунок!O435</f>
        <v>0</v>
      </c>
      <c r="Q437" s="387">
        <f ca="1">Розрахунок!DL435</f>
        <v>0</v>
      </c>
      <c r="R437" s="383" t="str">
        <f t="shared" si="26"/>
        <v xml:space="preserve"> </v>
      </c>
      <c r="S437" s="398">
        <f>Розрахунок!U435</f>
        <v>0</v>
      </c>
      <c r="T437" s="400">
        <f>Розрахунок!AB435</f>
        <v>0</v>
      </c>
      <c r="U437" s="136">
        <f>Розрахунок!AI435</f>
        <v>0</v>
      </c>
      <c r="V437" s="85">
        <f>Розрахунок!AP435</f>
        <v>0</v>
      </c>
      <c r="W437" s="398">
        <f>Розрахунок!AW435</f>
        <v>0</v>
      </c>
      <c r="X437" s="400">
        <f>Розрахунок!BD435</f>
        <v>0</v>
      </c>
      <c r="Y437" s="136">
        <f>Розрахунок!BK435</f>
        <v>0</v>
      </c>
      <c r="Z437" s="85">
        <f>Розрахунок!BR435</f>
        <v>0</v>
      </c>
      <c r="AA437" s="398">
        <f>Розрахунок!BY435</f>
        <v>0</v>
      </c>
      <c r="AB437" s="85">
        <f>Розрахунок!CF435</f>
        <v>0</v>
      </c>
      <c r="AC437" s="398">
        <f>Розрахунок!CM435</f>
        <v>0</v>
      </c>
      <c r="AD437" s="400">
        <f>Розрахунок!CT435</f>
        <v>0</v>
      </c>
      <c r="AE437" s="398">
        <f>Розрахунок!DA435</f>
        <v>0</v>
      </c>
      <c r="AF437" s="400">
        <f>Розрахунок!DH435</f>
        <v>0</v>
      </c>
      <c r="AG437" s="149"/>
      <c r="AI437" s="30">
        <f>Розрахунок!ED435</f>
        <v>0</v>
      </c>
      <c r="AJ437" s="31">
        <f>Розрахунок!EE435</f>
        <v>0</v>
      </c>
      <c r="AK437" s="31">
        <f>Розрахунок!EF435</f>
        <v>0</v>
      </c>
      <c r="AL437" s="31">
        <f>Розрахунок!EG435</f>
        <v>0</v>
      </c>
      <c r="AM437" s="31">
        <f>Розрахунок!EH435</f>
        <v>0</v>
      </c>
      <c r="AN437" s="31">
        <f>Розрахунок!EI435</f>
        <v>0</v>
      </c>
      <c r="AO437" s="32"/>
      <c r="AP437" s="149" t="e">
        <f ca="1">IF(OR(Розрахунок!$EP435&lt;&gt;""),"+","")</f>
        <v>#NAME?</v>
      </c>
    </row>
    <row r="438" spans="1:43" s="5" customFormat="1" hidden="1" x14ac:dyDescent="0.2">
      <c r="A438" s="417" t="str">
        <f>Розрахунок!A436</f>
        <v/>
      </c>
      <c r="B438" s="371">
        <f>Розрахунок!B436</f>
        <v>0</v>
      </c>
      <c r="C438" s="417" t="str">
        <f>Розрахунок!C436</f>
        <v/>
      </c>
      <c r="D438" s="398" t="str">
        <f>IF(Розрахунок!F436&lt;&gt;"",LEFT(Розрахунок!F436,LEN(Розрахунок!F436)-1)," ")</f>
        <v xml:space="preserve"> </v>
      </c>
      <c r="E438" s="399" t="str">
        <f>IF(Розрахунок!G436&lt;&gt;"",LEFT(Розрахунок!G436,LEN(Розрахунок!G436)-1)," ")</f>
        <v xml:space="preserve"> </v>
      </c>
      <c r="F438" s="399" t="str">
        <f>IF(Розрахунок!H436&lt;&gt;"",LEFT(Розрахунок!H436,LEN(Розрахунок!H436)-1)," ")</f>
        <v xml:space="preserve"> </v>
      </c>
      <c r="G438" s="400" t="str">
        <f>IF(Розрахунок!I436&lt;&gt;"",LEFT(Розрахунок!I436,LEN(Розрахунок!I436)-1)," ")</f>
        <v xml:space="preserve"> </v>
      </c>
      <c r="H438" s="136">
        <f>Розрахунок!J436</f>
        <v>0</v>
      </c>
      <c r="I438" s="399" t="str">
        <f>IF(Розрахунок!K436&lt;&gt;"",LEFT(Розрахунок!K436, LEN(Розрахунок!K436)-1)," ")</f>
        <v xml:space="preserve"> </v>
      </c>
      <c r="J438" s="399">
        <f>Розрахунок!E436</f>
        <v>0</v>
      </c>
      <c r="K438" s="85">
        <f>Розрахунок!DN436</f>
        <v>0</v>
      </c>
      <c r="L438" s="398">
        <f>Розрахунок!DM436</f>
        <v>0</v>
      </c>
      <c r="M438" s="399">
        <f ca="1">Розрахунок!L436</f>
        <v>0</v>
      </c>
      <c r="N438" s="399">
        <f ca="1">Розрахунок!M436</f>
        <v>0</v>
      </c>
      <c r="O438" s="399">
        <f ca="1">Розрахунок!N436</f>
        <v>0</v>
      </c>
      <c r="P438" s="399">
        <f ca="1">Розрахунок!O436</f>
        <v>0</v>
      </c>
      <c r="Q438" s="387">
        <f ca="1">Розрахунок!DL436</f>
        <v>0</v>
      </c>
      <c r="R438" s="383" t="str">
        <f t="shared" ref="R438:R441" si="27">IF(L438&lt;&gt;0,M438/L438," ")</f>
        <v xml:space="preserve"> </v>
      </c>
      <c r="S438" s="398">
        <f>Розрахунок!U436</f>
        <v>0</v>
      </c>
      <c r="T438" s="400">
        <f>Розрахунок!AB436</f>
        <v>0</v>
      </c>
      <c r="U438" s="136">
        <f>Розрахунок!AI436</f>
        <v>0</v>
      </c>
      <c r="V438" s="85">
        <f>Розрахунок!AP436</f>
        <v>0</v>
      </c>
      <c r="W438" s="398">
        <f>Розрахунок!AW436</f>
        <v>0</v>
      </c>
      <c r="X438" s="400">
        <f>Розрахунок!BD436</f>
        <v>0</v>
      </c>
      <c r="Y438" s="136">
        <f>Розрахунок!BK436</f>
        <v>0</v>
      </c>
      <c r="Z438" s="85">
        <f>Розрахунок!BR436</f>
        <v>0</v>
      </c>
      <c r="AA438" s="398">
        <f>Розрахунок!BY436</f>
        <v>0</v>
      </c>
      <c r="AB438" s="85">
        <f>Розрахунок!CF436</f>
        <v>0</v>
      </c>
      <c r="AC438" s="398">
        <f>Розрахунок!CM436</f>
        <v>0</v>
      </c>
      <c r="AD438" s="400">
        <f>Розрахунок!CT436</f>
        <v>0</v>
      </c>
      <c r="AE438" s="398">
        <f>Розрахунок!DA436</f>
        <v>0</v>
      </c>
      <c r="AF438" s="400">
        <f>Розрахунок!DH436</f>
        <v>0</v>
      </c>
      <c r="AG438" s="149"/>
      <c r="AI438" s="30">
        <f>Розрахунок!ED436</f>
        <v>0</v>
      </c>
      <c r="AJ438" s="31">
        <f>Розрахунок!EE436</f>
        <v>0</v>
      </c>
      <c r="AK438" s="31">
        <f>Розрахунок!EF436</f>
        <v>0</v>
      </c>
      <c r="AL438" s="31">
        <f>Розрахунок!EG436</f>
        <v>0</v>
      </c>
      <c r="AM438" s="31">
        <f>Розрахунок!EH436</f>
        <v>0</v>
      </c>
      <c r="AN438" s="31">
        <f>Розрахунок!EI436</f>
        <v>0</v>
      </c>
      <c r="AO438" s="32"/>
      <c r="AP438" s="149" t="e">
        <f ca="1">IF(OR(Розрахунок!$EP436&lt;&gt;""),"+","")</f>
        <v>#NAME?</v>
      </c>
    </row>
    <row r="439" spans="1:43" s="5" customFormat="1" hidden="1" x14ac:dyDescent="0.2">
      <c r="A439" s="417" t="str">
        <f>Розрахунок!A437</f>
        <v/>
      </c>
      <c r="B439" s="371">
        <f>Розрахунок!B437</f>
        <v>0</v>
      </c>
      <c r="C439" s="417" t="str">
        <f>Розрахунок!C437</f>
        <v/>
      </c>
      <c r="D439" s="398" t="str">
        <f>IF(Розрахунок!F437&lt;&gt;"",LEFT(Розрахунок!F437,LEN(Розрахунок!F437)-1)," ")</f>
        <v xml:space="preserve"> </v>
      </c>
      <c r="E439" s="399" t="str">
        <f>IF(Розрахунок!G437&lt;&gt;"",LEFT(Розрахунок!G437,LEN(Розрахунок!G437)-1)," ")</f>
        <v xml:space="preserve"> </v>
      </c>
      <c r="F439" s="399" t="str">
        <f>IF(Розрахунок!H437&lt;&gt;"",LEFT(Розрахунок!H437,LEN(Розрахунок!H437)-1)," ")</f>
        <v xml:space="preserve"> </v>
      </c>
      <c r="G439" s="400" t="str">
        <f>IF(Розрахунок!I437&lt;&gt;"",LEFT(Розрахунок!I437,LEN(Розрахунок!I437)-1)," ")</f>
        <v xml:space="preserve"> </v>
      </c>
      <c r="H439" s="136">
        <f>Розрахунок!J437</f>
        <v>0</v>
      </c>
      <c r="I439" s="399" t="str">
        <f>IF(Розрахунок!K437&lt;&gt;"",LEFT(Розрахунок!K437, LEN(Розрахунок!K437)-1)," ")</f>
        <v xml:space="preserve"> </v>
      </c>
      <c r="J439" s="399">
        <f>Розрахунок!E437</f>
        <v>0</v>
      </c>
      <c r="K439" s="85">
        <f>Розрахунок!DN437</f>
        <v>0</v>
      </c>
      <c r="L439" s="398">
        <f>Розрахунок!DM437</f>
        <v>0</v>
      </c>
      <c r="M439" s="399">
        <f ca="1">Розрахунок!L437</f>
        <v>0</v>
      </c>
      <c r="N439" s="399">
        <f ca="1">Розрахунок!M437</f>
        <v>0</v>
      </c>
      <c r="O439" s="399">
        <f ca="1">Розрахунок!N437</f>
        <v>0</v>
      </c>
      <c r="P439" s="399">
        <f ca="1">Розрахунок!O437</f>
        <v>0</v>
      </c>
      <c r="Q439" s="387">
        <f ca="1">Розрахунок!DL437</f>
        <v>0</v>
      </c>
      <c r="R439" s="383" t="str">
        <f t="shared" si="27"/>
        <v xml:space="preserve"> </v>
      </c>
      <c r="S439" s="398">
        <f>Розрахунок!U437</f>
        <v>0</v>
      </c>
      <c r="T439" s="400">
        <f>Розрахунок!AB437</f>
        <v>0</v>
      </c>
      <c r="U439" s="136">
        <f>Розрахунок!AI437</f>
        <v>0</v>
      </c>
      <c r="V439" s="85">
        <f>Розрахунок!AP437</f>
        <v>0</v>
      </c>
      <c r="W439" s="398">
        <f>Розрахунок!AW437</f>
        <v>0</v>
      </c>
      <c r="X439" s="400">
        <f>Розрахунок!BD437</f>
        <v>0</v>
      </c>
      <c r="Y439" s="136">
        <f>Розрахунок!BK437</f>
        <v>0</v>
      </c>
      <c r="Z439" s="85">
        <f>Розрахунок!BR437</f>
        <v>0</v>
      </c>
      <c r="AA439" s="398">
        <f>Розрахунок!BY437</f>
        <v>0</v>
      </c>
      <c r="AB439" s="85">
        <f>Розрахунок!CF437</f>
        <v>0</v>
      </c>
      <c r="AC439" s="398">
        <f>Розрахунок!CM437</f>
        <v>0</v>
      </c>
      <c r="AD439" s="400">
        <f>Розрахунок!CT437</f>
        <v>0</v>
      </c>
      <c r="AE439" s="398">
        <f>Розрахунок!DA437</f>
        <v>0</v>
      </c>
      <c r="AF439" s="400">
        <f>Розрахунок!DH437</f>
        <v>0</v>
      </c>
      <c r="AG439" s="149"/>
      <c r="AI439" s="30">
        <f>Розрахунок!ED437</f>
        <v>0</v>
      </c>
      <c r="AJ439" s="31">
        <f>Розрахунок!EE437</f>
        <v>0</v>
      </c>
      <c r="AK439" s="31">
        <f>Розрахунок!EF437</f>
        <v>0</v>
      </c>
      <c r="AL439" s="31">
        <f>Розрахунок!EG437</f>
        <v>0</v>
      </c>
      <c r="AM439" s="31">
        <f>Розрахунок!EH437</f>
        <v>0</v>
      </c>
      <c r="AN439" s="31">
        <f>Розрахунок!EI437</f>
        <v>0</v>
      </c>
      <c r="AO439" s="32"/>
      <c r="AP439" s="149" t="e">
        <f ca="1">IF(OR(Розрахунок!$EP437&lt;&gt;""),"+","")</f>
        <v>#NAME?</v>
      </c>
    </row>
    <row r="440" spans="1:43" s="5" customFormat="1" hidden="1" x14ac:dyDescent="0.2">
      <c r="A440" s="417" t="str">
        <f>Розрахунок!A438</f>
        <v/>
      </c>
      <c r="B440" s="371">
        <f>Розрахунок!B438</f>
        <v>0</v>
      </c>
      <c r="C440" s="417" t="str">
        <f>Розрахунок!C438</f>
        <v/>
      </c>
      <c r="D440" s="398" t="str">
        <f>IF(Розрахунок!F438&lt;&gt;"",LEFT(Розрахунок!F438,LEN(Розрахунок!F438)-1)," ")</f>
        <v xml:space="preserve"> </v>
      </c>
      <c r="E440" s="399" t="str">
        <f>IF(Розрахунок!G438&lt;&gt;"",LEFT(Розрахунок!G438,LEN(Розрахунок!G438)-1)," ")</f>
        <v xml:space="preserve"> </v>
      </c>
      <c r="F440" s="399" t="str">
        <f>IF(Розрахунок!H438&lt;&gt;"",LEFT(Розрахунок!H438,LEN(Розрахунок!H438)-1)," ")</f>
        <v xml:space="preserve"> </v>
      </c>
      <c r="G440" s="400" t="str">
        <f>IF(Розрахунок!I438&lt;&gt;"",LEFT(Розрахунок!I438,LEN(Розрахунок!I438)-1)," ")</f>
        <v xml:space="preserve"> </v>
      </c>
      <c r="H440" s="136">
        <f>Розрахунок!J438</f>
        <v>0</v>
      </c>
      <c r="I440" s="399" t="str">
        <f>IF(Розрахунок!K438&lt;&gt;"",LEFT(Розрахунок!K438, LEN(Розрахунок!K438)-1)," ")</f>
        <v xml:space="preserve"> </v>
      </c>
      <c r="J440" s="399">
        <f>Розрахунок!E438</f>
        <v>0</v>
      </c>
      <c r="K440" s="85">
        <f>Розрахунок!DN438</f>
        <v>0</v>
      </c>
      <c r="L440" s="398">
        <f>Розрахунок!DM438</f>
        <v>0</v>
      </c>
      <c r="M440" s="399">
        <f ca="1">Розрахунок!L438</f>
        <v>0</v>
      </c>
      <c r="N440" s="399">
        <f ca="1">Розрахунок!M438</f>
        <v>0</v>
      </c>
      <c r="O440" s="399">
        <f ca="1">Розрахунок!N438</f>
        <v>0</v>
      </c>
      <c r="P440" s="399">
        <f ca="1">Розрахунок!O438</f>
        <v>0</v>
      </c>
      <c r="Q440" s="387">
        <f ca="1">Розрахунок!DL438</f>
        <v>0</v>
      </c>
      <c r="R440" s="383" t="str">
        <f t="shared" si="27"/>
        <v xml:space="preserve"> </v>
      </c>
      <c r="S440" s="398">
        <f>Розрахунок!U438</f>
        <v>0</v>
      </c>
      <c r="T440" s="400">
        <f>Розрахунок!AB438</f>
        <v>0</v>
      </c>
      <c r="U440" s="136">
        <f>Розрахунок!AI438</f>
        <v>0</v>
      </c>
      <c r="V440" s="85">
        <f>Розрахунок!AP438</f>
        <v>0</v>
      </c>
      <c r="W440" s="398">
        <f>Розрахунок!AW438</f>
        <v>0</v>
      </c>
      <c r="X440" s="400">
        <f>Розрахунок!BD438</f>
        <v>0</v>
      </c>
      <c r="Y440" s="136">
        <f>Розрахунок!BK438</f>
        <v>0</v>
      </c>
      <c r="Z440" s="85">
        <f>Розрахунок!BR438</f>
        <v>0</v>
      </c>
      <c r="AA440" s="398">
        <f>Розрахунок!BY438</f>
        <v>0</v>
      </c>
      <c r="AB440" s="85">
        <f>Розрахунок!CF438</f>
        <v>0</v>
      </c>
      <c r="AC440" s="398">
        <f>Розрахунок!CM438</f>
        <v>0</v>
      </c>
      <c r="AD440" s="400">
        <f>Розрахунок!CT438</f>
        <v>0</v>
      </c>
      <c r="AE440" s="398">
        <f>Розрахунок!DA438</f>
        <v>0</v>
      </c>
      <c r="AF440" s="400">
        <f>Розрахунок!DH438</f>
        <v>0</v>
      </c>
      <c r="AG440" s="149"/>
      <c r="AI440" s="30">
        <f>Розрахунок!ED438</f>
        <v>0</v>
      </c>
      <c r="AJ440" s="31">
        <f>Розрахунок!EE438</f>
        <v>0</v>
      </c>
      <c r="AK440" s="31">
        <f>Розрахунок!EF438</f>
        <v>0</v>
      </c>
      <c r="AL440" s="31">
        <f>Розрахунок!EG438</f>
        <v>0</v>
      </c>
      <c r="AM440" s="31">
        <f>Розрахунок!EH438</f>
        <v>0</v>
      </c>
      <c r="AN440" s="31">
        <f>Розрахунок!EI438</f>
        <v>0</v>
      </c>
      <c r="AO440" s="32"/>
      <c r="AP440" s="149" t="e">
        <f ca="1">IF(OR(Розрахунок!$EP438&lt;&gt;""),"+","")</f>
        <v>#NAME?</v>
      </c>
    </row>
    <row r="441" spans="1:43" s="5" customFormat="1" ht="13.5" hidden="1" thickBot="1" x14ac:dyDescent="0.25">
      <c r="A441" s="418" t="str">
        <f>Розрахунок!A439</f>
        <v/>
      </c>
      <c r="B441" s="372">
        <f>Розрахунок!B439</f>
        <v>0</v>
      </c>
      <c r="C441" s="418" t="str">
        <f>Розрахунок!C439</f>
        <v/>
      </c>
      <c r="D441" s="401" t="str">
        <f>IF(Розрахунок!F439&lt;&gt;"",LEFT(Розрахунок!F439,LEN(Розрахунок!F439)-1)," ")</f>
        <v xml:space="preserve"> </v>
      </c>
      <c r="E441" s="402" t="str">
        <f>IF(Розрахунок!G439&lt;&gt;"",LEFT(Розрахунок!G439,LEN(Розрахунок!G439)-1)," ")</f>
        <v xml:space="preserve"> </v>
      </c>
      <c r="F441" s="402" t="str">
        <f>IF(Розрахунок!H439&lt;&gt;"",LEFT(Розрахунок!H439,LEN(Розрахунок!H439)-1)," ")</f>
        <v xml:space="preserve"> </v>
      </c>
      <c r="G441" s="403" t="str">
        <f>IF(Розрахунок!I439&lt;&gt;"",LEFT(Розрахунок!I439,LEN(Розрахунок!I439)-1)," ")</f>
        <v xml:space="preserve"> </v>
      </c>
      <c r="H441" s="144">
        <f>Розрахунок!J439</f>
        <v>0</v>
      </c>
      <c r="I441" s="402" t="str">
        <f>IF(Розрахунок!K439&lt;&gt;"",LEFT(Розрахунок!K439, LEN(Розрахунок!K439)-1)," ")</f>
        <v xml:space="preserve"> </v>
      </c>
      <c r="J441" s="402">
        <f>Розрахунок!E439</f>
        <v>0</v>
      </c>
      <c r="K441" s="86">
        <f>Розрахунок!DN439</f>
        <v>0</v>
      </c>
      <c r="L441" s="401">
        <f>Розрахунок!DM439</f>
        <v>0</v>
      </c>
      <c r="M441" s="402">
        <f ca="1">Розрахунок!L439</f>
        <v>0</v>
      </c>
      <c r="N441" s="402">
        <f ca="1">Розрахунок!M439</f>
        <v>0</v>
      </c>
      <c r="O441" s="402">
        <f ca="1">Розрахунок!N439</f>
        <v>0</v>
      </c>
      <c r="P441" s="402">
        <f ca="1">Розрахунок!O439</f>
        <v>0</v>
      </c>
      <c r="Q441" s="388">
        <f ca="1">Розрахунок!DL439</f>
        <v>0</v>
      </c>
      <c r="R441" s="384" t="str">
        <f t="shared" si="27"/>
        <v xml:space="preserve"> </v>
      </c>
      <c r="S441" s="401">
        <f>Розрахунок!U439</f>
        <v>0</v>
      </c>
      <c r="T441" s="403">
        <f>Розрахунок!AB439</f>
        <v>0</v>
      </c>
      <c r="U441" s="144">
        <f>Розрахунок!AI439</f>
        <v>0</v>
      </c>
      <c r="V441" s="86">
        <f>Розрахунок!AP439</f>
        <v>0</v>
      </c>
      <c r="W441" s="401">
        <f>Розрахунок!AW439</f>
        <v>0</v>
      </c>
      <c r="X441" s="403">
        <f>Розрахунок!BD439</f>
        <v>0</v>
      </c>
      <c r="Y441" s="144">
        <f>Розрахунок!BK439</f>
        <v>0</v>
      </c>
      <c r="Z441" s="86">
        <f>Розрахунок!BR439</f>
        <v>0</v>
      </c>
      <c r="AA441" s="401">
        <f>Розрахунок!BY439</f>
        <v>0</v>
      </c>
      <c r="AB441" s="86">
        <f>Розрахунок!CF439</f>
        <v>0</v>
      </c>
      <c r="AC441" s="401">
        <f>Розрахунок!CM439</f>
        <v>0</v>
      </c>
      <c r="AD441" s="403">
        <f>Розрахунок!CT439</f>
        <v>0</v>
      </c>
      <c r="AE441" s="401">
        <f>Розрахунок!DA439</f>
        <v>0</v>
      </c>
      <c r="AF441" s="403">
        <f>Розрахунок!DH439</f>
        <v>0</v>
      </c>
      <c r="AG441" s="149"/>
      <c r="AI441" s="198">
        <f>Розрахунок!ED439</f>
        <v>0</v>
      </c>
      <c r="AJ441" s="199">
        <f>Розрахунок!EE439</f>
        <v>0</v>
      </c>
      <c r="AK441" s="199">
        <f>Розрахунок!EF439</f>
        <v>0</v>
      </c>
      <c r="AL441" s="199">
        <f>Розрахунок!EG439</f>
        <v>0</v>
      </c>
      <c r="AM441" s="199">
        <f>Розрахунок!EH439</f>
        <v>0</v>
      </c>
      <c r="AN441" s="199">
        <f>Розрахунок!EI439</f>
        <v>0</v>
      </c>
      <c r="AO441" s="200"/>
      <c r="AP441" s="149" t="e">
        <f ca="1">IF(OR(Розрахунок!$EP439&lt;&gt;""),"+","")</f>
        <v>#NAME?</v>
      </c>
    </row>
    <row r="442" spans="1:43" s="5" customFormat="1" ht="13.5" hidden="1" thickBot="1" x14ac:dyDescent="0.25">
      <c r="A442" s="848" t="s">
        <v>84</v>
      </c>
      <c r="B442" s="849"/>
      <c r="C442" s="134"/>
      <c r="D442" s="381"/>
      <c r="E442" s="37"/>
      <c r="F442" s="37"/>
      <c r="G442" s="38"/>
      <c r="H442" s="39"/>
      <c r="I442" s="37"/>
      <c r="J442" s="37">
        <f>Довідники!$J$38*SUM(J$422:J$441)</f>
        <v>0</v>
      </c>
      <c r="K442" s="422">
        <f>Довідники!$J$38*SUM(K$422:K$441)</f>
        <v>0</v>
      </c>
      <c r="L442" s="389">
        <f>Довідники!$J$38*SUM(L$422:L$441)</f>
        <v>0</v>
      </c>
      <c r="M442" s="37">
        <f ca="1">Довідники!$J$38*SUM(M$422:M$441)</f>
        <v>0</v>
      </c>
      <c r="N442" s="37">
        <f ca="1">Довідники!$J$38*SUM(N$422:N$441)</f>
        <v>0</v>
      </c>
      <c r="O442" s="37">
        <f ca="1">Довідники!$J$38*SUM(O$422:O$441)</f>
        <v>0</v>
      </c>
      <c r="P442" s="37">
        <f ca="1">Довідники!$J$38*SUM(P$422:P$441)</f>
        <v>0</v>
      </c>
      <c r="Q442" s="390">
        <f ca="1">Довідники!$J$38*SUM(Q$422:Q$441)</f>
        <v>0</v>
      </c>
      <c r="R442" s="380"/>
      <c r="S442" s="421">
        <f>Довідники!$J$38*SUM(S$422:S$441)</f>
        <v>0</v>
      </c>
      <c r="T442" s="38">
        <f>Довідники!$J$38*SUM(T$422:T$441)</f>
        <v>0</v>
      </c>
      <c r="U442" s="39">
        <f>Довідники!$J$38*SUM(U$422:U$441)</f>
        <v>0</v>
      </c>
      <c r="V442" s="422">
        <f>Довідники!$J$38*SUM(V$422:V$441)</f>
        <v>0</v>
      </c>
      <c r="W442" s="421">
        <f>Довідники!$J$38*SUM(W$422:W$441)</f>
        <v>0</v>
      </c>
      <c r="X442" s="38">
        <f>Довідники!$J$38*SUM(X$422:X$441)</f>
        <v>0</v>
      </c>
      <c r="Y442" s="39">
        <f>Довідники!$J$38*SUM(Y$422:Y$441)</f>
        <v>0</v>
      </c>
      <c r="Z442" s="422">
        <f>Довідники!$J$38*SUM(Z$422:Z$441)</f>
        <v>0</v>
      </c>
      <c r="AA442" s="421">
        <f>Довідники!$J$38*SUM(AA$422:AA$441)</f>
        <v>0</v>
      </c>
      <c r="AB442" s="422">
        <f>Довідники!$J$38*SUM(AB$422:AB$441)</f>
        <v>0</v>
      </c>
      <c r="AC442" s="421">
        <f>Довідники!$J$38*SUM(AC$422:AC$441)</f>
        <v>0</v>
      </c>
      <c r="AD442" s="38">
        <f>Довідники!$J$38*SUM(AD$422:AD$441)</f>
        <v>0</v>
      </c>
      <c r="AE442" s="421">
        <f>Довідники!$J$38*SUM(AE$422:AE$441)</f>
        <v>0</v>
      </c>
      <c r="AF442" s="38">
        <f>Довідники!$J$38*SUM(AF$422:AF$441)</f>
        <v>0</v>
      </c>
      <c r="AG442" s="149"/>
      <c r="AI442" s="40">
        <f>SUM(AI422:AI441)</f>
        <v>0</v>
      </c>
      <c r="AJ442" s="41">
        <f t="shared" ref="AJ442" si="28">SUM(AJ422:AJ441)</f>
        <v>0</v>
      </c>
      <c r="AK442" s="41">
        <f t="shared" ref="AK442" si="29">SUM(AK422:AK441)</f>
        <v>0</v>
      </c>
      <c r="AL442" s="41">
        <f t="shared" ref="AL442" si="30">SUM(AL422:AL441)</f>
        <v>0</v>
      </c>
      <c r="AM442" s="41">
        <f t="shared" ref="AM442" si="31">SUM(AM422:AM441)</f>
        <v>0</v>
      </c>
      <c r="AN442" s="41">
        <f t="shared" ref="AN442" si="32">SUM(AN422:AN441)</f>
        <v>0</v>
      </c>
      <c r="AO442" s="41">
        <f t="shared" ref="AO442" si="33">SUM(AO422:AO441)</f>
        <v>0</v>
      </c>
      <c r="AP442" s="149"/>
    </row>
    <row r="443" spans="1:43" s="5" customFormat="1" ht="13.5" thickBot="1" x14ac:dyDescent="0.25">
      <c r="A443" s="848" t="s">
        <v>269</v>
      </c>
      <c r="B443" s="849"/>
      <c r="C443" s="134"/>
      <c r="D443" s="381"/>
      <c r="E443" s="37"/>
      <c r="F443" s="37"/>
      <c r="G443" s="38"/>
      <c r="H443" s="39"/>
      <c r="I443" s="37"/>
      <c r="J443" s="37">
        <f>J318+J420+J442</f>
        <v>22.5</v>
      </c>
      <c r="K443" s="422">
        <f t="shared" ref="K443:Q443" si="34">K318+K420+K442</f>
        <v>22.5</v>
      </c>
      <c r="L443" s="389">
        <f t="shared" si="34"/>
        <v>675</v>
      </c>
      <c r="M443" s="37">
        <f t="shared" ca="1" si="34"/>
        <v>0</v>
      </c>
      <c r="N443" s="37">
        <f t="shared" ca="1" si="34"/>
        <v>0</v>
      </c>
      <c r="O443" s="37">
        <f t="shared" ca="1" si="34"/>
        <v>0</v>
      </c>
      <c r="P443" s="37">
        <f t="shared" ca="1" si="34"/>
        <v>0</v>
      </c>
      <c r="Q443" s="390">
        <f t="shared" ca="1" si="34"/>
        <v>675</v>
      </c>
      <c r="R443" s="380"/>
      <c r="S443" s="421">
        <f t="shared" ref="S443" si="35">S318+S420+S442</f>
        <v>0</v>
      </c>
      <c r="T443" s="38">
        <f t="shared" ref="T443" si="36">T318+T420+T442</f>
        <v>0</v>
      </c>
      <c r="U443" s="39">
        <f t="shared" ref="U443" si="37">U318+U420+U442</f>
        <v>0</v>
      </c>
      <c r="V443" s="422">
        <f t="shared" ref="V443" si="38">V318+V420+V442</f>
        <v>0</v>
      </c>
      <c r="W443" s="421">
        <f t="shared" ref="W443" si="39">W318+W420+W442</f>
        <v>0</v>
      </c>
      <c r="X443" s="38">
        <f t="shared" ref="X443" si="40">X318+X420+X442</f>
        <v>0</v>
      </c>
      <c r="Y443" s="39">
        <f t="shared" ref="Y443" si="41">Y318+Y420+Y442</f>
        <v>0</v>
      </c>
      <c r="Z443" s="422">
        <f t="shared" ref="Z443" si="42">Z318+Z420+Z442</f>
        <v>0</v>
      </c>
      <c r="AA443" s="421">
        <f t="shared" ref="AA443" si="43">AA318+AA420+AA442</f>
        <v>0</v>
      </c>
      <c r="AB443" s="422">
        <f t="shared" ref="AB443" si="44">AB318+AB420+AB442</f>
        <v>15</v>
      </c>
      <c r="AC443" s="421">
        <f t="shared" ref="AC443" si="45">AC318+AC420+AC442</f>
        <v>0</v>
      </c>
      <c r="AD443" s="38">
        <f t="shared" ref="AD443" si="46">AD318+AD420+AD442</f>
        <v>0</v>
      </c>
      <c r="AE443" s="421"/>
      <c r="AF443" s="38"/>
      <c r="AG443" s="149"/>
      <c r="AI443" s="48" t="e">
        <f ca="1">AI318+AI420+AI442</f>
        <v>#NAME?</v>
      </c>
      <c r="AJ443" s="49" t="e">
        <f t="shared" ref="AJ443" ca="1" si="47">AJ318+AJ420+AJ442</f>
        <v>#NAME?</v>
      </c>
      <c r="AK443" s="49" t="e">
        <f t="shared" ref="AK443" ca="1" si="48">AK318+AK420+AK442</f>
        <v>#NAME?</v>
      </c>
      <c r="AL443" s="49" t="e">
        <f t="shared" ref="AL443" ca="1" si="49">AL318+AL420+AL442</f>
        <v>#NAME?</v>
      </c>
      <c r="AM443" s="49" t="e">
        <f t="shared" ref="AM443" ca="1" si="50">AM318+AM420+AM442</f>
        <v>#NAME?</v>
      </c>
      <c r="AN443" s="49" t="e">
        <f t="shared" ref="AN443" ca="1" si="51">AN318+AN420+AN442</f>
        <v>#NAME?</v>
      </c>
      <c r="AO443" s="49" t="e">
        <f t="shared" ref="AO443" ca="1" si="52">AO318+AO420+AO442</f>
        <v>#NAME?</v>
      </c>
      <c r="AP443" s="149"/>
    </row>
    <row r="444" spans="1:43" s="5" customFormat="1" ht="15" thickBot="1" x14ac:dyDescent="0.25">
      <c r="A444" s="415"/>
      <c r="B444" s="906" t="s">
        <v>85</v>
      </c>
      <c r="C444" s="906"/>
      <c r="D444" s="906"/>
      <c r="E444" s="906"/>
      <c r="F444" s="906"/>
      <c r="G444" s="906"/>
      <c r="H444" s="906"/>
      <c r="I444" s="906"/>
      <c r="J444" s="906"/>
      <c r="K444" s="906"/>
      <c r="L444" s="906"/>
      <c r="M444" s="906"/>
      <c r="N444" s="906"/>
      <c r="O444" s="906"/>
      <c r="P444" s="906"/>
      <c r="Q444" s="906"/>
      <c r="R444" s="906"/>
      <c r="S444" s="906"/>
      <c r="T444" s="906"/>
      <c r="U444" s="906"/>
      <c r="V444" s="906"/>
      <c r="W444" s="906"/>
      <c r="X444" s="906"/>
      <c r="Y444" s="906"/>
      <c r="Z444" s="906"/>
      <c r="AA444" s="906"/>
      <c r="AB444" s="906"/>
      <c r="AC444" s="906"/>
      <c r="AD444" s="906"/>
      <c r="AE444" s="906"/>
      <c r="AF444" s="907"/>
      <c r="AG444" s="149"/>
      <c r="AI444" s="262" t="e">
        <f ca="1">AI215+AI443</f>
        <v>#NAME?</v>
      </c>
      <c r="AJ444" s="263" t="e">
        <f t="shared" ref="AJ444:AO444" ca="1" si="53">AJ215+AJ443</f>
        <v>#NAME?</v>
      </c>
      <c r="AK444" s="263" t="e">
        <f t="shared" ca="1" si="53"/>
        <v>#NAME?</v>
      </c>
      <c r="AL444" s="263" t="e">
        <f t="shared" ca="1" si="53"/>
        <v>#NAME?</v>
      </c>
      <c r="AM444" s="263" t="e">
        <f t="shared" ca="1" si="53"/>
        <v>#NAME?</v>
      </c>
      <c r="AN444" s="263" t="e">
        <f t="shared" ca="1" si="53"/>
        <v>#NAME?</v>
      </c>
      <c r="AO444" s="263" t="e">
        <f t="shared" ca="1" si="53"/>
        <v>#NAME?</v>
      </c>
      <c r="AP444" s="149"/>
    </row>
    <row r="445" spans="1:43" s="52" customFormat="1" ht="13.5" customHeight="1" collapsed="1" thickBot="1" x14ac:dyDescent="0.25">
      <c r="A445" s="908" t="s">
        <v>86</v>
      </c>
      <c r="B445" s="906"/>
      <c r="C445" s="906"/>
      <c r="D445" s="906"/>
      <c r="E445" s="906"/>
      <c r="F445" s="906"/>
      <c r="G445" s="906"/>
      <c r="H445" s="906"/>
      <c r="I445" s="907"/>
      <c r="J445" s="421">
        <f>J$215+J$443</f>
        <v>90</v>
      </c>
      <c r="K445" s="38">
        <f t="shared" ref="K445:Q445" si="54">K$215+K$443</f>
        <v>90</v>
      </c>
      <c r="L445" s="421">
        <f t="shared" si="54"/>
        <v>2700</v>
      </c>
      <c r="M445" s="37">
        <f t="shared" ca="1" si="54"/>
        <v>0</v>
      </c>
      <c r="N445" s="37">
        <f t="shared" ca="1" si="54"/>
        <v>0</v>
      </c>
      <c r="O445" s="37">
        <f t="shared" ca="1" si="54"/>
        <v>0</v>
      </c>
      <c r="P445" s="37">
        <f t="shared" ca="1" si="54"/>
        <v>0</v>
      </c>
      <c r="Q445" s="38">
        <f t="shared" ca="1" si="54"/>
        <v>2700</v>
      </c>
      <c r="R445" s="896"/>
      <c r="S445" s="897"/>
      <c r="T445" s="897"/>
      <c r="U445" s="897"/>
      <c r="V445" s="897"/>
      <c r="W445" s="897"/>
      <c r="X445" s="897"/>
      <c r="Y445" s="897"/>
      <c r="Z445" s="897"/>
      <c r="AA445" s="897"/>
      <c r="AB445" s="897"/>
      <c r="AC445" s="897"/>
      <c r="AD445" s="897"/>
      <c r="AE445" s="897"/>
      <c r="AF445" s="898"/>
      <c r="AG445" s="148"/>
      <c r="AI445" s="683" t="e">
        <f ca="1">IF(AI444=Розрахунок!ED442,"","!")</f>
        <v>#NAME?</v>
      </c>
      <c r="AJ445" s="683" t="e">
        <f ca="1">IF(AJ444=Розрахунок!EE442,"","!")</f>
        <v>#NAME?</v>
      </c>
      <c r="AK445" s="683" t="e">
        <f ca="1">IF(AK444=Розрахунок!EF442,"","!")</f>
        <v>#NAME?</v>
      </c>
      <c r="AL445" s="683" t="e">
        <f ca="1">IF(AL444=Розрахунок!EG442,"","!")</f>
        <v>#NAME?</v>
      </c>
      <c r="AM445" s="683" t="e">
        <f ca="1">IF(AM444=Розрахунок!EH442,"","!")</f>
        <v>#NAME?</v>
      </c>
      <c r="AN445" s="683" t="e">
        <f ca="1">IF(AN444=Розрахунок!EI442,"","!")</f>
        <v>#NAME?</v>
      </c>
      <c r="AO445" s="683" t="e">
        <f ca="1">IF(AO444=Розрахунок!EJ442,"","!")</f>
        <v>#NAME?</v>
      </c>
      <c r="AP445" s="5"/>
      <c r="AQ445" s="5"/>
    </row>
    <row r="446" spans="1:43" s="52" customFormat="1" ht="13.5" customHeight="1" thickBot="1" x14ac:dyDescent="0.25">
      <c r="A446" s="908" t="s">
        <v>87</v>
      </c>
      <c r="B446" s="906"/>
      <c r="C446" s="906"/>
      <c r="D446" s="906"/>
      <c r="E446" s="906"/>
      <c r="F446" s="906"/>
      <c r="G446" s="906"/>
      <c r="H446" s="906"/>
      <c r="I446" s="906"/>
      <c r="J446" s="906"/>
      <c r="K446" s="906"/>
      <c r="L446" s="906"/>
      <c r="M446" s="906"/>
      <c r="N446" s="906"/>
      <c r="O446" s="906"/>
      <c r="P446" s="906"/>
      <c r="Q446" s="906"/>
      <c r="R446" s="907"/>
      <c r="S446" s="373">
        <f>S$215+S$443</f>
        <v>0</v>
      </c>
      <c r="T446" s="374">
        <f t="shared" ref="T446:AF446" si="55">T$215+T$443</f>
        <v>0</v>
      </c>
      <c r="U446" s="375">
        <f t="shared" si="55"/>
        <v>0</v>
      </c>
      <c r="V446" s="376">
        <f t="shared" si="55"/>
        <v>0</v>
      </c>
      <c r="W446" s="373">
        <f t="shared" si="55"/>
        <v>0</v>
      </c>
      <c r="X446" s="374">
        <f t="shared" si="55"/>
        <v>0</v>
      </c>
      <c r="Y446" s="375">
        <f t="shared" si="55"/>
        <v>0</v>
      </c>
      <c r="Z446" s="376">
        <f t="shared" si="55"/>
        <v>0</v>
      </c>
      <c r="AA446" s="373">
        <f t="shared" si="55"/>
        <v>24</v>
      </c>
      <c r="AB446" s="376">
        <f t="shared" si="55"/>
        <v>24</v>
      </c>
      <c r="AC446" s="373">
        <f t="shared" si="55"/>
        <v>0</v>
      </c>
      <c r="AD446" s="374">
        <f t="shared" si="55"/>
        <v>0</v>
      </c>
      <c r="AE446" s="373">
        <f t="shared" si="55"/>
        <v>0</v>
      </c>
      <c r="AF446" s="374">
        <f t="shared" si="55"/>
        <v>0</v>
      </c>
      <c r="AG446" s="148"/>
      <c r="AP446" s="5"/>
      <c r="AQ446" s="5"/>
    </row>
    <row r="447" spans="1:43" s="52" customFormat="1" ht="13.5" customHeight="1" thickBot="1" x14ac:dyDescent="0.25">
      <c r="A447" s="908" t="s">
        <v>88</v>
      </c>
      <c r="B447" s="906"/>
      <c r="C447" s="907"/>
      <c r="D447" s="256">
        <f ca="1">SUM(S447:AF447)</f>
        <v>4</v>
      </c>
      <c r="E447" s="896"/>
      <c r="F447" s="897"/>
      <c r="G447" s="897"/>
      <c r="H447" s="897"/>
      <c r="I447" s="897"/>
      <c r="J447" s="897"/>
      <c r="K447" s="897"/>
      <c r="L447" s="897"/>
      <c r="M447" s="897"/>
      <c r="N447" s="897"/>
      <c r="O447" s="897"/>
      <c r="P447" s="897"/>
      <c r="Q447" s="897"/>
      <c r="R447" s="898"/>
      <c r="S447" s="377" cm="1">
        <f t="array" aca="1" ref="S447" ca="1">SUM(SUM(--(OFFSET(Розрахунок!$X$10:$X$109,0,7*(S$6-1))=Довідники!$E$4)),SUM(--(OFFSET(Розрахунок!$X$112:$X$211,0,7*(S$6-1))=Довідники!$E$4)),SUM(--(OFFSET(Розрахунок!$X$216:$X$315,0,7*(S$6-1))=Довідники!$E$4)),SUM(--(OFFSET(Розрахунок!$X$318:$X$417,0,7*(S$6-1))=Довідники!$E$4)),Довідники!$J$38*SUM(--(OFFSET(Розрахунок!$X$420:$X$439,0,7*(S$6-1))=Довідники!$E$4)))</f>
        <v>0</v>
      </c>
      <c r="T447" s="378" cm="1">
        <f t="array" aca="1" ref="T447" ca="1">SUM(SUM(--(OFFSET(Розрахунок!$X$10:$X$109,0,7*(T$6-1))=Довідники!$E$4)),SUM(--(OFFSET(Розрахунок!$X$112:$X$211,0,7*(T$6-1))=Довідники!$E$4)),SUM(--(OFFSET(Розрахунок!$X$216:$X$315,0,7*(T$6-1))=Довідники!$E$4)),SUM(--(OFFSET(Розрахунок!$X$318:$X$417,0,7*(T$6-1))=Довідники!$E$4)),Довідники!$J$38*SUM(--(OFFSET(Розрахунок!$X$420:$X$439,0,7*(T$6-1))=Довідники!$E$4)))</f>
        <v>0</v>
      </c>
      <c r="U447" s="379" cm="1">
        <f t="array" aca="1" ref="U447" ca="1">SUM(SUM(--(OFFSET(Розрахунок!$X$10:$X$109,0,7*(U$6-1))=Довідники!$E$4)),SUM(--(OFFSET(Розрахунок!$X$112:$X$211,0,7*(U$6-1))=Довідники!$E$4)),SUM(--(OFFSET(Розрахунок!$X$216:$X$315,0,7*(U$6-1))=Довідники!$E$4)),SUM(--(OFFSET(Розрахунок!$X$318:$X$417,0,7*(U$6-1))=Довідники!$E$4)),Довідники!$J$38*SUM(--(OFFSET(Розрахунок!$X$420:$X$439,0,7*(U$6-1))=Довідники!$E$4)))</f>
        <v>0</v>
      </c>
      <c r="V447" s="380" cm="1">
        <f t="array" aca="1" ref="V447" ca="1">SUM(SUM(--(OFFSET(Розрахунок!$X$10:$X$109,0,7*(V$6-1))=Довідники!$E$4)),SUM(--(OFFSET(Розрахунок!$X$112:$X$211,0,7*(V$6-1))=Довідники!$E$4)),SUM(--(OFFSET(Розрахунок!$X$216:$X$315,0,7*(V$6-1))=Довідники!$E$4)),SUM(--(OFFSET(Розрахунок!$X$318:$X$417,0,7*(V$6-1))=Довідники!$E$4)),Довідники!$J$38*SUM(--(OFFSET(Розрахунок!$X$420:$X$439,0,7*(V$6-1))=Довідники!$E$4)))</f>
        <v>0</v>
      </c>
      <c r="W447" s="377" cm="1">
        <f t="array" aca="1" ref="W447" ca="1">SUM(SUM(--(OFFSET(Розрахунок!$X$10:$X$109,0,7*(W$6-1))=Довідники!$E$4)),SUM(--(OFFSET(Розрахунок!$X$112:$X$211,0,7*(W$6-1))=Довідники!$E$4)),SUM(--(OFFSET(Розрахунок!$X$216:$X$315,0,7*(W$6-1))=Довідники!$E$4)),SUM(--(OFFSET(Розрахунок!$X$318:$X$417,0,7*(W$6-1))=Довідники!$E$4)),Довідники!$J$38*SUM(--(OFFSET(Розрахунок!$X$420:$X$439,0,7*(W$6-1))=Довідники!$E$4)))</f>
        <v>0</v>
      </c>
      <c r="X447" s="378" cm="1">
        <f t="array" aca="1" ref="X447" ca="1">SUM(SUM(--(OFFSET(Розрахунок!$X$10:$X$109,0,7*(X$6-1))=Довідники!$E$4)),SUM(--(OFFSET(Розрахунок!$X$112:$X$211,0,7*(X$6-1))=Довідники!$E$4)),SUM(--(OFFSET(Розрахунок!$X$216:$X$315,0,7*(X$6-1))=Довідники!$E$4)),SUM(--(OFFSET(Розрахунок!$X$318:$X$417,0,7*(X$6-1))=Довідники!$E$4)),Довідники!$J$38*SUM(--(OFFSET(Розрахунок!$X$420:$X$439,0,7*(X$6-1))=Довідники!$E$4)))</f>
        <v>0</v>
      </c>
      <c r="Y447" s="379" cm="1">
        <f t="array" aca="1" ref="Y447" ca="1">SUM(SUM(--(OFFSET(Розрахунок!$X$10:$X$109,0,7*(Y$6-1))=Довідники!$E$4)),SUM(--(OFFSET(Розрахунок!$X$112:$X$211,0,7*(Y$6-1))=Довідники!$E$4)),SUM(--(OFFSET(Розрахунок!$X$216:$X$315,0,7*(Y$6-1))=Довідники!$E$4)),SUM(--(OFFSET(Розрахунок!$X$318:$X$417,0,7*(Y$6-1))=Довідники!$E$4)),Довідники!$J$38*SUM(--(OFFSET(Розрахунок!$X$420:$X$439,0,7*(Y$6-1))=Довідники!$E$4)))</f>
        <v>0</v>
      </c>
      <c r="Z447" s="380" cm="1">
        <f t="array" aca="1" ref="Z447" ca="1">SUM(SUM(--(OFFSET(Розрахунок!$X$10:$X$109,0,7*(Z$6-1))=Довідники!$E$4)),SUM(--(OFFSET(Розрахунок!$X$112:$X$211,0,7*(Z$6-1))=Довідники!$E$4)),SUM(--(OFFSET(Розрахунок!$X$216:$X$315,0,7*(Z$6-1))=Довідники!$E$4)),SUM(--(OFFSET(Розрахунок!$X$318:$X$417,0,7*(Z$6-1))=Довідники!$E$4)),Довідники!$J$38*SUM(--(OFFSET(Розрахунок!$X$420:$X$439,0,7*(Z$6-1))=Довідники!$E$4)))</f>
        <v>0</v>
      </c>
      <c r="AA447" s="377" cm="1">
        <f t="array" aca="1" ref="AA447" ca="1">SUM(SUM(--(OFFSET(Розрахунок!$X$10:$X$109,0,7*(AA$6-1))=Довідники!$E$4)),SUM(--(OFFSET(Розрахунок!$X$112:$X$211,0,7*(AA$6-1))=Довідники!$E$4)),SUM(--(OFFSET(Розрахунок!$X$216:$X$315,0,7*(AA$6-1))=Довідники!$E$4)),SUM(--(OFFSET(Розрахунок!$X$318:$X$417,0,7*(AA$6-1))=Довідники!$E$4)),Довідники!$J$38*SUM(--(OFFSET(Розрахунок!$X$420:$X$439,0,7*(AA$6-1))=Довідники!$E$4)))</f>
        <v>2</v>
      </c>
      <c r="AB447" s="380" cm="1">
        <f t="array" aca="1" ref="AB447" ca="1">SUM(SUM(--(OFFSET(Розрахунок!$X$10:$X$109,0,7*(AB$6-1))=Довідники!$E$4)),SUM(--(OFFSET(Розрахунок!$X$112:$X$211,0,7*(AB$6-1))=Довідники!$E$4)),SUM(--(OFFSET(Розрахунок!$X$216:$X$315,0,7*(AB$6-1))=Довідники!$E$4)),SUM(--(OFFSET(Розрахунок!$X$318:$X$417,0,7*(AB$6-1))=Довідники!$E$4)),Довідники!$J$38*SUM(--(OFFSET(Розрахунок!$X$420:$X$439,0,7*(AB$6-1))=Довідники!$E$4)))</f>
        <v>2</v>
      </c>
      <c r="AC447" s="377" cm="1">
        <f t="array" aca="1" ref="AC447" ca="1">SUM(SUM(--(OFFSET(Розрахунок!$X$10:$X$109,0,7*(AC$6-1))=Довідники!$E$4)),SUM(--(OFFSET(Розрахунок!$X$112:$X$211,0,7*(AC$6-1))=Довідники!$E$4)),SUM(--(OFFSET(Розрахунок!$X$216:$X$315,0,7*(AC$6-1))=Довідники!$E$4)),SUM(--(OFFSET(Розрахунок!$X$318:$X$417,0,7*(AC$6-1))=Довідники!$E$4)),Довідники!$J$38*SUM(--(OFFSET(Розрахунок!$X$420:$X$439,0,7*(AC$6-1))=Довідники!$E$4)))</f>
        <v>0</v>
      </c>
      <c r="AD447" s="378" cm="1">
        <f t="array" aca="1" ref="AD447" ca="1">SUM(SUM(--(OFFSET(Розрахунок!$X$10:$X$109,0,7*(AD$6-1))=Довідники!$E$4)),SUM(--(OFFSET(Розрахунок!$X$112:$X$211,0,7*(AD$6-1))=Довідники!$E$4)),SUM(--(OFFSET(Розрахунок!$X$216:$X$315,0,7*(AD$6-1))=Довідники!$E$4)),SUM(--(OFFSET(Розрахунок!$X$318:$X$417,0,7*(AD$6-1))=Довідники!$E$4)),Довідники!$J$38*SUM(--(OFFSET(Розрахунок!$X$420:$X$439,0,7*(AD$6-1))=Довідники!$E$4)))</f>
        <v>0</v>
      </c>
      <c r="AE447" s="377" cm="1">
        <f t="array" aca="1" ref="AE447" ca="1">SUM(SUM(--(OFFSET(Розрахунок!$X$10:$X$109,0,7*(AE$6-1))=Довідники!$E$4)),SUM(--(OFFSET(Розрахунок!$X$112:$X$211,0,7*(AE$6-1))=Довідники!$E$4)),SUM(--(OFFSET(Розрахунок!$X$216:$X$315,0,7*(AE$6-1))=Довідники!$E$4)),SUM(--(OFFSET(Розрахунок!$X$318:$X$417,0,7*(AE$6-1))=Довідники!$E$4)),Довідники!$J$38*SUM(--(OFFSET(Розрахунок!$X$420:$X$439,0,7*(AE$6-1))=Довідники!$E$4)))</f>
        <v>0</v>
      </c>
      <c r="AF447" s="378" cm="1">
        <f t="array" aca="1" ref="AF447" ca="1">SUM(SUM(--(OFFSET(Розрахунок!$X$10:$X$109,0,7*(AF$6-1))=Довідники!$E$4)),SUM(--(OFFSET(Розрахунок!$X$112:$X$211,0,7*(AF$6-1))=Довідники!$E$4)),SUM(--(OFFSET(Розрахунок!$X$216:$X$315,0,7*(AF$6-1))=Довідники!$E$4)),SUM(--(OFFSET(Розрахунок!$X$318:$X$417,0,7*(AF$6-1))=Довідники!$E$4)),Довідники!$J$38*SUM(--(OFFSET(Розрахунок!$X$420:$X$439,0,7*(AF$6-1))=Довідники!$E$4)))</f>
        <v>0</v>
      </c>
      <c r="AG447" s="148"/>
      <c r="AP447" s="5"/>
      <c r="AQ447" s="5"/>
    </row>
    <row r="448" spans="1:43" s="52" customFormat="1" ht="13.5" customHeight="1" thickBot="1" x14ac:dyDescent="0.25">
      <c r="A448" s="908" t="s">
        <v>89</v>
      </c>
      <c r="B448" s="906"/>
      <c r="C448" s="906"/>
      <c r="D448" s="907"/>
      <c r="E448" s="256">
        <f ca="1">SUM(S448:AF448)</f>
        <v>14</v>
      </c>
      <c r="F448" s="896"/>
      <c r="G448" s="897"/>
      <c r="H448" s="897"/>
      <c r="I448" s="897"/>
      <c r="J448" s="897"/>
      <c r="K448" s="897"/>
      <c r="L448" s="897"/>
      <c r="M448" s="897"/>
      <c r="N448" s="897"/>
      <c r="O448" s="897"/>
      <c r="P448" s="897"/>
      <c r="Q448" s="897"/>
      <c r="R448" s="898"/>
      <c r="S448" s="377" cm="1">
        <f t="array" aca="1" ref="S448" ca="1">SUM(SUM((OFFSET(Розрахунок!$X$10:$X$109,0,7*(S$6-1))=Довідники!$E$3)+(OFFSET(Розрахунок!$X$10:$X$109,0,7*(S$6-1))=Довідники!$E$5)),SUM((OFFSET(Розрахунок!$X$112:$X$211,0,7*(S$6-1))=Довідники!$E$3)+(OFFSET(Розрахунок!$X$112:$X$211,0,7*(S$6-1))=Довідники!$E$5)),SUM((OFFSET(Розрахунок!$X$216:$X$315,0,7*(S$6-1))=Довідники!$E$3)+(OFFSET(Розрахунок!$X$216:$X$315,0,7*(S$6-1))=Довідники!$E$5)),SUM((OFFSET(Розрахунок!$X$318:$X$417,0,7*(S$6-1))=Довідники!$E$3)+(OFFSET(Розрахунок!$X$318:$X$417,0,7*(S$6-1))=Довідники!$E$5)),Довідники!$J$38*SUM((OFFSET(Розрахунок!$X$420:$X$439,0,7*(S$6-1))=Довідники!$E$3)+(OFFSET(Розрахунок!$X$420:$X$439,0,7*(S$6-1))=Довідники!$E$5)))</f>
        <v>0</v>
      </c>
      <c r="T448" s="378" cm="1">
        <f t="array" aca="1" ref="T448" ca="1">SUM(SUM((OFFSET(Розрахунок!$X$10:$X$109,0,7*(T$6-1))=Довідники!$E$3)+(OFFSET(Розрахунок!$X$10:$X$109,0,7*(T$6-1))=Довідники!$E$5)),SUM((OFFSET(Розрахунок!$X$112:$X$211,0,7*(T$6-1))=Довідники!$E$3)+(OFFSET(Розрахунок!$X$112:$X$211,0,7*(T$6-1))=Довідники!$E$5)),SUM((OFFSET(Розрахунок!$X$216:$X$315,0,7*(T$6-1))=Довідники!$E$3)+(OFFSET(Розрахунок!$X$216:$X$315,0,7*(T$6-1))=Довідники!$E$5)),SUM((OFFSET(Розрахунок!$X$318:$X$417,0,7*(T$6-1))=Довідники!$E$3)+(OFFSET(Розрахунок!$X$318:$X$417,0,7*(T$6-1))=Довідники!$E$5)),Довідники!$J$38*SUM((OFFSET(Розрахунок!$X$420:$X$439,0,7*(T$6-1))=Довідники!$E$3)+(OFFSET(Розрахунок!$X$420:$X$439,0,7*(T$6-1))=Довідники!$E$5)))</f>
        <v>0</v>
      </c>
      <c r="U448" s="379" cm="1">
        <f t="array" aca="1" ref="U448" ca="1">SUM(SUM((OFFSET(Розрахунок!$X$10:$X$109,0,7*(U$6-1))=Довідники!$E$3)+(OFFSET(Розрахунок!$X$10:$X$109,0,7*(U$6-1))=Довідники!$E$5)),SUM((OFFSET(Розрахунок!$X$112:$X$211,0,7*(U$6-1))=Довідники!$E$3)+(OFFSET(Розрахунок!$X$112:$X$211,0,7*(U$6-1))=Довідники!$E$5)),SUM((OFFSET(Розрахунок!$X$216:$X$315,0,7*(U$6-1))=Довідники!$E$3)+(OFFSET(Розрахунок!$X$216:$X$315,0,7*(U$6-1))=Довідники!$E$5)),SUM((OFFSET(Розрахунок!$X$318:$X$417,0,7*(U$6-1))=Довідники!$E$3)+(OFFSET(Розрахунок!$X$318:$X$417,0,7*(U$6-1))=Довідники!$E$5)),Довідники!$J$38*SUM((OFFSET(Розрахунок!$X$420:$X$439,0,7*(U$6-1))=Довідники!$E$3)+(OFFSET(Розрахунок!$X$420:$X$439,0,7*(U$6-1))=Довідники!$E$5)))</f>
        <v>0</v>
      </c>
      <c r="V448" s="380" cm="1">
        <f t="array" aca="1" ref="V448" ca="1">SUM(SUM((OFFSET(Розрахунок!$X$10:$X$109,0,7*(V$6-1))=Довідники!$E$3)+(OFFSET(Розрахунок!$X$10:$X$109,0,7*(V$6-1))=Довідники!$E$5)),SUM((OFFSET(Розрахунок!$X$112:$X$211,0,7*(V$6-1))=Довідники!$E$3)+(OFFSET(Розрахунок!$X$112:$X$211,0,7*(V$6-1))=Довідники!$E$5)),SUM((OFFSET(Розрахунок!$X$216:$X$315,0,7*(V$6-1))=Довідники!$E$3)+(OFFSET(Розрахунок!$X$216:$X$315,0,7*(V$6-1))=Довідники!$E$5)),SUM((OFFSET(Розрахунок!$X$318:$X$417,0,7*(V$6-1))=Довідники!$E$3)+(OFFSET(Розрахунок!$X$318:$X$417,0,7*(V$6-1))=Довідники!$E$5)),Довідники!$J$38*SUM((OFFSET(Розрахунок!$X$420:$X$439,0,7*(V$6-1))=Довідники!$E$3)+(OFFSET(Розрахунок!$X$420:$X$439,0,7*(V$6-1))=Довідники!$E$5)))</f>
        <v>0</v>
      </c>
      <c r="W448" s="377" cm="1">
        <f t="array" aca="1" ref="W448" ca="1">SUM(SUM((OFFSET(Розрахунок!$X$10:$X$109,0,7*(W$6-1))=Довідники!$E$3)+(OFFSET(Розрахунок!$X$10:$X$109,0,7*(W$6-1))=Довідники!$E$5)),SUM((OFFSET(Розрахунок!$X$112:$X$211,0,7*(W$6-1))=Довідники!$E$3)+(OFFSET(Розрахунок!$X$112:$X$211,0,7*(W$6-1))=Довідники!$E$5)),SUM((OFFSET(Розрахунок!$X$216:$X$315,0,7*(W$6-1))=Довідники!$E$3)+(OFFSET(Розрахунок!$X$216:$X$315,0,7*(W$6-1))=Довідники!$E$5)),SUM((OFFSET(Розрахунок!$X$318:$X$417,0,7*(W$6-1))=Довідники!$E$3)+(OFFSET(Розрахунок!$X$318:$X$417,0,7*(W$6-1))=Довідники!$E$5)),Довідники!$J$38*SUM((OFFSET(Розрахунок!$X$420:$X$439,0,7*(W$6-1))=Довідники!$E$3)+(OFFSET(Розрахунок!$X$420:$X$439,0,7*(W$6-1))=Довідники!$E$5)))</f>
        <v>0</v>
      </c>
      <c r="X448" s="378" cm="1">
        <f t="array" aca="1" ref="X448" ca="1">SUM(SUM((OFFSET(Розрахунок!$X$10:$X$109,0,7*(X$6-1))=Довідники!$E$3)+(OFFSET(Розрахунок!$X$10:$X$109,0,7*(X$6-1))=Довідники!$E$5)),SUM((OFFSET(Розрахунок!$X$112:$X$211,0,7*(X$6-1))=Довідники!$E$3)+(OFFSET(Розрахунок!$X$112:$X$211,0,7*(X$6-1))=Довідники!$E$5)),SUM((OFFSET(Розрахунок!$X$216:$X$315,0,7*(X$6-1))=Довідники!$E$3)+(OFFSET(Розрахунок!$X$216:$X$315,0,7*(X$6-1))=Довідники!$E$5)),SUM((OFFSET(Розрахунок!$X$318:$X$417,0,7*(X$6-1))=Довідники!$E$3)+(OFFSET(Розрахунок!$X$318:$X$417,0,7*(X$6-1))=Довідники!$E$5)),Довідники!$J$38*SUM((OFFSET(Розрахунок!$X$420:$X$439,0,7*(X$6-1))=Довідники!$E$3)+(OFFSET(Розрахунок!$X$420:$X$439,0,7*(X$6-1))=Довідники!$E$5)))</f>
        <v>0</v>
      </c>
      <c r="Y448" s="379" cm="1">
        <f t="array" aca="1" ref="Y448" ca="1">SUM(SUM((OFFSET(Розрахунок!$X$10:$X$109,0,7*(Y$6-1))=Довідники!$E$3)+(OFFSET(Розрахунок!$X$10:$X$109,0,7*(Y$6-1))=Довідники!$E$5)),SUM((OFFSET(Розрахунок!$X$112:$X$211,0,7*(Y$6-1))=Довідники!$E$3)+(OFFSET(Розрахунок!$X$112:$X$211,0,7*(Y$6-1))=Довідники!$E$5)),SUM((OFFSET(Розрахунок!$X$216:$X$315,0,7*(Y$6-1))=Довідники!$E$3)+(OFFSET(Розрахунок!$X$216:$X$315,0,7*(Y$6-1))=Довідники!$E$5)),SUM((OFFSET(Розрахунок!$X$318:$X$417,0,7*(Y$6-1))=Довідники!$E$3)+(OFFSET(Розрахунок!$X$318:$X$417,0,7*(Y$6-1))=Довідники!$E$5)),Довідники!$J$38*SUM((OFFSET(Розрахунок!$X$420:$X$439,0,7*(Y$6-1))=Довідники!$E$3)+(OFFSET(Розрахунок!$X$420:$X$439,0,7*(Y$6-1))=Довідники!$E$5)))</f>
        <v>0</v>
      </c>
      <c r="Z448" s="380" cm="1">
        <f t="array" aca="1" ref="Z448" ca="1">SUM(SUM((OFFSET(Розрахунок!$X$10:$X$109,0,7*(Z$6-1))=Довідники!$E$3)+(OFFSET(Розрахунок!$X$10:$X$109,0,7*(Z$6-1))=Довідники!$E$5)),SUM((OFFSET(Розрахунок!$X$112:$X$211,0,7*(Z$6-1))=Довідники!$E$3)+(OFFSET(Розрахунок!$X$112:$X$211,0,7*(Z$6-1))=Довідники!$E$5)),SUM((OFFSET(Розрахунок!$X$216:$X$315,0,7*(Z$6-1))=Довідники!$E$3)+(OFFSET(Розрахунок!$X$216:$X$315,0,7*(Z$6-1))=Довідники!$E$5)),SUM((OFFSET(Розрахунок!$X$318:$X$417,0,7*(Z$6-1))=Довідники!$E$3)+(OFFSET(Розрахунок!$X$318:$X$417,0,7*(Z$6-1))=Довідники!$E$5)),Довідники!$J$38*SUM((OFFSET(Розрахунок!$X$420:$X$439,0,7*(Z$6-1))=Довідники!$E$3)+(OFFSET(Розрахунок!$X$420:$X$439,0,7*(Z$6-1))=Довідники!$E$5)))</f>
        <v>0</v>
      </c>
      <c r="AA448" s="377" cm="1">
        <f t="array" aca="1" ref="AA448" ca="1">SUM(SUM((OFFSET(Розрахунок!$X$10:$X$109,0,7*(AA$6-1))=Довідники!$E$3)+(OFFSET(Розрахунок!$X$10:$X$109,0,7*(AA$6-1))=Довідники!$E$5)),SUM((OFFSET(Розрахунок!$X$112:$X$211,0,7*(AA$6-1))=Довідники!$E$3)+(OFFSET(Розрахунок!$X$112:$X$211,0,7*(AA$6-1))=Довідники!$E$5)),SUM((OFFSET(Розрахунок!$X$216:$X$315,0,7*(AA$6-1))=Довідники!$E$3)+(OFFSET(Розрахунок!$X$216:$X$315,0,7*(AA$6-1))=Довідники!$E$5)),SUM((OFFSET(Розрахунок!$X$318:$X$417,0,7*(AA$6-1))=Довідники!$E$3)+(OFFSET(Розрахунок!$X$318:$X$417,0,7*(AA$6-1))=Довідники!$E$5)),Довідники!$J$38*SUM((OFFSET(Розрахунок!$X$420:$X$439,0,7*(AA$6-1))=Довідники!$E$3)+(OFFSET(Розрахунок!$X$420:$X$439,0,7*(AA$6-1))=Довідники!$E$5)))</f>
        <v>6</v>
      </c>
      <c r="AB448" s="380" cm="1">
        <f t="array" aca="1" ref="AB448" ca="1">SUM(SUM((OFFSET(Розрахунок!$X$10:$X$109,0,7*(AB$6-1))=Довідники!$E$3)+(OFFSET(Розрахунок!$X$10:$X$109,0,7*(AB$6-1))=Довідники!$E$5)),SUM((OFFSET(Розрахунок!$X$112:$X$211,0,7*(AB$6-1))=Довідники!$E$3)+(OFFSET(Розрахунок!$X$112:$X$211,0,7*(AB$6-1))=Довідники!$E$5)),SUM((OFFSET(Розрахунок!$X$216:$X$315,0,7*(AB$6-1))=Довідники!$E$3)+(OFFSET(Розрахунок!$X$216:$X$315,0,7*(AB$6-1))=Довідники!$E$5)),SUM((OFFSET(Розрахунок!$X$318:$X$417,0,7*(AB$6-1))=Довідники!$E$3)+(OFFSET(Розрахунок!$X$318:$X$417,0,7*(AB$6-1))=Довідники!$E$5)),Довідники!$J$38*SUM((OFFSET(Розрахунок!$X$420:$X$439,0,7*(AB$6-1))=Довідники!$E$3)+(OFFSET(Розрахунок!$X$420:$X$439,0,7*(AB$6-1))=Довідники!$E$5)))</f>
        <v>6</v>
      </c>
      <c r="AC448" s="377" cm="1">
        <f t="array" aca="1" ref="AC448" ca="1">SUM(SUM((OFFSET(Розрахунок!$X$10:$X$109,0,7*(AC$6-1))=Довідники!$E$3)+(OFFSET(Розрахунок!$X$10:$X$109,0,7*(AC$6-1))=Довідники!$E$5)),SUM((OFFSET(Розрахунок!$X$112:$X$211,0,7*(AC$6-1))=Довідники!$E$3)+(OFFSET(Розрахунок!$X$112:$X$211,0,7*(AC$6-1))=Довідники!$E$5)),SUM((OFFSET(Розрахунок!$X$216:$X$315,0,7*(AC$6-1))=Довідники!$E$3)+(OFFSET(Розрахунок!$X$216:$X$315,0,7*(AC$6-1))=Довідники!$E$5)),SUM((OFFSET(Розрахунок!$X$318:$X$417,0,7*(AC$6-1))=Довідники!$E$3)+(OFFSET(Розрахунок!$X$318:$X$417,0,7*(AC$6-1))=Довідники!$E$5)),Довідники!$J$38*SUM((OFFSET(Розрахунок!$X$420:$X$439,0,7*(AC$6-1))=Довідники!$E$3)+(OFFSET(Розрахунок!$X$420:$X$439,0,7*(AC$6-1))=Довідники!$E$5)))</f>
        <v>2</v>
      </c>
      <c r="AD448" s="378" cm="1">
        <f t="array" aca="1" ref="AD448" ca="1">SUM(SUM((OFFSET(Розрахунок!$X$10:$X$109,0,7*(AD$6-1))=Довідники!$E$3)+(OFFSET(Розрахунок!$X$10:$X$109,0,7*(AD$6-1))=Довідники!$E$5)),SUM((OFFSET(Розрахунок!$X$112:$X$211,0,7*(AD$6-1))=Довідники!$E$3)+(OFFSET(Розрахунок!$X$112:$X$211,0,7*(AD$6-1))=Довідники!$E$5)),SUM((OFFSET(Розрахунок!$X$216:$X$315,0,7*(AD$6-1))=Довідники!$E$3)+(OFFSET(Розрахунок!$X$216:$X$315,0,7*(AD$6-1))=Довідники!$E$5)),SUM((OFFSET(Розрахунок!$X$318:$X$417,0,7*(AD$6-1))=Довідники!$E$3)+(OFFSET(Розрахунок!$X$318:$X$417,0,7*(AD$6-1))=Довідники!$E$5)),Довідники!$J$38*SUM((OFFSET(Розрахунок!$X$420:$X$439,0,7*(AD$6-1))=Довідники!$E$3)+(OFFSET(Розрахунок!$X$420:$X$439,0,7*(AD$6-1))=Довідники!$E$5)))</f>
        <v>0</v>
      </c>
      <c r="AE448" s="377" cm="1">
        <f t="array" aca="1" ref="AE448" ca="1">SUM(SUM((OFFSET(Розрахунок!$X$10:$X$109,0,7*(AE$6-1))=Довідники!$E$3)+(OFFSET(Розрахунок!$X$10:$X$109,0,7*(AE$6-1))=Довідники!$E$5)),SUM((OFFSET(Розрахунок!$X$112:$X$211,0,7*(AE$6-1))=Довідники!$E$3)+(OFFSET(Розрахунок!$X$112:$X$211,0,7*(AE$6-1))=Довідники!$E$5)),SUM((OFFSET(Розрахунок!$X$216:$X$315,0,7*(AE$6-1))=Довідники!$E$3)+(OFFSET(Розрахунок!$X$216:$X$315,0,7*(AE$6-1))=Довідники!$E$5)),SUM((OFFSET(Розрахунок!$X$318:$X$417,0,7*(AE$6-1))=Довідники!$E$3)+(OFFSET(Розрахунок!$X$318:$X$417,0,7*(AE$6-1))=Довідники!$E$5)),Довідники!$J$38*SUM((OFFSET(Розрахунок!$X$420:$X$439,0,7*(AE$6-1))=Довідники!$E$3)+(OFFSET(Розрахунок!$X$420:$X$439,0,7*(AE$6-1))=Довідники!$E$5)))</f>
        <v>0</v>
      </c>
      <c r="AF448" s="378" cm="1">
        <f t="array" aca="1" ref="AF448" ca="1">SUM(SUM((OFFSET(Розрахунок!$X$10:$X$109,0,7*(AF$6-1))=Довідники!$E$3)+(OFFSET(Розрахунок!$X$10:$X$109,0,7*(AF$6-1))=Довідники!$E$5)),SUM((OFFSET(Розрахунок!$X$112:$X$211,0,7*(AF$6-1))=Довідники!$E$3)+(OFFSET(Розрахунок!$X$112:$X$211,0,7*(AF$6-1))=Довідники!$E$5)),SUM((OFFSET(Розрахунок!$X$216:$X$315,0,7*(AF$6-1))=Довідники!$E$3)+(OFFSET(Розрахунок!$X$216:$X$315,0,7*(AF$6-1))=Довідники!$E$5)),SUM((OFFSET(Розрахунок!$X$318:$X$417,0,7*(AF$6-1))=Довідники!$E$3)+(OFFSET(Розрахунок!$X$318:$X$417,0,7*(AF$6-1))=Довідники!$E$5)),Довідники!$J$38*SUM((OFFSET(Розрахунок!$X$420:$X$439,0,7*(AF$6-1))=Довідники!$E$3)+(OFFSET(Розрахунок!$X$420:$X$439,0,7*(AF$6-1))=Довідники!$E$5)))</f>
        <v>0</v>
      </c>
      <c r="AG448" s="148"/>
      <c r="AP448" s="5"/>
      <c r="AQ448" s="5"/>
    </row>
    <row r="449" spans="1:43" s="52" customFormat="1" ht="13.5" customHeight="1" thickBot="1" x14ac:dyDescent="0.25">
      <c r="A449" s="908" t="s">
        <v>90</v>
      </c>
      <c r="B449" s="906"/>
      <c r="C449" s="906"/>
      <c r="D449" s="906"/>
      <c r="E449" s="907"/>
      <c r="F449" s="256">
        <f ca="1">SUM(S449:AF449)</f>
        <v>0</v>
      </c>
      <c r="G449" s="896"/>
      <c r="H449" s="897"/>
      <c r="I449" s="897"/>
      <c r="J449" s="897"/>
      <c r="K449" s="897"/>
      <c r="L449" s="897"/>
      <c r="M449" s="897"/>
      <c r="N449" s="897"/>
      <c r="O449" s="897"/>
      <c r="P449" s="897"/>
      <c r="Q449" s="897"/>
      <c r="R449" s="898"/>
      <c r="S449" s="377" cm="1">
        <f t="array" aca="1" ref="S449" ca="1">SUM(SUM(--(OFFSET(Розрахунок!$W$10:$W$109,0,7*(S$6-1))=Довідники!$N$4)),SUM(--(OFFSET(Розрахунок!$W$112:$W$211,0,7*(S$6-1))=Довідники!$N$4)),SUM(--(OFFSET(Розрахунок!$W$216:$W$315,0,7*(S$6-1))=Довідники!$N$4)),SUM(--(OFFSET(Розрахунок!$W$318:$W$417,0,7*(S$6-1))=Довідники!$N$4)),Довідники!$J$38*SUM(--(OFFSET(Розрахунок!$W$420:$W$439,0,7*(S$6-1))=Довідники!$N$4)))</f>
        <v>0</v>
      </c>
      <c r="T449" s="378" cm="1">
        <f t="array" aca="1" ref="T449" ca="1">SUM(SUM(--(OFFSET(Розрахунок!$W$10:$W$109,0,7*(T$6-1))=Довідники!$N$4)),SUM(--(OFFSET(Розрахунок!$W$112:$W$211,0,7*(T$6-1))=Довідники!$N$4)),SUM(--(OFFSET(Розрахунок!$W$216:$W$315,0,7*(T$6-1))=Довідники!$N$4)),SUM(--(OFFSET(Розрахунок!$W$318:$W$417,0,7*(T$6-1))=Довідники!$N$4)),Довідники!$J$38*SUM(--(OFFSET(Розрахунок!$W$420:$W$439,0,7*(T$6-1))=Довідники!$N$4)))</f>
        <v>0</v>
      </c>
      <c r="U449" s="379" cm="1">
        <f t="array" aca="1" ref="U449" ca="1">SUM(SUM(--(OFFSET(Розрахунок!$W$10:$W$109,0,7*(U$6-1))=Довідники!$N$4)),SUM(--(OFFSET(Розрахунок!$W$112:$W$211,0,7*(U$6-1))=Довідники!$N$4)),SUM(--(OFFSET(Розрахунок!$W$216:$W$315,0,7*(U$6-1))=Довідники!$N$4)),SUM(--(OFFSET(Розрахунок!$W$318:$W$417,0,7*(U$6-1))=Довідники!$N$4)),Довідники!$J$38*SUM(--(OFFSET(Розрахунок!$W$420:$W$439,0,7*(U$6-1))=Довідники!$N$4)))</f>
        <v>0</v>
      </c>
      <c r="V449" s="380" cm="1">
        <f t="array" aca="1" ref="V449" ca="1">SUM(SUM(--(OFFSET(Розрахунок!$W$10:$W$109,0,7*(V$6-1))=Довідники!$N$4)),SUM(--(OFFSET(Розрахунок!$W$112:$W$211,0,7*(V$6-1))=Довідники!$N$4)),SUM(--(OFFSET(Розрахунок!$W$216:$W$315,0,7*(V$6-1))=Довідники!$N$4)),SUM(--(OFFSET(Розрахунок!$W$318:$W$417,0,7*(V$6-1))=Довідники!$N$4)),Довідники!$J$38*SUM(--(OFFSET(Розрахунок!$W$420:$W$439,0,7*(V$6-1))=Довідники!$N$4)))</f>
        <v>0</v>
      </c>
      <c r="W449" s="377" cm="1">
        <f t="array" aca="1" ref="W449" ca="1">SUM(SUM(--(OFFSET(Розрахунок!$W$10:$W$109,0,7*(W$6-1))=Довідники!$N$4)),SUM(--(OFFSET(Розрахунок!$W$112:$W$211,0,7*(W$6-1))=Довідники!$N$4)),SUM(--(OFFSET(Розрахунок!$W$216:$W$315,0,7*(W$6-1))=Довідники!$N$4)),SUM(--(OFFSET(Розрахунок!$W$318:$W$417,0,7*(W$6-1))=Довідники!$N$4)),Довідники!$J$38*SUM(--(OFFSET(Розрахунок!$W$420:$W$439,0,7*(W$6-1))=Довідники!$N$4)))</f>
        <v>0</v>
      </c>
      <c r="X449" s="378" cm="1">
        <f t="array" aca="1" ref="X449" ca="1">SUM(SUM(--(OFFSET(Розрахунок!$W$10:$W$109,0,7*(X$6-1))=Довідники!$N$4)),SUM(--(OFFSET(Розрахунок!$W$112:$W$211,0,7*(X$6-1))=Довідники!$N$4)),SUM(--(OFFSET(Розрахунок!$W$216:$W$315,0,7*(X$6-1))=Довідники!$N$4)),SUM(--(OFFSET(Розрахунок!$W$318:$W$417,0,7*(X$6-1))=Довідники!$N$4)),Довідники!$J$38*SUM(--(OFFSET(Розрахунок!$W$420:$W$439,0,7*(X$6-1))=Довідники!$N$4)))</f>
        <v>0</v>
      </c>
      <c r="Y449" s="379" cm="1">
        <f t="array" aca="1" ref="Y449" ca="1">SUM(SUM(--(OFFSET(Розрахунок!$W$10:$W$109,0,7*(Y$6-1))=Довідники!$N$4)),SUM(--(OFFSET(Розрахунок!$W$112:$W$211,0,7*(Y$6-1))=Довідники!$N$4)),SUM(--(OFFSET(Розрахунок!$W$216:$W$315,0,7*(Y$6-1))=Довідники!$N$4)),SUM(--(OFFSET(Розрахунок!$W$318:$W$417,0,7*(Y$6-1))=Довідники!$N$4)),Довідники!$J$38*SUM(--(OFFSET(Розрахунок!$W$420:$W$439,0,7*(Y$6-1))=Довідники!$N$4)))</f>
        <v>0</v>
      </c>
      <c r="Z449" s="380" cm="1">
        <f t="array" aca="1" ref="Z449" ca="1">SUM(SUM(--(OFFSET(Розрахунок!$W$10:$W$109,0,7*(Z$6-1))=Довідники!$N$4)),SUM(--(OFFSET(Розрахунок!$W$112:$W$211,0,7*(Z$6-1))=Довідники!$N$4)),SUM(--(OFFSET(Розрахунок!$W$216:$W$315,0,7*(Z$6-1))=Довідники!$N$4)),SUM(--(OFFSET(Розрахунок!$W$318:$W$417,0,7*(Z$6-1))=Довідники!$N$4)),Довідники!$J$38*SUM(--(OFFSET(Розрахунок!$W$420:$W$439,0,7*(Z$6-1))=Довідники!$N$4)))</f>
        <v>0</v>
      </c>
      <c r="AA449" s="377" cm="1">
        <f t="array" aca="1" ref="AA449" ca="1">SUM(SUM(--(OFFSET(Розрахунок!$W$10:$W$109,0,7*(AA$6-1))=Довідники!$N$4)),SUM(--(OFFSET(Розрахунок!$W$112:$W$211,0,7*(AA$6-1))=Довідники!$N$4)),SUM(--(OFFSET(Розрахунок!$W$216:$W$315,0,7*(AA$6-1))=Довідники!$N$4)),SUM(--(OFFSET(Розрахунок!$W$318:$W$417,0,7*(AA$6-1))=Довідники!$N$4)),Довідники!$J$38*SUM(--(OFFSET(Розрахунок!$W$420:$W$439,0,7*(AA$6-1))=Довідники!$N$4)))</f>
        <v>0</v>
      </c>
      <c r="AB449" s="380" cm="1">
        <f t="array" aca="1" ref="AB449" ca="1">SUM(SUM(--(OFFSET(Розрахунок!$W$10:$W$109,0,7*(AB$6-1))=Довідники!$N$4)),SUM(--(OFFSET(Розрахунок!$W$112:$W$211,0,7*(AB$6-1))=Довідники!$N$4)),SUM(--(OFFSET(Розрахунок!$W$216:$W$315,0,7*(AB$6-1))=Довідники!$N$4)),SUM(--(OFFSET(Розрахунок!$W$318:$W$417,0,7*(AB$6-1))=Довідники!$N$4)),Довідники!$J$38*SUM(--(OFFSET(Розрахунок!$W$420:$W$439,0,7*(AB$6-1))=Довідники!$N$4)))</f>
        <v>0</v>
      </c>
      <c r="AC449" s="377" cm="1">
        <f t="array" aca="1" ref="AC449" ca="1">SUM(SUM(--(OFFSET(Розрахунок!$W$10:$W$109,0,7*(AC$6-1))=Довідники!$N$4)),SUM(--(OFFSET(Розрахунок!$W$112:$W$211,0,7*(AC$6-1))=Довідники!$N$4)),SUM(--(OFFSET(Розрахунок!$W$216:$W$315,0,7*(AC$6-1))=Довідники!$N$4)),SUM(--(OFFSET(Розрахунок!$W$318:$W$417,0,7*(AC$6-1))=Довідники!$N$4)),Довідники!$J$38*SUM(--(OFFSET(Розрахунок!$W$420:$W$439,0,7*(AC$6-1))=Довідники!$N$4)))</f>
        <v>0</v>
      </c>
      <c r="AD449" s="378" cm="1">
        <f t="array" aca="1" ref="AD449" ca="1">SUM(SUM(--(OFFSET(Розрахунок!$W$10:$W$109,0,7*(AD$6-1))=Довідники!$N$4)),SUM(--(OFFSET(Розрахунок!$W$112:$W$211,0,7*(AD$6-1))=Довідники!$N$4)),SUM(--(OFFSET(Розрахунок!$W$216:$W$315,0,7*(AD$6-1))=Довідники!$N$4)),SUM(--(OFFSET(Розрахунок!$W$318:$W$417,0,7*(AD$6-1))=Довідники!$N$4)),Довідники!$J$38*SUM(--(OFFSET(Розрахунок!$W$420:$W$439,0,7*(AD$6-1))=Довідники!$N$4)))</f>
        <v>0</v>
      </c>
      <c r="AE449" s="377" cm="1">
        <f t="array" aca="1" ref="AE449" ca="1">SUM(SUM(--(OFFSET(Розрахунок!$W$10:$W$109,0,7*(AE$6-1))=Довідники!$N$4)),SUM(--(OFFSET(Розрахунок!$W$112:$W$211,0,7*(AE$6-1))=Довідники!$N$4)),SUM(--(OFFSET(Розрахунок!$W$216:$W$315,0,7*(AE$6-1))=Довідники!$N$4)),SUM(--(OFFSET(Розрахунок!$W$318:$W$417,0,7*(AE$6-1))=Довідники!$N$4)),Довідники!$J$38*SUM(--(OFFSET(Розрахунок!$W$420:$W$439,0,7*(AE$6-1))=Довідники!$N$4)))</f>
        <v>0</v>
      </c>
      <c r="AF449" s="378" cm="1">
        <f t="array" aca="1" ref="AF449" ca="1">SUM(SUM(--(OFFSET(Розрахунок!$W$10:$W$109,0,7*(AF$6-1))=Довідники!$N$4)),SUM(--(OFFSET(Розрахунок!$W$112:$W$211,0,7*(AF$6-1))=Довідники!$N$4)),SUM(--(OFFSET(Розрахунок!$W$216:$W$315,0,7*(AF$6-1))=Довідники!$N$4)),SUM(--(OFFSET(Розрахунок!$W$318:$W$417,0,7*(AF$6-1))=Довідники!$N$4)),Довідники!$J$38*SUM(--(OFFSET(Розрахунок!$W$420:$W$439,0,7*(AF$6-1))=Довідники!$N$4)))</f>
        <v>0</v>
      </c>
      <c r="AG449" s="148"/>
      <c r="AP449" s="5"/>
      <c r="AQ449" s="5"/>
    </row>
    <row r="450" spans="1:43" s="52" customFormat="1" ht="13.5" customHeight="1" thickBot="1" x14ac:dyDescent="0.25">
      <c r="A450" s="908" t="s">
        <v>91</v>
      </c>
      <c r="B450" s="906"/>
      <c r="C450" s="906"/>
      <c r="D450" s="906"/>
      <c r="E450" s="906"/>
      <c r="F450" s="907"/>
      <c r="G450" s="256">
        <f ca="1">SUM(S450:AF450)</f>
        <v>1</v>
      </c>
      <c r="H450" s="896"/>
      <c r="I450" s="897"/>
      <c r="J450" s="897"/>
      <c r="K450" s="897"/>
      <c r="L450" s="897"/>
      <c r="M450" s="897"/>
      <c r="N450" s="897"/>
      <c r="O450" s="897"/>
      <c r="P450" s="897"/>
      <c r="Q450" s="897"/>
      <c r="R450" s="898"/>
      <c r="S450" s="377" cm="1">
        <f t="array" aca="1" ref="S450" ca="1">SUM(SUM(--(OFFSET(Розрахунок!$W$10:$W$109,0,7*(S$6-1))=Довідники!$N$3)),SUM(--(OFFSET(Розрахунок!$W$112:$W$211,0,7*(S$6-1))=Довідники!$N$3)),SUM(--(OFFSET(Розрахунок!$W$216:$W$315,0,7*(S$6-1))=Довідники!$N$3)),SUM(--(OFFSET(Розрахунок!$W$318:$W$417,0,7*(S$6-1))=Довідники!$N$3)),Довідники!$J$38*SUM(--(OFFSET(Розрахунок!$W$420:$W$439,0,7*(S$6-1))=Довідники!$N$3)))</f>
        <v>0</v>
      </c>
      <c r="T450" s="378" cm="1">
        <f t="array" aca="1" ref="T450" ca="1">SUM(SUM(--(OFFSET(Розрахунок!$W$10:$W$109,0,7*(T$6-1))=Довідники!$N$3)),SUM(--(OFFSET(Розрахунок!$W$112:$W$211,0,7*(T$6-1))=Довідники!$N$3)),SUM(--(OFFSET(Розрахунок!$W$216:$W$315,0,7*(T$6-1))=Довідники!$N$3)),SUM(--(OFFSET(Розрахунок!$W$318:$W$417,0,7*(T$6-1))=Довідники!$N$3)),Довідники!$J$38*SUM(--(OFFSET(Розрахунок!$W$420:$W$439,0,7*(T$6-1))=Довідники!$N$3)))</f>
        <v>0</v>
      </c>
      <c r="U450" s="379" cm="1">
        <f t="array" aca="1" ref="U450" ca="1">SUM(SUM(--(OFFSET(Розрахунок!$W$10:$W$109,0,7*(U$6-1))=Довідники!$N$3)),SUM(--(OFFSET(Розрахунок!$W$112:$W$211,0,7*(U$6-1))=Довідники!$N$3)),SUM(--(OFFSET(Розрахунок!$W$216:$W$315,0,7*(U$6-1))=Довідники!$N$3)),SUM(--(OFFSET(Розрахунок!$W$318:$W$417,0,7*(U$6-1))=Довідники!$N$3)),Довідники!$J$38*SUM(--(OFFSET(Розрахунок!$W$420:$W$439,0,7*(U$6-1))=Довідники!$N$3)))</f>
        <v>0</v>
      </c>
      <c r="V450" s="380" cm="1">
        <f t="array" aca="1" ref="V450" ca="1">SUM(SUM(--(OFFSET(Розрахунок!$W$10:$W$109,0,7*(V$6-1))=Довідники!$N$3)),SUM(--(OFFSET(Розрахунок!$W$112:$W$211,0,7*(V$6-1))=Довідники!$N$3)),SUM(--(OFFSET(Розрахунок!$W$216:$W$315,0,7*(V$6-1))=Довідники!$N$3)),SUM(--(OFFSET(Розрахунок!$W$318:$W$417,0,7*(V$6-1))=Довідники!$N$3)),Довідники!$J$38*SUM(--(OFFSET(Розрахунок!$W$420:$W$439,0,7*(V$6-1))=Довідники!$N$3)))</f>
        <v>0</v>
      </c>
      <c r="W450" s="377" cm="1">
        <f t="array" aca="1" ref="W450" ca="1">SUM(SUM(--(OFFSET(Розрахунок!$W$10:$W$109,0,7*(W$6-1))=Довідники!$N$3)),SUM(--(OFFSET(Розрахунок!$W$112:$W$211,0,7*(W$6-1))=Довідники!$N$3)),SUM(--(OFFSET(Розрахунок!$W$216:$W$315,0,7*(W$6-1))=Довідники!$N$3)),SUM(--(OFFSET(Розрахунок!$W$318:$W$417,0,7*(W$6-1))=Довідники!$N$3)),Довідники!$J$38*SUM(--(OFFSET(Розрахунок!$W$420:$W$439,0,7*(W$6-1))=Довідники!$N$3)))</f>
        <v>0</v>
      </c>
      <c r="X450" s="378" cm="1">
        <f t="array" aca="1" ref="X450" ca="1">SUM(SUM(--(OFFSET(Розрахунок!$W$10:$W$109,0,7*(X$6-1))=Довідники!$N$3)),SUM(--(OFFSET(Розрахунок!$W$112:$W$211,0,7*(X$6-1))=Довідники!$N$3)),SUM(--(OFFSET(Розрахунок!$W$216:$W$315,0,7*(X$6-1))=Довідники!$N$3)),SUM(--(OFFSET(Розрахунок!$W$318:$W$417,0,7*(X$6-1))=Довідники!$N$3)),Довідники!$J$38*SUM(--(OFFSET(Розрахунок!$W$420:$W$439,0,7*(X$6-1))=Довідники!$N$3)))</f>
        <v>0</v>
      </c>
      <c r="Y450" s="379" cm="1">
        <f t="array" aca="1" ref="Y450" ca="1">SUM(SUM(--(OFFSET(Розрахунок!$W$10:$W$109,0,7*(Y$6-1))=Довідники!$N$3)),SUM(--(OFFSET(Розрахунок!$W$112:$W$211,0,7*(Y$6-1))=Довідники!$N$3)),SUM(--(OFFSET(Розрахунок!$W$216:$W$315,0,7*(Y$6-1))=Довідники!$N$3)),SUM(--(OFFSET(Розрахунок!$W$318:$W$417,0,7*(Y$6-1))=Довідники!$N$3)),Довідники!$J$38*SUM(--(OFFSET(Розрахунок!$W$420:$W$439,0,7*(Y$6-1))=Довідники!$N$3)))</f>
        <v>0</v>
      </c>
      <c r="Z450" s="380" cm="1">
        <f t="array" aca="1" ref="Z450" ca="1">SUM(SUM(--(OFFSET(Розрахунок!$W$10:$W$109,0,7*(Z$6-1))=Довідники!$N$3)),SUM(--(OFFSET(Розрахунок!$W$112:$W$211,0,7*(Z$6-1))=Довідники!$N$3)),SUM(--(OFFSET(Розрахунок!$W$216:$W$315,0,7*(Z$6-1))=Довідники!$N$3)),SUM(--(OFFSET(Розрахунок!$W$318:$W$417,0,7*(Z$6-1))=Довідники!$N$3)),Довідники!$J$38*SUM(--(OFFSET(Розрахунок!$W$420:$W$439,0,7*(Z$6-1))=Довідники!$N$3)))</f>
        <v>0</v>
      </c>
      <c r="AA450" s="377" cm="1">
        <f t="array" aca="1" ref="AA450" ca="1">SUM(SUM(--(OFFSET(Розрахунок!$W$10:$W$109,0,7*(AA$6-1))=Довідники!$N$3)),SUM(--(OFFSET(Розрахунок!$W$112:$W$211,0,7*(AA$6-1))=Довідники!$N$3)),SUM(--(OFFSET(Розрахунок!$W$216:$W$315,0,7*(AA$6-1))=Довідники!$N$3)),SUM(--(OFFSET(Розрахунок!$W$318:$W$417,0,7*(AA$6-1))=Довідники!$N$3)),Довідники!$J$38*SUM(--(OFFSET(Розрахунок!$W$420:$W$439,0,7*(AA$6-1))=Довідники!$N$3)))</f>
        <v>0</v>
      </c>
      <c r="AB450" s="380" cm="1">
        <f t="array" aca="1" ref="AB450" ca="1">SUM(SUM(--(OFFSET(Розрахунок!$W$10:$W$109,0,7*(AB$6-1))=Довідники!$N$3)),SUM(--(OFFSET(Розрахунок!$W$112:$W$211,0,7*(AB$6-1))=Довідники!$N$3)),SUM(--(OFFSET(Розрахунок!$W$216:$W$315,0,7*(AB$6-1))=Довідники!$N$3)),SUM(--(OFFSET(Розрахунок!$W$318:$W$417,0,7*(AB$6-1))=Довідники!$N$3)),Довідники!$J$38*SUM(--(OFFSET(Розрахунок!$W$420:$W$439,0,7*(AB$6-1))=Довідники!$N$3)))</f>
        <v>1</v>
      </c>
      <c r="AC450" s="377" cm="1">
        <f t="array" aca="1" ref="AC450" ca="1">SUM(SUM(--(OFFSET(Розрахунок!$W$10:$W$109,0,7*(AC$6-1))=Довідники!$N$3)),SUM(--(OFFSET(Розрахунок!$W$112:$W$211,0,7*(AC$6-1))=Довідники!$N$3)),SUM(--(OFFSET(Розрахунок!$W$216:$W$315,0,7*(AC$6-1))=Довідники!$N$3)),SUM(--(OFFSET(Розрахунок!$W$318:$W$417,0,7*(AC$6-1))=Довідники!$N$3)),Довідники!$J$38*SUM(--(OFFSET(Розрахунок!$W$420:$W$439,0,7*(AC$6-1))=Довідники!$N$3)))</f>
        <v>0</v>
      </c>
      <c r="AD450" s="378" cm="1">
        <f t="array" aca="1" ref="AD450" ca="1">SUM(SUM(--(OFFSET(Розрахунок!$W$10:$W$109,0,7*(AD$6-1))=Довідники!$N$3)),SUM(--(OFFSET(Розрахунок!$W$112:$W$211,0,7*(AD$6-1))=Довідники!$N$3)),SUM(--(OFFSET(Розрахунок!$W$216:$W$315,0,7*(AD$6-1))=Довідники!$N$3)),SUM(--(OFFSET(Розрахунок!$W$318:$W$417,0,7*(AD$6-1))=Довідники!$N$3)),Довідники!$J$38*SUM(--(OFFSET(Розрахунок!$W$420:$W$439,0,7*(AD$6-1))=Довідники!$N$3)))</f>
        <v>0</v>
      </c>
      <c r="AE450" s="377" cm="1">
        <f t="array" aca="1" ref="AE450" ca="1">SUM(SUM(--(OFFSET(Розрахунок!$W$10:$W$109,0,7*(AE$6-1))=Довідники!$N$3)),SUM(--(OFFSET(Розрахунок!$W$112:$W$211,0,7*(AE$6-1))=Довідники!$N$3)),SUM(--(OFFSET(Розрахунок!$W$216:$W$315,0,7*(AE$6-1))=Довідники!$N$3)),SUM(--(OFFSET(Розрахунок!$W$318:$W$417,0,7*(AE$6-1))=Довідники!$N$3)),Довідники!$J$38*SUM(--(OFFSET(Розрахунок!$W$420:$W$439,0,7*(AE$6-1))=Довідники!$N$3)))</f>
        <v>0</v>
      </c>
      <c r="AF450" s="378" cm="1">
        <f t="array" aca="1" ref="AF450" ca="1">SUM(SUM(--(OFFSET(Розрахунок!$W$10:$W$109,0,7*(AF$6-1))=Довідники!$N$3)),SUM(--(OFFSET(Розрахунок!$W$112:$W$211,0,7*(AF$6-1))=Довідники!$N$3)),SUM(--(OFFSET(Розрахунок!$W$216:$W$315,0,7*(AF$6-1))=Довідники!$N$3)),SUM(--(OFFSET(Розрахунок!$W$318:$W$417,0,7*(AF$6-1))=Довідники!$N$3)),Довідники!$J$38*SUM(--(OFFSET(Розрахунок!$W$420:$W$439,0,7*(AF$6-1))=Довідники!$N$3)))</f>
        <v>0</v>
      </c>
      <c r="AG450" s="148"/>
      <c r="AP450" s="5"/>
      <c r="AQ450" s="5"/>
    </row>
    <row r="451" spans="1:43" s="52" customFormat="1" x14ac:dyDescent="0.2">
      <c r="A451" s="5"/>
      <c r="B451" s="158"/>
      <c r="C451" s="420"/>
      <c r="D451" s="160"/>
      <c r="E451" s="159"/>
      <c r="F451" s="159"/>
      <c r="G451" s="159"/>
      <c r="H451" s="159"/>
      <c r="I451" s="159"/>
      <c r="J451" s="159"/>
      <c r="K451" s="159"/>
      <c r="L451" s="159"/>
      <c r="M451" s="159"/>
      <c r="N451" s="159"/>
      <c r="O451" s="159"/>
      <c r="P451" s="159"/>
      <c r="Q451" s="161"/>
      <c r="R451" s="159"/>
      <c r="S451" s="159"/>
      <c r="T451" s="159"/>
      <c r="U451" s="159"/>
      <c r="V451" s="159"/>
      <c r="W451" s="159"/>
      <c r="X451" s="159"/>
      <c r="Y451" s="159"/>
      <c r="Z451" s="159"/>
      <c r="AA451" s="159"/>
      <c r="AB451" s="159"/>
      <c r="AC451" s="159"/>
      <c r="AD451" s="159"/>
      <c r="AP451" s="5"/>
      <c r="AQ451" s="5"/>
    </row>
    <row r="452" spans="1:43" s="52" customFormat="1" x14ac:dyDescent="0.2">
      <c r="A452" s="5"/>
      <c r="B452" s="909" t="str">
        <f>"* диференційований залік"</f>
        <v>* диференційований залік</v>
      </c>
      <c r="C452" s="909"/>
      <c r="D452" s="909"/>
      <c r="E452" s="909"/>
      <c r="F452" s="909"/>
      <c r="G452" s="909"/>
      <c r="H452" s="909"/>
      <c r="I452" s="909"/>
      <c r="J452" s="909"/>
      <c r="K452" s="909"/>
      <c r="L452" s="909"/>
      <c r="M452" s="909"/>
      <c r="N452" s="909"/>
      <c r="O452" s="909"/>
      <c r="P452" s="909"/>
      <c r="Q452" s="909"/>
      <c r="R452" s="909"/>
      <c r="AP452" s="5"/>
      <c r="AQ452" s="5"/>
    </row>
    <row r="453" spans="1:43" s="52" customFormat="1" ht="27" customHeight="1" x14ac:dyDescent="0.2">
      <c r="A453" s="5"/>
      <c r="B453" s="909" t="str">
        <f>IF(AND(ISNUMBER(FIND("магістерський",титул!$AK$4)),NOT(ISNUMBER(FIND("I2 Медицина",титул!$A$10)))),"","** вибір здійснюється з урахуванням вимог «Порядку проведення базової загальновійськової підготовки громадян України, які здобувають вищу освіту, та поліцейських», затвердженого постановою КМУ № 734 від 21 червня 2024 р.")</f>
        <v/>
      </c>
      <c r="C453" s="909"/>
      <c r="D453" s="909"/>
      <c r="E453" s="909"/>
      <c r="F453" s="909"/>
      <c r="G453" s="909"/>
      <c r="H453" s="909"/>
      <c r="I453" s="909"/>
      <c r="J453" s="909"/>
      <c r="K453" s="909"/>
      <c r="L453" s="909"/>
      <c r="M453" s="909"/>
      <c r="N453" s="909"/>
      <c r="O453" s="909"/>
      <c r="P453" s="909"/>
      <c r="Q453" s="909"/>
      <c r="R453" s="909"/>
      <c r="AP453" s="5"/>
      <c r="AQ453" s="5"/>
    </row>
    <row r="454" spans="1:43" s="52" customFormat="1" x14ac:dyDescent="0.2">
      <c r="A454" s="5"/>
      <c r="B454" s="695"/>
      <c r="C454" s="695"/>
      <c r="D454" s="695"/>
      <c r="E454" s="695"/>
      <c r="F454" s="695"/>
      <c r="G454" s="695"/>
      <c r="H454" s="695"/>
      <c r="I454" s="695"/>
      <c r="J454" s="695"/>
      <c r="K454" s="695"/>
      <c r="L454" s="695"/>
      <c r="M454" s="695"/>
      <c r="N454" s="695"/>
      <c r="O454" s="695"/>
      <c r="P454" s="695"/>
      <c r="Q454" s="695"/>
      <c r="R454" s="695"/>
      <c r="AP454" s="5"/>
      <c r="AQ454" s="5"/>
    </row>
    <row r="455" spans="1:43" s="8" customFormat="1" ht="15" x14ac:dyDescent="0.2">
      <c r="A455" s="419"/>
      <c r="B455" s="905" t="s">
        <v>385</v>
      </c>
      <c r="C455" s="905"/>
      <c r="D455" s="905"/>
      <c r="E455" s="905"/>
      <c r="F455" s="9"/>
      <c r="G455" s="911"/>
      <c r="H455" s="911"/>
      <c r="I455" s="911"/>
      <c r="J455" s="911"/>
      <c r="K455" s="911"/>
      <c r="L455" s="9"/>
      <c r="M455" s="847" t="s">
        <v>386</v>
      </c>
      <c r="N455" s="847"/>
      <c r="O455" s="847"/>
      <c r="P455" s="847"/>
      <c r="Q455" s="847"/>
      <c r="R455" s="9"/>
      <c r="S455" s="9"/>
      <c r="T455" s="9"/>
      <c r="AP455" s="5"/>
      <c r="AQ455" s="419"/>
    </row>
    <row r="456" spans="1:43" s="8" customFormat="1" ht="15" x14ac:dyDescent="0.2">
      <c r="A456" s="419"/>
      <c r="B456" s="905"/>
      <c r="C456" s="905"/>
      <c r="D456" s="905"/>
      <c r="E456" s="905"/>
      <c r="F456" s="9"/>
      <c r="G456" s="846" t="s">
        <v>92</v>
      </c>
      <c r="H456" s="846"/>
      <c r="I456" s="846"/>
      <c r="J456" s="846"/>
      <c r="K456" s="846"/>
      <c r="L456" s="9"/>
      <c r="M456" s="846" t="s">
        <v>93</v>
      </c>
      <c r="N456" s="846"/>
      <c r="O456" s="846"/>
      <c r="P456" s="846"/>
      <c r="Q456" s="846"/>
      <c r="R456" s="9"/>
      <c r="S456" s="9"/>
      <c r="T456" s="9"/>
      <c r="V456" s="163"/>
      <c r="AP456" s="5"/>
      <c r="AQ456" s="419"/>
    </row>
    <row r="457" spans="1:43" s="8" customFormat="1" ht="15" x14ac:dyDescent="0.2">
      <c r="A457" s="419"/>
      <c r="B457" s="10"/>
      <c r="C457" s="419"/>
      <c r="D457" s="164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V457" s="163"/>
      <c r="AP457" s="5"/>
      <c r="AQ457" s="419"/>
    </row>
    <row r="458" spans="1:43" s="8" customFormat="1" ht="15" x14ac:dyDescent="0.2">
      <c r="A458" s="419"/>
      <c r="B458" s="910" t="str">
        <f>_xlfn.IFNA(VLOOKUP(B455,Довідники!CW1:CX40,2,FALSE),"Порожні комірки")</f>
        <v>Директор навчально-наукового медичного інституту</v>
      </c>
      <c r="C458" s="910"/>
      <c r="D458" s="910"/>
      <c r="E458" s="910"/>
      <c r="F458" s="9"/>
      <c r="G458" s="911"/>
      <c r="H458" s="911"/>
      <c r="I458" s="911"/>
      <c r="J458" s="911"/>
      <c r="K458" s="911"/>
      <c r="L458" s="9"/>
      <c r="M458" s="847" t="s">
        <v>387</v>
      </c>
      <c r="N458" s="847"/>
      <c r="O458" s="847"/>
      <c r="P458" s="847"/>
      <c r="Q458" s="847"/>
      <c r="R458" s="9"/>
      <c r="S458" s="9"/>
      <c r="T458" s="9"/>
      <c r="V458" s="163"/>
      <c r="AP458" s="5"/>
      <c r="AQ458" s="419"/>
    </row>
    <row r="459" spans="1:43" s="8" customFormat="1" ht="15" x14ac:dyDescent="0.2">
      <c r="A459" s="419"/>
      <c r="B459" s="910"/>
      <c r="C459" s="910"/>
      <c r="D459" s="910"/>
      <c r="E459" s="910"/>
      <c r="F459" s="9"/>
      <c r="G459" s="846" t="s">
        <v>92</v>
      </c>
      <c r="H459" s="846"/>
      <c r="I459" s="846"/>
      <c r="J459" s="846"/>
      <c r="K459" s="846"/>
      <c r="L459" s="9"/>
      <c r="M459" s="846" t="s">
        <v>93</v>
      </c>
      <c r="N459" s="846"/>
      <c r="O459" s="846"/>
      <c r="P459" s="846"/>
      <c r="Q459" s="846"/>
      <c r="R459" s="9"/>
      <c r="S459" s="9"/>
      <c r="T459" s="9"/>
      <c r="V459" s="163"/>
      <c r="AP459" s="5"/>
      <c r="AQ459" s="419"/>
    </row>
    <row r="460" spans="1:43" ht="15" x14ac:dyDescent="0.2">
      <c r="B460" s="412"/>
      <c r="C460" s="4"/>
      <c r="D460" s="52"/>
      <c r="E460" s="52"/>
      <c r="F460" s="9"/>
      <c r="G460" s="4"/>
      <c r="H460" s="4"/>
      <c r="I460" s="4"/>
      <c r="J460" s="4"/>
      <c r="K460" s="4"/>
      <c r="L460" s="9"/>
      <c r="M460" s="4"/>
      <c r="N460" s="4"/>
      <c r="O460" s="4"/>
      <c r="P460" s="4"/>
      <c r="Q460" s="4"/>
      <c r="R460" s="9"/>
      <c r="S460" s="9"/>
      <c r="T460" s="9"/>
      <c r="AP460" s="5"/>
    </row>
    <row r="461" spans="1:43" s="8" customFormat="1" ht="15" x14ac:dyDescent="0.2">
      <c r="A461" s="419"/>
      <c r="B461" s="910" t="str">
        <f>"Начальник навчально-методичного відділу "&amp;Довідники!A1</f>
        <v>Начальник навчально-методичного відділу ЧНУ ім. Петра Могили</v>
      </c>
      <c r="C461" s="910"/>
      <c r="D461" s="910"/>
      <c r="E461" s="910"/>
      <c r="F461" s="9"/>
      <c r="G461" s="911"/>
      <c r="H461" s="911"/>
      <c r="I461" s="911"/>
      <c r="J461" s="911"/>
      <c r="K461" s="911"/>
      <c r="L461" s="9"/>
      <c r="M461" s="847" t="s">
        <v>400</v>
      </c>
      <c r="N461" s="847"/>
      <c r="O461" s="847"/>
      <c r="P461" s="847"/>
      <c r="Q461" s="847"/>
      <c r="R461" s="9"/>
      <c r="S461" s="9"/>
      <c r="T461" s="9"/>
      <c r="AP461" s="5"/>
      <c r="AQ461" s="419"/>
    </row>
    <row r="462" spans="1:43" s="8" customFormat="1" ht="15" x14ac:dyDescent="0.2">
      <c r="A462" s="419"/>
      <c r="B462" s="910"/>
      <c r="C462" s="910"/>
      <c r="D462" s="910"/>
      <c r="E462" s="910"/>
      <c r="F462" s="9"/>
      <c r="G462" s="846" t="s">
        <v>92</v>
      </c>
      <c r="H462" s="846"/>
      <c r="I462" s="846"/>
      <c r="J462" s="846"/>
      <c r="K462" s="846"/>
      <c r="L462" s="9"/>
      <c r="M462" s="846" t="s">
        <v>93</v>
      </c>
      <c r="N462" s="846"/>
      <c r="O462" s="846"/>
      <c r="P462" s="846"/>
      <c r="Q462" s="846"/>
      <c r="R462" s="9"/>
      <c r="S462" s="9"/>
      <c r="T462" s="9"/>
      <c r="AP462" s="5"/>
      <c r="AQ462" s="419"/>
    </row>
    <row r="463" spans="1:43" s="8" customFormat="1" ht="15" x14ac:dyDescent="0.2">
      <c r="A463" s="419"/>
      <c r="B463" s="412"/>
      <c r="C463" s="4"/>
      <c r="D463" s="164"/>
      <c r="F463" s="9"/>
      <c r="G463" s="4"/>
      <c r="H463" s="4"/>
      <c r="I463" s="4"/>
      <c r="J463" s="4"/>
      <c r="K463" s="4"/>
      <c r="L463" s="9"/>
      <c r="M463" s="4"/>
      <c r="N463" s="4"/>
      <c r="O463" s="4"/>
      <c r="P463" s="4"/>
      <c r="Q463" s="4"/>
      <c r="R463" s="9"/>
      <c r="S463" s="9"/>
      <c r="T463" s="9"/>
      <c r="AP463" s="5"/>
      <c r="AQ463" s="419"/>
    </row>
    <row r="464" spans="1:43" s="8" customFormat="1" ht="15" x14ac:dyDescent="0.2">
      <c r="A464" s="419"/>
      <c r="B464" s="910" t="str">
        <f>"Перший проректор "&amp;Довідники!A1</f>
        <v>Перший проректор ЧНУ ім. Петра Могили</v>
      </c>
      <c r="C464" s="910"/>
      <c r="D464" s="910"/>
      <c r="E464" s="910"/>
      <c r="F464" s="9"/>
      <c r="G464" s="911"/>
      <c r="H464" s="911"/>
      <c r="I464" s="911"/>
      <c r="J464" s="911"/>
      <c r="K464" s="4"/>
      <c r="L464" s="9"/>
      <c r="M464" s="847" t="s">
        <v>375</v>
      </c>
      <c r="N464" s="847"/>
      <c r="O464" s="847"/>
      <c r="P464" s="847"/>
      <c r="Q464" s="847"/>
      <c r="R464" s="9"/>
      <c r="S464" s="9"/>
      <c r="T464" s="9"/>
      <c r="AP464" s="5"/>
      <c r="AQ464" s="419"/>
    </row>
    <row r="465" spans="1:43" s="8" customFormat="1" ht="15" x14ac:dyDescent="0.2">
      <c r="A465" s="419"/>
      <c r="B465" s="910"/>
      <c r="C465" s="910"/>
      <c r="D465" s="910"/>
      <c r="E465" s="910"/>
      <c r="F465" s="9"/>
      <c r="G465" s="846" t="s">
        <v>92</v>
      </c>
      <c r="H465" s="846"/>
      <c r="I465" s="846"/>
      <c r="J465" s="846"/>
      <c r="K465" s="846"/>
      <c r="L465" s="9"/>
      <c r="M465" s="846" t="s">
        <v>93</v>
      </c>
      <c r="N465" s="846"/>
      <c r="O465" s="846"/>
      <c r="P465" s="846"/>
      <c r="Q465" s="846"/>
      <c r="R465" s="9"/>
      <c r="S465" s="9"/>
      <c r="T465" s="9"/>
      <c r="AP465" s="5"/>
      <c r="AQ465" s="419"/>
    </row>
    <row r="466" spans="1:43" s="8" customFormat="1" ht="15" x14ac:dyDescent="0.2">
      <c r="A466" s="419"/>
      <c r="B466" s="412"/>
      <c r="C466" s="5"/>
      <c r="D466" s="52"/>
      <c r="E466" s="52"/>
      <c r="M466" s="419"/>
      <c r="N466" s="419"/>
      <c r="O466" s="419"/>
      <c r="Q466" s="163"/>
      <c r="AP466" s="5"/>
      <c r="AQ466" s="419"/>
    </row>
    <row r="467" spans="1:43" s="8" customFormat="1" ht="15" customHeight="1" x14ac:dyDescent="0.2">
      <c r="A467" s="419"/>
      <c r="B467" s="910" t="str">
        <f>"Схвалено рішенням Вченої Ради "&amp;Довідники!A1&amp;" Протокол № ____ від ________  ________________"</f>
        <v>Схвалено рішенням Вченої Ради ЧНУ ім. Петра Могили Протокол № ____ від ________  ________________</v>
      </c>
      <c r="C467" s="910"/>
      <c r="D467" s="910"/>
      <c r="E467" s="910"/>
      <c r="F467" s="910"/>
      <c r="G467" s="910"/>
      <c r="H467" s="910"/>
      <c r="I467" s="910"/>
      <c r="J467" s="910"/>
      <c r="K467" s="910"/>
      <c r="L467" s="910"/>
      <c r="M467" s="910"/>
      <c r="N467" s="910"/>
      <c r="O467" s="910"/>
      <c r="P467" s="910"/>
      <c r="Q467" s="910"/>
      <c r="R467" s="910"/>
      <c r="AP467" s="5"/>
      <c r="AQ467" s="419"/>
    </row>
    <row r="468" spans="1:43" x14ac:dyDescent="0.2">
      <c r="B468" s="910"/>
      <c r="C468" s="910"/>
      <c r="D468" s="910"/>
      <c r="E468" s="910"/>
      <c r="F468" s="910"/>
      <c r="G468" s="910"/>
      <c r="H468" s="910"/>
      <c r="I468" s="910"/>
      <c r="J468" s="910"/>
      <c r="K468" s="910"/>
      <c r="L468" s="910"/>
      <c r="M468" s="910"/>
      <c r="N468" s="910"/>
      <c r="O468" s="910"/>
      <c r="P468" s="910"/>
      <c r="Q468" s="910"/>
      <c r="R468" s="910"/>
      <c r="AP468" s="5"/>
    </row>
    <row r="469" spans="1:43" x14ac:dyDescent="0.2">
      <c r="AP469" s="5"/>
    </row>
    <row r="470" spans="1:43" ht="15" x14ac:dyDescent="0.2">
      <c r="B470" s="10"/>
      <c r="C470" s="419"/>
      <c r="D470" s="164"/>
      <c r="E470" s="8"/>
      <c r="F470" s="8"/>
      <c r="G470" s="8"/>
      <c r="H470" s="8"/>
      <c r="I470" s="8"/>
      <c r="J470" s="8"/>
      <c r="K470" s="8"/>
      <c r="L470" s="8"/>
      <c r="M470" s="8"/>
      <c r="N470" s="419"/>
      <c r="O470" s="8"/>
      <c r="P470" s="8"/>
      <c r="AP470" s="5"/>
    </row>
    <row r="471" spans="1:43" ht="15" x14ac:dyDescent="0.2">
      <c r="B471" s="10"/>
      <c r="C471" s="419"/>
      <c r="D471" s="162"/>
      <c r="E471" s="52"/>
      <c r="F471" s="52"/>
      <c r="G471" s="52"/>
      <c r="H471" s="7"/>
      <c r="I471" s="52"/>
      <c r="J471" s="52"/>
      <c r="K471" s="52"/>
      <c r="L471" s="52"/>
      <c r="M471" s="8"/>
      <c r="N471" s="7"/>
      <c r="O471" s="8"/>
      <c r="P471" s="8"/>
    </row>
    <row r="472" spans="1:43" ht="15" x14ac:dyDescent="0.2">
      <c r="B472" s="10"/>
      <c r="C472" s="419"/>
      <c r="D472" s="164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</row>
    <row r="473" spans="1:43" ht="15" x14ac:dyDescent="0.2">
      <c r="B473" s="10"/>
      <c r="C473" s="419"/>
      <c r="D473" s="164"/>
      <c r="E473" s="8"/>
      <c r="F473" s="8"/>
      <c r="G473" s="8"/>
      <c r="H473" s="8"/>
      <c r="I473" s="8"/>
      <c r="J473" s="8"/>
      <c r="K473" s="8"/>
      <c r="L473" s="8"/>
      <c r="M473" s="845"/>
      <c r="N473" s="845"/>
      <c r="O473" s="845"/>
      <c r="P473" s="8"/>
    </row>
    <row r="474" spans="1:43" ht="15" x14ac:dyDescent="0.2">
      <c r="B474" s="6"/>
      <c r="C474" s="5"/>
      <c r="D474" s="162"/>
      <c r="E474" s="52"/>
      <c r="F474" s="52"/>
      <c r="G474" s="52"/>
      <c r="H474" s="7"/>
      <c r="I474" s="52"/>
      <c r="J474" s="52"/>
      <c r="K474" s="52"/>
      <c r="L474" s="52"/>
      <c r="M474" s="8"/>
      <c r="N474" s="7"/>
      <c r="O474" s="8"/>
      <c r="P474" s="8"/>
    </row>
    <row r="476" spans="1:43" ht="15" x14ac:dyDescent="0.2">
      <c r="B476" s="10"/>
      <c r="C476" s="419"/>
      <c r="D476" s="164"/>
      <c r="E476" s="8"/>
      <c r="F476" s="8"/>
      <c r="G476" s="8"/>
      <c r="H476" s="8"/>
      <c r="I476" s="8"/>
      <c r="J476" s="8"/>
      <c r="K476" s="8"/>
      <c r="L476" s="8"/>
      <c r="M476" s="845"/>
      <c r="N476" s="845"/>
      <c r="O476" s="845"/>
      <c r="P476" s="8"/>
    </row>
    <row r="477" spans="1:43" ht="15" x14ac:dyDescent="0.2">
      <c r="B477" s="6"/>
      <c r="C477" s="5"/>
      <c r="D477" s="162"/>
      <c r="E477" s="52"/>
      <c r="F477" s="52"/>
      <c r="G477" s="8"/>
      <c r="H477" s="7"/>
      <c r="I477" s="8"/>
      <c r="J477" s="8"/>
      <c r="K477" s="8"/>
      <c r="L477" s="8"/>
      <c r="M477" s="8"/>
      <c r="N477" s="7"/>
      <c r="O477" s="8"/>
      <c r="P477" s="8"/>
    </row>
    <row r="478" spans="1:43" ht="15" x14ac:dyDescent="0.2">
      <c r="B478" s="412"/>
      <c r="C478" s="5"/>
      <c r="D478" s="52"/>
      <c r="E478" s="52"/>
      <c r="F478" s="8"/>
      <c r="G478" s="8"/>
      <c r="H478" s="8"/>
      <c r="I478" s="8"/>
      <c r="J478" s="8"/>
      <c r="K478" s="8"/>
      <c r="L478" s="8"/>
      <c r="M478" s="845"/>
      <c r="N478" s="845"/>
      <c r="O478" s="845"/>
      <c r="P478" s="8"/>
    </row>
    <row r="479" spans="1:43" ht="15" x14ac:dyDescent="0.2">
      <c r="B479" s="412"/>
      <c r="C479" s="5"/>
      <c r="D479" s="52"/>
      <c r="E479" s="52"/>
      <c r="F479" s="52"/>
      <c r="G479" s="8"/>
      <c r="H479" s="7"/>
      <c r="I479" s="8"/>
      <c r="J479" s="8"/>
      <c r="K479" s="8"/>
      <c r="L479" s="8"/>
      <c r="M479" s="8"/>
      <c r="N479" s="7"/>
      <c r="O479" s="8"/>
      <c r="P479" s="8"/>
    </row>
  </sheetData>
  <sheetProtection algorithmName="SHA-512" hashValue="Rkcp0R+ddnct4LcdW4927tZxRhWEXdhCOYMrwrlig8MtnPLEUR1aSgC1zcdwnX7Dl9YVAXm/wPmWJdlNyd7zJw==" saltValue="VsewE4tgCNpVF86SfXsaSQ==" spinCount="100000" sheet="1" formatColumns="0" formatRows="0"/>
  <mergeCells count="93">
    <mergeCell ref="B453:R453"/>
    <mergeCell ref="B452:R452"/>
    <mergeCell ref="B467:R468"/>
    <mergeCell ref="H450:R450"/>
    <mergeCell ref="R445:AF445"/>
    <mergeCell ref="B458:E459"/>
    <mergeCell ref="B461:E462"/>
    <mergeCell ref="B464:E465"/>
    <mergeCell ref="G455:K455"/>
    <mergeCell ref="G462:K462"/>
    <mergeCell ref="G461:K461"/>
    <mergeCell ref="G465:K465"/>
    <mergeCell ref="G464:J464"/>
    <mergeCell ref="M456:Q456"/>
    <mergeCell ref="G458:K458"/>
    <mergeCell ref="M458:Q458"/>
    <mergeCell ref="AI421:AO421"/>
    <mergeCell ref="B444:AF444"/>
    <mergeCell ref="A443:B443"/>
    <mergeCell ref="A445:I445"/>
    <mergeCell ref="A450:F450"/>
    <mergeCell ref="A446:R446"/>
    <mergeCell ref="A447:C447"/>
    <mergeCell ref="A448:D448"/>
    <mergeCell ref="A449:E449"/>
    <mergeCell ref="E447:R447"/>
    <mergeCell ref="F448:R448"/>
    <mergeCell ref="G459:K459"/>
    <mergeCell ref="M459:Q459"/>
    <mergeCell ref="M461:Q461"/>
    <mergeCell ref="I8:I9"/>
    <mergeCell ref="C3:C9"/>
    <mergeCell ref="J3:J9"/>
    <mergeCell ref="D3:G3"/>
    <mergeCell ref="A421:AF421"/>
    <mergeCell ref="A442:B442"/>
    <mergeCell ref="G449:R449"/>
    <mergeCell ref="A3:A9"/>
    <mergeCell ref="S9:AF9"/>
    <mergeCell ref="S3:AF3"/>
    <mergeCell ref="A11:AF11"/>
    <mergeCell ref="B455:E456"/>
    <mergeCell ref="M455:Q455"/>
    <mergeCell ref="G456:K456"/>
    <mergeCell ref="D4:D9"/>
    <mergeCell ref="A112:B112"/>
    <mergeCell ref="A215:B215"/>
    <mergeCell ref="H3:I7"/>
    <mergeCell ref="A10:AF10"/>
    <mergeCell ref="M4:P4"/>
    <mergeCell ref="Y4:Z4"/>
    <mergeCell ref="S5:AF5"/>
    <mergeCell ref="S7:AF7"/>
    <mergeCell ref="R3:R9"/>
    <mergeCell ref="L4:L9"/>
    <mergeCell ref="E4:E9"/>
    <mergeCell ref="F4:G4"/>
    <mergeCell ref="AE4:AF4"/>
    <mergeCell ref="O8:O9"/>
    <mergeCell ref="P8:P9"/>
    <mergeCell ref="O7:P7"/>
    <mergeCell ref="AI216:AO217"/>
    <mergeCell ref="AI113:AO113"/>
    <mergeCell ref="A216:AF216"/>
    <mergeCell ref="A217:AF217"/>
    <mergeCell ref="A420:B420"/>
    <mergeCell ref="A214:B214"/>
    <mergeCell ref="AI319:AO319"/>
    <mergeCell ref="A319:AF319"/>
    <mergeCell ref="A113:AF113"/>
    <mergeCell ref="A318:B318"/>
    <mergeCell ref="M478:O478"/>
    <mergeCell ref="M476:O476"/>
    <mergeCell ref="M473:O473"/>
    <mergeCell ref="M462:Q462"/>
    <mergeCell ref="M464:Q464"/>
    <mergeCell ref="M465:Q465"/>
    <mergeCell ref="A1:AF2"/>
    <mergeCell ref="B3:B9"/>
    <mergeCell ref="H8:H9"/>
    <mergeCell ref="G5:G9"/>
    <mergeCell ref="F5:F9"/>
    <mergeCell ref="K3:K9"/>
    <mergeCell ref="Q4:Q9"/>
    <mergeCell ref="AC4:AD4"/>
    <mergeCell ref="N5:P6"/>
    <mergeCell ref="W4:X4"/>
    <mergeCell ref="U4:V4"/>
    <mergeCell ref="N7:N9"/>
    <mergeCell ref="M5:M9"/>
    <mergeCell ref="L3:Q3"/>
    <mergeCell ref="S4:T4"/>
    <mergeCell ref="AA4:AB4"/>
  </mergeCells>
  <phoneticPr fontId="7" type="noConversion"/>
  <conditionalFormatting sqref="A12:AF111">
    <cfRule type="expression" dxfId="14" priority="6">
      <formula>$AP12&lt;&gt;""</formula>
    </cfRule>
  </conditionalFormatting>
  <conditionalFormatting sqref="A114:AF213">
    <cfRule type="expression" dxfId="13" priority="5">
      <formula>OR($AP114&lt;&gt;"",$AQ114&lt;&gt;"")</formula>
    </cfRule>
  </conditionalFormatting>
  <conditionalFormatting sqref="A218:AF317">
    <cfRule type="expression" dxfId="12" priority="4">
      <formula>OR($AP218&lt;&gt;"",$AQ218&lt;&gt;"")</formula>
    </cfRule>
  </conditionalFormatting>
  <conditionalFormatting sqref="A320:AF419">
    <cfRule type="expression" dxfId="11" priority="3">
      <formula>OR($AP320&lt;&gt;"",$AQ320&lt;&gt;"")</formula>
    </cfRule>
  </conditionalFormatting>
  <conditionalFormatting sqref="A422:AF441">
    <cfRule type="expression" dxfId="10" priority="2">
      <formula>OR($AP422&lt;&gt;"",$AQ422&lt;&gt;"")</formula>
    </cfRule>
  </conditionalFormatting>
  <conditionalFormatting sqref="B458:E459">
    <cfRule type="containsText" dxfId="9" priority="12" operator="containsText" text="Порожні комірки">
      <formula>NOT(ISERROR(SEARCH("Порожні комірки",B458)))</formula>
    </cfRule>
  </conditionalFormatting>
  <conditionalFormatting sqref="AI445:AO445">
    <cfRule type="notContainsBlanks" dxfId="8" priority="1">
      <formula>LEN(TRIM(AI445))&gt;0</formula>
    </cfRule>
  </conditionalFormatting>
  <pageMargins left="0.35433070866141736" right="0.35433070866141736" top="0.51181102362204722" bottom="0.47244094488188981" header="0.23622047244094491" footer="0.27559055118110237"/>
  <pageSetup paperSize="9" scale="88" fitToHeight="2" orientation="landscape" horizontalDpi="200" verticalDpi="200" r:id="rId1"/>
  <headerFooter alignWithMargins="0"/>
  <rowBreaks count="1" manualBreakCount="1">
    <brk id="321" max="32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E2D2150F-2E01-480A-A0AB-0978EDA13372}">
            <xm:f>Розрахунок!$C$444&lt;&gt;""</xm:f>
            <x14:dxf>
              <font>
                <b val="0"/>
                <i val="0"/>
              </font>
              <fill>
                <patternFill>
                  <bgColor rgb="FFC00000"/>
                </patternFill>
              </fill>
            </x14:dxf>
          </x14:cfRule>
          <xm:sqref>C3:C9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>
          <x14:formula1>
            <xm:f>Довідники!$CW$1:$CW$38</xm:f>
          </x14:formula1>
          <xm:sqref>B455:E456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EP464"/>
  <sheetViews>
    <sheetView zoomScaleNormal="100" workbookViewId="0">
      <pane xSplit="3" ySplit="7" topLeftCell="D8" activePane="bottomRight" state="frozen"/>
      <selection pane="topRight" activeCell="AY36" sqref="AY36"/>
      <selection pane="bottomLeft" activeCell="AY36" sqref="AY36"/>
      <selection pane="bottomRight" activeCell="CB11" sqref="CB11"/>
    </sheetView>
  </sheetViews>
  <sheetFormatPr defaultColWidth="9.140625" defaultRowHeight="12.75" x14ac:dyDescent="0.2"/>
  <cols>
    <col min="1" max="1" width="3.5703125" style="74" customWidth="1"/>
    <col min="2" max="2" width="57" style="109" customWidth="1"/>
    <col min="3" max="3" width="8.42578125" style="109" customWidth="1"/>
    <col min="4" max="4" width="48.140625" style="74" customWidth="1"/>
    <col min="5" max="5" width="8.7109375" style="110" customWidth="1"/>
    <col min="6" max="6" width="7.42578125" style="74" customWidth="1"/>
    <col min="7" max="7" width="7.7109375" style="74" customWidth="1"/>
    <col min="8" max="9" width="7.42578125" style="74" customWidth="1"/>
    <col min="10" max="11" width="5.7109375" style="74" hidden="1" customWidth="1"/>
    <col min="12" max="16" width="5.7109375" style="74" customWidth="1"/>
    <col min="17" max="17" width="5.7109375" style="113" customWidth="1"/>
    <col min="18" max="73" width="4.28515625" style="74" hidden="1" customWidth="1"/>
    <col min="74" max="101" width="4.28515625" style="74" customWidth="1"/>
    <col min="102" max="115" width="4.28515625" style="74" hidden="1" customWidth="1"/>
    <col min="116" max="118" width="8.28515625" style="74" customWidth="1"/>
    <col min="119" max="119" width="8.28515625" style="112" customWidth="1"/>
    <col min="120" max="120" width="8.28515625" style="113" customWidth="1"/>
    <col min="121" max="127" width="8.28515625" style="74" customWidth="1"/>
    <col min="128" max="130" width="11.28515625" style="74" customWidth="1"/>
    <col min="131" max="131" width="8.85546875" style="74" customWidth="1"/>
    <col min="132" max="133" width="8.7109375" style="74" customWidth="1"/>
    <col min="134" max="196" width="8.28515625" style="74" customWidth="1"/>
    <col min="197" max="16384" width="9.140625" style="74"/>
  </cols>
  <sheetData>
    <row r="1" spans="1:146" ht="13.5" thickBot="1" x14ac:dyDescent="0.25">
      <c r="A1" s="997" t="s">
        <v>49</v>
      </c>
      <c r="B1" s="998" t="s">
        <v>50</v>
      </c>
      <c r="C1" s="1009" t="s">
        <v>51</v>
      </c>
      <c r="D1" s="999" t="s">
        <v>94</v>
      </c>
      <c r="E1" s="1029" t="s">
        <v>95</v>
      </c>
      <c r="F1" s="994" t="s">
        <v>52</v>
      </c>
      <c r="G1" s="994"/>
      <c r="H1" s="994"/>
      <c r="I1" s="994"/>
      <c r="J1" s="994"/>
      <c r="K1" s="1002"/>
      <c r="L1" s="993" t="s">
        <v>96</v>
      </c>
      <c r="M1" s="994"/>
      <c r="N1" s="994"/>
      <c r="O1" s="994"/>
      <c r="P1" s="994"/>
      <c r="Q1" s="994"/>
      <c r="R1" s="927" t="s">
        <v>97</v>
      </c>
      <c r="S1" s="928"/>
      <c r="T1" s="928"/>
      <c r="U1" s="928"/>
      <c r="V1" s="928"/>
      <c r="W1" s="928"/>
      <c r="X1" s="928"/>
      <c r="Y1" s="928"/>
      <c r="Z1" s="928"/>
      <c r="AA1" s="928"/>
      <c r="AB1" s="928"/>
      <c r="AC1" s="928"/>
      <c r="AD1" s="928"/>
      <c r="AE1" s="928"/>
      <c r="AF1" s="928"/>
      <c r="AG1" s="928"/>
      <c r="AH1" s="928"/>
      <c r="AI1" s="928"/>
      <c r="AJ1" s="928"/>
      <c r="AK1" s="928"/>
      <c r="AL1" s="928"/>
      <c r="AM1" s="928"/>
      <c r="AN1" s="928"/>
      <c r="AO1" s="928"/>
      <c r="AP1" s="928"/>
      <c r="AQ1" s="928"/>
      <c r="AR1" s="928"/>
      <c r="AS1" s="928"/>
      <c r="AT1" s="928"/>
      <c r="AU1" s="928"/>
      <c r="AV1" s="928"/>
      <c r="AW1" s="928"/>
      <c r="AX1" s="928"/>
      <c r="AY1" s="928"/>
      <c r="AZ1" s="928"/>
      <c r="BA1" s="928"/>
      <c r="BB1" s="928"/>
      <c r="BC1" s="928"/>
      <c r="BD1" s="928"/>
      <c r="BE1" s="928"/>
      <c r="BF1" s="928"/>
      <c r="BG1" s="928"/>
      <c r="BH1" s="928"/>
      <c r="BI1" s="928"/>
      <c r="BJ1" s="928"/>
      <c r="BK1" s="928"/>
      <c r="BL1" s="928"/>
      <c r="BM1" s="928"/>
      <c r="BN1" s="928"/>
      <c r="BO1" s="928"/>
      <c r="BP1" s="928"/>
      <c r="BQ1" s="928"/>
      <c r="BR1" s="928"/>
      <c r="BS1" s="928"/>
      <c r="BT1" s="928"/>
      <c r="BU1" s="928"/>
      <c r="BV1" s="928"/>
      <c r="BW1" s="928"/>
      <c r="BX1" s="928"/>
      <c r="BY1" s="928"/>
      <c r="BZ1" s="928"/>
      <c r="CA1" s="928"/>
      <c r="CB1" s="928"/>
      <c r="CC1" s="928"/>
      <c r="CD1" s="928"/>
      <c r="CE1" s="928"/>
      <c r="CF1" s="928"/>
      <c r="CG1" s="928"/>
      <c r="CH1" s="928"/>
      <c r="CI1" s="928"/>
      <c r="CJ1" s="928"/>
      <c r="CK1" s="928"/>
      <c r="CL1" s="928"/>
      <c r="CM1" s="928"/>
      <c r="CN1" s="928"/>
      <c r="CO1" s="928"/>
      <c r="CP1" s="928"/>
      <c r="CQ1" s="928"/>
      <c r="CR1" s="928"/>
      <c r="CS1" s="928"/>
      <c r="CT1" s="928"/>
      <c r="CU1" s="928"/>
      <c r="CV1" s="928"/>
      <c r="CW1" s="928"/>
      <c r="CX1" s="928"/>
      <c r="CY1" s="928"/>
      <c r="CZ1" s="928"/>
      <c r="DA1" s="928"/>
      <c r="DB1" s="928"/>
      <c r="DC1" s="928"/>
      <c r="DD1" s="928"/>
      <c r="DE1" s="928"/>
      <c r="DF1" s="928"/>
      <c r="DG1" s="928"/>
      <c r="DH1" s="928"/>
      <c r="DI1" s="928"/>
      <c r="DJ1" s="928"/>
      <c r="DK1" s="929"/>
      <c r="DL1" s="994" t="s">
        <v>98</v>
      </c>
      <c r="DM1" s="1002"/>
      <c r="DN1" s="944" t="s">
        <v>99</v>
      </c>
      <c r="DO1" s="1063" t="s">
        <v>100</v>
      </c>
      <c r="DP1" s="921" t="s">
        <v>101</v>
      </c>
      <c r="DQ1" s="944" t="s">
        <v>102</v>
      </c>
      <c r="DR1" s="944" t="s">
        <v>103</v>
      </c>
      <c r="DS1" s="1083" t="s">
        <v>104</v>
      </c>
      <c r="DT1" s="1057" t="s">
        <v>36</v>
      </c>
      <c r="DU1" s="1060" t="s">
        <v>105</v>
      </c>
      <c r="DV1" s="1060" t="s">
        <v>106</v>
      </c>
      <c r="DW1" s="1066" t="s">
        <v>98</v>
      </c>
      <c r="DX1" s="927" t="s">
        <v>107</v>
      </c>
      <c r="DY1" s="928"/>
      <c r="DZ1" s="928"/>
      <c r="EA1" s="929"/>
    </row>
    <row r="2" spans="1:146" ht="18.75" customHeight="1" thickBot="1" x14ac:dyDescent="0.25">
      <c r="A2" s="997"/>
      <c r="B2" s="998"/>
      <c r="C2" s="1010"/>
      <c r="D2" s="1000"/>
      <c r="E2" s="1030"/>
      <c r="F2" s="924" t="s">
        <v>106</v>
      </c>
      <c r="G2" s="944" t="s">
        <v>108</v>
      </c>
      <c r="H2" s="944" t="s">
        <v>109</v>
      </c>
      <c r="I2" s="977" t="s">
        <v>110</v>
      </c>
      <c r="J2" s="1003" t="s">
        <v>111</v>
      </c>
      <c r="K2" s="1004"/>
      <c r="L2" s="944" t="s">
        <v>73</v>
      </c>
      <c r="M2" s="944" t="s">
        <v>112</v>
      </c>
      <c r="N2" s="944" t="s">
        <v>113</v>
      </c>
      <c r="O2" s="977" t="s">
        <v>114</v>
      </c>
      <c r="P2" s="944" t="s">
        <v>115</v>
      </c>
      <c r="Q2" s="980" t="s">
        <v>101</v>
      </c>
      <c r="R2" s="927" t="s">
        <v>116</v>
      </c>
      <c r="S2" s="928"/>
      <c r="T2" s="928"/>
      <c r="U2" s="928"/>
      <c r="V2" s="928"/>
      <c r="W2" s="928"/>
      <c r="X2" s="928"/>
      <c r="Y2" s="928"/>
      <c r="Z2" s="928"/>
      <c r="AA2" s="928"/>
      <c r="AB2" s="928"/>
      <c r="AC2" s="928"/>
      <c r="AD2" s="928"/>
      <c r="AE2" s="929"/>
      <c r="AF2" s="927" t="s">
        <v>117</v>
      </c>
      <c r="AG2" s="928"/>
      <c r="AH2" s="928"/>
      <c r="AI2" s="928"/>
      <c r="AJ2" s="928"/>
      <c r="AK2" s="928"/>
      <c r="AL2" s="928"/>
      <c r="AM2" s="928"/>
      <c r="AN2" s="928"/>
      <c r="AO2" s="928"/>
      <c r="AP2" s="928"/>
      <c r="AQ2" s="928"/>
      <c r="AR2" s="928"/>
      <c r="AS2" s="929"/>
      <c r="AT2" s="927" t="s">
        <v>118</v>
      </c>
      <c r="AU2" s="928"/>
      <c r="AV2" s="928"/>
      <c r="AW2" s="928"/>
      <c r="AX2" s="928"/>
      <c r="AY2" s="928"/>
      <c r="AZ2" s="928"/>
      <c r="BA2" s="928"/>
      <c r="BB2" s="928"/>
      <c r="BC2" s="928"/>
      <c r="BD2" s="928"/>
      <c r="BE2" s="928"/>
      <c r="BF2" s="928"/>
      <c r="BG2" s="929"/>
      <c r="BH2" s="927" t="s">
        <v>119</v>
      </c>
      <c r="BI2" s="928"/>
      <c r="BJ2" s="928"/>
      <c r="BK2" s="928"/>
      <c r="BL2" s="928"/>
      <c r="BM2" s="928"/>
      <c r="BN2" s="928"/>
      <c r="BO2" s="928"/>
      <c r="BP2" s="928"/>
      <c r="BQ2" s="928"/>
      <c r="BR2" s="928"/>
      <c r="BS2" s="928"/>
      <c r="BT2" s="928"/>
      <c r="BU2" s="929"/>
      <c r="BV2" s="927" t="s">
        <v>120</v>
      </c>
      <c r="BW2" s="928"/>
      <c r="BX2" s="928"/>
      <c r="BY2" s="928"/>
      <c r="BZ2" s="928"/>
      <c r="CA2" s="928"/>
      <c r="CB2" s="928"/>
      <c r="CC2" s="928"/>
      <c r="CD2" s="928"/>
      <c r="CE2" s="928"/>
      <c r="CF2" s="928"/>
      <c r="CG2" s="928"/>
      <c r="CH2" s="928"/>
      <c r="CI2" s="929"/>
      <c r="CJ2" s="927" t="s">
        <v>121</v>
      </c>
      <c r="CK2" s="928"/>
      <c r="CL2" s="928"/>
      <c r="CM2" s="928"/>
      <c r="CN2" s="928"/>
      <c r="CO2" s="928"/>
      <c r="CP2" s="928"/>
      <c r="CQ2" s="928"/>
      <c r="CR2" s="928"/>
      <c r="CS2" s="928"/>
      <c r="CT2" s="928"/>
      <c r="CU2" s="928"/>
      <c r="CV2" s="928"/>
      <c r="CW2" s="929"/>
      <c r="CX2" s="936" t="s">
        <v>122</v>
      </c>
      <c r="CY2" s="928"/>
      <c r="CZ2" s="928"/>
      <c r="DA2" s="928"/>
      <c r="DB2" s="928"/>
      <c r="DC2" s="928"/>
      <c r="DD2" s="928"/>
      <c r="DE2" s="928"/>
      <c r="DF2" s="928"/>
      <c r="DG2" s="928"/>
      <c r="DH2" s="928"/>
      <c r="DI2" s="928"/>
      <c r="DJ2" s="928"/>
      <c r="DK2" s="929"/>
      <c r="DL2" s="924" t="s">
        <v>63</v>
      </c>
      <c r="DM2" s="944" t="s">
        <v>61</v>
      </c>
      <c r="DN2" s="945"/>
      <c r="DO2" s="1064"/>
      <c r="DP2" s="922"/>
      <c r="DQ2" s="945"/>
      <c r="DR2" s="945"/>
      <c r="DS2" s="1084"/>
      <c r="DT2" s="1058"/>
      <c r="DU2" s="1061"/>
      <c r="DV2" s="1061"/>
      <c r="DW2" s="1067"/>
      <c r="DX2" s="1069" t="s">
        <v>123</v>
      </c>
      <c r="DY2" s="1071" t="s">
        <v>124</v>
      </c>
      <c r="DZ2" s="1073" t="s">
        <v>125</v>
      </c>
      <c r="EA2" s="1074" t="s">
        <v>126</v>
      </c>
    </row>
    <row r="3" spans="1:146" ht="13.5" thickBot="1" x14ac:dyDescent="0.25">
      <c r="A3" s="997"/>
      <c r="B3" s="998"/>
      <c r="C3" s="1010"/>
      <c r="D3" s="1000"/>
      <c r="E3" s="1030"/>
      <c r="F3" s="925"/>
      <c r="G3" s="945"/>
      <c r="H3" s="945"/>
      <c r="I3" s="978"/>
      <c r="J3" s="1005"/>
      <c r="K3" s="1006"/>
      <c r="L3" s="945"/>
      <c r="M3" s="945"/>
      <c r="N3" s="945"/>
      <c r="O3" s="978"/>
      <c r="P3" s="945"/>
      <c r="Q3" s="981"/>
      <c r="R3" s="927" t="s">
        <v>43</v>
      </c>
      <c r="S3" s="928"/>
      <c r="T3" s="928"/>
      <c r="U3" s="928"/>
      <c r="V3" s="928"/>
      <c r="W3" s="928"/>
      <c r="X3" s="928"/>
      <c r="Y3" s="928"/>
      <c r="Z3" s="928"/>
      <c r="AA3" s="928"/>
      <c r="AB3" s="928"/>
      <c r="AC3" s="928"/>
      <c r="AD3" s="928"/>
      <c r="AE3" s="929"/>
      <c r="AF3" s="927" t="s">
        <v>43</v>
      </c>
      <c r="AG3" s="928"/>
      <c r="AH3" s="928"/>
      <c r="AI3" s="928"/>
      <c r="AJ3" s="928"/>
      <c r="AK3" s="928"/>
      <c r="AL3" s="928"/>
      <c r="AM3" s="928"/>
      <c r="AN3" s="928"/>
      <c r="AO3" s="928"/>
      <c r="AP3" s="928"/>
      <c r="AQ3" s="928"/>
      <c r="AR3" s="928"/>
      <c r="AS3" s="929"/>
      <c r="AT3" s="927" t="s">
        <v>43</v>
      </c>
      <c r="AU3" s="928"/>
      <c r="AV3" s="928"/>
      <c r="AW3" s="928"/>
      <c r="AX3" s="928"/>
      <c r="AY3" s="928"/>
      <c r="AZ3" s="928"/>
      <c r="BA3" s="928"/>
      <c r="BB3" s="928"/>
      <c r="BC3" s="928"/>
      <c r="BD3" s="928"/>
      <c r="BE3" s="928"/>
      <c r="BF3" s="928"/>
      <c r="BG3" s="929"/>
      <c r="BH3" s="927" t="s">
        <v>43</v>
      </c>
      <c r="BI3" s="928"/>
      <c r="BJ3" s="928"/>
      <c r="BK3" s="928"/>
      <c r="BL3" s="928"/>
      <c r="BM3" s="928"/>
      <c r="BN3" s="928"/>
      <c r="BO3" s="928"/>
      <c r="BP3" s="928"/>
      <c r="BQ3" s="928"/>
      <c r="BR3" s="928"/>
      <c r="BS3" s="928"/>
      <c r="BT3" s="928"/>
      <c r="BU3" s="929"/>
      <c r="BV3" s="927" t="s">
        <v>43</v>
      </c>
      <c r="BW3" s="928"/>
      <c r="BX3" s="928"/>
      <c r="BY3" s="928"/>
      <c r="BZ3" s="928"/>
      <c r="CA3" s="928"/>
      <c r="CB3" s="928"/>
      <c r="CC3" s="928"/>
      <c r="CD3" s="928"/>
      <c r="CE3" s="928"/>
      <c r="CF3" s="928"/>
      <c r="CG3" s="928"/>
      <c r="CH3" s="928"/>
      <c r="CI3" s="929"/>
      <c r="CJ3" s="927" t="s">
        <v>43</v>
      </c>
      <c r="CK3" s="928"/>
      <c r="CL3" s="928"/>
      <c r="CM3" s="928"/>
      <c r="CN3" s="928"/>
      <c r="CO3" s="928"/>
      <c r="CP3" s="928"/>
      <c r="CQ3" s="928"/>
      <c r="CR3" s="928"/>
      <c r="CS3" s="928"/>
      <c r="CT3" s="928"/>
      <c r="CU3" s="928"/>
      <c r="CV3" s="928"/>
      <c r="CW3" s="929"/>
      <c r="CX3" s="936" t="s">
        <v>43</v>
      </c>
      <c r="CY3" s="928"/>
      <c r="CZ3" s="928"/>
      <c r="DA3" s="928"/>
      <c r="DB3" s="928"/>
      <c r="DC3" s="928"/>
      <c r="DD3" s="928"/>
      <c r="DE3" s="928"/>
      <c r="DF3" s="928"/>
      <c r="DG3" s="928"/>
      <c r="DH3" s="928"/>
      <c r="DI3" s="928"/>
      <c r="DJ3" s="928"/>
      <c r="DK3" s="929"/>
      <c r="DL3" s="925"/>
      <c r="DM3" s="945"/>
      <c r="DN3" s="945"/>
      <c r="DO3" s="1064"/>
      <c r="DP3" s="922"/>
      <c r="DQ3" s="945"/>
      <c r="DR3" s="945"/>
      <c r="DS3" s="1084"/>
      <c r="DT3" s="1058"/>
      <c r="DU3" s="1061"/>
      <c r="DV3" s="1061"/>
      <c r="DW3" s="1067"/>
      <c r="DX3" s="1069"/>
      <c r="DY3" s="1071"/>
      <c r="DZ3" s="1067"/>
      <c r="EA3" s="1075"/>
    </row>
    <row r="4" spans="1:146" ht="13.5" thickBot="1" x14ac:dyDescent="0.25">
      <c r="A4" s="997"/>
      <c r="B4" s="998"/>
      <c r="C4" s="1010"/>
      <c r="D4" s="1000"/>
      <c r="E4" s="1030"/>
      <c r="F4" s="925"/>
      <c r="G4" s="945"/>
      <c r="H4" s="945"/>
      <c r="I4" s="978"/>
      <c r="J4" s="1007"/>
      <c r="K4" s="1008"/>
      <c r="L4" s="945"/>
      <c r="M4" s="945"/>
      <c r="N4" s="945"/>
      <c r="O4" s="978"/>
      <c r="P4" s="945"/>
      <c r="Q4" s="981"/>
      <c r="R4" s="927">
        <v>1</v>
      </c>
      <c r="S4" s="928"/>
      <c r="T4" s="928"/>
      <c r="U4" s="928"/>
      <c r="V4" s="928"/>
      <c r="W4" s="928"/>
      <c r="X4" s="929"/>
      <c r="Y4" s="927">
        <v>2</v>
      </c>
      <c r="Z4" s="928"/>
      <c r="AA4" s="928"/>
      <c r="AB4" s="928"/>
      <c r="AC4" s="928"/>
      <c r="AD4" s="928"/>
      <c r="AE4" s="929"/>
      <c r="AF4" s="927">
        <v>3</v>
      </c>
      <c r="AG4" s="928"/>
      <c r="AH4" s="928"/>
      <c r="AI4" s="928"/>
      <c r="AJ4" s="928"/>
      <c r="AK4" s="928"/>
      <c r="AL4" s="929"/>
      <c r="AM4" s="927">
        <v>4</v>
      </c>
      <c r="AN4" s="928"/>
      <c r="AO4" s="928"/>
      <c r="AP4" s="928"/>
      <c r="AQ4" s="928"/>
      <c r="AR4" s="928"/>
      <c r="AS4" s="992"/>
      <c r="AT4" s="927">
        <v>5</v>
      </c>
      <c r="AU4" s="928"/>
      <c r="AV4" s="928"/>
      <c r="AW4" s="928"/>
      <c r="AX4" s="928"/>
      <c r="AY4" s="928"/>
      <c r="AZ4" s="929"/>
      <c r="BA4" s="927">
        <v>6</v>
      </c>
      <c r="BB4" s="928"/>
      <c r="BC4" s="928"/>
      <c r="BD4" s="928"/>
      <c r="BE4" s="928"/>
      <c r="BF4" s="928"/>
      <c r="BG4" s="929"/>
      <c r="BH4" s="927">
        <v>7</v>
      </c>
      <c r="BI4" s="928"/>
      <c r="BJ4" s="928"/>
      <c r="BK4" s="928"/>
      <c r="BL4" s="928"/>
      <c r="BM4" s="928"/>
      <c r="BN4" s="929"/>
      <c r="BO4" s="927">
        <v>8</v>
      </c>
      <c r="BP4" s="928"/>
      <c r="BQ4" s="928"/>
      <c r="BR4" s="928"/>
      <c r="BS4" s="928"/>
      <c r="BT4" s="928"/>
      <c r="BU4" s="929"/>
      <c r="BV4" s="927">
        <v>9</v>
      </c>
      <c r="BW4" s="928"/>
      <c r="BX4" s="928"/>
      <c r="BY4" s="928"/>
      <c r="BZ4" s="928"/>
      <c r="CA4" s="928"/>
      <c r="CB4" s="929"/>
      <c r="CC4" s="927">
        <v>10</v>
      </c>
      <c r="CD4" s="928"/>
      <c r="CE4" s="928"/>
      <c r="CF4" s="928"/>
      <c r="CG4" s="928"/>
      <c r="CH4" s="928"/>
      <c r="CI4" s="929"/>
      <c r="CJ4" s="927">
        <v>11</v>
      </c>
      <c r="CK4" s="928"/>
      <c r="CL4" s="928"/>
      <c r="CM4" s="928"/>
      <c r="CN4" s="928"/>
      <c r="CO4" s="928"/>
      <c r="CP4" s="929"/>
      <c r="CQ4" s="927">
        <v>12</v>
      </c>
      <c r="CR4" s="928"/>
      <c r="CS4" s="928"/>
      <c r="CT4" s="928"/>
      <c r="CU4" s="928"/>
      <c r="CV4" s="928"/>
      <c r="CW4" s="929"/>
      <c r="CX4" s="936">
        <v>13</v>
      </c>
      <c r="CY4" s="928"/>
      <c r="CZ4" s="928"/>
      <c r="DA4" s="928"/>
      <c r="DB4" s="928"/>
      <c r="DC4" s="928"/>
      <c r="DD4" s="928"/>
      <c r="DE4" s="928">
        <v>14</v>
      </c>
      <c r="DF4" s="928"/>
      <c r="DG4" s="928"/>
      <c r="DH4" s="928"/>
      <c r="DI4" s="928"/>
      <c r="DJ4" s="928"/>
      <c r="DK4" s="929"/>
      <c r="DL4" s="925"/>
      <c r="DM4" s="945"/>
      <c r="DN4" s="945"/>
      <c r="DO4" s="1064"/>
      <c r="DP4" s="922"/>
      <c r="DQ4" s="945"/>
      <c r="DR4" s="945"/>
      <c r="DS4" s="1084"/>
      <c r="DT4" s="1058"/>
      <c r="DU4" s="1061"/>
      <c r="DV4" s="1061"/>
      <c r="DW4" s="1067"/>
      <c r="DX4" s="1069"/>
      <c r="DY4" s="1071"/>
      <c r="DZ4" s="1067"/>
      <c r="EA4" s="1075"/>
    </row>
    <row r="5" spans="1:146" ht="13.5" customHeight="1" thickBot="1" x14ac:dyDescent="0.25">
      <c r="A5" s="997"/>
      <c r="B5" s="998"/>
      <c r="C5" s="1010"/>
      <c r="D5" s="1000"/>
      <c r="E5" s="1030"/>
      <c r="F5" s="925"/>
      <c r="G5" s="945"/>
      <c r="H5" s="945"/>
      <c r="I5" s="978"/>
      <c r="J5" s="945" t="s">
        <v>127</v>
      </c>
      <c r="K5" s="945" t="s">
        <v>128</v>
      </c>
      <c r="L5" s="945"/>
      <c r="M5" s="945"/>
      <c r="N5" s="945"/>
      <c r="O5" s="978"/>
      <c r="P5" s="945"/>
      <c r="Q5" s="981"/>
      <c r="R5" s="927" t="s">
        <v>129</v>
      </c>
      <c r="S5" s="928"/>
      <c r="T5" s="928"/>
      <c r="U5" s="928"/>
      <c r="V5" s="933" t="s">
        <v>130</v>
      </c>
      <c r="W5" s="930" t="s">
        <v>110</v>
      </c>
      <c r="X5" s="941" t="s">
        <v>131</v>
      </c>
      <c r="Y5" s="927" t="s">
        <v>129</v>
      </c>
      <c r="Z5" s="928"/>
      <c r="AA5" s="928"/>
      <c r="AB5" s="928"/>
      <c r="AC5" s="933" t="s">
        <v>130</v>
      </c>
      <c r="AD5" s="930" t="s">
        <v>110</v>
      </c>
      <c r="AE5" s="941" t="s">
        <v>131</v>
      </c>
      <c r="AF5" s="927" t="s">
        <v>129</v>
      </c>
      <c r="AG5" s="928"/>
      <c r="AH5" s="928"/>
      <c r="AI5" s="928"/>
      <c r="AJ5" s="933" t="s">
        <v>130</v>
      </c>
      <c r="AK5" s="930" t="s">
        <v>110</v>
      </c>
      <c r="AL5" s="941" t="s">
        <v>131</v>
      </c>
      <c r="AM5" s="927" t="s">
        <v>129</v>
      </c>
      <c r="AN5" s="928"/>
      <c r="AO5" s="928"/>
      <c r="AP5" s="928"/>
      <c r="AQ5" s="933" t="s">
        <v>130</v>
      </c>
      <c r="AR5" s="930" t="s">
        <v>110</v>
      </c>
      <c r="AS5" s="941" t="s">
        <v>131</v>
      </c>
      <c r="AT5" s="927" t="s">
        <v>129</v>
      </c>
      <c r="AU5" s="928"/>
      <c r="AV5" s="928"/>
      <c r="AW5" s="928"/>
      <c r="AX5" s="933" t="s">
        <v>130</v>
      </c>
      <c r="AY5" s="930" t="s">
        <v>110</v>
      </c>
      <c r="AZ5" s="941" t="s">
        <v>131</v>
      </c>
      <c r="BA5" s="927" t="s">
        <v>129</v>
      </c>
      <c r="BB5" s="928"/>
      <c r="BC5" s="928"/>
      <c r="BD5" s="928"/>
      <c r="BE5" s="933" t="s">
        <v>130</v>
      </c>
      <c r="BF5" s="930" t="s">
        <v>110</v>
      </c>
      <c r="BG5" s="941" t="s">
        <v>131</v>
      </c>
      <c r="BH5" s="927" t="s">
        <v>129</v>
      </c>
      <c r="BI5" s="928"/>
      <c r="BJ5" s="928"/>
      <c r="BK5" s="928"/>
      <c r="BL5" s="933" t="s">
        <v>130</v>
      </c>
      <c r="BM5" s="930" t="s">
        <v>110</v>
      </c>
      <c r="BN5" s="941" t="s">
        <v>131</v>
      </c>
      <c r="BO5" s="927" t="s">
        <v>129</v>
      </c>
      <c r="BP5" s="928"/>
      <c r="BQ5" s="928"/>
      <c r="BR5" s="928"/>
      <c r="BS5" s="933" t="s">
        <v>130</v>
      </c>
      <c r="BT5" s="930" t="s">
        <v>110</v>
      </c>
      <c r="BU5" s="941" t="s">
        <v>131</v>
      </c>
      <c r="BV5" s="927" t="s">
        <v>129</v>
      </c>
      <c r="BW5" s="928"/>
      <c r="BX5" s="928"/>
      <c r="BY5" s="928"/>
      <c r="BZ5" s="933" t="s">
        <v>130</v>
      </c>
      <c r="CA5" s="930" t="s">
        <v>110</v>
      </c>
      <c r="CB5" s="941" t="s">
        <v>131</v>
      </c>
      <c r="CC5" s="927" t="s">
        <v>129</v>
      </c>
      <c r="CD5" s="928"/>
      <c r="CE5" s="928"/>
      <c r="CF5" s="928"/>
      <c r="CG5" s="933" t="s">
        <v>130</v>
      </c>
      <c r="CH5" s="930" t="s">
        <v>110</v>
      </c>
      <c r="CI5" s="941" t="s">
        <v>131</v>
      </c>
      <c r="CJ5" s="927" t="s">
        <v>129</v>
      </c>
      <c r="CK5" s="928"/>
      <c r="CL5" s="928"/>
      <c r="CM5" s="928"/>
      <c r="CN5" s="933" t="s">
        <v>130</v>
      </c>
      <c r="CO5" s="930" t="s">
        <v>110</v>
      </c>
      <c r="CP5" s="941" t="s">
        <v>131</v>
      </c>
      <c r="CQ5" s="927" t="s">
        <v>129</v>
      </c>
      <c r="CR5" s="928"/>
      <c r="CS5" s="928"/>
      <c r="CT5" s="928"/>
      <c r="CU5" s="933" t="s">
        <v>130</v>
      </c>
      <c r="CV5" s="930" t="s">
        <v>110</v>
      </c>
      <c r="CW5" s="941" t="s">
        <v>131</v>
      </c>
      <c r="CX5" s="936" t="s">
        <v>129</v>
      </c>
      <c r="CY5" s="928"/>
      <c r="CZ5" s="928"/>
      <c r="DA5" s="928"/>
      <c r="DB5" s="937" t="s">
        <v>132</v>
      </c>
      <c r="DC5" s="930" t="s">
        <v>110</v>
      </c>
      <c r="DD5" s="938" t="s">
        <v>131</v>
      </c>
      <c r="DE5" s="928" t="s">
        <v>129</v>
      </c>
      <c r="DF5" s="928"/>
      <c r="DG5" s="928"/>
      <c r="DH5" s="928"/>
      <c r="DI5" s="937" t="s">
        <v>132</v>
      </c>
      <c r="DJ5" s="930" t="s">
        <v>110</v>
      </c>
      <c r="DK5" s="941" t="s">
        <v>131</v>
      </c>
      <c r="DL5" s="925"/>
      <c r="DM5" s="945"/>
      <c r="DN5" s="945"/>
      <c r="DO5" s="1064"/>
      <c r="DP5" s="922"/>
      <c r="DQ5" s="945"/>
      <c r="DR5" s="945"/>
      <c r="DS5" s="1084"/>
      <c r="DT5" s="1058"/>
      <c r="DU5" s="1061"/>
      <c r="DV5" s="1061"/>
      <c r="DW5" s="1067"/>
      <c r="DX5" s="1069"/>
      <c r="DY5" s="1071"/>
      <c r="DZ5" s="1067"/>
      <c r="EA5" s="1075"/>
    </row>
    <row r="6" spans="1:146" ht="13.5" customHeight="1" thickBot="1" x14ac:dyDescent="0.25">
      <c r="A6" s="997"/>
      <c r="B6" s="998"/>
      <c r="C6" s="1010"/>
      <c r="D6" s="1000"/>
      <c r="E6" s="1030"/>
      <c r="F6" s="925"/>
      <c r="G6" s="945"/>
      <c r="H6" s="945"/>
      <c r="I6" s="978"/>
      <c r="J6" s="945"/>
      <c r="K6" s="945"/>
      <c r="L6" s="945"/>
      <c r="M6" s="945"/>
      <c r="N6" s="945"/>
      <c r="O6" s="978"/>
      <c r="P6" s="945"/>
      <c r="Q6" s="981"/>
      <c r="R6" s="927" t="e" cm="1">
        <f t="array" aca="1" ref="R6" ca="1">COUNTIF(OFFSET(титул!$B19,0,0,1,MIN(_xlfn.IFNA(MATCH({"С","З"},титул!$B19:$BA19,0),53))),"Т")</f>
        <v>#NAME?</v>
      </c>
      <c r="S6" s="928"/>
      <c r="T6" s="928"/>
      <c r="U6" s="928"/>
      <c r="V6" s="934"/>
      <c r="W6" s="931"/>
      <c r="X6" s="942"/>
      <c r="Y6" s="927" t="e">
        <f ca="1">титул!F36-R6</f>
        <v>#NAME?</v>
      </c>
      <c r="Z6" s="928"/>
      <c r="AA6" s="928"/>
      <c r="AB6" s="928"/>
      <c r="AC6" s="934"/>
      <c r="AD6" s="931"/>
      <c r="AE6" s="942"/>
      <c r="AF6" s="927" t="e" cm="1">
        <f t="array" aca="1" ref="AF6" ca="1">COUNTIF(OFFSET(титул!$B20,0,0,1,MIN(_xlfn.IFNA(MATCH({"С","З"},титул!$B20:$BA20,0),53))),"Т")</f>
        <v>#NAME?</v>
      </c>
      <c r="AG6" s="928"/>
      <c r="AH6" s="928"/>
      <c r="AI6" s="928"/>
      <c r="AJ6" s="934"/>
      <c r="AK6" s="931"/>
      <c r="AL6" s="942"/>
      <c r="AM6" s="927" t="e">
        <f ca="1">титул!F37-AF6</f>
        <v>#NAME?</v>
      </c>
      <c r="AN6" s="928"/>
      <c r="AO6" s="928"/>
      <c r="AP6" s="928"/>
      <c r="AQ6" s="934"/>
      <c r="AR6" s="931"/>
      <c r="AS6" s="942"/>
      <c r="AT6" s="927" t="e" cm="1">
        <f t="array" aca="1" ref="AT6" ca="1">COUNTIF(OFFSET(титул!$B21,0,0,1,MIN(_xlfn.IFNA(MATCH({"С","З"},титул!$B21:$BA21,0),53))),"Т")</f>
        <v>#NAME?</v>
      </c>
      <c r="AU6" s="928"/>
      <c r="AV6" s="928"/>
      <c r="AW6" s="928"/>
      <c r="AX6" s="934"/>
      <c r="AY6" s="931"/>
      <c r="AZ6" s="942"/>
      <c r="BA6" s="927" t="e">
        <f ca="1">титул!F38-AT6</f>
        <v>#NAME?</v>
      </c>
      <c r="BB6" s="928"/>
      <c r="BC6" s="928"/>
      <c r="BD6" s="928"/>
      <c r="BE6" s="934"/>
      <c r="BF6" s="931"/>
      <c r="BG6" s="942"/>
      <c r="BH6" s="927" t="e" cm="1">
        <f t="array" aca="1" ref="BH6" ca="1">COUNTIF(OFFSET(титул!$B22,0,0,1,MIN(_xlfn.IFNA(MATCH({"С","З"},титул!$B22:$BA22,0),53))),"Т")</f>
        <v>#NAME?</v>
      </c>
      <c r="BI6" s="928"/>
      <c r="BJ6" s="928"/>
      <c r="BK6" s="928"/>
      <c r="BL6" s="934"/>
      <c r="BM6" s="931"/>
      <c r="BN6" s="942"/>
      <c r="BO6" s="927" t="e">
        <f ca="1">титул!F39-BH6</f>
        <v>#NAME?</v>
      </c>
      <c r="BP6" s="928"/>
      <c r="BQ6" s="928"/>
      <c r="BR6" s="928"/>
      <c r="BS6" s="934"/>
      <c r="BT6" s="931"/>
      <c r="BU6" s="942"/>
      <c r="BV6" s="927" t="e" cm="1">
        <f t="array" aca="1" ref="BV6" ca="1">COUNTIF(OFFSET(титул!$B23,0,0,1,MIN(_xlfn.IFNA(MATCH({"С","З"},титул!$B23:$BA23,0),53))),"Т")</f>
        <v>#NAME?</v>
      </c>
      <c r="BW6" s="928"/>
      <c r="BX6" s="928"/>
      <c r="BY6" s="928"/>
      <c r="BZ6" s="934"/>
      <c r="CA6" s="931"/>
      <c r="CB6" s="942"/>
      <c r="CC6" s="927" t="e">
        <f ca="1">титул!F40-BV6</f>
        <v>#NAME?</v>
      </c>
      <c r="CD6" s="928"/>
      <c r="CE6" s="928"/>
      <c r="CF6" s="928"/>
      <c r="CG6" s="934"/>
      <c r="CH6" s="931"/>
      <c r="CI6" s="942"/>
      <c r="CJ6" s="927" t="e" cm="1">
        <f t="array" aca="1" ref="CJ6" ca="1">COUNTIF(OFFSET(титул!$B24,0,0,1,MIN(_xlfn.IFNA(MATCH({"С","З"},титул!$B24:$BA24,0),53))),"Т")</f>
        <v>#NAME?</v>
      </c>
      <c r="CK6" s="928"/>
      <c r="CL6" s="928"/>
      <c r="CM6" s="928"/>
      <c r="CN6" s="934"/>
      <c r="CO6" s="931"/>
      <c r="CP6" s="942"/>
      <c r="CQ6" s="927" t="e">
        <f ca="1">титул!F41-CJ6</f>
        <v>#NAME?</v>
      </c>
      <c r="CR6" s="928"/>
      <c r="CS6" s="928"/>
      <c r="CT6" s="928"/>
      <c r="CU6" s="934"/>
      <c r="CV6" s="931"/>
      <c r="CW6" s="942"/>
      <c r="CX6" s="936" cm="1">
        <f t="array" aca="1" ref="CX6" ca="1">IFERROR(COUNTIF(OFFSET(титул!$B25,0,0,1,MIN(_xlfn.IFNA(MATCH({"С","З"},титул!$B25:$BA25,0),""))),"Т"),0)</f>
        <v>0</v>
      </c>
      <c r="CY6" s="928"/>
      <c r="CZ6" s="928"/>
      <c r="DA6" s="928"/>
      <c r="DB6" s="934"/>
      <c r="DC6" s="931"/>
      <c r="DD6" s="939"/>
      <c r="DE6" s="928">
        <f ca="1">титул!$F42-CX6</f>
        <v>0</v>
      </c>
      <c r="DF6" s="928"/>
      <c r="DG6" s="928"/>
      <c r="DH6" s="928"/>
      <c r="DI6" s="934"/>
      <c r="DJ6" s="931"/>
      <c r="DK6" s="942"/>
      <c r="DL6" s="925"/>
      <c r="DM6" s="945"/>
      <c r="DN6" s="945"/>
      <c r="DO6" s="1064"/>
      <c r="DP6" s="922"/>
      <c r="DQ6" s="945"/>
      <c r="DR6" s="945"/>
      <c r="DS6" s="1084"/>
      <c r="DT6" s="1058"/>
      <c r="DU6" s="1061"/>
      <c r="DV6" s="1061"/>
      <c r="DW6" s="1067"/>
      <c r="DX6" s="1069"/>
      <c r="DY6" s="1071"/>
      <c r="DZ6" s="1067"/>
      <c r="EA6" s="1075"/>
      <c r="ED6" s="1077" t="s">
        <v>133</v>
      </c>
      <c r="EE6" s="1078"/>
      <c r="EF6" s="1078"/>
      <c r="EG6" s="1078"/>
      <c r="EH6" s="1078"/>
      <c r="EI6" s="1078"/>
      <c r="EJ6" s="1079"/>
      <c r="EL6" s="447" t="s">
        <v>134</v>
      </c>
      <c r="EM6" s="448" t="s">
        <v>135</v>
      </c>
      <c r="EN6" s="448" t="s">
        <v>366</v>
      </c>
      <c r="EO6" s="448" t="s">
        <v>136</v>
      </c>
    </row>
    <row r="7" spans="1:146" ht="18.75" customHeight="1" thickBot="1" x14ac:dyDescent="0.25">
      <c r="A7" s="997"/>
      <c r="B7" s="998"/>
      <c r="C7" s="1011"/>
      <c r="D7" s="1001"/>
      <c r="E7" s="1031"/>
      <c r="F7" s="926"/>
      <c r="G7" s="946"/>
      <c r="H7" s="946"/>
      <c r="I7" s="979"/>
      <c r="J7" s="946"/>
      <c r="K7" s="946"/>
      <c r="L7" s="946"/>
      <c r="M7" s="946"/>
      <c r="N7" s="946"/>
      <c r="O7" s="979"/>
      <c r="P7" s="946"/>
      <c r="Q7" s="982"/>
      <c r="R7" s="347" t="s">
        <v>137</v>
      </c>
      <c r="S7" s="348" t="s">
        <v>138</v>
      </c>
      <c r="T7" s="348" t="s">
        <v>139</v>
      </c>
      <c r="U7" s="563" t="s">
        <v>140</v>
      </c>
      <c r="V7" s="935"/>
      <c r="W7" s="932"/>
      <c r="X7" s="943"/>
      <c r="Y7" s="347" t="s">
        <v>137</v>
      </c>
      <c r="Z7" s="348" t="s">
        <v>138</v>
      </c>
      <c r="AA7" s="348" t="s">
        <v>139</v>
      </c>
      <c r="AB7" s="563" t="s">
        <v>140</v>
      </c>
      <c r="AC7" s="935"/>
      <c r="AD7" s="932"/>
      <c r="AE7" s="943"/>
      <c r="AF7" s="347" t="s">
        <v>137</v>
      </c>
      <c r="AG7" s="348" t="s">
        <v>138</v>
      </c>
      <c r="AH7" s="348" t="s">
        <v>139</v>
      </c>
      <c r="AI7" s="563" t="s">
        <v>140</v>
      </c>
      <c r="AJ7" s="935"/>
      <c r="AK7" s="932"/>
      <c r="AL7" s="943"/>
      <c r="AM7" s="347" t="s">
        <v>137</v>
      </c>
      <c r="AN7" s="348" t="s">
        <v>138</v>
      </c>
      <c r="AO7" s="348" t="s">
        <v>139</v>
      </c>
      <c r="AP7" s="563" t="s">
        <v>140</v>
      </c>
      <c r="AQ7" s="935"/>
      <c r="AR7" s="932"/>
      <c r="AS7" s="943"/>
      <c r="AT7" s="347" t="s">
        <v>137</v>
      </c>
      <c r="AU7" s="348" t="s">
        <v>138</v>
      </c>
      <c r="AV7" s="348" t="s">
        <v>139</v>
      </c>
      <c r="AW7" s="563" t="s">
        <v>140</v>
      </c>
      <c r="AX7" s="935"/>
      <c r="AY7" s="932"/>
      <c r="AZ7" s="943"/>
      <c r="BA7" s="347" t="s">
        <v>137</v>
      </c>
      <c r="BB7" s="348" t="s">
        <v>138</v>
      </c>
      <c r="BC7" s="348" t="s">
        <v>139</v>
      </c>
      <c r="BD7" s="563" t="s">
        <v>140</v>
      </c>
      <c r="BE7" s="935"/>
      <c r="BF7" s="932"/>
      <c r="BG7" s="943"/>
      <c r="BH7" s="347" t="s">
        <v>137</v>
      </c>
      <c r="BI7" s="348" t="s">
        <v>138</v>
      </c>
      <c r="BJ7" s="348" t="s">
        <v>139</v>
      </c>
      <c r="BK7" s="563" t="s">
        <v>140</v>
      </c>
      <c r="BL7" s="935"/>
      <c r="BM7" s="932"/>
      <c r="BN7" s="943"/>
      <c r="BO7" s="347" t="s">
        <v>137</v>
      </c>
      <c r="BP7" s="348" t="s">
        <v>138</v>
      </c>
      <c r="BQ7" s="348" t="s">
        <v>139</v>
      </c>
      <c r="BR7" s="563" t="s">
        <v>140</v>
      </c>
      <c r="BS7" s="935"/>
      <c r="BT7" s="932"/>
      <c r="BU7" s="943"/>
      <c r="BV7" s="347" t="s">
        <v>137</v>
      </c>
      <c r="BW7" s="348" t="s">
        <v>138</v>
      </c>
      <c r="BX7" s="348" t="s">
        <v>139</v>
      </c>
      <c r="BY7" s="563" t="s">
        <v>140</v>
      </c>
      <c r="BZ7" s="935"/>
      <c r="CA7" s="932"/>
      <c r="CB7" s="943"/>
      <c r="CC7" s="347" t="s">
        <v>137</v>
      </c>
      <c r="CD7" s="348" t="s">
        <v>138</v>
      </c>
      <c r="CE7" s="348" t="s">
        <v>139</v>
      </c>
      <c r="CF7" s="563" t="s">
        <v>140</v>
      </c>
      <c r="CG7" s="935"/>
      <c r="CH7" s="932"/>
      <c r="CI7" s="943"/>
      <c r="CJ7" s="347" t="s">
        <v>137</v>
      </c>
      <c r="CK7" s="348" t="s">
        <v>138</v>
      </c>
      <c r="CL7" s="348" t="s">
        <v>139</v>
      </c>
      <c r="CM7" s="563" t="s">
        <v>140</v>
      </c>
      <c r="CN7" s="935"/>
      <c r="CO7" s="932"/>
      <c r="CP7" s="943"/>
      <c r="CQ7" s="347" t="s">
        <v>137</v>
      </c>
      <c r="CR7" s="348" t="s">
        <v>138</v>
      </c>
      <c r="CS7" s="348" t="s">
        <v>139</v>
      </c>
      <c r="CT7" s="563" t="s">
        <v>140</v>
      </c>
      <c r="CU7" s="935"/>
      <c r="CV7" s="932"/>
      <c r="CW7" s="943"/>
      <c r="CX7" s="564" t="s">
        <v>137</v>
      </c>
      <c r="CY7" s="348" t="s">
        <v>138</v>
      </c>
      <c r="CZ7" s="348" t="s">
        <v>139</v>
      </c>
      <c r="DA7" s="563" t="s">
        <v>140</v>
      </c>
      <c r="DB7" s="935"/>
      <c r="DC7" s="932"/>
      <c r="DD7" s="940"/>
      <c r="DE7" s="348" t="s">
        <v>137</v>
      </c>
      <c r="DF7" s="348" t="s">
        <v>138</v>
      </c>
      <c r="DG7" s="348" t="s">
        <v>139</v>
      </c>
      <c r="DH7" s="563" t="s">
        <v>140</v>
      </c>
      <c r="DI7" s="935"/>
      <c r="DJ7" s="932"/>
      <c r="DK7" s="943"/>
      <c r="DL7" s="926"/>
      <c r="DM7" s="946"/>
      <c r="DN7" s="946"/>
      <c r="DO7" s="1065"/>
      <c r="DP7" s="923"/>
      <c r="DQ7" s="946"/>
      <c r="DR7" s="946"/>
      <c r="DS7" s="1085"/>
      <c r="DT7" s="1059"/>
      <c r="DU7" s="1062"/>
      <c r="DV7" s="1062"/>
      <c r="DW7" s="1068"/>
      <c r="DX7" s="1070"/>
      <c r="DY7" s="1072"/>
      <c r="DZ7" s="1068"/>
      <c r="EA7" s="1076"/>
      <c r="ED7" s="446">
        <v>1</v>
      </c>
      <c r="EE7" s="446">
        <v>2</v>
      </c>
      <c r="EF7" s="446">
        <v>3</v>
      </c>
      <c r="EG7" s="446">
        <v>4</v>
      </c>
      <c r="EH7" s="446">
        <v>5</v>
      </c>
      <c r="EI7" s="446">
        <v>6</v>
      </c>
      <c r="EJ7" s="446">
        <v>7</v>
      </c>
      <c r="EL7" s="446">
        <f ca="1">EL442</f>
        <v>14</v>
      </c>
      <c r="EM7" s="447">
        <f>EM442</f>
        <v>0</v>
      </c>
      <c r="EN7" s="447">
        <f>EN442</f>
        <v>0</v>
      </c>
      <c r="EO7" s="447">
        <f ca="1">EO442</f>
        <v>0</v>
      </c>
      <c r="EP7" s="226" t="e">
        <f ca="1">IF(_xlfn.CONCAT(EP10:EP440)&lt;&gt;"",REPLACE(_xlfn.CONCAT(EP10:EP440),LEN(_xlfn.CONCAT(EP10:EP440)),1,""),"")</f>
        <v>#NAME?</v>
      </c>
    </row>
    <row r="8" spans="1:146" ht="13.5" thickBot="1" x14ac:dyDescent="0.25">
      <c r="A8" s="428"/>
      <c r="B8" s="277" t="s">
        <v>141</v>
      </c>
      <c r="C8" s="365"/>
      <c r="D8" s="442"/>
      <c r="E8" s="278"/>
      <c r="F8" s="279"/>
      <c r="G8" s="279"/>
      <c r="H8" s="279"/>
      <c r="I8" s="279"/>
      <c r="J8" s="279"/>
      <c r="K8" s="279"/>
      <c r="L8" s="279"/>
      <c r="M8" s="280"/>
      <c r="N8" s="280"/>
      <c r="O8" s="281"/>
      <c r="P8" s="281"/>
      <c r="Q8" s="282"/>
      <c r="R8" s="279"/>
      <c r="S8" s="280"/>
      <c r="T8" s="280"/>
      <c r="U8" s="280"/>
      <c r="V8" s="280"/>
      <c r="W8" s="280"/>
      <c r="X8" s="350"/>
      <c r="Y8" s="279"/>
      <c r="Z8" s="280"/>
      <c r="AA8" s="280"/>
      <c r="AB8" s="280"/>
      <c r="AC8" s="280"/>
      <c r="AD8" s="280"/>
      <c r="AE8" s="350"/>
      <c r="AF8" s="279"/>
      <c r="AG8" s="280"/>
      <c r="AH8" s="280"/>
      <c r="AI8" s="280"/>
      <c r="AJ8" s="280"/>
      <c r="AK8" s="280"/>
      <c r="AL8" s="350"/>
      <c r="AM8" s="279"/>
      <c r="AN8" s="280"/>
      <c r="AO8" s="280"/>
      <c r="AP8" s="280"/>
      <c r="AQ8" s="280"/>
      <c r="AR8" s="280"/>
      <c r="AS8" s="350"/>
      <c r="AT8" s="279"/>
      <c r="AU8" s="280"/>
      <c r="AV8" s="280"/>
      <c r="AW8" s="280"/>
      <c r="AX8" s="280"/>
      <c r="AY8" s="280"/>
      <c r="AZ8" s="350"/>
      <c r="BA8" s="279"/>
      <c r="BB8" s="280"/>
      <c r="BC8" s="280"/>
      <c r="BD8" s="280"/>
      <c r="BE8" s="280"/>
      <c r="BF8" s="280"/>
      <c r="BG8" s="350"/>
      <c r="BH8" s="279"/>
      <c r="BI8" s="280"/>
      <c r="BJ8" s="280"/>
      <c r="BK8" s="280"/>
      <c r="BL8" s="280"/>
      <c r="BM8" s="280"/>
      <c r="BN8" s="350"/>
      <c r="BO8" s="279"/>
      <c r="BP8" s="280"/>
      <c r="BQ8" s="280"/>
      <c r="BR8" s="280"/>
      <c r="BS8" s="280"/>
      <c r="BT8" s="280"/>
      <c r="BU8" s="350"/>
      <c r="BV8" s="279"/>
      <c r="BW8" s="280"/>
      <c r="BX8" s="280"/>
      <c r="BY8" s="280"/>
      <c r="BZ8" s="280"/>
      <c r="CA8" s="280"/>
      <c r="CB8" s="350"/>
      <c r="CC8" s="279"/>
      <c r="CD8" s="280"/>
      <c r="CE8" s="280"/>
      <c r="CF8" s="280"/>
      <c r="CG8" s="280"/>
      <c r="CH8" s="280"/>
      <c r="CI8" s="350"/>
      <c r="CJ8" s="279"/>
      <c r="CK8" s="280"/>
      <c r="CL8" s="280"/>
      <c r="CM8" s="280"/>
      <c r="CN8" s="280"/>
      <c r="CO8" s="280"/>
      <c r="CP8" s="350"/>
      <c r="CQ8" s="279"/>
      <c r="CR8" s="280"/>
      <c r="CS8" s="280"/>
      <c r="CT8" s="280"/>
      <c r="CU8" s="280"/>
      <c r="CV8" s="280"/>
      <c r="CW8" s="350"/>
      <c r="CX8" s="283"/>
      <c r="CY8" s="280"/>
      <c r="CZ8" s="280"/>
      <c r="DA8" s="280"/>
      <c r="DB8" s="280"/>
      <c r="DC8" s="280"/>
      <c r="DD8" s="280"/>
      <c r="DE8" s="280"/>
      <c r="DF8" s="280"/>
      <c r="DG8" s="280"/>
      <c r="DH8" s="280"/>
      <c r="DI8" s="280"/>
      <c r="DJ8" s="280"/>
      <c r="DK8" s="350"/>
      <c r="DL8" s="283"/>
      <c r="DM8" s="280"/>
      <c r="DN8" s="280"/>
      <c r="DO8" s="284"/>
      <c r="DP8" s="285"/>
      <c r="DQ8" s="279"/>
      <c r="DR8" s="350"/>
      <c r="DS8" s="428"/>
      <c r="DT8" s="283"/>
      <c r="DU8" s="280"/>
      <c r="DV8" s="280"/>
      <c r="DW8" s="281"/>
      <c r="DX8" s="279"/>
      <c r="DY8" s="280"/>
      <c r="DZ8" s="281"/>
      <c r="EA8" s="428"/>
      <c r="ED8" s="1051"/>
      <c r="EE8" s="1052"/>
      <c r="EF8" s="1052"/>
      <c r="EG8" s="1052"/>
      <c r="EH8" s="1052"/>
      <c r="EI8" s="1052"/>
      <c r="EJ8" s="1053"/>
      <c r="EL8" s="1051"/>
      <c r="EM8" s="1052"/>
      <c r="EN8" s="1052"/>
      <c r="EO8" s="1053"/>
    </row>
    <row r="9" spans="1:146" ht="13.5" thickBot="1" x14ac:dyDescent="0.25">
      <c r="A9" s="88"/>
      <c r="B9" s="89" t="s">
        <v>142</v>
      </c>
      <c r="C9" s="249"/>
      <c r="D9" s="443"/>
      <c r="E9" s="295"/>
      <c r="F9" s="104"/>
      <c r="G9" s="104"/>
      <c r="H9" s="104"/>
      <c r="I9" s="104"/>
      <c r="J9" s="104"/>
      <c r="K9" s="104"/>
      <c r="L9" s="104"/>
      <c r="M9" s="116"/>
      <c r="N9" s="116"/>
      <c r="O9" s="99"/>
      <c r="P9" s="99"/>
      <c r="Q9" s="296"/>
      <c r="R9" s="104"/>
      <c r="S9" s="116"/>
      <c r="T9" s="116"/>
      <c r="U9" s="116"/>
      <c r="V9" s="116"/>
      <c r="W9" s="116"/>
      <c r="X9" s="117"/>
      <c r="Y9" s="104"/>
      <c r="Z9" s="116"/>
      <c r="AA9" s="116"/>
      <c r="AB9" s="116"/>
      <c r="AC9" s="116"/>
      <c r="AD9" s="116"/>
      <c r="AE9" s="117"/>
      <c r="AF9" s="104"/>
      <c r="AG9" s="116"/>
      <c r="AH9" s="116"/>
      <c r="AI9" s="116"/>
      <c r="AJ9" s="116"/>
      <c r="AK9" s="116"/>
      <c r="AL9" s="117"/>
      <c r="AM9" s="104"/>
      <c r="AN9" s="116"/>
      <c r="AO9" s="116"/>
      <c r="AP9" s="116"/>
      <c r="AQ9" s="116"/>
      <c r="AR9" s="116"/>
      <c r="AS9" s="117"/>
      <c r="AT9" s="104"/>
      <c r="AU9" s="116"/>
      <c r="AV9" s="116"/>
      <c r="AW9" s="116"/>
      <c r="AX9" s="116"/>
      <c r="AY9" s="116"/>
      <c r="AZ9" s="117"/>
      <c r="BA9" s="104"/>
      <c r="BB9" s="116"/>
      <c r="BC9" s="116"/>
      <c r="BD9" s="116"/>
      <c r="BE9" s="116"/>
      <c r="BF9" s="116"/>
      <c r="BG9" s="117"/>
      <c r="BH9" s="104"/>
      <c r="BI9" s="116"/>
      <c r="BJ9" s="116"/>
      <c r="BK9" s="116"/>
      <c r="BL9" s="116"/>
      <c r="BM9" s="116"/>
      <c r="BN9" s="117"/>
      <c r="BO9" s="104"/>
      <c r="BP9" s="116"/>
      <c r="BQ9" s="116"/>
      <c r="BR9" s="116"/>
      <c r="BS9" s="116"/>
      <c r="BT9" s="116"/>
      <c r="BU9" s="117"/>
      <c r="BV9" s="104"/>
      <c r="BW9" s="116"/>
      <c r="BX9" s="116"/>
      <c r="BY9" s="116"/>
      <c r="BZ9" s="116"/>
      <c r="CA9" s="116"/>
      <c r="CB9" s="117"/>
      <c r="CC9" s="104"/>
      <c r="CD9" s="116"/>
      <c r="CE9" s="116"/>
      <c r="CF9" s="116"/>
      <c r="CG9" s="116"/>
      <c r="CH9" s="116"/>
      <c r="CI9" s="117"/>
      <c r="CJ9" s="104"/>
      <c r="CK9" s="116"/>
      <c r="CL9" s="116"/>
      <c r="CM9" s="116"/>
      <c r="CN9" s="116"/>
      <c r="CO9" s="116"/>
      <c r="CP9" s="117"/>
      <c r="CQ9" s="104"/>
      <c r="CR9" s="116"/>
      <c r="CS9" s="116"/>
      <c r="CT9" s="116"/>
      <c r="CU9" s="116"/>
      <c r="CV9" s="116"/>
      <c r="CW9" s="117"/>
      <c r="CX9" s="299"/>
      <c r="CY9" s="116"/>
      <c r="CZ9" s="116"/>
      <c r="DA9" s="116"/>
      <c r="DB9" s="116"/>
      <c r="DC9" s="116"/>
      <c r="DD9" s="116"/>
      <c r="DE9" s="116"/>
      <c r="DF9" s="116"/>
      <c r="DG9" s="116"/>
      <c r="DH9" s="116"/>
      <c r="DI9" s="116"/>
      <c r="DJ9" s="116"/>
      <c r="DK9" s="117"/>
      <c r="DL9" s="299"/>
      <c r="DM9" s="116"/>
      <c r="DN9" s="116"/>
      <c r="DO9" s="300"/>
      <c r="DP9" s="301"/>
      <c r="DQ9" s="104"/>
      <c r="DR9" s="117"/>
      <c r="DS9" s="88"/>
      <c r="DT9" s="299"/>
      <c r="DU9" s="116"/>
      <c r="DV9" s="116"/>
      <c r="DW9" s="99"/>
      <c r="DX9" s="104"/>
      <c r="DY9" s="116"/>
      <c r="DZ9" s="99"/>
      <c r="EA9" s="88"/>
      <c r="ED9" s="1054"/>
      <c r="EE9" s="1055"/>
      <c r="EF9" s="1055"/>
      <c r="EG9" s="1055"/>
      <c r="EH9" s="1055"/>
      <c r="EI9" s="1055"/>
      <c r="EJ9" s="1056"/>
      <c r="EL9" s="1054"/>
      <c r="EM9" s="1055"/>
      <c r="EN9" s="1055"/>
      <c r="EO9" s="1056"/>
    </row>
    <row r="10" spans="1:146" x14ac:dyDescent="0.2">
      <c r="A10" s="527" t="e">
        <f ca="1">IF(AND(TRIM($B10)&lt;&gt;"",$E10&lt;&gt;"",$EP10=""),1,"")</f>
        <v>#NAME?</v>
      </c>
      <c r="B10" s="311" t="s">
        <v>377</v>
      </c>
      <c r="C10" s="530">
        <f>IF(ISBLANK(D10),"",VLOOKUP(D10,Довідники!$B$2:$C$45,2,FALSE))</f>
        <v>13</v>
      </c>
      <c r="D10" s="404" t="s">
        <v>397</v>
      </c>
      <c r="E10" s="168">
        <v>3</v>
      </c>
      <c r="F10" s="533" t="str">
        <f>_xlfn.CONCAT(IF($X10=Довідники!$E$4,$R$4&amp;",",""),IF($AE10=Довідники!$E$4,$Y$4&amp;",",""),IF($AL10=Довідники!$E$4,$AF$4&amp;",",""),IF($AS10=Довідники!$E$4,$AM$4&amp;",",""),IF($AZ10=Довідники!$E$4,$AT$4&amp;",",""),IF($BG10=Довідники!$E$4,$BA$4&amp;",",""),IF($BN10=Довідники!$E$4,$BH$4&amp;",",""),IF($BU10=Довідники!$E$4,$BO$4&amp;",",""),IF($CB10=Довідники!$E$4,$BV$4&amp;",",""),IF($CI10=Довідники!$E$4,$CC$4&amp;",",""),IF($CP10=Довідники!$E$4,$CJ$4&amp;",",""),IF($CW10=Довідники!$E$4,$CQ$4&amp;",",""),IF($DD10=Довідники!$E$4,$CX$4&amp;",",""),IF($DK10=Довідники!$E$4,$DE$4&amp;",",""))</f>
        <v/>
      </c>
      <c r="G10" s="533" t="str">
        <f>_xlfn.CONCAT(IF($X10=Довідники!$E$3,$R$4&amp;",",""),IF($X10=Довідники!$E$5,$R$4&amp;"*,",""),IF($AE10=Довідники!$E$3,$Y$4&amp;",",""),IF($AE10=Довідники!$E$5,$Y$4&amp;"*,",""),IF($AL10=Довідники!$E$3,$AF$4&amp;",",""),IF($AL10=Довідники!$E$5,$AF$4&amp;"*,",""),IF($AS10=Довідники!$E$3,$AM$4&amp;",",""),IF($AS10=Довідники!$E$5,$AM$4&amp;"*,",""),IF($AZ10=Довідники!$E$3,$AT$4&amp;",",""),IF($AZ10=Довідники!$E$5,$AT$4&amp;"*,",""),IF($BG10=Довідники!$E$3,$BA$4&amp;",",""),IF($BG10=Довідники!$E$5,$BA$4&amp;"*,",""),IF($BN10=Довідники!$E$3,$BH$4&amp;",",""),IF($BN10=Довідники!$E$5,$BH$4&amp;"*,",""),IF($BU10=Довідники!$E$3,$BO$4&amp;",",""),IF($BU10=Довідники!$E$5,$BO$4&amp;"*,",""),IF($CB10=Довідники!$E$3,$BV$4&amp;",",""),IF($CB10=Довідники!$E$5,$BV$4&amp;"*,",""),IF($CI10=Довідники!$E$3,$CC$4&amp;",",""),IF($CI10=Довідники!$E$5,$CC$4&amp;"*,",""),IF($CP10=Довідники!$E$3,$CJ$4&amp;",",""),IF($CP10=Довідники!$E$5,$CJ$4&amp;"*,",""),IF($CW10=Довідники!$E$3,$CQ$4&amp;",",""),IF($CW10=Довідники!$E$5,$CQ$4&amp;"*,",""),IF($DD10=Довідники!$E$3,$CX$4&amp;",",""),IF($DD10=Довідники!$E$5,$CX$4&amp;"*,",""),IF($DK10=Довідники!$E$3,$DE$4&amp;",",""),IF($DK10=Довідники!$E$5,$DE$4&amp;"*,",""))</f>
        <v>9,</v>
      </c>
      <c r="H10" s="533" t="str">
        <f>_xlfn.CONCAT(IF($W10=Довідники!$N$4,$R$4&amp;",",""),IF($AD10=Довідники!$N$4,$Y$4&amp;",",""),IF($AK10=Довідники!$N$4,$AF$4&amp;",",""),IF($AR10=Довідники!$N$4,$AM$4&amp;",",""),IF($AY10=Довідники!$N$4,$AT$4&amp;",",""),IF($BF10=Довідники!$N$4,$BA$4&amp;",",""),IF($BM10=Довідники!$N$4,$BH$4&amp;",",""),IF($BT10=Довідники!$N$4,$BO$4&amp;",",""),IF($CA10=Довідники!$N$4,$BV$4&amp;",",""),IF($CH10=Довідники!$N$4,$CC$4&amp;",",""),IF($CO10=Довідники!$N$4,$CJ$4&amp;",",""),IF($CV10=Довідники!$N$4,$CQ$4&amp;",",""),IF($DC10=Довідники!$N$4,$CX$4&amp;",",""),IF($DJ10=Довідники!$N$4,$DE$4&amp;",",""))</f>
        <v/>
      </c>
      <c r="I10" s="533" t="str">
        <f>_xlfn.CONCAT(IF($W10=Довідники!$N$3,$R$4&amp;",",""),IF($AD10=Довідники!$N$3,$Y$4&amp;",",""),IF($AK10=Довідники!$N$3,$AF$4&amp;",",""),IF($AR10=Довідники!$N$3,$AM$4&amp;",",""),IF($AY10=Довідники!$N$3,$AT$4&amp;",",""),IF($BF10=Довідники!$N$3,$BA$4&amp;",",""),IF($BM10=Довідники!$N$3,$BH$4&amp;",",""),IF($BT10=Довідники!$N$3,$BO$4&amp;",",""),IF($CA10=Довідники!$N$3,$BV$4&amp;",",""),IF($CH10=Довідники!$N$3,$CC$4&amp;",",""),IF($CO10=Довідники!$N$3,$CJ$4&amp;",",""),IF($CV10=Довідники!$N$3,$CQ$4&amp;",",""),IF($DC10=Довідники!$N$3,$CX$4&amp;",",""),IF($DJ10=Довідники!$N$3,$DE$4&amp;",",""))</f>
        <v/>
      </c>
      <c r="J10" s="533"/>
      <c r="K10" s="533"/>
      <c r="L10" s="533">
        <f t="shared" ref="L10" ca="1" si="0">SUM(M10:O10)</f>
        <v>0</v>
      </c>
      <c r="M10" s="534">
        <f ca="1">IFERROR(SUM($R$6*R10,$Y$6*Y10,$AF$6*AF10,$AM$6*AM10,$AT$6*AT10,$BA$6*BA10,$BH$6*BH10,$BO$6*BO10,$BV$6*BV10,$CC$6*CC10,$CJ$6*CJ10,$CQ$6*CQ10,$CX$6*CX10,$DE$6*DE10),0)</f>
        <v>0</v>
      </c>
      <c r="N10" s="534">
        <f t="shared" ref="N10:O10" ca="1" si="1">IFERROR(SUM($R$6*S10,$Y$6*Z10,$AF$6*AG10,$AM$6*AN10,$AT$6*AU10,$BA$6*BB10,$BH$6*BI10,$BO$6*BP10,$BV$6*BW10,$CC$6*CD10,$CJ$6*CK10,$CQ$6*CR10,$CX$6*CY10,$DE$6*DF10),0)</f>
        <v>0</v>
      </c>
      <c r="O10" s="535">
        <f t="shared" ca="1" si="1"/>
        <v>0</v>
      </c>
      <c r="P10" s="536">
        <f ca="1">IF(DM10&lt;&gt;0,L10/DM10,"")</f>
        <v>0</v>
      </c>
      <c r="Q10" s="537" t="str">
        <f ca="1">IF(IF(TRIM(P10)="",FALSE,OR($P10&lt;Довідники!$J$8,$P10&gt;Довідники!$K$8)),"!","")</f>
        <v>!</v>
      </c>
      <c r="R10" s="287"/>
      <c r="S10" s="286"/>
      <c r="T10" s="286"/>
      <c r="U10" s="548">
        <f t="shared" ref="U10" si="2">SUM(R10:T10)</f>
        <v>0</v>
      </c>
      <c r="V10" s="534"/>
      <c r="W10" s="171"/>
      <c r="X10" s="174"/>
      <c r="Y10" s="287"/>
      <c r="Z10" s="286"/>
      <c r="AA10" s="286"/>
      <c r="AB10" s="548">
        <f t="shared" ref="AB10" si="3">SUM(Y10:AA10)</f>
        <v>0</v>
      </c>
      <c r="AC10" s="534"/>
      <c r="AD10" s="171"/>
      <c r="AE10" s="174"/>
      <c r="AF10" s="287"/>
      <c r="AG10" s="286"/>
      <c r="AH10" s="286"/>
      <c r="AI10" s="548">
        <f t="shared" ref="AI10" si="4">SUM(AF10:AH10)</f>
        <v>0</v>
      </c>
      <c r="AJ10" s="534"/>
      <c r="AK10" s="171"/>
      <c r="AL10" s="174"/>
      <c r="AM10" s="287"/>
      <c r="AN10" s="286"/>
      <c r="AO10" s="286"/>
      <c r="AP10" s="548">
        <f t="shared" ref="AP10" si="5">SUM(AM10:AO10)</f>
        <v>0</v>
      </c>
      <c r="AQ10" s="534"/>
      <c r="AR10" s="171"/>
      <c r="AS10" s="174"/>
      <c r="AT10" s="287"/>
      <c r="AU10" s="286"/>
      <c r="AV10" s="286"/>
      <c r="AW10" s="548">
        <f t="shared" ref="AW10" si="6">SUM(AT10:AV10)</f>
        <v>0</v>
      </c>
      <c r="AX10" s="534"/>
      <c r="AY10" s="171"/>
      <c r="AZ10" s="174"/>
      <c r="BA10" s="287"/>
      <c r="BB10" s="286"/>
      <c r="BC10" s="286"/>
      <c r="BD10" s="548">
        <f t="shared" ref="BD10" si="7">SUM(BA10:BC10)</f>
        <v>0</v>
      </c>
      <c r="BE10" s="534"/>
      <c r="BF10" s="171"/>
      <c r="BG10" s="174"/>
      <c r="BH10" s="287"/>
      <c r="BI10" s="286"/>
      <c r="BJ10" s="286"/>
      <c r="BK10" s="548">
        <f t="shared" ref="BK10" si="8">SUM(BH10:BJ10)</f>
        <v>0</v>
      </c>
      <c r="BL10" s="534"/>
      <c r="BM10" s="171"/>
      <c r="BN10" s="174"/>
      <c r="BO10" s="287"/>
      <c r="BP10" s="286"/>
      <c r="BQ10" s="286"/>
      <c r="BR10" s="548">
        <f t="shared" ref="BR10" si="9">SUM(BO10:BQ10)</f>
        <v>0</v>
      </c>
      <c r="BS10" s="534"/>
      <c r="BT10" s="171"/>
      <c r="BU10" s="174"/>
      <c r="BV10" s="287">
        <v>1</v>
      </c>
      <c r="BW10" s="286">
        <v>1</v>
      </c>
      <c r="BX10" s="286"/>
      <c r="BY10" s="548">
        <f t="shared" ref="BY10" si="10">SUM(BV10:BX10)</f>
        <v>2</v>
      </c>
      <c r="BZ10" s="534"/>
      <c r="CA10" s="171"/>
      <c r="CB10" s="174" t="s">
        <v>171</v>
      </c>
      <c r="CC10" s="287"/>
      <c r="CD10" s="286"/>
      <c r="CE10" s="286"/>
      <c r="CF10" s="548">
        <f t="shared" ref="CF10" si="11">SUM(CC10:CE10)</f>
        <v>0</v>
      </c>
      <c r="CG10" s="534"/>
      <c r="CH10" s="171"/>
      <c r="CI10" s="174"/>
      <c r="CJ10" s="287"/>
      <c r="CK10" s="286"/>
      <c r="CL10" s="286"/>
      <c r="CM10" s="548">
        <f t="shared" ref="CM10" si="12">SUM(CJ10:CL10)</f>
        <v>0</v>
      </c>
      <c r="CN10" s="534"/>
      <c r="CO10" s="171"/>
      <c r="CP10" s="174"/>
      <c r="CQ10" s="287"/>
      <c r="CR10" s="286"/>
      <c r="CS10" s="286"/>
      <c r="CT10" s="548">
        <f t="shared" ref="CT10" si="13">SUM(CQ10:CS10)</f>
        <v>0</v>
      </c>
      <c r="CU10" s="534"/>
      <c r="CV10" s="171"/>
      <c r="CW10" s="174"/>
      <c r="CX10" s="360"/>
      <c r="CY10" s="90"/>
      <c r="CZ10" s="90"/>
      <c r="DA10" s="548">
        <f t="shared" ref="DA10:DA59" si="14">SUM(CX10:CZ10)</f>
        <v>0</v>
      </c>
      <c r="DB10" s="534"/>
      <c r="DC10" s="437"/>
      <c r="DD10" s="437"/>
      <c r="DE10" s="90"/>
      <c r="DF10" s="90"/>
      <c r="DG10" s="90"/>
      <c r="DH10" s="548">
        <f t="shared" ref="DH10:DH59" si="15">SUM(DE10:DG10)</f>
        <v>0</v>
      </c>
      <c r="DI10" s="534"/>
      <c r="DJ10" s="437"/>
      <c r="DK10" s="438"/>
      <c r="DL10" s="551">
        <f ca="1">IF(DQ10&lt;&gt;0,0,DM10-L10)</f>
        <v>90</v>
      </c>
      <c r="DM10" s="534">
        <f>DN10*Довідники!$H$2</f>
        <v>90</v>
      </c>
      <c r="DN10" s="548">
        <f>E10-DQ10</f>
        <v>3</v>
      </c>
      <c r="DO10" s="536">
        <f ca="1">IF(DM10&lt;&gt;0,DL10/DM10," ")</f>
        <v>1</v>
      </c>
      <c r="DP10" s="552" t="str">
        <f ca="1">IF(OR($DO10&lt;Довідники!$J$3,$DO10&gt;Довідники!$K$3),"!","")</f>
        <v>!</v>
      </c>
      <c r="DQ10" s="553"/>
      <c r="DR10" s="554" t="str">
        <f>IF(AND(E10&lt;&gt;0,DQ10=E10),"+","")</f>
        <v/>
      </c>
      <c r="DS10" s="527"/>
      <c r="DT10" s="551"/>
      <c r="DU10" s="534"/>
      <c r="DV10" s="534"/>
      <c r="DW10" s="535"/>
      <c r="DX10" s="553"/>
      <c r="DY10" s="565"/>
      <c r="DZ10" s="566"/>
      <c r="EA10" s="567"/>
      <c r="ED10" s="207" t="e">
        <f ca="1">IF(AND(A10&lt;&gt;"",OR(U10&gt;0,V10&gt;0,W10&lt;&gt;"",X10&lt;&gt;"",AB10&gt;0,AC10&gt;0,AD10&lt;&gt;"",AE10&lt;&gt;"")),1,0)</f>
        <v>#NAME?</v>
      </c>
      <c r="EE10" s="207" t="e">
        <f ca="1">IF(AND(A10&lt;&gt;"",OR(AI10&gt;0,AJ10&gt;0,AK10&lt;&gt;"",AL10&lt;&gt;"",AP10&gt;0,AQ10&gt;0,AR10&lt;&gt;"",AS10&lt;&gt;"")),1,0)</f>
        <v>#NAME?</v>
      </c>
      <c r="EF10" s="207" t="e">
        <f ca="1">IF(AND(A10&lt;&gt;"",OR(AW10&gt;0,AX10&gt;0,AY10&lt;&gt;"",AZ10&lt;&gt;"",BD10&gt;0,BE10&gt;0,BF10&lt;&gt;"",BG10&lt;&gt;"")),1,0)</f>
        <v>#NAME?</v>
      </c>
      <c r="EG10" s="207" t="e">
        <f ca="1">IF(AND(A10&lt;&gt;"",OR(BK10&gt;0,BL10&gt;0,BM10&lt;&gt;"",BN10&lt;&gt;"",BR10&gt;0,BS10&gt;0,BT10&lt;&gt;"",BU10&lt;&gt;"")),1,0)</f>
        <v>#NAME?</v>
      </c>
      <c r="EH10" s="207" t="e">
        <f ca="1">IF(AND(A10&lt;&gt;"",OR(BY10&gt;0,BZ10&gt;0,CA10&lt;&gt;"",CB10&lt;&gt;"",CF10&gt;0,CG10&gt;0,CH10&lt;&gt;"",CI10&lt;&gt;"")),1,0)</f>
        <v>#NAME?</v>
      </c>
      <c r="EI10" s="207" t="e">
        <f ca="1">IF(AND(A10&lt;&gt;"",OR(CM10&gt;0,CN10&gt;0,CO10&lt;&gt;"",CP10&lt;&gt;"",CT10&gt;0,CU10&gt;0,CV10&lt;&gt;"",CW10&lt;&gt;"")),1,0)</f>
        <v>#NAME?</v>
      </c>
      <c r="EJ10" s="207" t="e">
        <f ca="1">IF(AND(A10&lt;&gt;"",OR(DA10&gt;0,DB10&gt;0,DC10&lt;&gt;"",DD10&lt;&gt;"",DH10&gt;0,DI10&gt;0,DJ10&lt;&gt;"",DK10&lt;&gt;"")),1,0)</f>
        <v>#NAME?</v>
      </c>
      <c r="EL10" s="207" t="str">
        <f ca="1">IF(OR(AND(E10&lt;&gt;0,H10="",I10="",L10=0),AND(OR(TRIM(B10)="",E10=0),OR(F10&lt;&gt;"",G10&lt;&gt;"",H10&lt;&gt;"",I10&lt;&gt;"",SUM(U10,AB10,AI10,AP10,AW10,BD10,BK10,BR10,BY10,CF10,CM10,CT10)&gt;0)),J10&gt;0,K10&lt;&gt;"",ISNA(C10),H10&lt;&gt;""), "!", "")</f>
        <v>!</v>
      </c>
      <c r="EM10" s="87" t="str">
        <f>IF(OR(AND(U10=0,X10&lt;&gt;""),AND(AB10=0,AE10&lt;&gt;""),AND(AI10=0,AL10&lt;&gt;""),AND(AP10=0,AS10&lt;&gt;""),AND(AW10=0,AZ10&lt;&gt;""),AND(BD10=0,BG10&lt;&gt;""),AND(BK10=0,BN10&lt;&gt;""),AND(BR10=0,BU10&lt;&gt;""),AND(BY10=0,CB10&lt;&gt;""),AND(CF10=0,CI10&lt;&gt;""),AND(CM10=0,CP10&lt;&gt;""),AND(CT10=0,CW10&lt;&gt;"")),"!","")</f>
        <v/>
      </c>
      <c r="EN10" s="87" t="str" cm="1">
        <f t="array" ref="EN10">IF(OR(SUM(ISTEXT(R10:T10)*1,ISNUMBER(W10:X10)*1)&gt;0,SUM(ISTEXT(Y10:AA10)*1,ISNUMBER(AD10:AE10)*1)&gt;0,SUM(ISTEXT(AF10:AH10)*1,ISNUMBER(AK10:AL10)*1)&gt;0,SUM(ISTEXT(AM10:AO10)*1,ISNUMBER(AR10:AS10)*1)&gt;0,SUM(ISTEXT(AT10:AV10)*1,ISNUMBER(AY10:AZ10)*1)&gt;0,SUM(ISTEXT(BA10:BC10)*1,ISNUMBER(BF10:BG10)*1)&gt;0,SUM(ISTEXT(BH10:BJ10)*1,ISNUMBER(BM10:BN10)*1)&gt;0,SUM(ISTEXT(BO10:BQ10)*1,ISNUMBER(BT10:BU10)*1)&gt;0,SUM(ISTEXT(BV10:BX10)*1,ISNUMBER(CA10:CB10)*1)&gt;0,SUM(ISTEXT(CC10:CE10)*1,ISNUMBER(CH10:CI10)*1)&gt;0,SUM(ISTEXT(CJ10:CL10)*1,ISNUMBER(CO10:CP10)*1)&gt;0,SUM(ISTEXT(CQ10:CS10)*1,ISNUMBER(CV10:CW10)*1)&gt;0),"!","")</f>
        <v/>
      </c>
      <c r="EO10" s="87" t="e">
        <f ca="1">IF(OR(AND($R$6=0,OR(U10&gt;0,W10&lt;&gt;"",X10&lt;&gt;"")),AND($Y$6=0,OR(AB10&gt;0,AD10&lt;&gt;"",AE10&lt;&gt;"")),AND($AF$6=0,OR(AI10&gt;0,AK10&lt;&gt;"",AL10&lt;&gt;"")),AND($AM$6=0,OR(AP10&gt;0,AR10&lt;&gt;"",AS10&lt;&gt;"")),AND($AT$6=0,OR(AW10&gt;0,AY10&lt;&gt;"",AZ10&lt;&gt;"")),AND($BA$6=0,OR(BD10&gt;0,BF10&lt;&gt;"",BG10&lt;&gt;"")),AND($BH$6=0,OR(BK10&gt;0,BM10&lt;&gt;"",BN10&lt;&gt;"")),AND($BO$6=0,OR(BR10&gt;0,BT10&lt;&gt;"",BU10&lt;&gt;"")),AND($BV$6=0,OR(BY10&gt;0,CA10&lt;&gt;"",CB10&lt;&gt;"")),AND($CC$6=0,OR(CF10&gt;0,CH10&lt;&gt;"",CI10&lt;&gt;"")),AND($CJ$6=0,OR(CM10&gt;0,CO10&lt;&gt;"",CP10&lt;&gt;"")),AND($CQ$6=0,OR(CT10&gt;0,CV10&lt;&gt;"",CW10&lt;&gt;""))), "!", "")</f>
        <v>#NAME?</v>
      </c>
      <c r="EP10" s="74" t="e">
        <f ca="1">IF(OR($EL10&lt;&gt;"",$EM10&lt;&gt;"",$EN10&lt;&gt;"",$EO10&lt;&gt;""),ROW($A10)&amp;";","")</f>
        <v>#NAME?</v>
      </c>
    </row>
    <row r="11" spans="1:146" x14ac:dyDescent="0.2">
      <c r="A11" s="528" t="e">
        <f ca="1">IF(AND(TRIM($B11)&lt;&gt;"",$E11&lt;&gt;"",$EP11=""),MAX($A$10:A10)+1,"")</f>
        <v>#NAME?</v>
      </c>
      <c r="B11" s="312" t="s">
        <v>374</v>
      </c>
      <c r="C11" s="531">
        <f>IF(ISBLANK(D11)=FALSE,VLOOKUP(D11,Довідники!$B$2:$C$45,2,FALSE),"")</f>
        <v>8</v>
      </c>
      <c r="D11" s="410" t="s">
        <v>192</v>
      </c>
      <c r="E11" s="313">
        <v>3</v>
      </c>
      <c r="F11" s="538" t="str">
        <f>_xlfn.CONCAT(IF($X11=Довідники!$E$4,$R$4&amp;",",""),IF($AE11=Довідники!$E$4,$Y$4&amp;",",""),IF($AL11=Довідники!$E$4,$AF$4&amp;",",""),IF($AS11=Довідники!$E$4,$AM$4&amp;",",""),IF($AZ11=Довідники!$E$4,$AT$4&amp;",",""),IF($BG11=Довідники!$E$4,$BA$4&amp;",",""),IF($BN11=Довідники!$E$4,$BH$4&amp;",",""),IF($BU11=Довідники!$E$4,$BO$4&amp;",",""),IF($CB11=Довідники!$E$4,$BV$4&amp;",",""),IF($CI11=Довідники!$E$4,$CC$4&amp;",",""),IF($CP11=Довідники!$E$4,$CJ$4&amp;",",""),IF($CW11=Довідники!$E$4,$CQ$4&amp;",",""),IF($DD11=Довідники!$E$4,$CX$4&amp;",",""),IF($DK11=Довідники!$E$4,$DE$4&amp;",",""))</f>
        <v/>
      </c>
      <c r="G11" s="538" t="str">
        <f>_xlfn.CONCAT(IF($X11=Довідники!$E$3,$R$4&amp;",",""),IF($X11=Довідники!$E$5,$R$4&amp;"*,",""),IF($AE11=Довідники!$E$3,$Y$4&amp;",",""),IF($AE11=Довідники!$E$5,$Y$4&amp;"*,",""),IF($AL11=Довідники!$E$3,$AF$4&amp;",",""),IF($AL11=Довідники!$E$5,$AF$4&amp;"*,",""),IF($AS11=Довідники!$E$3,$AM$4&amp;",",""),IF($AS11=Довідники!$E$5,$AM$4&amp;"*,",""),IF($AZ11=Довідники!$E$3,$AT$4&amp;",",""),IF($AZ11=Довідники!$E$5,$AT$4&amp;"*,",""),IF($BG11=Довідники!$E$3,$BA$4&amp;",",""),IF($BG11=Довідники!$E$5,$BA$4&amp;"*,",""),IF($BN11=Довідники!$E$3,$BH$4&amp;",",""),IF($BN11=Довідники!$E$5,$BH$4&amp;"*,",""),IF($BU11=Довідники!$E$3,$BO$4&amp;",",""),IF($BU11=Довідники!$E$5,$BO$4&amp;"*,",""),IF($CB11=Довідники!$E$3,$BV$4&amp;",",""),IF($CB11=Довідники!$E$5,$BV$4&amp;"*,",""),IF($CI11=Довідники!$E$3,$CC$4&amp;",",""),IF($CI11=Довідники!$E$5,$CC$4&amp;"*,",""),IF($CP11=Довідники!$E$3,$CJ$4&amp;",",""),IF($CP11=Довідники!$E$5,$CJ$4&amp;"*,",""),IF($CW11=Довідники!$E$3,$CQ$4&amp;",",""),IF($CW11=Довідники!$E$5,$CQ$4&amp;"*,",""),IF($DD11=Довідники!$E$3,$CX$4&amp;",",""),IF($DD11=Довідники!$E$5,$CX$4&amp;"*,",""),IF($DK11=Довідники!$E$3,$DE$4&amp;",",""),IF($DK11=Довідники!$E$5,$DE$4&amp;"*,",""))</f>
        <v>9*,</v>
      </c>
      <c r="H11" s="538" t="str">
        <f>_xlfn.CONCAT(IF($W11=Довідники!$N$4,$R$4&amp;",",""),IF($AD11=Довідники!$N$4,$Y$4&amp;",",""),IF($AK11=Довідники!$N$4,$AF$4&amp;",",""),IF($AR11=Довідники!$N$4,$AM$4&amp;",",""),IF($AY11=Довідники!$N$4,$AT$4&amp;",",""),IF($BF11=Довідники!$N$4,$BA$4&amp;",",""),IF($BM11=Довідники!$N$4,$BH$4&amp;",",""),IF($BT11=Довідники!$N$4,$BO$4&amp;",",""),IF($CA11=Довідники!$N$4,$BV$4&amp;",",""),IF($CH11=Довідники!$N$4,$CC$4&amp;",",""),IF($CO11=Довідники!$N$4,$CJ$4&amp;",",""),IF($CV11=Довідники!$N$4,$CQ$4&amp;",",""),IF($DC11=Довідники!$N$4,$CX$4&amp;",",""),IF($DJ11=Довідники!$N$4,$DE$4&amp;",",""))</f>
        <v/>
      </c>
      <c r="I11" s="538" t="str">
        <f>_xlfn.CONCAT(IF($W11=Довідники!$N$3,$R$4&amp;",",""),IF($AD11=Довідники!$N$3,$Y$4&amp;",",""),IF($AK11=Довідники!$N$3,$AF$4&amp;",",""),IF($AR11=Довідники!$N$3,$AM$4&amp;",",""),IF($AY11=Довідники!$N$3,$AT$4&amp;",",""),IF($BF11=Довідники!$N$3,$BA$4&amp;",",""),IF($BM11=Довідники!$N$3,$BH$4&amp;",",""),IF($BT11=Довідники!$N$3,$BO$4&amp;",",""),IF($CA11=Довідники!$N$3,$BV$4&amp;",",""),IF($CH11=Довідники!$N$3,$CC$4&amp;",",""),IF($CO11=Довідники!$N$3,$CJ$4&amp;",",""),IF($CV11=Довідники!$N$3,$CQ$4&amp;",",""),IF($DC11=Довідники!$N$3,$CX$4&amp;",",""),IF($DJ11=Довідники!$N$3,$DE$4&amp;",",""))</f>
        <v/>
      </c>
      <c r="J11" s="538"/>
      <c r="K11" s="538"/>
      <c r="L11" s="538">
        <f t="shared" ref="L11:L74" ca="1" si="16">SUM(M11:O11)</f>
        <v>0</v>
      </c>
      <c r="M11" s="539">
        <f t="shared" ref="M11:M74" ca="1" si="17">IFERROR(SUM($R$6*R11,$Y$6*Y11,$AF$6*AF11,$AM$6*AM11,$AT$6*AT11,$BA$6*BA11,$BH$6*BH11,$BO$6*BO11,$BV$6*BV11,$CC$6*CC11,$CJ$6*CJ11,$CQ$6*CQ11,$CX$6*CX11,$DE$6*DE11),0)</f>
        <v>0</v>
      </c>
      <c r="N11" s="539">
        <f t="shared" ref="N11:N74" ca="1" si="18">IFERROR(SUM($R$6*S11,$Y$6*Z11,$AF$6*AG11,$AM$6*AN11,$AT$6*AU11,$BA$6*BB11,$BH$6*BI11,$BO$6*BP11,$BV$6*BW11,$CC$6*CD11,$CJ$6*CK11,$CQ$6*CR11,$CX$6*CY11,$DE$6*DF11),0)</f>
        <v>0</v>
      </c>
      <c r="O11" s="540">
        <f t="shared" ref="O11:O74" ca="1" si="19">IFERROR(SUM($R$6*T11,$Y$6*AA11,$AF$6*AH11,$AM$6*AO11,$AT$6*AV11,$BA$6*BC11,$BH$6*BJ11,$BO$6*BQ11,$BV$6*BX11,$CC$6*CE11,$CJ$6*CL11,$CQ$6*CS11,$CX$6*CZ11,$DE$6*DG11),0)</f>
        <v>0</v>
      </c>
      <c r="P11" s="541">
        <f t="shared" ref="P11:P74" ca="1" si="20">IF(DM11&lt;&gt;0,L11/DM11,"")</f>
        <v>0</v>
      </c>
      <c r="Q11" s="542" t="str">
        <f ca="1">IF(IF(TRIM(P11)="",FALSE,OR($P11&lt;Довідники!$J$8,$P11&gt;Довідники!$K$8)),"!","")</f>
        <v>!</v>
      </c>
      <c r="R11" s="172"/>
      <c r="S11" s="169"/>
      <c r="T11" s="169"/>
      <c r="U11" s="549">
        <f t="shared" ref="U11:U59" si="21">SUM(R11:T11)</f>
        <v>0</v>
      </c>
      <c r="V11" s="539"/>
      <c r="W11" s="175"/>
      <c r="X11" s="176"/>
      <c r="Y11" s="172"/>
      <c r="Z11" s="169"/>
      <c r="AA11" s="169"/>
      <c r="AB11" s="549">
        <f t="shared" ref="AB11:AB59" si="22">SUM(Y11:AA11)</f>
        <v>0</v>
      </c>
      <c r="AC11" s="539"/>
      <c r="AD11" s="175"/>
      <c r="AE11" s="176"/>
      <c r="AF11" s="172"/>
      <c r="AG11" s="169"/>
      <c r="AH11" s="169"/>
      <c r="AI11" s="549">
        <f t="shared" ref="AI11:AI59" si="23">SUM(AF11:AH11)</f>
        <v>0</v>
      </c>
      <c r="AJ11" s="539"/>
      <c r="AK11" s="175"/>
      <c r="AL11" s="176"/>
      <c r="AM11" s="172"/>
      <c r="AN11" s="169"/>
      <c r="AO11" s="169"/>
      <c r="AP11" s="549">
        <f t="shared" ref="AP11:AP59" si="24">SUM(AM11:AO11)</f>
        <v>0</v>
      </c>
      <c r="AQ11" s="539"/>
      <c r="AR11" s="175"/>
      <c r="AS11" s="176"/>
      <c r="AT11" s="172"/>
      <c r="AU11" s="169"/>
      <c r="AV11" s="169"/>
      <c r="AW11" s="549">
        <f t="shared" ref="AW11:AW59" si="25">SUM(AT11:AV11)</f>
        <v>0</v>
      </c>
      <c r="AX11" s="539"/>
      <c r="AY11" s="175"/>
      <c r="AZ11" s="176"/>
      <c r="BA11" s="172"/>
      <c r="BB11" s="169"/>
      <c r="BC11" s="169"/>
      <c r="BD11" s="549">
        <f t="shared" ref="BD11:BD59" si="26">SUM(BA11:BC11)</f>
        <v>0</v>
      </c>
      <c r="BE11" s="539"/>
      <c r="BF11" s="175"/>
      <c r="BG11" s="176"/>
      <c r="BH11" s="172"/>
      <c r="BI11" s="169"/>
      <c r="BJ11" s="169"/>
      <c r="BK11" s="549">
        <f t="shared" ref="BK11:BK59" si="27">SUM(BH11:BJ11)</f>
        <v>0</v>
      </c>
      <c r="BL11" s="539"/>
      <c r="BM11" s="175"/>
      <c r="BN11" s="176"/>
      <c r="BO11" s="172"/>
      <c r="BP11" s="169"/>
      <c r="BQ11" s="169"/>
      <c r="BR11" s="549">
        <f t="shared" ref="BR11:BR59" si="28">SUM(BO11:BQ11)</f>
        <v>0</v>
      </c>
      <c r="BS11" s="539"/>
      <c r="BT11" s="175"/>
      <c r="BU11" s="176"/>
      <c r="BV11" s="172">
        <v>1</v>
      </c>
      <c r="BW11" s="169">
        <v>1</v>
      </c>
      <c r="BX11" s="169"/>
      <c r="BY11" s="549">
        <f t="shared" ref="BY11:BY59" si="29">SUM(BV11:BX11)</f>
        <v>2</v>
      </c>
      <c r="BZ11" s="539"/>
      <c r="CA11" s="175"/>
      <c r="CB11" s="176" t="s">
        <v>183</v>
      </c>
      <c r="CC11" s="172"/>
      <c r="CD11" s="169"/>
      <c r="CE11" s="169"/>
      <c r="CF11" s="549">
        <f t="shared" ref="CF11:CF59" si="30">SUM(CC11:CE11)</f>
        <v>0</v>
      </c>
      <c r="CG11" s="539"/>
      <c r="CH11" s="175"/>
      <c r="CI11" s="176"/>
      <c r="CJ11" s="172"/>
      <c r="CK11" s="169"/>
      <c r="CL11" s="169"/>
      <c r="CM11" s="549">
        <f t="shared" ref="CM11:CM59" si="31">SUM(CJ11:CL11)</f>
        <v>0</v>
      </c>
      <c r="CN11" s="539"/>
      <c r="CO11" s="175"/>
      <c r="CP11" s="176"/>
      <c r="CQ11" s="172"/>
      <c r="CR11" s="169"/>
      <c r="CS11" s="169"/>
      <c r="CT11" s="549">
        <f t="shared" ref="CT11:CT59" si="32">SUM(CQ11:CS11)</f>
        <v>0</v>
      </c>
      <c r="CU11" s="539"/>
      <c r="CV11" s="175"/>
      <c r="CW11" s="176"/>
      <c r="CX11" s="361"/>
      <c r="CY11" s="108"/>
      <c r="CZ11" s="108"/>
      <c r="DA11" s="549">
        <f t="shared" si="14"/>
        <v>0</v>
      </c>
      <c r="DB11" s="539"/>
      <c r="DC11" s="439"/>
      <c r="DD11" s="439"/>
      <c r="DE11" s="108"/>
      <c r="DF11" s="108"/>
      <c r="DG11" s="108"/>
      <c r="DH11" s="549">
        <f t="shared" si="15"/>
        <v>0</v>
      </c>
      <c r="DI11" s="539"/>
      <c r="DJ11" s="439"/>
      <c r="DK11" s="440"/>
      <c r="DL11" s="555">
        <f t="shared" ref="DL11:DL74" ca="1" si="33">IF(DQ11&lt;&gt;0,0,DM11-L11)</f>
        <v>90</v>
      </c>
      <c r="DM11" s="539">
        <f>DN11*Довідники!$H$2</f>
        <v>90</v>
      </c>
      <c r="DN11" s="549">
        <f t="shared" ref="DN11:DN59" si="34">E11-DQ11</f>
        <v>3</v>
      </c>
      <c r="DO11" s="541">
        <f t="shared" ref="DO11:DO59" ca="1" si="35">IF(DM11&lt;&gt;0,DL11/DM11," ")</f>
        <v>1</v>
      </c>
      <c r="DP11" s="556" t="str">
        <f ca="1">IF(OR(DO11&lt;Довідники!$J$3, DO11&gt;Довідники!$K$3), "!", "")</f>
        <v>!</v>
      </c>
      <c r="DQ11" s="557"/>
      <c r="DR11" s="558" t="str">
        <f t="shared" ref="DR11:DR59" si="36">IF(AND(E11&lt;&gt;0,DQ11=E11), "+", "")</f>
        <v/>
      </c>
      <c r="DS11" s="528"/>
      <c r="DT11" s="555"/>
      <c r="DU11" s="539"/>
      <c r="DV11" s="539"/>
      <c r="DW11" s="540"/>
      <c r="DX11" s="557"/>
      <c r="DY11" s="568"/>
      <c r="DZ11" s="569"/>
      <c r="EA11" s="570"/>
      <c r="ED11" s="91" t="e">
        <f t="shared" ref="ED11:ED74" ca="1" si="37">IF(AND(A11&lt;&gt;"",OR(U11&gt;0,V11&gt;0,W11&lt;&gt;"",X11&lt;&gt;"",AB11&gt;0,AC11&gt;0,AD11&lt;&gt;"",AE11&lt;&gt;"")),1,0)</f>
        <v>#NAME?</v>
      </c>
      <c r="EE11" s="91" t="e">
        <f t="shared" ref="EE11:EE74" ca="1" si="38">IF(AND(A11&lt;&gt;"",OR(AI11&gt;0,AJ11&gt;0,AK11&lt;&gt;"",AL11&lt;&gt;"",AP11&gt;0,AQ11&gt;0,AR11&lt;&gt;"",AS11&lt;&gt;"")),1,0)</f>
        <v>#NAME?</v>
      </c>
      <c r="EF11" s="91" t="e">
        <f t="shared" ref="EF11:EF74" ca="1" si="39">IF(AND(A11&lt;&gt;"",OR(AW11&gt;0,AX11&gt;0,AY11&lt;&gt;"",AZ11&lt;&gt;"",BD11&gt;0,BE11&gt;0,BF11&lt;&gt;"",BG11&lt;&gt;"")),1,0)</f>
        <v>#NAME?</v>
      </c>
      <c r="EG11" s="91" t="e">
        <f t="shared" ref="EG11:EG74" ca="1" si="40">IF(AND(A11&lt;&gt;"",OR(BK11&gt;0,BL11&gt;0,BM11&lt;&gt;"",BN11&lt;&gt;"",BR11&gt;0,BS11&gt;0,BT11&lt;&gt;"",BU11&lt;&gt;"")),1,0)</f>
        <v>#NAME?</v>
      </c>
      <c r="EH11" s="91" t="e">
        <f t="shared" ref="EH11:EH74" ca="1" si="41">IF(AND(A11&lt;&gt;"",OR(BY11&gt;0,BZ11&gt;0,CA11&lt;&gt;"",CB11&lt;&gt;"",CF11&gt;0,CG11&gt;0,CH11&lt;&gt;"",CI11&lt;&gt;"")),1,0)</f>
        <v>#NAME?</v>
      </c>
      <c r="EI11" s="91" t="e">
        <f t="shared" ref="EI11:EI74" ca="1" si="42">IF(AND(A11&lt;&gt;"",OR(CM11&gt;0,CN11&gt;0,CO11&lt;&gt;"",CP11&lt;&gt;"",CT11&gt;0,CU11&gt;0,CV11&lt;&gt;"",CW11&lt;&gt;"")),1,0)</f>
        <v>#NAME?</v>
      </c>
      <c r="EJ11" s="91" t="e">
        <f t="shared" ref="EJ11:EJ74" ca="1" si="43">IF(AND(A11&lt;&gt;"",OR(DA11&gt;0,DB11&gt;0,DC11&lt;&gt;"",DD11&lt;&gt;"",DH11&gt;0,DI11&gt;0,DJ11&lt;&gt;"",DK11&lt;&gt;"")),1,0)</f>
        <v>#NAME?</v>
      </c>
      <c r="EL11" s="207" t="str">
        <f t="shared" ref="EL11:EL74" ca="1" si="44">IF(OR(AND(E11&lt;&gt;0,H11="",I11="",L11=0),AND(OR(TRIM(B11)="",E11=0),OR(F11&lt;&gt;"",G11&lt;&gt;"",H11&lt;&gt;"",I11&lt;&gt;"",SUM(U11,AB11,AI11,AP11,AW11,BD11,BK11,BR11,BY11,CF11,CM11,CT11)&gt;0)),J11&gt;0,K11&lt;&gt;"",ISNA(C11),H11&lt;&gt;""), "!", "")</f>
        <v>!</v>
      </c>
      <c r="EM11" s="91" t="str">
        <f t="shared" ref="EM11:EM74" si="45">IF(OR(AND(U11=0,X11&lt;&gt;""),AND(AB11=0,AE11&lt;&gt;""),AND(AI11=0,AL11&lt;&gt;""),AND(AP11=0,AS11&lt;&gt;""),AND(AW11=0,AZ11&lt;&gt;""),AND(BD11=0,BG11&lt;&gt;""),AND(BK11=0,BN11&lt;&gt;""),AND(BR11=0,BU11&lt;&gt;""),AND(BY11=0,CB11&lt;&gt;""),AND(CF11=0,CI11&lt;&gt;""),AND(CM11=0,CP11&lt;&gt;""),AND(CT11=0,CW11&lt;&gt;"")),"!","")</f>
        <v/>
      </c>
      <c r="EN11" s="91" t="str" cm="1">
        <f t="array" ref="EN11">IF(OR(SUM(ISTEXT(R11:T11)*1,ISNUMBER(W11:X11)*1)&gt;0,SUM(ISTEXT(Y11:AA11)*1,ISNUMBER(AD11:AE11)*1)&gt;0,SUM(ISTEXT(AF11:AH11)*1,ISNUMBER(AK11:AL11)*1)&gt;0,SUM(ISTEXT(AM11:AO11)*1,ISNUMBER(AR11:AS11)*1)&gt;0,SUM(ISTEXT(AT11:AV11)*1,ISNUMBER(AY11:AZ11)*1)&gt;0,SUM(ISTEXT(BA11:BC11)*1,ISNUMBER(BF11:BG11)*1)&gt;0,SUM(ISTEXT(BH11:BJ11)*1,ISNUMBER(BM11:BN11)*1)&gt;0,SUM(ISTEXT(BO11:BQ11)*1,ISNUMBER(BT11:BU11)*1)&gt;0,SUM(ISTEXT(BV11:BX11)*1,ISNUMBER(CA11:CB11)*1)&gt;0,SUM(ISTEXT(CC11:CE11)*1,ISNUMBER(CH11:CI11)*1)&gt;0,SUM(ISTEXT(CJ11:CL11)*1,ISNUMBER(CO11:CP11)*1)&gt;0,SUM(ISTEXT(CQ11:CS11)*1,ISNUMBER(CV11:CW11)*1)&gt;0),"!","")</f>
        <v/>
      </c>
      <c r="EO11" s="91" t="e">
        <f t="shared" ref="EO11:EO74" ca="1" si="46">IF(OR(AND($R$6=0,OR(U11&gt;0,W11&lt;&gt;"",X11&lt;&gt;"")),AND($Y$6=0,OR(AB11&gt;0,AD11&lt;&gt;"",AE11&lt;&gt;"")),AND($AF$6=0,OR(AI11&gt;0,AK11&lt;&gt;"",AL11&lt;&gt;"")),AND($AM$6=0,OR(AP11&gt;0,AR11&lt;&gt;"",AS11&lt;&gt;"")),AND($AT$6=0,OR(AW11&gt;0,AY11&lt;&gt;"",AZ11&lt;&gt;"")),AND($BA$6=0,OR(BD11&gt;0,BF11&lt;&gt;"",BG11&lt;&gt;"")),AND($BH$6=0,OR(BK11&gt;0,BM11&lt;&gt;"",BN11&lt;&gt;"")),AND($BO$6=0,OR(BR11&gt;0,BT11&lt;&gt;"",BU11&lt;&gt;"")),AND($BV$6=0,OR(BY11&gt;0,CA11&lt;&gt;"",CB11&lt;&gt;"")),AND($CC$6=0,OR(CF11&gt;0,CH11&lt;&gt;"",CI11&lt;&gt;"")),AND($CJ$6=0,OR(CM11&gt;0,CO11&lt;&gt;"",CP11&lt;&gt;"")),AND($CQ$6=0,OR(CT11&gt;0,CV11&lt;&gt;"",CW11&lt;&gt;""))), "!", "")</f>
        <v>#NAME?</v>
      </c>
      <c r="EP11" s="74" t="e">
        <f t="shared" ref="EP11:EP74" ca="1" si="47">IF(OR($EL11&lt;&gt;"",$EM11&lt;&gt;"",$EN11&lt;&gt;"",$EO11&lt;&gt;""),ROW($A11)&amp;";","")</f>
        <v>#NAME?</v>
      </c>
    </row>
    <row r="12" spans="1:146" x14ac:dyDescent="0.2">
      <c r="A12" s="528" t="e">
        <f ca="1">IF(AND(TRIM($B12)&lt;&gt;"",$E12&lt;&gt;"",$EP12=""),MAX($A$10:A11)+1,"")</f>
        <v>#NAME?</v>
      </c>
      <c r="B12" s="312" t="s">
        <v>373</v>
      </c>
      <c r="C12" s="531">
        <f>IF(ISBLANK(D12)=FALSE,VLOOKUP(D12,Довідники!$B$2:$C$45,2,FALSE),"")</f>
        <v>10</v>
      </c>
      <c r="D12" s="410" t="s">
        <v>197</v>
      </c>
      <c r="E12" s="313">
        <v>3</v>
      </c>
      <c r="F12" s="538" t="str">
        <f>_xlfn.CONCAT(IF($X12=Довідники!$E$4,$R$4&amp;",",""),IF($AE12=Довідники!$E$4,$Y$4&amp;",",""),IF($AL12=Довідники!$E$4,$AF$4&amp;",",""),IF($AS12=Довідники!$E$4,$AM$4&amp;",",""),IF($AZ12=Довідники!$E$4,$AT$4&amp;",",""),IF($BG12=Довідники!$E$4,$BA$4&amp;",",""),IF($BN12=Довідники!$E$4,$BH$4&amp;",",""),IF($BU12=Довідники!$E$4,$BO$4&amp;",",""),IF($CB12=Довідники!$E$4,$BV$4&amp;",",""),IF($CI12=Довідники!$E$4,$CC$4&amp;",",""),IF($CP12=Довідники!$E$4,$CJ$4&amp;",",""),IF($CW12=Довідники!$E$4,$CQ$4&amp;",",""),IF($DD12=Довідники!$E$4,$CX$4&amp;",",""),IF($DK12=Довідники!$E$4,$DE$4&amp;",",""))</f>
        <v/>
      </c>
      <c r="G12" s="538" t="str">
        <f>_xlfn.CONCAT(IF($X12=Довідники!$E$3,$R$4&amp;",",""),IF($X12=Довідники!$E$5,$R$4&amp;"*,",""),IF($AE12=Довідники!$E$3,$Y$4&amp;",",""),IF($AE12=Довідники!$E$5,$Y$4&amp;"*,",""),IF($AL12=Довідники!$E$3,$AF$4&amp;",",""),IF($AL12=Довідники!$E$5,$AF$4&amp;"*,",""),IF($AS12=Довідники!$E$3,$AM$4&amp;",",""),IF($AS12=Довідники!$E$5,$AM$4&amp;"*,",""),IF($AZ12=Довідники!$E$3,$AT$4&amp;",",""),IF($AZ12=Довідники!$E$5,$AT$4&amp;"*,",""),IF($BG12=Довідники!$E$3,$BA$4&amp;",",""),IF($BG12=Довідники!$E$5,$BA$4&amp;"*,",""),IF($BN12=Довідники!$E$3,$BH$4&amp;",",""),IF($BN12=Довідники!$E$5,$BH$4&amp;"*,",""),IF($BU12=Довідники!$E$3,$BO$4&amp;",",""),IF($BU12=Довідники!$E$5,$BO$4&amp;"*,",""),IF($CB12=Довідники!$E$3,$BV$4&amp;",",""),IF($CB12=Довідники!$E$5,$BV$4&amp;"*,",""),IF($CI12=Довідники!$E$3,$CC$4&amp;",",""),IF($CI12=Довідники!$E$5,$CC$4&amp;"*,",""),IF($CP12=Довідники!$E$3,$CJ$4&amp;",",""),IF($CP12=Довідники!$E$5,$CJ$4&amp;"*,",""),IF($CW12=Довідники!$E$3,$CQ$4&amp;",",""),IF($CW12=Довідники!$E$5,$CQ$4&amp;"*,",""),IF($DD12=Довідники!$E$3,$CX$4&amp;",",""),IF($DD12=Довідники!$E$5,$CX$4&amp;"*,",""),IF($DK12=Довідники!$E$3,$DE$4&amp;",",""),IF($DK12=Довідники!$E$5,$DE$4&amp;"*,",""))</f>
        <v>9,</v>
      </c>
      <c r="H12" s="538" t="str">
        <f>_xlfn.CONCAT(IF($W12=Довідники!$N$4,$R$4&amp;",",""),IF($AD12=Довідники!$N$4,$Y$4&amp;",",""),IF($AK12=Довідники!$N$4,$AF$4&amp;",",""),IF($AR12=Довідники!$N$4,$AM$4&amp;",",""),IF($AY12=Довідники!$N$4,$AT$4&amp;",",""),IF($BF12=Довідники!$N$4,$BA$4&amp;",",""),IF($BM12=Довідники!$N$4,$BH$4&amp;",",""),IF($BT12=Довідники!$N$4,$BO$4&amp;",",""),IF($CA12=Довідники!$N$4,$BV$4&amp;",",""),IF($CH12=Довідники!$N$4,$CC$4&amp;",",""),IF($CO12=Довідники!$N$4,$CJ$4&amp;",",""),IF($CV12=Довідники!$N$4,$CQ$4&amp;",",""),IF($DC12=Довідники!$N$4,$CX$4&amp;",",""),IF($DJ12=Довідники!$N$4,$DE$4&amp;",",""))</f>
        <v/>
      </c>
      <c r="I12" s="538" t="str">
        <f>_xlfn.CONCAT(IF($W12=Довідники!$N$3,$R$4&amp;",",""),IF($AD12=Довідники!$N$3,$Y$4&amp;",",""),IF($AK12=Довідники!$N$3,$AF$4&amp;",",""),IF($AR12=Довідники!$N$3,$AM$4&amp;",",""),IF($AY12=Довідники!$N$3,$AT$4&amp;",",""),IF($BF12=Довідники!$N$3,$BA$4&amp;",",""),IF($BM12=Довідники!$N$3,$BH$4&amp;",",""),IF($BT12=Довідники!$N$3,$BO$4&amp;",",""),IF($CA12=Довідники!$N$3,$BV$4&amp;",",""),IF($CH12=Довідники!$N$3,$CC$4&amp;",",""),IF($CO12=Довідники!$N$3,$CJ$4&amp;",",""),IF($CV12=Довідники!$N$3,$CQ$4&amp;",",""),IF($DC12=Довідники!$N$3,$CX$4&amp;",",""),IF($DJ12=Довідники!$N$3,$DE$4&amp;",",""))</f>
        <v/>
      </c>
      <c r="J12" s="538"/>
      <c r="K12" s="538"/>
      <c r="L12" s="538">
        <f t="shared" ca="1" si="16"/>
        <v>0</v>
      </c>
      <c r="M12" s="539">
        <f t="shared" ca="1" si="17"/>
        <v>0</v>
      </c>
      <c r="N12" s="539">
        <f t="shared" ca="1" si="18"/>
        <v>0</v>
      </c>
      <c r="O12" s="540">
        <f t="shared" ca="1" si="19"/>
        <v>0</v>
      </c>
      <c r="P12" s="541">
        <f t="shared" ca="1" si="20"/>
        <v>0</v>
      </c>
      <c r="Q12" s="542" t="str">
        <f ca="1">IF(IF(TRIM(P12)="",FALSE,OR($P12&lt;Довідники!$J$8,$P12&gt;Довідники!$K$8)),"!","")</f>
        <v>!</v>
      </c>
      <c r="R12" s="172"/>
      <c r="S12" s="169"/>
      <c r="T12" s="169"/>
      <c r="U12" s="549">
        <f t="shared" si="21"/>
        <v>0</v>
      </c>
      <c r="V12" s="539"/>
      <c r="W12" s="175"/>
      <c r="X12" s="176"/>
      <c r="Y12" s="172"/>
      <c r="Z12" s="169"/>
      <c r="AA12" s="169"/>
      <c r="AB12" s="549">
        <f t="shared" si="22"/>
        <v>0</v>
      </c>
      <c r="AC12" s="539"/>
      <c r="AD12" s="175"/>
      <c r="AE12" s="176"/>
      <c r="AF12" s="172"/>
      <c r="AG12" s="169"/>
      <c r="AH12" s="169"/>
      <c r="AI12" s="549">
        <f t="shared" si="23"/>
        <v>0</v>
      </c>
      <c r="AJ12" s="539"/>
      <c r="AK12" s="175"/>
      <c r="AL12" s="176"/>
      <c r="AM12" s="172"/>
      <c r="AN12" s="169"/>
      <c r="AO12" s="169"/>
      <c r="AP12" s="549">
        <f t="shared" si="24"/>
        <v>0</v>
      </c>
      <c r="AQ12" s="539"/>
      <c r="AR12" s="175"/>
      <c r="AS12" s="176"/>
      <c r="AT12" s="172"/>
      <c r="AU12" s="169"/>
      <c r="AV12" s="169"/>
      <c r="AW12" s="549">
        <f t="shared" si="25"/>
        <v>0</v>
      </c>
      <c r="AX12" s="539"/>
      <c r="AY12" s="175"/>
      <c r="AZ12" s="176"/>
      <c r="BA12" s="172"/>
      <c r="BB12" s="169"/>
      <c r="BC12" s="169"/>
      <c r="BD12" s="549">
        <f t="shared" si="26"/>
        <v>0</v>
      </c>
      <c r="BE12" s="539"/>
      <c r="BF12" s="175"/>
      <c r="BG12" s="176"/>
      <c r="BH12" s="172"/>
      <c r="BI12" s="169"/>
      <c r="BJ12" s="169"/>
      <c r="BK12" s="549">
        <f t="shared" si="27"/>
        <v>0</v>
      </c>
      <c r="BL12" s="539"/>
      <c r="BM12" s="175"/>
      <c r="BN12" s="176"/>
      <c r="BO12" s="172"/>
      <c r="BP12" s="169"/>
      <c r="BQ12" s="169"/>
      <c r="BR12" s="549">
        <f t="shared" si="28"/>
        <v>0</v>
      </c>
      <c r="BS12" s="539"/>
      <c r="BT12" s="175"/>
      <c r="BU12" s="176"/>
      <c r="BV12" s="172"/>
      <c r="BW12" s="169"/>
      <c r="BX12" s="169">
        <v>2</v>
      </c>
      <c r="BY12" s="549">
        <f t="shared" si="29"/>
        <v>2</v>
      </c>
      <c r="BZ12" s="539"/>
      <c r="CA12" s="175"/>
      <c r="CB12" s="176" t="s">
        <v>171</v>
      </c>
      <c r="CC12" s="172"/>
      <c r="CD12" s="169"/>
      <c r="CE12" s="169"/>
      <c r="CF12" s="549">
        <f t="shared" si="30"/>
        <v>0</v>
      </c>
      <c r="CG12" s="539"/>
      <c r="CH12" s="175"/>
      <c r="CI12" s="176"/>
      <c r="CJ12" s="172"/>
      <c r="CK12" s="169"/>
      <c r="CL12" s="169"/>
      <c r="CM12" s="549">
        <f t="shared" si="31"/>
        <v>0</v>
      </c>
      <c r="CN12" s="539"/>
      <c r="CO12" s="175"/>
      <c r="CP12" s="176"/>
      <c r="CQ12" s="172"/>
      <c r="CR12" s="169"/>
      <c r="CS12" s="169"/>
      <c r="CT12" s="549">
        <f t="shared" si="32"/>
        <v>0</v>
      </c>
      <c r="CU12" s="539"/>
      <c r="CV12" s="175"/>
      <c r="CW12" s="176"/>
      <c r="CX12" s="361"/>
      <c r="CY12" s="108"/>
      <c r="CZ12" s="108"/>
      <c r="DA12" s="549">
        <f t="shared" si="14"/>
        <v>0</v>
      </c>
      <c r="DB12" s="539"/>
      <c r="DC12" s="439"/>
      <c r="DD12" s="439"/>
      <c r="DE12" s="108"/>
      <c r="DF12" s="108"/>
      <c r="DG12" s="108"/>
      <c r="DH12" s="549">
        <f t="shared" si="15"/>
        <v>0</v>
      </c>
      <c r="DI12" s="539"/>
      <c r="DJ12" s="439"/>
      <c r="DK12" s="440"/>
      <c r="DL12" s="555">
        <f t="shared" ca="1" si="33"/>
        <v>90</v>
      </c>
      <c r="DM12" s="539">
        <f>DN12*Довідники!$H$2</f>
        <v>90</v>
      </c>
      <c r="DN12" s="549">
        <f t="shared" si="34"/>
        <v>3</v>
      </c>
      <c r="DO12" s="541">
        <f t="shared" ca="1" si="35"/>
        <v>1</v>
      </c>
      <c r="DP12" s="556" t="str">
        <f ca="1">IF(OR(DO12&lt;Довідники!$J$3, DO12&gt;Довідники!$K$3), "!", "")</f>
        <v>!</v>
      </c>
      <c r="DQ12" s="557"/>
      <c r="DR12" s="558" t="str">
        <f t="shared" si="36"/>
        <v/>
      </c>
      <c r="DS12" s="528"/>
      <c r="DT12" s="555"/>
      <c r="DU12" s="539"/>
      <c r="DV12" s="539"/>
      <c r="DW12" s="540"/>
      <c r="DX12" s="557"/>
      <c r="DY12" s="568"/>
      <c r="DZ12" s="569"/>
      <c r="EA12" s="570"/>
      <c r="ED12" s="91" t="e">
        <f t="shared" ca="1" si="37"/>
        <v>#NAME?</v>
      </c>
      <c r="EE12" s="91" t="e">
        <f t="shared" ca="1" si="38"/>
        <v>#NAME?</v>
      </c>
      <c r="EF12" s="91" t="e">
        <f t="shared" ca="1" si="39"/>
        <v>#NAME?</v>
      </c>
      <c r="EG12" s="91" t="e">
        <f t="shared" ca="1" si="40"/>
        <v>#NAME?</v>
      </c>
      <c r="EH12" s="91" t="e">
        <f t="shared" ca="1" si="41"/>
        <v>#NAME?</v>
      </c>
      <c r="EI12" s="91" t="e">
        <f t="shared" ca="1" si="42"/>
        <v>#NAME?</v>
      </c>
      <c r="EJ12" s="91" t="e">
        <f t="shared" ca="1" si="43"/>
        <v>#NAME?</v>
      </c>
      <c r="EL12" s="207" t="str">
        <f t="shared" ca="1" si="44"/>
        <v>!</v>
      </c>
      <c r="EM12" s="91" t="str">
        <f t="shared" si="45"/>
        <v/>
      </c>
      <c r="EN12" s="91" t="str" cm="1">
        <f t="array" ref="EN12">IF(OR(SUM(ISTEXT(R12:T12)*1,ISNUMBER(W12:X12)*1)&gt;0,SUM(ISTEXT(Y12:AA12)*1,ISNUMBER(AD12:AE12)*1)&gt;0,SUM(ISTEXT(AF12:AH12)*1,ISNUMBER(AK12:AL12)*1)&gt;0,SUM(ISTEXT(AM12:AO12)*1,ISNUMBER(AR12:AS12)*1)&gt;0,SUM(ISTEXT(AT12:AV12)*1,ISNUMBER(AY12:AZ12)*1)&gt;0,SUM(ISTEXT(BA12:BC12)*1,ISNUMBER(BF12:BG12)*1)&gt;0,SUM(ISTEXT(BH12:BJ12)*1,ISNUMBER(BM12:BN12)*1)&gt;0,SUM(ISTEXT(BO12:BQ12)*1,ISNUMBER(BT12:BU12)*1)&gt;0,SUM(ISTEXT(BV12:BX12)*1,ISNUMBER(CA12:CB12)*1)&gt;0,SUM(ISTEXT(CC12:CE12)*1,ISNUMBER(CH12:CI12)*1)&gt;0,SUM(ISTEXT(CJ12:CL12)*1,ISNUMBER(CO12:CP12)*1)&gt;0,SUM(ISTEXT(CQ12:CS12)*1,ISNUMBER(CV12:CW12)*1)&gt;0),"!","")</f>
        <v/>
      </c>
      <c r="EO12" s="91" t="e">
        <f t="shared" ca="1" si="46"/>
        <v>#NAME?</v>
      </c>
      <c r="EP12" s="74" t="e">
        <f t="shared" ca="1" si="47"/>
        <v>#NAME?</v>
      </c>
    </row>
    <row r="13" spans="1:146" ht="13.5" thickBot="1" x14ac:dyDescent="0.25">
      <c r="A13" s="528" t="e">
        <f ca="1">IF(AND(TRIM($B13)&lt;&gt;"",$E13&lt;&gt;"",$EP13=""),MAX($A$10:A12)+1,"")</f>
        <v>#NAME?</v>
      </c>
      <c r="B13" s="312"/>
      <c r="C13" s="531" t="str">
        <f>IF(ISBLANK(D13)=FALSE,VLOOKUP(D13,Довідники!$B$2:$C$45,2,FALSE),"")</f>
        <v/>
      </c>
      <c r="D13" s="410"/>
      <c r="E13" s="313"/>
      <c r="F13" s="538" t="str">
        <f>_xlfn.CONCAT(IF($X13=Довідники!$E$4,$R$4&amp;",",""),IF($AE13=Довідники!$E$4,$Y$4&amp;",",""),IF($AL13=Довідники!$E$4,$AF$4&amp;",",""),IF($AS13=Довідники!$E$4,$AM$4&amp;",",""),IF($AZ13=Довідники!$E$4,$AT$4&amp;",",""),IF($BG13=Довідники!$E$4,$BA$4&amp;",",""),IF($BN13=Довідники!$E$4,$BH$4&amp;",",""),IF($BU13=Довідники!$E$4,$BO$4&amp;",",""),IF($CB13=Довідники!$E$4,$BV$4&amp;",",""),IF($CI13=Довідники!$E$4,$CC$4&amp;",",""),IF($CP13=Довідники!$E$4,$CJ$4&amp;",",""),IF($CW13=Довідники!$E$4,$CQ$4&amp;",",""),IF($DD13=Довідники!$E$4,$CX$4&amp;",",""),IF($DK13=Довідники!$E$4,$DE$4&amp;",",""))</f>
        <v/>
      </c>
      <c r="G13" s="538" t="str">
        <f>_xlfn.CONCAT(IF($X13=Довідники!$E$3,$R$4&amp;",",""),IF($X13=Довідники!$E$5,$R$4&amp;"*,",""),IF($AE13=Довідники!$E$3,$Y$4&amp;",",""),IF($AE13=Довідники!$E$5,$Y$4&amp;"*,",""),IF($AL13=Довідники!$E$3,$AF$4&amp;",",""),IF($AL13=Довідники!$E$5,$AF$4&amp;"*,",""),IF($AS13=Довідники!$E$3,$AM$4&amp;",",""),IF($AS13=Довідники!$E$5,$AM$4&amp;"*,",""),IF($AZ13=Довідники!$E$3,$AT$4&amp;",",""),IF($AZ13=Довідники!$E$5,$AT$4&amp;"*,",""),IF($BG13=Довідники!$E$3,$BA$4&amp;",",""),IF($BG13=Довідники!$E$5,$BA$4&amp;"*,",""),IF($BN13=Довідники!$E$3,$BH$4&amp;",",""),IF($BN13=Довідники!$E$5,$BH$4&amp;"*,",""),IF($BU13=Довідники!$E$3,$BO$4&amp;",",""),IF($BU13=Довідники!$E$5,$BO$4&amp;"*,",""),IF($CB13=Довідники!$E$3,$BV$4&amp;",",""),IF($CB13=Довідники!$E$5,$BV$4&amp;"*,",""),IF($CI13=Довідники!$E$3,$CC$4&amp;",",""),IF($CI13=Довідники!$E$5,$CC$4&amp;"*,",""),IF($CP13=Довідники!$E$3,$CJ$4&amp;",",""),IF($CP13=Довідники!$E$5,$CJ$4&amp;"*,",""),IF($CW13=Довідники!$E$3,$CQ$4&amp;",",""),IF($CW13=Довідники!$E$5,$CQ$4&amp;"*,",""),IF($DD13=Довідники!$E$3,$CX$4&amp;",",""),IF($DD13=Довідники!$E$5,$CX$4&amp;"*,",""),IF($DK13=Довідники!$E$3,$DE$4&amp;",",""),IF($DK13=Довідники!$E$5,$DE$4&amp;"*,",""))</f>
        <v/>
      </c>
      <c r="H13" s="538" t="str">
        <f>_xlfn.CONCAT(IF($W13=Довідники!$N$4,$R$4&amp;",",""),IF($AD13=Довідники!$N$4,$Y$4&amp;",",""),IF($AK13=Довідники!$N$4,$AF$4&amp;",",""),IF($AR13=Довідники!$N$4,$AM$4&amp;",",""),IF($AY13=Довідники!$N$4,$AT$4&amp;",",""),IF($BF13=Довідники!$N$4,$BA$4&amp;",",""),IF($BM13=Довідники!$N$4,$BH$4&amp;",",""),IF($BT13=Довідники!$N$4,$BO$4&amp;",",""),IF($CA13=Довідники!$N$4,$BV$4&amp;",",""),IF($CH13=Довідники!$N$4,$CC$4&amp;",",""),IF($CO13=Довідники!$N$4,$CJ$4&amp;",",""),IF($CV13=Довідники!$N$4,$CQ$4&amp;",",""),IF($DC13=Довідники!$N$4,$CX$4&amp;",",""),IF($DJ13=Довідники!$N$4,$DE$4&amp;",",""))</f>
        <v/>
      </c>
      <c r="I13" s="538" t="str">
        <f>_xlfn.CONCAT(IF($W13=Довідники!$N$3,$R$4&amp;",",""),IF($AD13=Довідники!$N$3,$Y$4&amp;",",""),IF($AK13=Довідники!$N$3,$AF$4&amp;",",""),IF($AR13=Довідники!$N$3,$AM$4&amp;",",""),IF($AY13=Довідники!$N$3,$AT$4&amp;",",""),IF($BF13=Довідники!$N$3,$BA$4&amp;",",""),IF($BM13=Довідники!$N$3,$BH$4&amp;",",""),IF($BT13=Довідники!$N$3,$BO$4&amp;",",""),IF($CA13=Довідники!$N$3,$BV$4&amp;",",""),IF($CH13=Довідники!$N$3,$CC$4&amp;",",""),IF($CO13=Довідники!$N$3,$CJ$4&amp;",",""),IF($CV13=Довідники!$N$3,$CQ$4&amp;",",""),IF($DC13=Довідники!$N$3,$CX$4&amp;",",""),IF($DJ13=Довідники!$N$3,$DE$4&amp;",",""))</f>
        <v/>
      </c>
      <c r="J13" s="538"/>
      <c r="K13" s="538"/>
      <c r="L13" s="538">
        <f t="shared" ca="1" si="16"/>
        <v>0</v>
      </c>
      <c r="M13" s="539">
        <f t="shared" ca="1" si="17"/>
        <v>0</v>
      </c>
      <c r="N13" s="539">
        <f t="shared" ca="1" si="18"/>
        <v>0</v>
      </c>
      <c r="O13" s="540">
        <f t="shared" ca="1" si="19"/>
        <v>0</v>
      </c>
      <c r="P13" s="541" t="str">
        <f t="shared" si="20"/>
        <v/>
      </c>
      <c r="Q13" s="542" t="str">
        <f>IF(IF(TRIM(P13)="",FALSE,OR($P13&lt;Довідники!$J$8,$P13&gt;Довідники!$K$8)),"!","")</f>
        <v/>
      </c>
      <c r="R13" s="172"/>
      <c r="S13" s="169"/>
      <c r="T13" s="169"/>
      <c r="U13" s="549">
        <f t="shared" si="21"/>
        <v>0</v>
      </c>
      <c r="V13" s="539"/>
      <c r="W13" s="175"/>
      <c r="X13" s="176"/>
      <c r="Y13" s="172"/>
      <c r="Z13" s="169"/>
      <c r="AA13" s="169"/>
      <c r="AB13" s="549">
        <f t="shared" si="22"/>
        <v>0</v>
      </c>
      <c r="AC13" s="539"/>
      <c r="AD13" s="175"/>
      <c r="AE13" s="176"/>
      <c r="AF13" s="172"/>
      <c r="AG13" s="169"/>
      <c r="AH13" s="169"/>
      <c r="AI13" s="549">
        <f t="shared" si="23"/>
        <v>0</v>
      </c>
      <c r="AJ13" s="539"/>
      <c r="AK13" s="175"/>
      <c r="AL13" s="176"/>
      <c r="AM13" s="172"/>
      <c r="AN13" s="169"/>
      <c r="AO13" s="169"/>
      <c r="AP13" s="549">
        <f t="shared" si="24"/>
        <v>0</v>
      </c>
      <c r="AQ13" s="539"/>
      <c r="AR13" s="175"/>
      <c r="AS13" s="176"/>
      <c r="AT13" s="172"/>
      <c r="AU13" s="169"/>
      <c r="AV13" s="169"/>
      <c r="AW13" s="549">
        <f t="shared" si="25"/>
        <v>0</v>
      </c>
      <c r="AX13" s="539"/>
      <c r="AY13" s="175"/>
      <c r="AZ13" s="176"/>
      <c r="BA13" s="172"/>
      <c r="BB13" s="169"/>
      <c r="BC13" s="169"/>
      <c r="BD13" s="549">
        <f t="shared" si="26"/>
        <v>0</v>
      </c>
      <c r="BE13" s="539"/>
      <c r="BF13" s="175"/>
      <c r="BG13" s="176"/>
      <c r="BH13" s="172"/>
      <c r="BI13" s="169"/>
      <c r="BJ13" s="169"/>
      <c r="BK13" s="549">
        <f t="shared" si="27"/>
        <v>0</v>
      </c>
      <c r="BL13" s="539"/>
      <c r="BM13" s="175"/>
      <c r="BN13" s="176"/>
      <c r="BO13" s="172"/>
      <c r="BP13" s="169"/>
      <c r="BQ13" s="169"/>
      <c r="BR13" s="549">
        <f t="shared" si="28"/>
        <v>0</v>
      </c>
      <c r="BS13" s="539"/>
      <c r="BT13" s="175"/>
      <c r="BU13" s="176"/>
      <c r="BV13" s="172"/>
      <c r="BW13" s="169"/>
      <c r="BX13" s="169"/>
      <c r="BY13" s="549">
        <f t="shared" si="29"/>
        <v>0</v>
      </c>
      <c r="BZ13" s="539"/>
      <c r="CA13" s="175"/>
      <c r="CB13" s="176"/>
      <c r="CC13" s="172"/>
      <c r="CD13" s="169"/>
      <c r="CE13" s="169"/>
      <c r="CF13" s="549">
        <f t="shared" si="30"/>
        <v>0</v>
      </c>
      <c r="CG13" s="539"/>
      <c r="CH13" s="175"/>
      <c r="CI13" s="176"/>
      <c r="CJ13" s="172"/>
      <c r="CK13" s="169"/>
      <c r="CL13" s="169"/>
      <c r="CM13" s="549">
        <f t="shared" si="31"/>
        <v>0</v>
      </c>
      <c r="CN13" s="539"/>
      <c r="CO13" s="175"/>
      <c r="CP13" s="176"/>
      <c r="CQ13" s="172"/>
      <c r="CR13" s="169"/>
      <c r="CS13" s="169"/>
      <c r="CT13" s="549">
        <f t="shared" si="32"/>
        <v>0</v>
      </c>
      <c r="CU13" s="539"/>
      <c r="CV13" s="175"/>
      <c r="CW13" s="176"/>
      <c r="CX13" s="361"/>
      <c r="CY13" s="108"/>
      <c r="CZ13" s="108"/>
      <c r="DA13" s="549">
        <f t="shared" si="14"/>
        <v>0</v>
      </c>
      <c r="DB13" s="539"/>
      <c r="DC13" s="439"/>
      <c r="DD13" s="439"/>
      <c r="DE13" s="108"/>
      <c r="DF13" s="108"/>
      <c r="DG13" s="108"/>
      <c r="DH13" s="549">
        <f t="shared" si="15"/>
        <v>0</v>
      </c>
      <c r="DI13" s="539"/>
      <c r="DJ13" s="439"/>
      <c r="DK13" s="440"/>
      <c r="DL13" s="555">
        <f t="shared" ca="1" si="33"/>
        <v>0</v>
      </c>
      <c r="DM13" s="539">
        <f>DN13*Довідники!$H$2</f>
        <v>0</v>
      </c>
      <c r="DN13" s="549">
        <f t="shared" si="34"/>
        <v>0</v>
      </c>
      <c r="DO13" s="541" t="str">
        <f t="shared" si="35"/>
        <v xml:space="preserve"> </v>
      </c>
      <c r="DP13" s="556" t="str">
        <f>IF(OR(DO13&lt;Довідники!$J$3, DO13&gt;Довідники!$K$3), "!", "")</f>
        <v>!</v>
      </c>
      <c r="DQ13" s="557"/>
      <c r="DR13" s="558" t="str">
        <f t="shared" si="36"/>
        <v/>
      </c>
      <c r="DS13" s="528"/>
      <c r="DT13" s="555"/>
      <c r="DU13" s="539"/>
      <c r="DV13" s="539"/>
      <c r="DW13" s="540"/>
      <c r="DX13" s="557"/>
      <c r="DY13" s="568"/>
      <c r="DZ13" s="569"/>
      <c r="EA13" s="570"/>
      <c r="ED13" s="91" t="e">
        <f t="shared" ca="1" si="37"/>
        <v>#NAME?</v>
      </c>
      <c r="EE13" s="91" t="e">
        <f t="shared" ca="1" si="38"/>
        <v>#NAME?</v>
      </c>
      <c r="EF13" s="91" t="e">
        <f t="shared" ca="1" si="39"/>
        <v>#NAME?</v>
      </c>
      <c r="EG13" s="91" t="e">
        <f t="shared" ca="1" si="40"/>
        <v>#NAME?</v>
      </c>
      <c r="EH13" s="91" t="e">
        <f t="shared" ca="1" si="41"/>
        <v>#NAME?</v>
      </c>
      <c r="EI13" s="91" t="e">
        <f t="shared" ca="1" si="42"/>
        <v>#NAME?</v>
      </c>
      <c r="EJ13" s="91" t="e">
        <f t="shared" ca="1" si="43"/>
        <v>#NAME?</v>
      </c>
      <c r="EL13" s="207" t="str">
        <f t="shared" ca="1" si="44"/>
        <v/>
      </c>
      <c r="EM13" s="91" t="str">
        <f t="shared" si="45"/>
        <v/>
      </c>
      <c r="EN13" s="91" t="str" cm="1">
        <f t="array" ref="EN13">IF(OR(SUM(ISTEXT(R13:T13)*1,ISNUMBER(W13:X13)*1)&gt;0,SUM(ISTEXT(Y13:AA13)*1,ISNUMBER(AD13:AE13)*1)&gt;0,SUM(ISTEXT(AF13:AH13)*1,ISNUMBER(AK13:AL13)*1)&gt;0,SUM(ISTEXT(AM13:AO13)*1,ISNUMBER(AR13:AS13)*1)&gt;0,SUM(ISTEXT(AT13:AV13)*1,ISNUMBER(AY13:AZ13)*1)&gt;0,SUM(ISTEXT(BA13:BC13)*1,ISNUMBER(BF13:BG13)*1)&gt;0,SUM(ISTEXT(BH13:BJ13)*1,ISNUMBER(BM13:BN13)*1)&gt;0,SUM(ISTEXT(BO13:BQ13)*1,ISNUMBER(BT13:BU13)*1)&gt;0,SUM(ISTEXT(BV13:BX13)*1,ISNUMBER(CA13:CB13)*1)&gt;0,SUM(ISTEXT(CC13:CE13)*1,ISNUMBER(CH13:CI13)*1)&gt;0,SUM(ISTEXT(CJ13:CL13)*1,ISNUMBER(CO13:CP13)*1)&gt;0,SUM(ISTEXT(CQ13:CS13)*1,ISNUMBER(CV13:CW13)*1)&gt;0),"!","")</f>
        <v/>
      </c>
      <c r="EO13" s="91" t="e">
        <f t="shared" ca="1" si="46"/>
        <v>#NAME?</v>
      </c>
      <c r="EP13" s="74" t="e">
        <f t="shared" ca="1" si="47"/>
        <v>#NAME?</v>
      </c>
    </row>
    <row r="14" spans="1:146" hidden="1" x14ac:dyDescent="0.2">
      <c r="A14" s="528" t="e">
        <f ca="1">IF(AND(TRIM($B14)&lt;&gt;"",$E14&lt;&gt;"",$EP14=""),MAX($A$10:A13)+1,"")</f>
        <v>#NAME?</v>
      </c>
      <c r="B14" s="312"/>
      <c r="C14" s="531" t="str">
        <f>IF(ISBLANK(D14)=FALSE,VLOOKUP(D14,Довідники!$B$2:$C$45,2,FALSE),"")</f>
        <v/>
      </c>
      <c r="D14" s="410"/>
      <c r="E14" s="313"/>
      <c r="F14" s="538" t="str">
        <f>_xlfn.CONCAT(IF($X14=Довідники!$E$4,$R$4&amp;",",""),IF($AE14=Довідники!$E$4,$Y$4&amp;",",""),IF($AL14=Довідники!$E$4,$AF$4&amp;",",""),IF($AS14=Довідники!$E$4,$AM$4&amp;",",""),IF($AZ14=Довідники!$E$4,$AT$4&amp;",",""),IF($BG14=Довідники!$E$4,$BA$4&amp;",",""),IF($BN14=Довідники!$E$4,$BH$4&amp;",",""),IF($BU14=Довідники!$E$4,$BO$4&amp;",",""),IF($CB14=Довідники!$E$4,$BV$4&amp;",",""),IF($CI14=Довідники!$E$4,$CC$4&amp;",",""),IF($CP14=Довідники!$E$4,$CJ$4&amp;",",""),IF($CW14=Довідники!$E$4,$CQ$4&amp;",",""),IF($DD14=Довідники!$E$4,$CX$4&amp;",",""),IF($DK14=Довідники!$E$4,$DE$4&amp;",",""))</f>
        <v/>
      </c>
      <c r="G14" s="538" t="str">
        <f>_xlfn.CONCAT(IF($X14=Довідники!$E$3,$R$4&amp;",",""),IF($X14=Довідники!$E$5,$R$4&amp;"*,",""),IF($AE14=Довідники!$E$3,$Y$4&amp;",",""),IF($AE14=Довідники!$E$5,$Y$4&amp;"*,",""),IF($AL14=Довідники!$E$3,$AF$4&amp;",",""),IF($AL14=Довідники!$E$5,$AF$4&amp;"*,",""),IF($AS14=Довідники!$E$3,$AM$4&amp;",",""),IF($AS14=Довідники!$E$5,$AM$4&amp;"*,",""),IF($AZ14=Довідники!$E$3,$AT$4&amp;",",""),IF($AZ14=Довідники!$E$5,$AT$4&amp;"*,",""),IF($BG14=Довідники!$E$3,$BA$4&amp;",",""),IF($BG14=Довідники!$E$5,$BA$4&amp;"*,",""),IF($BN14=Довідники!$E$3,$BH$4&amp;",",""),IF($BN14=Довідники!$E$5,$BH$4&amp;"*,",""),IF($BU14=Довідники!$E$3,$BO$4&amp;",",""),IF($BU14=Довідники!$E$5,$BO$4&amp;"*,",""),IF($CB14=Довідники!$E$3,$BV$4&amp;",",""),IF($CB14=Довідники!$E$5,$BV$4&amp;"*,",""),IF($CI14=Довідники!$E$3,$CC$4&amp;",",""),IF($CI14=Довідники!$E$5,$CC$4&amp;"*,",""),IF($CP14=Довідники!$E$3,$CJ$4&amp;",",""),IF($CP14=Довідники!$E$5,$CJ$4&amp;"*,",""),IF($CW14=Довідники!$E$3,$CQ$4&amp;",",""),IF($CW14=Довідники!$E$5,$CQ$4&amp;"*,",""),IF($DD14=Довідники!$E$3,$CX$4&amp;",",""),IF($DD14=Довідники!$E$5,$CX$4&amp;"*,",""),IF($DK14=Довідники!$E$3,$DE$4&amp;",",""),IF($DK14=Довідники!$E$5,$DE$4&amp;"*,",""))</f>
        <v/>
      </c>
      <c r="H14" s="538" t="str">
        <f>_xlfn.CONCAT(IF($W14=Довідники!$N$4,$R$4&amp;",",""),IF($AD14=Довідники!$N$4,$Y$4&amp;",",""),IF($AK14=Довідники!$N$4,$AF$4&amp;",",""),IF($AR14=Довідники!$N$4,$AM$4&amp;",",""),IF($AY14=Довідники!$N$4,$AT$4&amp;",",""),IF($BF14=Довідники!$N$4,$BA$4&amp;",",""),IF($BM14=Довідники!$N$4,$BH$4&amp;",",""),IF($BT14=Довідники!$N$4,$BO$4&amp;",",""),IF($CA14=Довідники!$N$4,$BV$4&amp;",",""),IF($CH14=Довідники!$N$4,$CC$4&amp;",",""),IF($CO14=Довідники!$N$4,$CJ$4&amp;",",""),IF($CV14=Довідники!$N$4,$CQ$4&amp;",",""),IF($DC14=Довідники!$N$4,$CX$4&amp;",",""),IF($DJ14=Довідники!$N$4,$DE$4&amp;",",""))</f>
        <v/>
      </c>
      <c r="I14" s="538" t="str">
        <f>_xlfn.CONCAT(IF($W14=Довідники!$N$3,$R$4&amp;",",""),IF($AD14=Довідники!$N$3,$Y$4&amp;",",""),IF($AK14=Довідники!$N$3,$AF$4&amp;",",""),IF($AR14=Довідники!$N$3,$AM$4&amp;",",""),IF($AY14=Довідники!$N$3,$AT$4&amp;",",""),IF($BF14=Довідники!$N$3,$BA$4&amp;",",""),IF($BM14=Довідники!$N$3,$BH$4&amp;",",""),IF($BT14=Довідники!$N$3,$BO$4&amp;",",""),IF($CA14=Довідники!$N$3,$BV$4&amp;",",""),IF($CH14=Довідники!$N$3,$CC$4&amp;",",""),IF($CO14=Довідники!$N$3,$CJ$4&amp;",",""),IF($CV14=Довідники!$N$3,$CQ$4&amp;",",""),IF($DC14=Довідники!$N$3,$CX$4&amp;",",""),IF($DJ14=Довідники!$N$3,$DE$4&amp;",",""))</f>
        <v/>
      </c>
      <c r="J14" s="538"/>
      <c r="K14" s="538"/>
      <c r="L14" s="538">
        <f t="shared" ca="1" si="16"/>
        <v>0</v>
      </c>
      <c r="M14" s="539">
        <f t="shared" ca="1" si="17"/>
        <v>0</v>
      </c>
      <c r="N14" s="539">
        <f t="shared" ca="1" si="18"/>
        <v>0</v>
      </c>
      <c r="O14" s="540">
        <f t="shared" ca="1" si="19"/>
        <v>0</v>
      </c>
      <c r="P14" s="541" t="str">
        <f t="shared" si="20"/>
        <v/>
      </c>
      <c r="Q14" s="542" t="str">
        <f>IF(IF(TRIM(P14)="",FALSE,OR($P14&lt;Довідники!$J$8,$P14&gt;Довідники!$K$8)),"!","")</f>
        <v/>
      </c>
      <c r="R14" s="172"/>
      <c r="S14" s="169"/>
      <c r="T14" s="169"/>
      <c r="U14" s="549">
        <f t="shared" si="21"/>
        <v>0</v>
      </c>
      <c r="V14" s="539"/>
      <c r="W14" s="175"/>
      <c r="X14" s="176"/>
      <c r="Y14" s="172"/>
      <c r="Z14" s="169"/>
      <c r="AA14" s="169"/>
      <c r="AB14" s="549">
        <f t="shared" si="22"/>
        <v>0</v>
      </c>
      <c r="AC14" s="539"/>
      <c r="AD14" s="175"/>
      <c r="AE14" s="176"/>
      <c r="AF14" s="172"/>
      <c r="AG14" s="169"/>
      <c r="AH14" s="169"/>
      <c r="AI14" s="549">
        <f t="shared" si="23"/>
        <v>0</v>
      </c>
      <c r="AJ14" s="539"/>
      <c r="AK14" s="175"/>
      <c r="AL14" s="176"/>
      <c r="AM14" s="172"/>
      <c r="AN14" s="169"/>
      <c r="AO14" s="169"/>
      <c r="AP14" s="549">
        <f t="shared" si="24"/>
        <v>0</v>
      </c>
      <c r="AQ14" s="539"/>
      <c r="AR14" s="175"/>
      <c r="AS14" s="176"/>
      <c r="AT14" s="172"/>
      <c r="AU14" s="169"/>
      <c r="AV14" s="169"/>
      <c r="AW14" s="549">
        <f t="shared" si="25"/>
        <v>0</v>
      </c>
      <c r="AX14" s="539"/>
      <c r="AY14" s="175"/>
      <c r="AZ14" s="176"/>
      <c r="BA14" s="172"/>
      <c r="BB14" s="169"/>
      <c r="BC14" s="169"/>
      <c r="BD14" s="549">
        <f t="shared" si="26"/>
        <v>0</v>
      </c>
      <c r="BE14" s="539"/>
      <c r="BF14" s="175"/>
      <c r="BG14" s="176"/>
      <c r="BH14" s="172"/>
      <c r="BI14" s="169"/>
      <c r="BJ14" s="169"/>
      <c r="BK14" s="549">
        <f t="shared" si="27"/>
        <v>0</v>
      </c>
      <c r="BL14" s="539"/>
      <c r="BM14" s="175"/>
      <c r="BN14" s="176"/>
      <c r="BO14" s="172"/>
      <c r="BP14" s="169"/>
      <c r="BQ14" s="169"/>
      <c r="BR14" s="549">
        <f t="shared" si="28"/>
        <v>0</v>
      </c>
      <c r="BS14" s="539"/>
      <c r="BT14" s="175"/>
      <c r="BU14" s="176"/>
      <c r="BV14" s="172"/>
      <c r="BW14" s="169"/>
      <c r="BX14" s="169"/>
      <c r="BY14" s="549">
        <f t="shared" si="29"/>
        <v>0</v>
      </c>
      <c r="BZ14" s="539"/>
      <c r="CA14" s="175"/>
      <c r="CB14" s="176"/>
      <c r="CC14" s="172"/>
      <c r="CD14" s="169"/>
      <c r="CE14" s="169"/>
      <c r="CF14" s="549">
        <f t="shared" si="30"/>
        <v>0</v>
      </c>
      <c r="CG14" s="539"/>
      <c r="CH14" s="175"/>
      <c r="CI14" s="176"/>
      <c r="CJ14" s="172"/>
      <c r="CK14" s="169"/>
      <c r="CL14" s="169"/>
      <c r="CM14" s="549">
        <f t="shared" si="31"/>
        <v>0</v>
      </c>
      <c r="CN14" s="539"/>
      <c r="CO14" s="175"/>
      <c r="CP14" s="176"/>
      <c r="CQ14" s="172"/>
      <c r="CR14" s="169"/>
      <c r="CS14" s="169"/>
      <c r="CT14" s="549">
        <f t="shared" si="32"/>
        <v>0</v>
      </c>
      <c r="CU14" s="539"/>
      <c r="CV14" s="175"/>
      <c r="CW14" s="176"/>
      <c r="CX14" s="361"/>
      <c r="CY14" s="108"/>
      <c r="CZ14" s="108"/>
      <c r="DA14" s="549">
        <f t="shared" si="14"/>
        <v>0</v>
      </c>
      <c r="DB14" s="539"/>
      <c r="DC14" s="439"/>
      <c r="DD14" s="439"/>
      <c r="DE14" s="108"/>
      <c r="DF14" s="108"/>
      <c r="DG14" s="108"/>
      <c r="DH14" s="549">
        <f t="shared" si="15"/>
        <v>0</v>
      </c>
      <c r="DI14" s="539"/>
      <c r="DJ14" s="439"/>
      <c r="DK14" s="440"/>
      <c r="DL14" s="555">
        <f t="shared" ca="1" si="33"/>
        <v>0</v>
      </c>
      <c r="DM14" s="539">
        <f>DN14*Довідники!$H$2</f>
        <v>0</v>
      </c>
      <c r="DN14" s="549">
        <f t="shared" si="34"/>
        <v>0</v>
      </c>
      <c r="DO14" s="541" t="str">
        <f t="shared" si="35"/>
        <v xml:space="preserve"> </v>
      </c>
      <c r="DP14" s="556" t="str">
        <f>IF(OR(DO14&lt;Довідники!$J$3, DO14&gt;Довідники!$K$3), "!", "")</f>
        <v>!</v>
      </c>
      <c r="DQ14" s="557"/>
      <c r="DR14" s="558" t="str">
        <f t="shared" si="36"/>
        <v/>
      </c>
      <c r="DS14" s="528"/>
      <c r="DT14" s="555"/>
      <c r="DU14" s="539"/>
      <c r="DV14" s="539"/>
      <c r="DW14" s="540"/>
      <c r="DX14" s="557"/>
      <c r="DY14" s="568"/>
      <c r="DZ14" s="569"/>
      <c r="EA14" s="570"/>
      <c r="ED14" s="91" t="e">
        <f t="shared" ca="1" si="37"/>
        <v>#NAME?</v>
      </c>
      <c r="EE14" s="91" t="e">
        <f t="shared" ca="1" si="38"/>
        <v>#NAME?</v>
      </c>
      <c r="EF14" s="91" t="e">
        <f t="shared" ca="1" si="39"/>
        <v>#NAME?</v>
      </c>
      <c r="EG14" s="91" t="e">
        <f t="shared" ca="1" si="40"/>
        <v>#NAME?</v>
      </c>
      <c r="EH14" s="91" t="e">
        <f t="shared" ca="1" si="41"/>
        <v>#NAME?</v>
      </c>
      <c r="EI14" s="91" t="e">
        <f t="shared" ca="1" si="42"/>
        <v>#NAME?</v>
      </c>
      <c r="EJ14" s="91" t="e">
        <f t="shared" ca="1" si="43"/>
        <v>#NAME?</v>
      </c>
      <c r="EL14" s="207" t="str">
        <f t="shared" ca="1" si="44"/>
        <v/>
      </c>
      <c r="EM14" s="91" t="str">
        <f t="shared" si="45"/>
        <v/>
      </c>
      <c r="EN14" s="91" t="str" cm="1">
        <f t="array" ref="EN14">IF(OR(SUM(ISTEXT(R14:T14)*1,ISNUMBER(W14:X14)*1)&gt;0,SUM(ISTEXT(Y14:AA14)*1,ISNUMBER(AD14:AE14)*1)&gt;0,SUM(ISTEXT(AF14:AH14)*1,ISNUMBER(AK14:AL14)*1)&gt;0,SUM(ISTEXT(AM14:AO14)*1,ISNUMBER(AR14:AS14)*1)&gt;0,SUM(ISTEXT(AT14:AV14)*1,ISNUMBER(AY14:AZ14)*1)&gt;0,SUM(ISTEXT(BA14:BC14)*1,ISNUMBER(BF14:BG14)*1)&gt;0,SUM(ISTEXT(BH14:BJ14)*1,ISNUMBER(BM14:BN14)*1)&gt;0,SUM(ISTEXT(BO14:BQ14)*1,ISNUMBER(BT14:BU14)*1)&gt;0,SUM(ISTEXT(BV14:BX14)*1,ISNUMBER(CA14:CB14)*1)&gt;0,SUM(ISTEXT(CC14:CE14)*1,ISNUMBER(CH14:CI14)*1)&gt;0,SUM(ISTEXT(CJ14:CL14)*1,ISNUMBER(CO14:CP14)*1)&gt;0,SUM(ISTEXT(CQ14:CS14)*1,ISNUMBER(CV14:CW14)*1)&gt;0),"!","")</f>
        <v/>
      </c>
      <c r="EO14" s="91" t="e">
        <f t="shared" ca="1" si="46"/>
        <v>#NAME?</v>
      </c>
      <c r="EP14" s="74" t="e">
        <f t="shared" ca="1" si="47"/>
        <v>#NAME?</v>
      </c>
    </row>
    <row r="15" spans="1:146" hidden="1" x14ac:dyDescent="0.2">
      <c r="A15" s="528" t="e">
        <f ca="1">IF(AND(TRIM($B15)&lt;&gt;"",$E15&lt;&gt;"",$EP15=""),MAX($A$10:A14)+1,"")</f>
        <v>#NAME?</v>
      </c>
      <c r="B15" s="312"/>
      <c r="C15" s="531" t="str">
        <f>IF(ISBLANK(D15)=FALSE,VLOOKUP(D15,Довідники!$B$2:$C$45,2,FALSE),"")</f>
        <v/>
      </c>
      <c r="D15" s="410"/>
      <c r="E15" s="313"/>
      <c r="F15" s="538" t="str">
        <f>_xlfn.CONCAT(IF($X15=Довідники!$E$4,$R$4&amp;",",""),IF($AE15=Довідники!$E$4,$Y$4&amp;",",""),IF($AL15=Довідники!$E$4,$AF$4&amp;",",""),IF($AS15=Довідники!$E$4,$AM$4&amp;",",""),IF($AZ15=Довідники!$E$4,$AT$4&amp;",",""),IF($BG15=Довідники!$E$4,$BA$4&amp;",",""),IF($BN15=Довідники!$E$4,$BH$4&amp;",",""),IF($BU15=Довідники!$E$4,$BO$4&amp;",",""),IF($CB15=Довідники!$E$4,$BV$4&amp;",",""),IF($CI15=Довідники!$E$4,$CC$4&amp;",",""),IF($CP15=Довідники!$E$4,$CJ$4&amp;",",""),IF($CW15=Довідники!$E$4,$CQ$4&amp;",",""),IF($DD15=Довідники!$E$4,$CX$4&amp;",",""),IF($DK15=Довідники!$E$4,$DE$4&amp;",",""))</f>
        <v/>
      </c>
      <c r="G15" s="538" t="str">
        <f>_xlfn.CONCAT(IF($X15=Довідники!$E$3,$R$4&amp;",",""),IF($X15=Довідники!$E$5,$R$4&amp;"*,",""),IF($AE15=Довідники!$E$3,$Y$4&amp;",",""),IF($AE15=Довідники!$E$5,$Y$4&amp;"*,",""),IF($AL15=Довідники!$E$3,$AF$4&amp;",",""),IF($AL15=Довідники!$E$5,$AF$4&amp;"*,",""),IF($AS15=Довідники!$E$3,$AM$4&amp;",",""),IF($AS15=Довідники!$E$5,$AM$4&amp;"*,",""),IF($AZ15=Довідники!$E$3,$AT$4&amp;",",""),IF($AZ15=Довідники!$E$5,$AT$4&amp;"*,",""),IF($BG15=Довідники!$E$3,$BA$4&amp;",",""),IF($BG15=Довідники!$E$5,$BA$4&amp;"*,",""),IF($BN15=Довідники!$E$3,$BH$4&amp;",",""),IF($BN15=Довідники!$E$5,$BH$4&amp;"*,",""),IF($BU15=Довідники!$E$3,$BO$4&amp;",",""),IF($BU15=Довідники!$E$5,$BO$4&amp;"*,",""),IF($CB15=Довідники!$E$3,$BV$4&amp;",",""),IF($CB15=Довідники!$E$5,$BV$4&amp;"*,",""),IF($CI15=Довідники!$E$3,$CC$4&amp;",",""),IF($CI15=Довідники!$E$5,$CC$4&amp;"*,",""),IF($CP15=Довідники!$E$3,$CJ$4&amp;",",""),IF($CP15=Довідники!$E$5,$CJ$4&amp;"*,",""),IF($CW15=Довідники!$E$3,$CQ$4&amp;",",""),IF($CW15=Довідники!$E$5,$CQ$4&amp;"*,",""),IF($DD15=Довідники!$E$3,$CX$4&amp;",",""),IF($DD15=Довідники!$E$5,$CX$4&amp;"*,",""),IF($DK15=Довідники!$E$3,$DE$4&amp;",",""),IF($DK15=Довідники!$E$5,$DE$4&amp;"*,",""))</f>
        <v/>
      </c>
      <c r="H15" s="538" t="str">
        <f>_xlfn.CONCAT(IF($W15=Довідники!$N$4,$R$4&amp;",",""),IF($AD15=Довідники!$N$4,$Y$4&amp;",",""),IF($AK15=Довідники!$N$4,$AF$4&amp;",",""),IF($AR15=Довідники!$N$4,$AM$4&amp;",",""),IF($AY15=Довідники!$N$4,$AT$4&amp;",",""),IF($BF15=Довідники!$N$4,$BA$4&amp;",",""),IF($BM15=Довідники!$N$4,$BH$4&amp;",",""),IF($BT15=Довідники!$N$4,$BO$4&amp;",",""),IF($CA15=Довідники!$N$4,$BV$4&amp;",",""),IF($CH15=Довідники!$N$4,$CC$4&amp;",",""),IF($CO15=Довідники!$N$4,$CJ$4&amp;",",""),IF($CV15=Довідники!$N$4,$CQ$4&amp;",",""),IF($DC15=Довідники!$N$4,$CX$4&amp;",",""),IF($DJ15=Довідники!$N$4,$DE$4&amp;",",""))</f>
        <v/>
      </c>
      <c r="I15" s="538" t="str">
        <f>_xlfn.CONCAT(IF($W15=Довідники!$N$3,$R$4&amp;",",""),IF($AD15=Довідники!$N$3,$Y$4&amp;",",""),IF($AK15=Довідники!$N$3,$AF$4&amp;",",""),IF($AR15=Довідники!$N$3,$AM$4&amp;",",""),IF($AY15=Довідники!$N$3,$AT$4&amp;",",""),IF($BF15=Довідники!$N$3,$BA$4&amp;",",""),IF($BM15=Довідники!$N$3,$BH$4&amp;",",""),IF($BT15=Довідники!$N$3,$BO$4&amp;",",""),IF($CA15=Довідники!$N$3,$BV$4&amp;",",""),IF($CH15=Довідники!$N$3,$CC$4&amp;",",""),IF($CO15=Довідники!$N$3,$CJ$4&amp;",",""),IF($CV15=Довідники!$N$3,$CQ$4&amp;",",""),IF($DC15=Довідники!$N$3,$CX$4&amp;",",""),IF($DJ15=Довідники!$N$3,$DE$4&amp;",",""))</f>
        <v/>
      </c>
      <c r="J15" s="538"/>
      <c r="K15" s="538"/>
      <c r="L15" s="538">
        <f t="shared" ca="1" si="16"/>
        <v>0</v>
      </c>
      <c r="M15" s="539">
        <f t="shared" ca="1" si="17"/>
        <v>0</v>
      </c>
      <c r="N15" s="539">
        <f t="shared" ca="1" si="18"/>
        <v>0</v>
      </c>
      <c r="O15" s="540">
        <f t="shared" ca="1" si="19"/>
        <v>0</v>
      </c>
      <c r="P15" s="541" t="str">
        <f t="shared" si="20"/>
        <v/>
      </c>
      <c r="Q15" s="542" t="str">
        <f>IF(IF(TRIM(P15)="",FALSE,OR($P15&lt;Довідники!$J$8,$P15&gt;Довідники!$K$8)),"!","")</f>
        <v/>
      </c>
      <c r="R15" s="172"/>
      <c r="S15" s="169"/>
      <c r="T15" s="169"/>
      <c r="U15" s="549">
        <f t="shared" si="21"/>
        <v>0</v>
      </c>
      <c r="V15" s="539"/>
      <c r="W15" s="175"/>
      <c r="X15" s="176"/>
      <c r="Y15" s="172"/>
      <c r="Z15" s="169"/>
      <c r="AA15" s="169"/>
      <c r="AB15" s="549">
        <f t="shared" si="22"/>
        <v>0</v>
      </c>
      <c r="AC15" s="539"/>
      <c r="AD15" s="175"/>
      <c r="AE15" s="176"/>
      <c r="AF15" s="172"/>
      <c r="AG15" s="169"/>
      <c r="AH15" s="169"/>
      <c r="AI15" s="549">
        <f t="shared" si="23"/>
        <v>0</v>
      </c>
      <c r="AJ15" s="539"/>
      <c r="AK15" s="175"/>
      <c r="AL15" s="176"/>
      <c r="AM15" s="172"/>
      <c r="AN15" s="169"/>
      <c r="AO15" s="169"/>
      <c r="AP15" s="549">
        <f t="shared" si="24"/>
        <v>0</v>
      </c>
      <c r="AQ15" s="539"/>
      <c r="AR15" s="175"/>
      <c r="AS15" s="176"/>
      <c r="AT15" s="172"/>
      <c r="AU15" s="169"/>
      <c r="AV15" s="169"/>
      <c r="AW15" s="549">
        <f t="shared" si="25"/>
        <v>0</v>
      </c>
      <c r="AX15" s="539"/>
      <c r="AY15" s="175"/>
      <c r="AZ15" s="176"/>
      <c r="BA15" s="172"/>
      <c r="BB15" s="169"/>
      <c r="BC15" s="169"/>
      <c r="BD15" s="549">
        <f t="shared" si="26"/>
        <v>0</v>
      </c>
      <c r="BE15" s="539"/>
      <c r="BF15" s="175"/>
      <c r="BG15" s="176"/>
      <c r="BH15" s="172"/>
      <c r="BI15" s="169"/>
      <c r="BJ15" s="169"/>
      <c r="BK15" s="549">
        <f t="shared" si="27"/>
        <v>0</v>
      </c>
      <c r="BL15" s="539"/>
      <c r="BM15" s="175"/>
      <c r="BN15" s="176"/>
      <c r="BO15" s="172"/>
      <c r="BP15" s="169"/>
      <c r="BQ15" s="169"/>
      <c r="BR15" s="549">
        <f t="shared" si="28"/>
        <v>0</v>
      </c>
      <c r="BS15" s="539"/>
      <c r="BT15" s="175"/>
      <c r="BU15" s="176"/>
      <c r="BV15" s="172"/>
      <c r="BW15" s="169"/>
      <c r="BX15" s="169"/>
      <c r="BY15" s="549">
        <f t="shared" si="29"/>
        <v>0</v>
      </c>
      <c r="BZ15" s="539"/>
      <c r="CA15" s="175"/>
      <c r="CB15" s="176"/>
      <c r="CC15" s="172"/>
      <c r="CD15" s="169"/>
      <c r="CE15" s="169"/>
      <c r="CF15" s="549">
        <f t="shared" si="30"/>
        <v>0</v>
      </c>
      <c r="CG15" s="539"/>
      <c r="CH15" s="175"/>
      <c r="CI15" s="176"/>
      <c r="CJ15" s="172"/>
      <c r="CK15" s="169"/>
      <c r="CL15" s="169"/>
      <c r="CM15" s="549">
        <f t="shared" si="31"/>
        <v>0</v>
      </c>
      <c r="CN15" s="539"/>
      <c r="CO15" s="175"/>
      <c r="CP15" s="176"/>
      <c r="CQ15" s="172"/>
      <c r="CR15" s="169"/>
      <c r="CS15" s="169"/>
      <c r="CT15" s="549">
        <f t="shared" si="32"/>
        <v>0</v>
      </c>
      <c r="CU15" s="539"/>
      <c r="CV15" s="175"/>
      <c r="CW15" s="176"/>
      <c r="CX15" s="361"/>
      <c r="CY15" s="108"/>
      <c r="CZ15" s="108"/>
      <c r="DA15" s="549">
        <f t="shared" si="14"/>
        <v>0</v>
      </c>
      <c r="DB15" s="539"/>
      <c r="DC15" s="439"/>
      <c r="DD15" s="439"/>
      <c r="DE15" s="108"/>
      <c r="DF15" s="108"/>
      <c r="DG15" s="108"/>
      <c r="DH15" s="549">
        <f t="shared" si="15"/>
        <v>0</v>
      </c>
      <c r="DI15" s="539"/>
      <c r="DJ15" s="439"/>
      <c r="DK15" s="440"/>
      <c r="DL15" s="555">
        <f t="shared" ca="1" si="33"/>
        <v>0</v>
      </c>
      <c r="DM15" s="539">
        <f>DN15*Довідники!$H$2</f>
        <v>0</v>
      </c>
      <c r="DN15" s="549">
        <f t="shared" si="34"/>
        <v>0</v>
      </c>
      <c r="DO15" s="541" t="str">
        <f t="shared" si="35"/>
        <v xml:space="preserve"> </v>
      </c>
      <c r="DP15" s="556" t="str">
        <f>IF(OR(DO15&lt;Довідники!$J$3, DO15&gt;Довідники!$K$3), "!", "")</f>
        <v>!</v>
      </c>
      <c r="DQ15" s="557"/>
      <c r="DR15" s="558" t="str">
        <f t="shared" si="36"/>
        <v/>
      </c>
      <c r="DS15" s="528"/>
      <c r="DT15" s="555"/>
      <c r="DU15" s="539"/>
      <c r="DV15" s="539"/>
      <c r="DW15" s="540"/>
      <c r="DX15" s="557"/>
      <c r="DY15" s="568"/>
      <c r="DZ15" s="569"/>
      <c r="EA15" s="570"/>
      <c r="ED15" s="91" t="e">
        <f t="shared" ca="1" si="37"/>
        <v>#NAME?</v>
      </c>
      <c r="EE15" s="91" t="e">
        <f t="shared" ca="1" si="38"/>
        <v>#NAME?</v>
      </c>
      <c r="EF15" s="91" t="e">
        <f t="shared" ca="1" si="39"/>
        <v>#NAME?</v>
      </c>
      <c r="EG15" s="91" t="e">
        <f t="shared" ca="1" si="40"/>
        <v>#NAME?</v>
      </c>
      <c r="EH15" s="91" t="e">
        <f t="shared" ca="1" si="41"/>
        <v>#NAME?</v>
      </c>
      <c r="EI15" s="91" t="e">
        <f t="shared" ca="1" si="42"/>
        <v>#NAME?</v>
      </c>
      <c r="EJ15" s="91" t="e">
        <f t="shared" ca="1" si="43"/>
        <v>#NAME?</v>
      </c>
      <c r="EL15" s="207" t="str">
        <f t="shared" ca="1" si="44"/>
        <v/>
      </c>
      <c r="EM15" s="91" t="str">
        <f t="shared" si="45"/>
        <v/>
      </c>
      <c r="EN15" s="91" t="str" cm="1">
        <f t="array" ref="EN15">IF(OR(SUM(ISTEXT(R15:T15)*1,ISNUMBER(W15:X15)*1)&gt;0,SUM(ISTEXT(Y15:AA15)*1,ISNUMBER(AD15:AE15)*1)&gt;0,SUM(ISTEXT(AF15:AH15)*1,ISNUMBER(AK15:AL15)*1)&gt;0,SUM(ISTEXT(AM15:AO15)*1,ISNUMBER(AR15:AS15)*1)&gt;0,SUM(ISTEXT(AT15:AV15)*1,ISNUMBER(AY15:AZ15)*1)&gt;0,SUM(ISTEXT(BA15:BC15)*1,ISNUMBER(BF15:BG15)*1)&gt;0,SUM(ISTEXT(BH15:BJ15)*1,ISNUMBER(BM15:BN15)*1)&gt;0,SUM(ISTEXT(BO15:BQ15)*1,ISNUMBER(BT15:BU15)*1)&gt;0,SUM(ISTEXT(BV15:BX15)*1,ISNUMBER(CA15:CB15)*1)&gt;0,SUM(ISTEXT(CC15:CE15)*1,ISNUMBER(CH15:CI15)*1)&gt;0,SUM(ISTEXT(CJ15:CL15)*1,ISNUMBER(CO15:CP15)*1)&gt;0,SUM(ISTEXT(CQ15:CS15)*1,ISNUMBER(CV15:CW15)*1)&gt;0),"!","")</f>
        <v/>
      </c>
      <c r="EO15" s="91" t="e">
        <f t="shared" ca="1" si="46"/>
        <v>#NAME?</v>
      </c>
      <c r="EP15" s="74" t="e">
        <f t="shared" ca="1" si="47"/>
        <v>#NAME?</v>
      </c>
    </row>
    <row r="16" spans="1:146" hidden="1" x14ac:dyDescent="0.2">
      <c r="A16" s="528" t="e">
        <f ca="1">IF(AND(TRIM($B16)&lt;&gt;"",$E16&lt;&gt;"",$EP16=""),MAX($A$10:A15)+1,"")</f>
        <v>#NAME?</v>
      </c>
      <c r="B16" s="312"/>
      <c r="C16" s="531" t="str">
        <f>IF(ISBLANK(D16)=FALSE,VLOOKUP(D16,Довідники!$B$2:$C$45,2,FALSE),"")</f>
        <v/>
      </c>
      <c r="D16" s="410"/>
      <c r="E16" s="313"/>
      <c r="F16" s="538" t="str">
        <f>_xlfn.CONCAT(IF($X16=Довідники!$E$4,$R$4&amp;",",""),IF($AE16=Довідники!$E$4,$Y$4&amp;",",""),IF($AL16=Довідники!$E$4,$AF$4&amp;",",""),IF($AS16=Довідники!$E$4,$AM$4&amp;",",""),IF($AZ16=Довідники!$E$4,$AT$4&amp;",",""),IF($BG16=Довідники!$E$4,$BA$4&amp;",",""),IF($BN16=Довідники!$E$4,$BH$4&amp;",",""),IF($BU16=Довідники!$E$4,$BO$4&amp;",",""),IF($CB16=Довідники!$E$4,$BV$4&amp;",",""),IF($CI16=Довідники!$E$4,$CC$4&amp;",",""),IF($CP16=Довідники!$E$4,$CJ$4&amp;",",""),IF($CW16=Довідники!$E$4,$CQ$4&amp;",",""),IF($DD16=Довідники!$E$4,$CX$4&amp;",",""),IF($DK16=Довідники!$E$4,$DE$4&amp;",",""))</f>
        <v/>
      </c>
      <c r="G16" s="538" t="str">
        <f>_xlfn.CONCAT(IF($X16=Довідники!$E$3,$R$4&amp;",",""),IF($X16=Довідники!$E$5,$R$4&amp;"*,",""),IF($AE16=Довідники!$E$3,$Y$4&amp;",",""),IF($AE16=Довідники!$E$5,$Y$4&amp;"*,",""),IF($AL16=Довідники!$E$3,$AF$4&amp;",",""),IF($AL16=Довідники!$E$5,$AF$4&amp;"*,",""),IF($AS16=Довідники!$E$3,$AM$4&amp;",",""),IF($AS16=Довідники!$E$5,$AM$4&amp;"*,",""),IF($AZ16=Довідники!$E$3,$AT$4&amp;",",""),IF($AZ16=Довідники!$E$5,$AT$4&amp;"*,",""),IF($BG16=Довідники!$E$3,$BA$4&amp;",",""),IF($BG16=Довідники!$E$5,$BA$4&amp;"*,",""),IF($BN16=Довідники!$E$3,$BH$4&amp;",",""),IF($BN16=Довідники!$E$5,$BH$4&amp;"*,",""),IF($BU16=Довідники!$E$3,$BO$4&amp;",",""),IF($BU16=Довідники!$E$5,$BO$4&amp;"*,",""),IF($CB16=Довідники!$E$3,$BV$4&amp;",",""),IF($CB16=Довідники!$E$5,$BV$4&amp;"*,",""),IF($CI16=Довідники!$E$3,$CC$4&amp;",",""),IF($CI16=Довідники!$E$5,$CC$4&amp;"*,",""),IF($CP16=Довідники!$E$3,$CJ$4&amp;",",""),IF($CP16=Довідники!$E$5,$CJ$4&amp;"*,",""),IF($CW16=Довідники!$E$3,$CQ$4&amp;",",""),IF($CW16=Довідники!$E$5,$CQ$4&amp;"*,",""),IF($DD16=Довідники!$E$3,$CX$4&amp;",",""),IF($DD16=Довідники!$E$5,$CX$4&amp;"*,",""),IF($DK16=Довідники!$E$3,$DE$4&amp;",",""),IF($DK16=Довідники!$E$5,$DE$4&amp;"*,",""))</f>
        <v/>
      </c>
      <c r="H16" s="538" t="str">
        <f>_xlfn.CONCAT(IF($W16=Довідники!$N$4,$R$4&amp;",",""),IF($AD16=Довідники!$N$4,$Y$4&amp;",",""),IF($AK16=Довідники!$N$4,$AF$4&amp;",",""),IF($AR16=Довідники!$N$4,$AM$4&amp;",",""),IF($AY16=Довідники!$N$4,$AT$4&amp;",",""),IF($BF16=Довідники!$N$4,$BA$4&amp;",",""),IF($BM16=Довідники!$N$4,$BH$4&amp;",",""),IF($BT16=Довідники!$N$4,$BO$4&amp;",",""),IF($CA16=Довідники!$N$4,$BV$4&amp;",",""),IF($CH16=Довідники!$N$4,$CC$4&amp;",",""),IF($CO16=Довідники!$N$4,$CJ$4&amp;",",""),IF($CV16=Довідники!$N$4,$CQ$4&amp;",",""),IF($DC16=Довідники!$N$4,$CX$4&amp;",",""),IF($DJ16=Довідники!$N$4,$DE$4&amp;",",""))</f>
        <v/>
      </c>
      <c r="I16" s="538" t="str">
        <f>_xlfn.CONCAT(IF($W16=Довідники!$N$3,$R$4&amp;",",""),IF($AD16=Довідники!$N$3,$Y$4&amp;",",""),IF($AK16=Довідники!$N$3,$AF$4&amp;",",""),IF($AR16=Довідники!$N$3,$AM$4&amp;",",""),IF($AY16=Довідники!$N$3,$AT$4&amp;",",""),IF($BF16=Довідники!$N$3,$BA$4&amp;",",""),IF($BM16=Довідники!$N$3,$BH$4&amp;",",""),IF($BT16=Довідники!$N$3,$BO$4&amp;",",""),IF($CA16=Довідники!$N$3,$BV$4&amp;",",""),IF($CH16=Довідники!$N$3,$CC$4&amp;",",""),IF($CO16=Довідники!$N$3,$CJ$4&amp;",",""),IF($CV16=Довідники!$N$3,$CQ$4&amp;",",""),IF($DC16=Довідники!$N$3,$CX$4&amp;",",""),IF($DJ16=Довідники!$N$3,$DE$4&amp;",",""))</f>
        <v/>
      </c>
      <c r="J16" s="538"/>
      <c r="K16" s="538"/>
      <c r="L16" s="538">
        <f t="shared" ca="1" si="16"/>
        <v>0</v>
      </c>
      <c r="M16" s="539">
        <f t="shared" ca="1" si="17"/>
        <v>0</v>
      </c>
      <c r="N16" s="539">
        <f t="shared" ca="1" si="18"/>
        <v>0</v>
      </c>
      <c r="O16" s="540">
        <f t="shared" ca="1" si="19"/>
        <v>0</v>
      </c>
      <c r="P16" s="541" t="str">
        <f t="shared" si="20"/>
        <v/>
      </c>
      <c r="Q16" s="542" t="str">
        <f>IF(IF(TRIM(P16)="",FALSE,OR($P16&lt;Довідники!$J$8,$P16&gt;Довідники!$K$8)),"!","")</f>
        <v/>
      </c>
      <c r="R16" s="172"/>
      <c r="S16" s="169"/>
      <c r="T16" s="169"/>
      <c r="U16" s="549">
        <f t="shared" si="21"/>
        <v>0</v>
      </c>
      <c r="V16" s="539"/>
      <c r="W16" s="175"/>
      <c r="X16" s="176"/>
      <c r="Y16" s="172"/>
      <c r="Z16" s="169"/>
      <c r="AA16" s="169"/>
      <c r="AB16" s="549">
        <f t="shared" si="22"/>
        <v>0</v>
      </c>
      <c r="AC16" s="539"/>
      <c r="AD16" s="175"/>
      <c r="AE16" s="176"/>
      <c r="AF16" s="172"/>
      <c r="AG16" s="169"/>
      <c r="AH16" s="169"/>
      <c r="AI16" s="549">
        <f t="shared" si="23"/>
        <v>0</v>
      </c>
      <c r="AJ16" s="539"/>
      <c r="AK16" s="175"/>
      <c r="AL16" s="176"/>
      <c r="AM16" s="172"/>
      <c r="AN16" s="169"/>
      <c r="AO16" s="169"/>
      <c r="AP16" s="549">
        <f t="shared" si="24"/>
        <v>0</v>
      </c>
      <c r="AQ16" s="539"/>
      <c r="AR16" s="175"/>
      <c r="AS16" s="176"/>
      <c r="AT16" s="172"/>
      <c r="AU16" s="169"/>
      <c r="AV16" s="169"/>
      <c r="AW16" s="549">
        <f t="shared" si="25"/>
        <v>0</v>
      </c>
      <c r="AX16" s="539"/>
      <c r="AY16" s="175"/>
      <c r="AZ16" s="176"/>
      <c r="BA16" s="172"/>
      <c r="BB16" s="169"/>
      <c r="BC16" s="169"/>
      <c r="BD16" s="549">
        <f t="shared" si="26"/>
        <v>0</v>
      </c>
      <c r="BE16" s="539"/>
      <c r="BF16" s="175"/>
      <c r="BG16" s="176"/>
      <c r="BH16" s="172"/>
      <c r="BI16" s="169"/>
      <c r="BJ16" s="169"/>
      <c r="BK16" s="549">
        <f t="shared" si="27"/>
        <v>0</v>
      </c>
      <c r="BL16" s="539"/>
      <c r="BM16" s="175"/>
      <c r="BN16" s="176"/>
      <c r="BO16" s="172"/>
      <c r="BP16" s="169"/>
      <c r="BQ16" s="169"/>
      <c r="BR16" s="549">
        <f t="shared" si="28"/>
        <v>0</v>
      </c>
      <c r="BS16" s="539"/>
      <c r="BT16" s="175"/>
      <c r="BU16" s="176"/>
      <c r="BV16" s="172"/>
      <c r="BW16" s="169"/>
      <c r="BX16" s="169"/>
      <c r="BY16" s="549">
        <f t="shared" si="29"/>
        <v>0</v>
      </c>
      <c r="BZ16" s="539"/>
      <c r="CA16" s="175"/>
      <c r="CB16" s="176"/>
      <c r="CC16" s="172"/>
      <c r="CD16" s="169"/>
      <c r="CE16" s="169"/>
      <c r="CF16" s="549">
        <f t="shared" si="30"/>
        <v>0</v>
      </c>
      <c r="CG16" s="539"/>
      <c r="CH16" s="175"/>
      <c r="CI16" s="176"/>
      <c r="CJ16" s="172"/>
      <c r="CK16" s="169"/>
      <c r="CL16" s="169"/>
      <c r="CM16" s="549">
        <f t="shared" si="31"/>
        <v>0</v>
      </c>
      <c r="CN16" s="539"/>
      <c r="CO16" s="175"/>
      <c r="CP16" s="176"/>
      <c r="CQ16" s="172"/>
      <c r="CR16" s="169"/>
      <c r="CS16" s="169"/>
      <c r="CT16" s="549">
        <f t="shared" si="32"/>
        <v>0</v>
      </c>
      <c r="CU16" s="539"/>
      <c r="CV16" s="175"/>
      <c r="CW16" s="176"/>
      <c r="CX16" s="361"/>
      <c r="CY16" s="108"/>
      <c r="CZ16" s="108"/>
      <c r="DA16" s="549">
        <f t="shared" si="14"/>
        <v>0</v>
      </c>
      <c r="DB16" s="539"/>
      <c r="DC16" s="439"/>
      <c r="DD16" s="439"/>
      <c r="DE16" s="108"/>
      <c r="DF16" s="108"/>
      <c r="DG16" s="108"/>
      <c r="DH16" s="549">
        <f t="shared" si="15"/>
        <v>0</v>
      </c>
      <c r="DI16" s="539"/>
      <c r="DJ16" s="439"/>
      <c r="DK16" s="440"/>
      <c r="DL16" s="555">
        <f t="shared" ca="1" si="33"/>
        <v>0</v>
      </c>
      <c r="DM16" s="539">
        <f>DN16*Довідники!$H$2</f>
        <v>0</v>
      </c>
      <c r="DN16" s="549">
        <f t="shared" si="34"/>
        <v>0</v>
      </c>
      <c r="DO16" s="541" t="str">
        <f t="shared" si="35"/>
        <v xml:space="preserve"> </v>
      </c>
      <c r="DP16" s="556" t="str">
        <f>IF(OR(DO16&lt;Довідники!$J$3, DO16&gt;Довідники!$K$3), "!", "")</f>
        <v>!</v>
      </c>
      <c r="DQ16" s="557"/>
      <c r="DR16" s="558" t="str">
        <f t="shared" si="36"/>
        <v/>
      </c>
      <c r="DS16" s="528"/>
      <c r="DT16" s="555"/>
      <c r="DU16" s="539"/>
      <c r="DV16" s="539"/>
      <c r="DW16" s="540"/>
      <c r="DX16" s="557"/>
      <c r="DY16" s="568"/>
      <c r="DZ16" s="569"/>
      <c r="EA16" s="570"/>
      <c r="ED16" s="91" t="e">
        <f t="shared" ca="1" si="37"/>
        <v>#NAME?</v>
      </c>
      <c r="EE16" s="91" t="e">
        <f t="shared" ca="1" si="38"/>
        <v>#NAME?</v>
      </c>
      <c r="EF16" s="91" t="e">
        <f t="shared" ca="1" si="39"/>
        <v>#NAME?</v>
      </c>
      <c r="EG16" s="91" t="e">
        <f t="shared" ca="1" si="40"/>
        <v>#NAME?</v>
      </c>
      <c r="EH16" s="91" t="e">
        <f t="shared" ca="1" si="41"/>
        <v>#NAME?</v>
      </c>
      <c r="EI16" s="91" t="e">
        <f t="shared" ca="1" si="42"/>
        <v>#NAME?</v>
      </c>
      <c r="EJ16" s="91" t="e">
        <f t="shared" ca="1" si="43"/>
        <v>#NAME?</v>
      </c>
      <c r="EL16" s="207" t="str">
        <f t="shared" ca="1" si="44"/>
        <v/>
      </c>
      <c r="EM16" s="91" t="str">
        <f t="shared" si="45"/>
        <v/>
      </c>
      <c r="EN16" s="91" t="str" cm="1">
        <f t="array" ref="EN16">IF(OR(SUM(ISTEXT(R16:T16)*1,ISNUMBER(W16:X16)*1)&gt;0,SUM(ISTEXT(Y16:AA16)*1,ISNUMBER(AD16:AE16)*1)&gt;0,SUM(ISTEXT(AF16:AH16)*1,ISNUMBER(AK16:AL16)*1)&gt;0,SUM(ISTEXT(AM16:AO16)*1,ISNUMBER(AR16:AS16)*1)&gt;0,SUM(ISTEXT(AT16:AV16)*1,ISNUMBER(AY16:AZ16)*1)&gt;0,SUM(ISTEXT(BA16:BC16)*1,ISNUMBER(BF16:BG16)*1)&gt;0,SUM(ISTEXT(BH16:BJ16)*1,ISNUMBER(BM16:BN16)*1)&gt;0,SUM(ISTEXT(BO16:BQ16)*1,ISNUMBER(BT16:BU16)*1)&gt;0,SUM(ISTEXT(BV16:BX16)*1,ISNUMBER(CA16:CB16)*1)&gt;0,SUM(ISTEXT(CC16:CE16)*1,ISNUMBER(CH16:CI16)*1)&gt;0,SUM(ISTEXT(CJ16:CL16)*1,ISNUMBER(CO16:CP16)*1)&gt;0,SUM(ISTEXT(CQ16:CS16)*1,ISNUMBER(CV16:CW16)*1)&gt;0),"!","")</f>
        <v/>
      </c>
      <c r="EO16" s="91" t="e">
        <f t="shared" ca="1" si="46"/>
        <v>#NAME?</v>
      </c>
      <c r="EP16" s="74" t="e">
        <f t="shared" ca="1" si="47"/>
        <v>#NAME?</v>
      </c>
    </row>
    <row r="17" spans="1:146" hidden="1" x14ac:dyDescent="0.2">
      <c r="A17" s="528" t="e">
        <f ca="1">IF(AND(TRIM($B17)&lt;&gt;"",$E17&lt;&gt;"",$EP17=""),MAX($A$10:A16)+1,"")</f>
        <v>#NAME?</v>
      </c>
      <c r="B17" s="312"/>
      <c r="C17" s="531" t="str">
        <f>IF(ISBLANK(D17)=FALSE,VLOOKUP(D17,Довідники!$B$2:$C$45,2,FALSE),"")</f>
        <v/>
      </c>
      <c r="D17" s="410"/>
      <c r="E17" s="313"/>
      <c r="F17" s="538" t="str">
        <f>_xlfn.CONCAT(IF($X17=Довідники!$E$4,$R$4&amp;",",""),IF($AE17=Довідники!$E$4,$Y$4&amp;",",""),IF($AL17=Довідники!$E$4,$AF$4&amp;",",""),IF($AS17=Довідники!$E$4,$AM$4&amp;",",""),IF($AZ17=Довідники!$E$4,$AT$4&amp;",",""),IF($BG17=Довідники!$E$4,$BA$4&amp;",",""),IF($BN17=Довідники!$E$4,$BH$4&amp;",",""),IF($BU17=Довідники!$E$4,$BO$4&amp;",",""),IF($CB17=Довідники!$E$4,$BV$4&amp;",",""),IF($CI17=Довідники!$E$4,$CC$4&amp;",",""),IF($CP17=Довідники!$E$4,$CJ$4&amp;",",""),IF($CW17=Довідники!$E$4,$CQ$4&amp;",",""),IF($DD17=Довідники!$E$4,$CX$4&amp;",",""),IF($DK17=Довідники!$E$4,$DE$4&amp;",",""))</f>
        <v/>
      </c>
      <c r="G17" s="538" t="str">
        <f>_xlfn.CONCAT(IF($X17=Довідники!$E$3,$R$4&amp;",",""),IF($X17=Довідники!$E$5,$R$4&amp;"*,",""),IF($AE17=Довідники!$E$3,$Y$4&amp;",",""),IF($AE17=Довідники!$E$5,$Y$4&amp;"*,",""),IF($AL17=Довідники!$E$3,$AF$4&amp;",",""),IF($AL17=Довідники!$E$5,$AF$4&amp;"*,",""),IF($AS17=Довідники!$E$3,$AM$4&amp;",",""),IF($AS17=Довідники!$E$5,$AM$4&amp;"*,",""),IF($AZ17=Довідники!$E$3,$AT$4&amp;",",""),IF($AZ17=Довідники!$E$5,$AT$4&amp;"*,",""),IF($BG17=Довідники!$E$3,$BA$4&amp;",",""),IF($BG17=Довідники!$E$5,$BA$4&amp;"*,",""),IF($BN17=Довідники!$E$3,$BH$4&amp;",",""),IF($BN17=Довідники!$E$5,$BH$4&amp;"*,",""),IF($BU17=Довідники!$E$3,$BO$4&amp;",",""),IF($BU17=Довідники!$E$5,$BO$4&amp;"*,",""),IF($CB17=Довідники!$E$3,$BV$4&amp;",",""),IF($CB17=Довідники!$E$5,$BV$4&amp;"*,",""),IF($CI17=Довідники!$E$3,$CC$4&amp;",",""),IF($CI17=Довідники!$E$5,$CC$4&amp;"*,",""),IF($CP17=Довідники!$E$3,$CJ$4&amp;",",""),IF($CP17=Довідники!$E$5,$CJ$4&amp;"*,",""),IF($CW17=Довідники!$E$3,$CQ$4&amp;",",""),IF($CW17=Довідники!$E$5,$CQ$4&amp;"*,",""),IF($DD17=Довідники!$E$3,$CX$4&amp;",",""),IF($DD17=Довідники!$E$5,$CX$4&amp;"*,",""),IF($DK17=Довідники!$E$3,$DE$4&amp;",",""),IF($DK17=Довідники!$E$5,$DE$4&amp;"*,",""))</f>
        <v/>
      </c>
      <c r="H17" s="538" t="str">
        <f>_xlfn.CONCAT(IF($W17=Довідники!$N$4,$R$4&amp;",",""),IF($AD17=Довідники!$N$4,$Y$4&amp;",",""),IF($AK17=Довідники!$N$4,$AF$4&amp;",",""),IF($AR17=Довідники!$N$4,$AM$4&amp;",",""),IF($AY17=Довідники!$N$4,$AT$4&amp;",",""),IF($BF17=Довідники!$N$4,$BA$4&amp;",",""),IF($BM17=Довідники!$N$4,$BH$4&amp;",",""),IF($BT17=Довідники!$N$4,$BO$4&amp;",",""),IF($CA17=Довідники!$N$4,$BV$4&amp;",",""),IF($CH17=Довідники!$N$4,$CC$4&amp;",",""),IF($CO17=Довідники!$N$4,$CJ$4&amp;",",""),IF($CV17=Довідники!$N$4,$CQ$4&amp;",",""),IF($DC17=Довідники!$N$4,$CX$4&amp;",",""),IF($DJ17=Довідники!$N$4,$DE$4&amp;",",""))</f>
        <v/>
      </c>
      <c r="I17" s="538" t="str">
        <f>_xlfn.CONCAT(IF($W17=Довідники!$N$3,$R$4&amp;",",""),IF($AD17=Довідники!$N$3,$Y$4&amp;",",""),IF($AK17=Довідники!$N$3,$AF$4&amp;",",""),IF($AR17=Довідники!$N$3,$AM$4&amp;",",""),IF($AY17=Довідники!$N$3,$AT$4&amp;",",""),IF($BF17=Довідники!$N$3,$BA$4&amp;",",""),IF($BM17=Довідники!$N$3,$BH$4&amp;",",""),IF($BT17=Довідники!$N$3,$BO$4&amp;",",""),IF($CA17=Довідники!$N$3,$BV$4&amp;",",""),IF($CH17=Довідники!$N$3,$CC$4&amp;",",""),IF($CO17=Довідники!$N$3,$CJ$4&amp;",",""),IF($CV17=Довідники!$N$3,$CQ$4&amp;",",""),IF($DC17=Довідники!$N$3,$CX$4&amp;",",""),IF($DJ17=Довідники!$N$3,$DE$4&amp;",",""))</f>
        <v/>
      </c>
      <c r="J17" s="538"/>
      <c r="K17" s="538"/>
      <c r="L17" s="538">
        <f t="shared" ca="1" si="16"/>
        <v>0</v>
      </c>
      <c r="M17" s="539">
        <f t="shared" ca="1" si="17"/>
        <v>0</v>
      </c>
      <c r="N17" s="539">
        <f t="shared" ca="1" si="18"/>
        <v>0</v>
      </c>
      <c r="O17" s="540">
        <f t="shared" ca="1" si="19"/>
        <v>0</v>
      </c>
      <c r="P17" s="541" t="str">
        <f t="shared" si="20"/>
        <v/>
      </c>
      <c r="Q17" s="542" t="str">
        <f>IF(IF(TRIM(P17)="",FALSE,OR($P17&lt;Довідники!$J$8,$P17&gt;Довідники!$K$8)),"!","")</f>
        <v/>
      </c>
      <c r="R17" s="172"/>
      <c r="S17" s="169"/>
      <c r="T17" s="169"/>
      <c r="U17" s="549">
        <f t="shared" si="21"/>
        <v>0</v>
      </c>
      <c r="V17" s="539"/>
      <c r="W17" s="175"/>
      <c r="X17" s="176"/>
      <c r="Y17" s="172"/>
      <c r="Z17" s="169"/>
      <c r="AA17" s="169"/>
      <c r="AB17" s="549">
        <f t="shared" si="22"/>
        <v>0</v>
      </c>
      <c r="AC17" s="539"/>
      <c r="AD17" s="175"/>
      <c r="AE17" s="176"/>
      <c r="AF17" s="172"/>
      <c r="AG17" s="169"/>
      <c r="AH17" s="169"/>
      <c r="AI17" s="549">
        <f t="shared" si="23"/>
        <v>0</v>
      </c>
      <c r="AJ17" s="539"/>
      <c r="AK17" s="175"/>
      <c r="AL17" s="176"/>
      <c r="AM17" s="172"/>
      <c r="AN17" s="169"/>
      <c r="AO17" s="169"/>
      <c r="AP17" s="549">
        <f t="shared" si="24"/>
        <v>0</v>
      </c>
      <c r="AQ17" s="539"/>
      <c r="AR17" s="175"/>
      <c r="AS17" s="176"/>
      <c r="AT17" s="172"/>
      <c r="AU17" s="169"/>
      <c r="AV17" s="169"/>
      <c r="AW17" s="549">
        <f t="shared" si="25"/>
        <v>0</v>
      </c>
      <c r="AX17" s="539"/>
      <c r="AY17" s="175"/>
      <c r="AZ17" s="176"/>
      <c r="BA17" s="172"/>
      <c r="BB17" s="169"/>
      <c r="BC17" s="169"/>
      <c r="BD17" s="549">
        <f t="shared" si="26"/>
        <v>0</v>
      </c>
      <c r="BE17" s="539"/>
      <c r="BF17" s="175"/>
      <c r="BG17" s="176"/>
      <c r="BH17" s="172"/>
      <c r="BI17" s="169"/>
      <c r="BJ17" s="169"/>
      <c r="BK17" s="549">
        <f t="shared" si="27"/>
        <v>0</v>
      </c>
      <c r="BL17" s="539"/>
      <c r="BM17" s="175"/>
      <c r="BN17" s="176"/>
      <c r="BO17" s="172"/>
      <c r="BP17" s="169"/>
      <c r="BQ17" s="169"/>
      <c r="BR17" s="549">
        <f t="shared" si="28"/>
        <v>0</v>
      </c>
      <c r="BS17" s="539"/>
      <c r="BT17" s="175"/>
      <c r="BU17" s="176"/>
      <c r="BV17" s="172"/>
      <c r="BW17" s="169"/>
      <c r="BX17" s="169"/>
      <c r="BY17" s="549">
        <f t="shared" si="29"/>
        <v>0</v>
      </c>
      <c r="BZ17" s="539"/>
      <c r="CA17" s="175"/>
      <c r="CB17" s="176"/>
      <c r="CC17" s="172"/>
      <c r="CD17" s="169"/>
      <c r="CE17" s="169"/>
      <c r="CF17" s="549">
        <f t="shared" si="30"/>
        <v>0</v>
      </c>
      <c r="CG17" s="539"/>
      <c r="CH17" s="175"/>
      <c r="CI17" s="176"/>
      <c r="CJ17" s="172"/>
      <c r="CK17" s="169"/>
      <c r="CL17" s="169"/>
      <c r="CM17" s="549">
        <f t="shared" si="31"/>
        <v>0</v>
      </c>
      <c r="CN17" s="539"/>
      <c r="CO17" s="175"/>
      <c r="CP17" s="176"/>
      <c r="CQ17" s="172"/>
      <c r="CR17" s="169"/>
      <c r="CS17" s="169"/>
      <c r="CT17" s="549">
        <f t="shared" si="32"/>
        <v>0</v>
      </c>
      <c r="CU17" s="539"/>
      <c r="CV17" s="175"/>
      <c r="CW17" s="176"/>
      <c r="CX17" s="361"/>
      <c r="CY17" s="108"/>
      <c r="CZ17" s="108"/>
      <c r="DA17" s="549">
        <f t="shared" si="14"/>
        <v>0</v>
      </c>
      <c r="DB17" s="539"/>
      <c r="DC17" s="439"/>
      <c r="DD17" s="439"/>
      <c r="DE17" s="108"/>
      <c r="DF17" s="108"/>
      <c r="DG17" s="108"/>
      <c r="DH17" s="549">
        <f t="shared" si="15"/>
        <v>0</v>
      </c>
      <c r="DI17" s="539"/>
      <c r="DJ17" s="439"/>
      <c r="DK17" s="440"/>
      <c r="DL17" s="555">
        <f t="shared" ca="1" si="33"/>
        <v>0</v>
      </c>
      <c r="DM17" s="539">
        <f>DN17*Довідники!$H$2</f>
        <v>0</v>
      </c>
      <c r="DN17" s="549">
        <f t="shared" si="34"/>
        <v>0</v>
      </c>
      <c r="DO17" s="541" t="str">
        <f t="shared" si="35"/>
        <v xml:space="preserve"> </v>
      </c>
      <c r="DP17" s="556" t="str">
        <f>IF(OR(DO17&lt;Довідники!$J$3, DO17&gt;Довідники!$K$3), "!", "")</f>
        <v>!</v>
      </c>
      <c r="DQ17" s="557"/>
      <c r="DR17" s="558" t="str">
        <f t="shared" si="36"/>
        <v/>
      </c>
      <c r="DS17" s="528"/>
      <c r="DT17" s="555"/>
      <c r="DU17" s="539"/>
      <c r="DV17" s="539"/>
      <c r="DW17" s="540"/>
      <c r="DX17" s="557"/>
      <c r="DY17" s="568"/>
      <c r="DZ17" s="569"/>
      <c r="EA17" s="570"/>
      <c r="ED17" s="91" t="e">
        <f t="shared" ca="1" si="37"/>
        <v>#NAME?</v>
      </c>
      <c r="EE17" s="91" t="e">
        <f t="shared" ca="1" si="38"/>
        <v>#NAME?</v>
      </c>
      <c r="EF17" s="91" t="e">
        <f t="shared" ca="1" si="39"/>
        <v>#NAME?</v>
      </c>
      <c r="EG17" s="91" t="e">
        <f t="shared" ca="1" si="40"/>
        <v>#NAME?</v>
      </c>
      <c r="EH17" s="91" t="e">
        <f t="shared" ca="1" si="41"/>
        <v>#NAME?</v>
      </c>
      <c r="EI17" s="91" t="e">
        <f t="shared" ca="1" si="42"/>
        <v>#NAME?</v>
      </c>
      <c r="EJ17" s="91" t="e">
        <f t="shared" ca="1" si="43"/>
        <v>#NAME?</v>
      </c>
      <c r="EL17" s="207" t="str">
        <f t="shared" ca="1" si="44"/>
        <v/>
      </c>
      <c r="EM17" s="91" t="str">
        <f t="shared" si="45"/>
        <v/>
      </c>
      <c r="EN17" s="91" t="str" cm="1">
        <f t="array" ref="EN17">IF(OR(SUM(ISTEXT(R17:T17)*1,ISNUMBER(W17:X17)*1)&gt;0,SUM(ISTEXT(Y17:AA17)*1,ISNUMBER(AD17:AE17)*1)&gt;0,SUM(ISTEXT(AF17:AH17)*1,ISNUMBER(AK17:AL17)*1)&gt;0,SUM(ISTEXT(AM17:AO17)*1,ISNUMBER(AR17:AS17)*1)&gt;0,SUM(ISTEXT(AT17:AV17)*1,ISNUMBER(AY17:AZ17)*1)&gt;0,SUM(ISTEXT(BA17:BC17)*1,ISNUMBER(BF17:BG17)*1)&gt;0,SUM(ISTEXT(BH17:BJ17)*1,ISNUMBER(BM17:BN17)*1)&gt;0,SUM(ISTEXT(BO17:BQ17)*1,ISNUMBER(BT17:BU17)*1)&gt;0,SUM(ISTEXT(BV17:BX17)*1,ISNUMBER(CA17:CB17)*1)&gt;0,SUM(ISTEXT(CC17:CE17)*1,ISNUMBER(CH17:CI17)*1)&gt;0,SUM(ISTEXT(CJ17:CL17)*1,ISNUMBER(CO17:CP17)*1)&gt;0,SUM(ISTEXT(CQ17:CS17)*1,ISNUMBER(CV17:CW17)*1)&gt;0),"!","")</f>
        <v/>
      </c>
      <c r="EO17" s="91" t="e">
        <f t="shared" ca="1" si="46"/>
        <v>#NAME?</v>
      </c>
      <c r="EP17" s="74" t="e">
        <f t="shared" ca="1" si="47"/>
        <v>#NAME?</v>
      </c>
    </row>
    <row r="18" spans="1:146" hidden="1" x14ac:dyDescent="0.2">
      <c r="A18" s="528" t="e">
        <f ca="1">IF(AND(TRIM($B18)&lt;&gt;"",$E18&lt;&gt;"",$EP18=""),MAX($A$10:A17)+1,"")</f>
        <v>#NAME?</v>
      </c>
      <c r="B18" s="312"/>
      <c r="C18" s="531" t="str">
        <f>IF(ISBLANK(D18)=FALSE,VLOOKUP(D18,Довідники!$B$2:$C$45,2,FALSE),"")</f>
        <v/>
      </c>
      <c r="D18" s="410"/>
      <c r="E18" s="313"/>
      <c r="F18" s="538" t="str">
        <f>_xlfn.CONCAT(IF($X18=Довідники!$E$4,$R$4&amp;",",""),IF($AE18=Довідники!$E$4,$Y$4&amp;",",""),IF($AL18=Довідники!$E$4,$AF$4&amp;",",""),IF($AS18=Довідники!$E$4,$AM$4&amp;",",""),IF($AZ18=Довідники!$E$4,$AT$4&amp;",",""),IF($BG18=Довідники!$E$4,$BA$4&amp;",",""),IF($BN18=Довідники!$E$4,$BH$4&amp;",",""),IF($BU18=Довідники!$E$4,$BO$4&amp;",",""),IF($CB18=Довідники!$E$4,$BV$4&amp;",",""),IF($CI18=Довідники!$E$4,$CC$4&amp;",",""),IF($CP18=Довідники!$E$4,$CJ$4&amp;",",""),IF($CW18=Довідники!$E$4,$CQ$4&amp;",",""),IF($DD18=Довідники!$E$4,$CX$4&amp;",",""),IF($DK18=Довідники!$E$4,$DE$4&amp;",",""))</f>
        <v/>
      </c>
      <c r="G18" s="538" t="str">
        <f>_xlfn.CONCAT(IF($X18=Довідники!$E$3,$R$4&amp;",",""),IF($X18=Довідники!$E$5,$R$4&amp;"*,",""),IF($AE18=Довідники!$E$3,$Y$4&amp;",",""),IF($AE18=Довідники!$E$5,$Y$4&amp;"*,",""),IF($AL18=Довідники!$E$3,$AF$4&amp;",",""),IF($AL18=Довідники!$E$5,$AF$4&amp;"*,",""),IF($AS18=Довідники!$E$3,$AM$4&amp;",",""),IF($AS18=Довідники!$E$5,$AM$4&amp;"*,",""),IF($AZ18=Довідники!$E$3,$AT$4&amp;",",""),IF($AZ18=Довідники!$E$5,$AT$4&amp;"*,",""),IF($BG18=Довідники!$E$3,$BA$4&amp;",",""),IF($BG18=Довідники!$E$5,$BA$4&amp;"*,",""),IF($BN18=Довідники!$E$3,$BH$4&amp;",",""),IF($BN18=Довідники!$E$5,$BH$4&amp;"*,",""),IF($BU18=Довідники!$E$3,$BO$4&amp;",",""),IF($BU18=Довідники!$E$5,$BO$4&amp;"*,",""),IF($CB18=Довідники!$E$3,$BV$4&amp;",",""),IF($CB18=Довідники!$E$5,$BV$4&amp;"*,",""),IF($CI18=Довідники!$E$3,$CC$4&amp;",",""),IF($CI18=Довідники!$E$5,$CC$4&amp;"*,",""),IF($CP18=Довідники!$E$3,$CJ$4&amp;",",""),IF($CP18=Довідники!$E$5,$CJ$4&amp;"*,",""),IF($CW18=Довідники!$E$3,$CQ$4&amp;",",""),IF($CW18=Довідники!$E$5,$CQ$4&amp;"*,",""),IF($DD18=Довідники!$E$3,$CX$4&amp;",",""),IF($DD18=Довідники!$E$5,$CX$4&amp;"*,",""),IF($DK18=Довідники!$E$3,$DE$4&amp;",",""),IF($DK18=Довідники!$E$5,$DE$4&amp;"*,",""))</f>
        <v/>
      </c>
      <c r="H18" s="538" t="str">
        <f>_xlfn.CONCAT(IF($W18=Довідники!$N$4,$R$4&amp;",",""),IF($AD18=Довідники!$N$4,$Y$4&amp;",",""),IF($AK18=Довідники!$N$4,$AF$4&amp;",",""),IF($AR18=Довідники!$N$4,$AM$4&amp;",",""),IF($AY18=Довідники!$N$4,$AT$4&amp;",",""),IF($BF18=Довідники!$N$4,$BA$4&amp;",",""),IF($BM18=Довідники!$N$4,$BH$4&amp;",",""),IF($BT18=Довідники!$N$4,$BO$4&amp;",",""),IF($CA18=Довідники!$N$4,$BV$4&amp;",",""),IF($CH18=Довідники!$N$4,$CC$4&amp;",",""),IF($CO18=Довідники!$N$4,$CJ$4&amp;",",""),IF($CV18=Довідники!$N$4,$CQ$4&amp;",",""),IF($DC18=Довідники!$N$4,$CX$4&amp;",",""),IF($DJ18=Довідники!$N$4,$DE$4&amp;",",""))</f>
        <v/>
      </c>
      <c r="I18" s="538" t="str">
        <f>_xlfn.CONCAT(IF($W18=Довідники!$N$3,$R$4&amp;",",""),IF($AD18=Довідники!$N$3,$Y$4&amp;",",""),IF($AK18=Довідники!$N$3,$AF$4&amp;",",""),IF($AR18=Довідники!$N$3,$AM$4&amp;",",""),IF($AY18=Довідники!$N$3,$AT$4&amp;",",""),IF($BF18=Довідники!$N$3,$BA$4&amp;",",""),IF($BM18=Довідники!$N$3,$BH$4&amp;",",""),IF($BT18=Довідники!$N$3,$BO$4&amp;",",""),IF($CA18=Довідники!$N$3,$BV$4&amp;",",""),IF($CH18=Довідники!$N$3,$CC$4&amp;",",""),IF($CO18=Довідники!$N$3,$CJ$4&amp;",",""),IF($CV18=Довідники!$N$3,$CQ$4&amp;",",""),IF($DC18=Довідники!$N$3,$CX$4&amp;",",""),IF($DJ18=Довідники!$N$3,$DE$4&amp;",",""))</f>
        <v/>
      </c>
      <c r="J18" s="538"/>
      <c r="K18" s="538"/>
      <c r="L18" s="538">
        <f t="shared" ca="1" si="16"/>
        <v>0</v>
      </c>
      <c r="M18" s="539">
        <f t="shared" ca="1" si="17"/>
        <v>0</v>
      </c>
      <c r="N18" s="539">
        <f t="shared" ca="1" si="18"/>
        <v>0</v>
      </c>
      <c r="O18" s="540">
        <f t="shared" ca="1" si="19"/>
        <v>0</v>
      </c>
      <c r="P18" s="541" t="str">
        <f t="shared" si="20"/>
        <v/>
      </c>
      <c r="Q18" s="542" t="str">
        <f>IF(IF(TRIM(P18)="",FALSE,OR($P18&lt;Довідники!$J$8,$P18&gt;Довідники!$K$8)),"!","")</f>
        <v/>
      </c>
      <c r="R18" s="172"/>
      <c r="S18" s="169"/>
      <c r="T18" s="169"/>
      <c r="U18" s="549">
        <f t="shared" si="21"/>
        <v>0</v>
      </c>
      <c r="V18" s="539"/>
      <c r="W18" s="175"/>
      <c r="X18" s="176"/>
      <c r="Y18" s="172"/>
      <c r="Z18" s="169"/>
      <c r="AA18" s="169"/>
      <c r="AB18" s="549">
        <f t="shared" si="22"/>
        <v>0</v>
      </c>
      <c r="AC18" s="539"/>
      <c r="AD18" s="175"/>
      <c r="AE18" s="176"/>
      <c r="AF18" s="172"/>
      <c r="AG18" s="169"/>
      <c r="AH18" s="169"/>
      <c r="AI18" s="549">
        <f t="shared" si="23"/>
        <v>0</v>
      </c>
      <c r="AJ18" s="539"/>
      <c r="AK18" s="175"/>
      <c r="AL18" s="176"/>
      <c r="AM18" s="172"/>
      <c r="AN18" s="169"/>
      <c r="AO18" s="169"/>
      <c r="AP18" s="549">
        <f t="shared" si="24"/>
        <v>0</v>
      </c>
      <c r="AQ18" s="539"/>
      <c r="AR18" s="175"/>
      <c r="AS18" s="176"/>
      <c r="AT18" s="172"/>
      <c r="AU18" s="169"/>
      <c r="AV18" s="169"/>
      <c r="AW18" s="549">
        <f t="shared" si="25"/>
        <v>0</v>
      </c>
      <c r="AX18" s="539"/>
      <c r="AY18" s="175"/>
      <c r="AZ18" s="176"/>
      <c r="BA18" s="172"/>
      <c r="BB18" s="169"/>
      <c r="BC18" s="169"/>
      <c r="BD18" s="549">
        <f t="shared" si="26"/>
        <v>0</v>
      </c>
      <c r="BE18" s="539"/>
      <c r="BF18" s="175"/>
      <c r="BG18" s="176"/>
      <c r="BH18" s="172"/>
      <c r="BI18" s="169"/>
      <c r="BJ18" s="169"/>
      <c r="BK18" s="549">
        <f t="shared" si="27"/>
        <v>0</v>
      </c>
      <c r="BL18" s="539"/>
      <c r="BM18" s="175"/>
      <c r="BN18" s="176"/>
      <c r="BO18" s="172"/>
      <c r="BP18" s="169"/>
      <c r="BQ18" s="169"/>
      <c r="BR18" s="549">
        <f t="shared" si="28"/>
        <v>0</v>
      </c>
      <c r="BS18" s="539"/>
      <c r="BT18" s="175"/>
      <c r="BU18" s="176"/>
      <c r="BV18" s="172"/>
      <c r="BW18" s="169"/>
      <c r="BX18" s="169"/>
      <c r="BY18" s="549">
        <f t="shared" si="29"/>
        <v>0</v>
      </c>
      <c r="BZ18" s="539"/>
      <c r="CA18" s="175"/>
      <c r="CB18" s="176"/>
      <c r="CC18" s="172"/>
      <c r="CD18" s="169"/>
      <c r="CE18" s="169"/>
      <c r="CF18" s="549">
        <f t="shared" si="30"/>
        <v>0</v>
      </c>
      <c r="CG18" s="539"/>
      <c r="CH18" s="175"/>
      <c r="CI18" s="176"/>
      <c r="CJ18" s="172"/>
      <c r="CK18" s="169"/>
      <c r="CL18" s="169"/>
      <c r="CM18" s="549">
        <f t="shared" si="31"/>
        <v>0</v>
      </c>
      <c r="CN18" s="539"/>
      <c r="CO18" s="175"/>
      <c r="CP18" s="176"/>
      <c r="CQ18" s="172"/>
      <c r="CR18" s="169"/>
      <c r="CS18" s="169"/>
      <c r="CT18" s="549">
        <f t="shared" si="32"/>
        <v>0</v>
      </c>
      <c r="CU18" s="539"/>
      <c r="CV18" s="175"/>
      <c r="CW18" s="176"/>
      <c r="CX18" s="361"/>
      <c r="CY18" s="108"/>
      <c r="CZ18" s="108"/>
      <c r="DA18" s="549">
        <f t="shared" si="14"/>
        <v>0</v>
      </c>
      <c r="DB18" s="539"/>
      <c r="DC18" s="439"/>
      <c r="DD18" s="439"/>
      <c r="DE18" s="108"/>
      <c r="DF18" s="108"/>
      <c r="DG18" s="108"/>
      <c r="DH18" s="549">
        <f t="shared" si="15"/>
        <v>0</v>
      </c>
      <c r="DI18" s="539"/>
      <c r="DJ18" s="439"/>
      <c r="DK18" s="440"/>
      <c r="DL18" s="555">
        <f t="shared" ca="1" si="33"/>
        <v>0</v>
      </c>
      <c r="DM18" s="539">
        <f>DN18*Довідники!$H$2</f>
        <v>0</v>
      </c>
      <c r="DN18" s="549">
        <f t="shared" si="34"/>
        <v>0</v>
      </c>
      <c r="DO18" s="541" t="str">
        <f t="shared" si="35"/>
        <v xml:space="preserve"> </v>
      </c>
      <c r="DP18" s="556" t="str">
        <f>IF(OR(DO18&lt;Довідники!$J$3, DO18&gt;Довідники!$K$3), "!", "")</f>
        <v>!</v>
      </c>
      <c r="DQ18" s="557"/>
      <c r="DR18" s="558" t="str">
        <f t="shared" si="36"/>
        <v/>
      </c>
      <c r="DS18" s="528"/>
      <c r="DT18" s="555"/>
      <c r="DU18" s="539"/>
      <c r="DV18" s="539"/>
      <c r="DW18" s="540"/>
      <c r="DX18" s="557"/>
      <c r="DY18" s="568"/>
      <c r="DZ18" s="569"/>
      <c r="EA18" s="570"/>
      <c r="ED18" s="91" t="e">
        <f t="shared" ca="1" si="37"/>
        <v>#NAME?</v>
      </c>
      <c r="EE18" s="91" t="e">
        <f t="shared" ca="1" si="38"/>
        <v>#NAME?</v>
      </c>
      <c r="EF18" s="91" t="e">
        <f t="shared" ca="1" si="39"/>
        <v>#NAME?</v>
      </c>
      <c r="EG18" s="91" t="e">
        <f t="shared" ca="1" si="40"/>
        <v>#NAME?</v>
      </c>
      <c r="EH18" s="91" t="e">
        <f t="shared" ca="1" si="41"/>
        <v>#NAME?</v>
      </c>
      <c r="EI18" s="91" t="e">
        <f t="shared" ca="1" si="42"/>
        <v>#NAME?</v>
      </c>
      <c r="EJ18" s="91" t="e">
        <f t="shared" ca="1" si="43"/>
        <v>#NAME?</v>
      </c>
      <c r="EL18" s="207" t="str">
        <f t="shared" ca="1" si="44"/>
        <v/>
      </c>
      <c r="EM18" s="91" t="str">
        <f t="shared" si="45"/>
        <v/>
      </c>
      <c r="EN18" s="91" t="str" cm="1">
        <f t="array" ref="EN18">IF(OR(SUM(ISTEXT(R18:T18)*1,ISNUMBER(W18:X18)*1)&gt;0,SUM(ISTEXT(Y18:AA18)*1,ISNUMBER(AD18:AE18)*1)&gt;0,SUM(ISTEXT(AF18:AH18)*1,ISNUMBER(AK18:AL18)*1)&gt;0,SUM(ISTEXT(AM18:AO18)*1,ISNUMBER(AR18:AS18)*1)&gt;0,SUM(ISTEXT(AT18:AV18)*1,ISNUMBER(AY18:AZ18)*1)&gt;0,SUM(ISTEXT(BA18:BC18)*1,ISNUMBER(BF18:BG18)*1)&gt;0,SUM(ISTEXT(BH18:BJ18)*1,ISNUMBER(BM18:BN18)*1)&gt;0,SUM(ISTEXT(BO18:BQ18)*1,ISNUMBER(BT18:BU18)*1)&gt;0,SUM(ISTEXT(BV18:BX18)*1,ISNUMBER(CA18:CB18)*1)&gt;0,SUM(ISTEXT(CC18:CE18)*1,ISNUMBER(CH18:CI18)*1)&gt;0,SUM(ISTEXT(CJ18:CL18)*1,ISNUMBER(CO18:CP18)*1)&gt;0,SUM(ISTEXT(CQ18:CS18)*1,ISNUMBER(CV18:CW18)*1)&gt;0),"!","")</f>
        <v/>
      </c>
      <c r="EO18" s="91" t="e">
        <f t="shared" ca="1" si="46"/>
        <v>#NAME?</v>
      </c>
      <c r="EP18" s="74" t="e">
        <f t="shared" ca="1" si="47"/>
        <v>#NAME?</v>
      </c>
    </row>
    <row r="19" spans="1:146" hidden="1" x14ac:dyDescent="0.2">
      <c r="A19" s="528" t="e">
        <f ca="1">IF(AND(TRIM($B19)&lt;&gt;"",$E19&lt;&gt;"",$EP19=""),MAX($A$10:A18)+1,"")</f>
        <v>#NAME?</v>
      </c>
      <c r="B19" s="312"/>
      <c r="C19" s="531" t="str">
        <f>IF(ISBLANK(D19)=FALSE,VLOOKUP(D19,Довідники!$B$2:$C$45,2,FALSE),"")</f>
        <v/>
      </c>
      <c r="D19" s="410"/>
      <c r="E19" s="313"/>
      <c r="F19" s="538" t="str">
        <f>_xlfn.CONCAT(IF($X19=Довідники!$E$4,$R$4&amp;",",""),IF($AE19=Довідники!$E$4,$Y$4&amp;",",""),IF($AL19=Довідники!$E$4,$AF$4&amp;",",""),IF($AS19=Довідники!$E$4,$AM$4&amp;",",""),IF($AZ19=Довідники!$E$4,$AT$4&amp;",",""),IF($BG19=Довідники!$E$4,$BA$4&amp;",",""),IF($BN19=Довідники!$E$4,$BH$4&amp;",",""),IF($BU19=Довідники!$E$4,$BO$4&amp;",",""),IF($CB19=Довідники!$E$4,$BV$4&amp;",",""),IF($CI19=Довідники!$E$4,$CC$4&amp;",",""),IF($CP19=Довідники!$E$4,$CJ$4&amp;",",""),IF($CW19=Довідники!$E$4,$CQ$4&amp;",",""),IF($DD19=Довідники!$E$4,$CX$4&amp;",",""),IF($DK19=Довідники!$E$4,$DE$4&amp;",",""))</f>
        <v/>
      </c>
      <c r="G19" s="538" t="str">
        <f>_xlfn.CONCAT(IF($X19=Довідники!$E$3,$R$4&amp;",",""),IF($X19=Довідники!$E$5,$R$4&amp;"*,",""),IF($AE19=Довідники!$E$3,$Y$4&amp;",",""),IF($AE19=Довідники!$E$5,$Y$4&amp;"*,",""),IF($AL19=Довідники!$E$3,$AF$4&amp;",",""),IF($AL19=Довідники!$E$5,$AF$4&amp;"*,",""),IF($AS19=Довідники!$E$3,$AM$4&amp;",",""),IF($AS19=Довідники!$E$5,$AM$4&amp;"*,",""),IF($AZ19=Довідники!$E$3,$AT$4&amp;",",""),IF($AZ19=Довідники!$E$5,$AT$4&amp;"*,",""),IF($BG19=Довідники!$E$3,$BA$4&amp;",",""),IF($BG19=Довідники!$E$5,$BA$4&amp;"*,",""),IF($BN19=Довідники!$E$3,$BH$4&amp;",",""),IF($BN19=Довідники!$E$5,$BH$4&amp;"*,",""),IF($BU19=Довідники!$E$3,$BO$4&amp;",",""),IF($BU19=Довідники!$E$5,$BO$4&amp;"*,",""),IF($CB19=Довідники!$E$3,$BV$4&amp;",",""),IF($CB19=Довідники!$E$5,$BV$4&amp;"*,",""),IF($CI19=Довідники!$E$3,$CC$4&amp;",",""),IF($CI19=Довідники!$E$5,$CC$4&amp;"*,",""),IF($CP19=Довідники!$E$3,$CJ$4&amp;",",""),IF($CP19=Довідники!$E$5,$CJ$4&amp;"*,",""),IF($CW19=Довідники!$E$3,$CQ$4&amp;",",""),IF($CW19=Довідники!$E$5,$CQ$4&amp;"*,",""),IF($DD19=Довідники!$E$3,$CX$4&amp;",",""),IF($DD19=Довідники!$E$5,$CX$4&amp;"*,",""),IF($DK19=Довідники!$E$3,$DE$4&amp;",",""),IF($DK19=Довідники!$E$5,$DE$4&amp;"*,",""))</f>
        <v/>
      </c>
      <c r="H19" s="538" t="str">
        <f>_xlfn.CONCAT(IF($W19=Довідники!$N$4,$R$4&amp;",",""),IF($AD19=Довідники!$N$4,$Y$4&amp;",",""),IF($AK19=Довідники!$N$4,$AF$4&amp;",",""),IF($AR19=Довідники!$N$4,$AM$4&amp;",",""),IF($AY19=Довідники!$N$4,$AT$4&amp;",",""),IF($BF19=Довідники!$N$4,$BA$4&amp;",",""),IF($BM19=Довідники!$N$4,$BH$4&amp;",",""),IF($BT19=Довідники!$N$4,$BO$4&amp;",",""),IF($CA19=Довідники!$N$4,$BV$4&amp;",",""),IF($CH19=Довідники!$N$4,$CC$4&amp;",",""),IF($CO19=Довідники!$N$4,$CJ$4&amp;",",""),IF($CV19=Довідники!$N$4,$CQ$4&amp;",",""),IF($DC19=Довідники!$N$4,$CX$4&amp;",",""),IF($DJ19=Довідники!$N$4,$DE$4&amp;",",""))</f>
        <v/>
      </c>
      <c r="I19" s="538" t="str">
        <f>_xlfn.CONCAT(IF($W19=Довідники!$N$3,$R$4&amp;",",""),IF($AD19=Довідники!$N$3,$Y$4&amp;",",""),IF($AK19=Довідники!$N$3,$AF$4&amp;",",""),IF($AR19=Довідники!$N$3,$AM$4&amp;",",""),IF($AY19=Довідники!$N$3,$AT$4&amp;",",""),IF($BF19=Довідники!$N$3,$BA$4&amp;",",""),IF($BM19=Довідники!$N$3,$BH$4&amp;",",""),IF($BT19=Довідники!$N$3,$BO$4&amp;",",""),IF($CA19=Довідники!$N$3,$BV$4&amp;",",""),IF($CH19=Довідники!$N$3,$CC$4&amp;",",""),IF($CO19=Довідники!$N$3,$CJ$4&amp;",",""),IF($CV19=Довідники!$N$3,$CQ$4&amp;",",""),IF($DC19=Довідники!$N$3,$CX$4&amp;",",""),IF($DJ19=Довідники!$N$3,$DE$4&amp;",",""))</f>
        <v/>
      </c>
      <c r="J19" s="538"/>
      <c r="K19" s="538"/>
      <c r="L19" s="538">
        <f t="shared" ca="1" si="16"/>
        <v>0</v>
      </c>
      <c r="M19" s="539">
        <f t="shared" ca="1" si="17"/>
        <v>0</v>
      </c>
      <c r="N19" s="539">
        <f t="shared" ca="1" si="18"/>
        <v>0</v>
      </c>
      <c r="O19" s="540">
        <f t="shared" ca="1" si="19"/>
        <v>0</v>
      </c>
      <c r="P19" s="541" t="str">
        <f t="shared" si="20"/>
        <v/>
      </c>
      <c r="Q19" s="542" t="str">
        <f>IF(IF(TRIM(P19)="",FALSE,OR($P19&lt;Довідники!$J$8,$P19&gt;Довідники!$K$8)),"!","")</f>
        <v/>
      </c>
      <c r="R19" s="172"/>
      <c r="S19" s="169"/>
      <c r="T19" s="169"/>
      <c r="U19" s="549">
        <f t="shared" si="21"/>
        <v>0</v>
      </c>
      <c r="V19" s="539"/>
      <c r="W19" s="175"/>
      <c r="X19" s="176"/>
      <c r="Y19" s="172"/>
      <c r="Z19" s="169"/>
      <c r="AA19" s="169"/>
      <c r="AB19" s="549">
        <f t="shared" si="22"/>
        <v>0</v>
      </c>
      <c r="AC19" s="539"/>
      <c r="AD19" s="175"/>
      <c r="AE19" s="176"/>
      <c r="AF19" s="172"/>
      <c r="AG19" s="169"/>
      <c r="AH19" s="169"/>
      <c r="AI19" s="549">
        <f t="shared" si="23"/>
        <v>0</v>
      </c>
      <c r="AJ19" s="539"/>
      <c r="AK19" s="175"/>
      <c r="AL19" s="176"/>
      <c r="AM19" s="172"/>
      <c r="AN19" s="169"/>
      <c r="AO19" s="169"/>
      <c r="AP19" s="549">
        <f t="shared" si="24"/>
        <v>0</v>
      </c>
      <c r="AQ19" s="539"/>
      <c r="AR19" s="175"/>
      <c r="AS19" s="176"/>
      <c r="AT19" s="172"/>
      <c r="AU19" s="169"/>
      <c r="AV19" s="169"/>
      <c r="AW19" s="549">
        <f t="shared" si="25"/>
        <v>0</v>
      </c>
      <c r="AX19" s="539"/>
      <c r="AY19" s="175"/>
      <c r="AZ19" s="176"/>
      <c r="BA19" s="172"/>
      <c r="BB19" s="169"/>
      <c r="BC19" s="169"/>
      <c r="BD19" s="549">
        <f t="shared" si="26"/>
        <v>0</v>
      </c>
      <c r="BE19" s="539"/>
      <c r="BF19" s="175"/>
      <c r="BG19" s="176"/>
      <c r="BH19" s="172"/>
      <c r="BI19" s="169"/>
      <c r="BJ19" s="169"/>
      <c r="BK19" s="549">
        <f t="shared" si="27"/>
        <v>0</v>
      </c>
      <c r="BL19" s="539"/>
      <c r="BM19" s="175"/>
      <c r="BN19" s="176"/>
      <c r="BO19" s="172"/>
      <c r="BP19" s="169"/>
      <c r="BQ19" s="169"/>
      <c r="BR19" s="549">
        <f t="shared" si="28"/>
        <v>0</v>
      </c>
      <c r="BS19" s="539"/>
      <c r="BT19" s="175"/>
      <c r="BU19" s="176"/>
      <c r="BV19" s="172"/>
      <c r="BW19" s="169"/>
      <c r="BX19" s="169"/>
      <c r="BY19" s="549">
        <f t="shared" si="29"/>
        <v>0</v>
      </c>
      <c r="BZ19" s="539"/>
      <c r="CA19" s="175"/>
      <c r="CB19" s="176"/>
      <c r="CC19" s="172"/>
      <c r="CD19" s="169"/>
      <c r="CE19" s="169"/>
      <c r="CF19" s="549">
        <f t="shared" si="30"/>
        <v>0</v>
      </c>
      <c r="CG19" s="539"/>
      <c r="CH19" s="175"/>
      <c r="CI19" s="176"/>
      <c r="CJ19" s="172"/>
      <c r="CK19" s="169"/>
      <c r="CL19" s="169"/>
      <c r="CM19" s="549">
        <f t="shared" si="31"/>
        <v>0</v>
      </c>
      <c r="CN19" s="539"/>
      <c r="CO19" s="175"/>
      <c r="CP19" s="176"/>
      <c r="CQ19" s="172"/>
      <c r="CR19" s="169"/>
      <c r="CS19" s="169"/>
      <c r="CT19" s="549">
        <f t="shared" si="32"/>
        <v>0</v>
      </c>
      <c r="CU19" s="539"/>
      <c r="CV19" s="175"/>
      <c r="CW19" s="176"/>
      <c r="CX19" s="361"/>
      <c r="CY19" s="108"/>
      <c r="CZ19" s="108"/>
      <c r="DA19" s="549">
        <f t="shared" si="14"/>
        <v>0</v>
      </c>
      <c r="DB19" s="539"/>
      <c r="DC19" s="439"/>
      <c r="DD19" s="439"/>
      <c r="DE19" s="108"/>
      <c r="DF19" s="108"/>
      <c r="DG19" s="108"/>
      <c r="DH19" s="549">
        <f t="shared" si="15"/>
        <v>0</v>
      </c>
      <c r="DI19" s="539"/>
      <c r="DJ19" s="439"/>
      <c r="DK19" s="440"/>
      <c r="DL19" s="555">
        <f t="shared" ca="1" si="33"/>
        <v>0</v>
      </c>
      <c r="DM19" s="539">
        <f>DN19*Довідники!$H$2</f>
        <v>0</v>
      </c>
      <c r="DN19" s="549">
        <f t="shared" si="34"/>
        <v>0</v>
      </c>
      <c r="DO19" s="541" t="str">
        <f t="shared" si="35"/>
        <v xml:space="preserve"> </v>
      </c>
      <c r="DP19" s="556" t="str">
        <f>IF(OR(DO19&lt;Довідники!$J$3, DO19&gt;Довідники!$K$3), "!", "")</f>
        <v>!</v>
      </c>
      <c r="DQ19" s="557"/>
      <c r="DR19" s="558" t="str">
        <f t="shared" si="36"/>
        <v/>
      </c>
      <c r="DS19" s="528"/>
      <c r="DT19" s="555"/>
      <c r="DU19" s="539"/>
      <c r="DV19" s="539"/>
      <c r="DW19" s="540"/>
      <c r="DX19" s="557"/>
      <c r="DY19" s="568"/>
      <c r="DZ19" s="569"/>
      <c r="EA19" s="570"/>
      <c r="ED19" s="91" t="e">
        <f t="shared" ca="1" si="37"/>
        <v>#NAME?</v>
      </c>
      <c r="EE19" s="91" t="e">
        <f t="shared" ca="1" si="38"/>
        <v>#NAME?</v>
      </c>
      <c r="EF19" s="91" t="e">
        <f t="shared" ca="1" si="39"/>
        <v>#NAME?</v>
      </c>
      <c r="EG19" s="91" t="e">
        <f t="shared" ca="1" si="40"/>
        <v>#NAME?</v>
      </c>
      <c r="EH19" s="91" t="e">
        <f t="shared" ca="1" si="41"/>
        <v>#NAME?</v>
      </c>
      <c r="EI19" s="91" t="e">
        <f t="shared" ca="1" si="42"/>
        <v>#NAME?</v>
      </c>
      <c r="EJ19" s="91" t="e">
        <f t="shared" ca="1" si="43"/>
        <v>#NAME?</v>
      </c>
      <c r="EL19" s="207" t="str">
        <f t="shared" ca="1" si="44"/>
        <v/>
      </c>
      <c r="EM19" s="91" t="str">
        <f t="shared" si="45"/>
        <v/>
      </c>
      <c r="EN19" s="91" t="str" cm="1">
        <f t="array" ref="EN19">IF(OR(SUM(ISTEXT(R19:T19)*1,ISNUMBER(W19:X19)*1)&gt;0,SUM(ISTEXT(Y19:AA19)*1,ISNUMBER(AD19:AE19)*1)&gt;0,SUM(ISTEXT(AF19:AH19)*1,ISNUMBER(AK19:AL19)*1)&gt;0,SUM(ISTEXT(AM19:AO19)*1,ISNUMBER(AR19:AS19)*1)&gt;0,SUM(ISTEXT(AT19:AV19)*1,ISNUMBER(AY19:AZ19)*1)&gt;0,SUM(ISTEXT(BA19:BC19)*1,ISNUMBER(BF19:BG19)*1)&gt;0,SUM(ISTEXT(BH19:BJ19)*1,ISNUMBER(BM19:BN19)*1)&gt;0,SUM(ISTEXT(BO19:BQ19)*1,ISNUMBER(BT19:BU19)*1)&gt;0,SUM(ISTEXT(BV19:BX19)*1,ISNUMBER(CA19:CB19)*1)&gt;0,SUM(ISTEXT(CC19:CE19)*1,ISNUMBER(CH19:CI19)*1)&gt;0,SUM(ISTEXT(CJ19:CL19)*1,ISNUMBER(CO19:CP19)*1)&gt;0,SUM(ISTEXT(CQ19:CS19)*1,ISNUMBER(CV19:CW19)*1)&gt;0),"!","")</f>
        <v/>
      </c>
      <c r="EO19" s="91" t="e">
        <f t="shared" ca="1" si="46"/>
        <v>#NAME?</v>
      </c>
      <c r="EP19" s="74" t="e">
        <f t="shared" ca="1" si="47"/>
        <v>#NAME?</v>
      </c>
    </row>
    <row r="20" spans="1:146" hidden="1" x14ac:dyDescent="0.2">
      <c r="A20" s="528" t="e">
        <f ca="1">IF(AND(TRIM($B20)&lt;&gt;"",$E20&lt;&gt;"",$EP20=""),MAX($A$10:A19)+1,"")</f>
        <v>#NAME?</v>
      </c>
      <c r="B20" s="312"/>
      <c r="C20" s="531" t="str">
        <f>IF(ISBLANK(D20)=FALSE,VLOOKUP(D20,Довідники!$B$2:$C$45,2,FALSE),"")</f>
        <v/>
      </c>
      <c r="D20" s="410"/>
      <c r="E20" s="313"/>
      <c r="F20" s="538" t="str">
        <f>_xlfn.CONCAT(IF($X20=Довідники!$E$4,$R$4&amp;",",""),IF($AE20=Довідники!$E$4,$Y$4&amp;",",""),IF($AL20=Довідники!$E$4,$AF$4&amp;",",""),IF($AS20=Довідники!$E$4,$AM$4&amp;",",""),IF($AZ20=Довідники!$E$4,$AT$4&amp;",",""),IF($BG20=Довідники!$E$4,$BA$4&amp;",",""),IF($BN20=Довідники!$E$4,$BH$4&amp;",",""),IF($BU20=Довідники!$E$4,$BO$4&amp;",",""),IF($CB20=Довідники!$E$4,$BV$4&amp;",",""),IF($CI20=Довідники!$E$4,$CC$4&amp;",",""),IF($CP20=Довідники!$E$4,$CJ$4&amp;",",""),IF($CW20=Довідники!$E$4,$CQ$4&amp;",",""),IF($DD20=Довідники!$E$4,$CX$4&amp;",",""),IF($DK20=Довідники!$E$4,$DE$4&amp;",",""))</f>
        <v/>
      </c>
      <c r="G20" s="538" t="str">
        <f>_xlfn.CONCAT(IF($X20=Довідники!$E$3,$R$4&amp;",",""),IF($X20=Довідники!$E$5,$R$4&amp;"*,",""),IF($AE20=Довідники!$E$3,$Y$4&amp;",",""),IF($AE20=Довідники!$E$5,$Y$4&amp;"*,",""),IF($AL20=Довідники!$E$3,$AF$4&amp;",",""),IF($AL20=Довідники!$E$5,$AF$4&amp;"*,",""),IF($AS20=Довідники!$E$3,$AM$4&amp;",",""),IF($AS20=Довідники!$E$5,$AM$4&amp;"*,",""),IF($AZ20=Довідники!$E$3,$AT$4&amp;",",""),IF($AZ20=Довідники!$E$5,$AT$4&amp;"*,",""),IF($BG20=Довідники!$E$3,$BA$4&amp;",",""),IF($BG20=Довідники!$E$5,$BA$4&amp;"*,",""),IF($BN20=Довідники!$E$3,$BH$4&amp;",",""),IF($BN20=Довідники!$E$5,$BH$4&amp;"*,",""),IF($BU20=Довідники!$E$3,$BO$4&amp;",",""),IF($BU20=Довідники!$E$5,$BO$4&amp;"*,",""),IF($CB20=Довідники!$E$3,$BV$4&amp;",",""),IF($CB20=Довідники!$E$5,$BV$4&amp;"*,",""),IF($CI20=Довідники!$E$3,$CC$4&amp;",",""),IF($CI20=Довідники!$E$5,$CC$4&amp;"*,",""),IF($CP20=Довідники!$E$3,$CJ$4&amp;",",""),IF($CP20=Довідники!$E$5,$CJ$4&amp;"*,",""),IF($CW20=Довідники!$E$3,$CQ$4&amp;",",""),IF($CW20=Довідники!$E$5,$CQ$4&amp;"*,",""),IF($DD20=Довідники!$E$3,$CX$4&amp;",",""),IF($DD20=Довідники!$E$5,$CX$4&amp;"*,",""),IF($DK20=Довідники!$E$3,$DE$4&amp;",",""),IF($DK20=Довідники!$E$5,$DE$4&amp;"*,",""))</f>
        <v/>
      </c>
      <c r="H20" s="538" t="str">
        <f>_xlfn.CONCAT(IF($W20=Довідники!$N$4,$R$4&amp;",",""),IF($AD20=Довідники!$N$4,$Y$4&amp;",",""),IF($AK20=Довідники!$N$4,$AF$4&amp;",",""),IF($AR20=Довідники!$N$4,$AM$4&amp;",",""),IF($AY20=Довідники!$N$4,$AT$4&amp;",",""),IF($BF20=Довідники!$N$4,$BA$4&amp;",",""),IF($BM20=Довідники!$N$4,$BH$4&amp;",",""),IF($BT20=Довідники!$N$4,$BO$4&amp;",",""),IF($CA20=Довідники!$N$4,$BV$4&amp;",",""),IF($CH20=Довідники!$N$4,$CC$4&amp;",",""),IF($CO20=Довідники!$N$4,$CJ$4&amp;",",""),IF($CV20=Довідники!$N$4,$CQ$4&amp;",",""),IF($DC20=Довідники!$N$4,$CX$4&amp;",",""),IF($DJ20=Довідники!$N$4,$DE$4&amp;",",""))</f>
        <v/>
      </c>
      <c r="I20" s="538" t="str">
        <f>_xlfn.CONCAT(IF($W20=Довідники!$N$3,$R$4&amp;",",""),IF($AD20=Довідники!$N$3,$Y$4&amp;",",""),IF($AK20=Довідники!$N$3,$AF$4&amp;",",""),IF($AR20=Довідники!$N$3,$AM$4&amp;",",""),IF($AY20=Довідники!$N$3,$AT$4&amp;",",""),IF($BF20=Довідники!$N$3,$BA$4&amp;",",""),IF($BM20=Довідники!$N$3,$BH$4&amp;",",""),IF($BT20=Довідники!$N$3,$BO$4&amp;",",""),IF($CA20=Довідники!$N$3,$BV$4&amp;",",""),IF($CH20=Довідники!$N$3,$CC$4&amp;",",""),IF($CO20=Довідники!$N$3,$CJ$4&amp;",",""),IF($CV20=Довідники!$N$3,$CQ$4&amp;",",""),IF($DC20=Довідники!$N$3,$CX$4&amp;",",""),IF($DJ20=Довідники!$N$3,$DE$4&amp;",",""))</f>
        <v/>
      </c>
      <c r="J20" s="538"/>
      <c r="K20" s="538"/>
      <c r="L20" s="538">
        <f t="shared" ca="1" si="16"/>
        <v>0</v>
      </c>
      <c r="M20" s="539">
        <f t="shared" ca="1" si="17"/>
        <v>0</v>
      </c>
      <c r="N20" s="539">
        <f t="shared" ca="1" si="18"/>
        <v>0</v>
      </c>
      <c r="O20" s="540">
        <f t="shared" ca="1" si="19"/>
        <v>0</v>
      </c>
      <c r="P20" s="541" t="str">
        <f t="shared" si="20"/>
        <v/>
      </c>
      <c r="Q20" s="542" t="str">
        <f>IF(IF(TRIM(P20)="",FALSE,OR($P20&lt;Довідники!$J$8,$P20&gt;Довідники!$K$8)),"!","")</f>
        <v/>
      </c>
      <c r="R20" s="172"/>
      <c r="S20" s="169"/>
      <c r="T20" s="169"/>
      <c r="U20" s="549">
        <f t="shared" si="21"/>
        <v>0</v>
      </c>
      <c r="V20" s="539"/>
      <c r="W20" s="175"/>
      <c r="X20" s="176"/>
      <c r="Y20" s="172"/>
      <c r="Z20" s="169"/>
      <c r="AA20" s="169"/>
      <c r="AB20" s="549">
        <f t="shared" si="22"/>
        <v>0</v>
      </c>
      <c r="AC20" s="539"/>
      <c r="AD20" s="175"/>
      <c r="AE20" s="176"/>
      <c r="AF20" s="172"/>
      <c r="AG20" s="169"/>
      <c r="AH20" s="169"/>
      <c r="AI20" s="549">
        <f t="shared" si="23"/>
        <v>0</v>
      </c>
      <c r="AJ20" s="539"/>
      <c r="AK20" s="175"/>
      <c r="AL20" s="176"/>
      <c r="AM20" s="172"/>
      <c r="AN20" s="169"/>
      <c r="AO20" s="169"/>
      <c r="AP20" s="549">
        <f t="shared" si="24"/>
        <v>0</v>
      </c>
      <c r="AQ20" s="539"/>
      <c r="AR20" s="175"/>
      <c r="AS20" s="176"/>
      <c r="AT20" s="172"/>
      <c r="AU20" s="169"/>
      <c r="AV20" s="169"/>
      <c r="AW20" s="549">
        <f t="shared" si="25"/>
        <v>0</v>
      </c>
      <c r="AX20" s="539"/>
      <c r="AY20" s="175"/>
      <c r="AZ20" s="176"/>
      <c r="BA20" s="172"/>
      <c r="BB20" s="169"/>
      <c r="BC20" s="169"/>
      <c r="BD20" s="549">
        <f t="shared" si="26"/>
        <v>0</v>
      </c>
      <c r="BE20" s="539"/>
      <c r="BF20" s="175"/>
      <c r="BG20" s="176"/>
      <c r="BH20" s="172"/>
      <c r="BI20" s="169"/>
      <c r="BJ20" s="169"/>
      <c r="BK20" s="549">
        <f t="shared" si="27"/>
        <v>0</v>
      </c>
      <c r="BL20" s="539"/>
      <c r="BM20" s="175"/>
      <c r="BN20" s="176"/>
      <c r="BO20" s="172"/>
      <c r="BP20" s="169"/>
      <c r="BQ20" s="169"/>
      <c r="BR20" s="549">
        <f t="shared" si="28"/>
        <v>0</v>
      </c>
      <c r="BS20" s="539"/>
      <c r="BT20" s="175"/>
      <c r="BU20" s="176"/>
      <c r="BV20" s="172"/>
      <c r="BW20" s="169"/>
      <c r="BX20" s="169"/>
      <c r="BY20" s="549">
        <f t="shared" si="29"/>
        <v>0</v>
      </c>
      <c r="BZ20" s="539"/>
      <c r="CA20" s="175"/>
      <c r="CB20" s="176"/>
      <c r="CC20" s="172"/>
      <c r="CD20" s="169"/>
      <c r="CE20" s="169"/>
      <c r="CF20" s="549">
        <f t="shared" si="30"/>
        <v>0</v>
      </c>
      <c r="CG20" s="539"/>
      <c r="CH20" s="175"/>
      <c r="CI20" s="176"/>
      <c r="CJ20" s="172"/>
      <c r="CK20" s="169"/>
      <c r="CL20" s="169"/>
      <c r="CM20" s="549">
        <f t="shared" si="31"/>
        <v>0</v>
      </c>
      <c r="CN20" s="539"/>
      <c r="CO20" s="175"/>
      <c r="CP20" s="176"/>
      <c r="CQ20" s="172"/>
      <c r="CR20" s="169"/>
      <c r="CS20" s="169"/>
      <c r="CT20" s="549">
        <f t="shared" si="32"/>
        <v>0</v>
      </c>
      <c r="CU20" s="539"/>
      <c r="CV20" s="175"/>
      <c r="CW20" s="176"/>
      <c r="CX20" s="361"/>
      <c r="CY20" s="108"/>
      <c r="CZ20" s="108"/>
      <c r="DA20" s="549">
        <f t="shared" si="14"/>
        <v>0</v>
      </c>
      <c r="DB20" s="539"/>
      <c r="DC20" s="439"/>
      <c r="DD20" s="439"/>
      <c r="DE20" s="108"/>
      <c r="DF20" s="108"/>
      <c r="DG20" s="108"/>
      <c r="DH20" s="549">
        <f t="shared" si="15"/>
        <v>0</v>
      </c>
      <c r="DI20" s="539"/>
      <c r="DJ20" s="439"/>
      <c r="DK20" s="440"/>
      <c r="DL20" s="555">
        <f t="shared" ca="1" si="33"/>
        <v>0</v>
      </c>
      <c r="DM20" s="539">
        <f>DN20*Довідники!$H$2</f>
        <v>0</v>
      </c>
      <c r="DN20" s="549">
        <f t="shared" si="34"/>
        <v>0</v>
      </c>
      <c r="DO20" s="541" t="str">
        <f t="shared" si="35"/>
        <v xml:space="preserve"> </v>
      </c>
      <c r="DP20" s="556" t="str">
        <f>IF(OR(DO20&lt;Довідники!$J$3, DO20&gt;Довідники!$K$3), "!", "")</f>
        <v>!</v>
      </c>
      <c r="DQ20" s="557"/>
      <c r="DR20" s="558" t="str">
        <f t="shared" si="36"/>
        <v/>
      </c>
      <c r="DS20" s="528"/>
      <c r="DT20" s="555"/>
      <c r="DU20" s="539"/>
      <c r="DV20" s="539"/>
      <c r="DW20" s="540"/>
      <c r="DX20" s="557"/>
      <c r="DY20" s="568"/>
      <c r="DZ20" s="569"/>
      <c r="EA20" s="570"/>
      <c r="ED20" s="91" t="e">
        <f t="shared" ca="1" si="37"/>
        <v>#NAME?</v>
      </c>
      <c r="EE20" s="91" t="e">
        <f t="shared" ca="1" si="38"/>
        <v>#NAME?</v>
      </c>
      <c r="EF20" s="91" t="e">
        <f t="shared" ca="1" si="39"/>
        <v>#NAME?</v>
      </c>
      <c r="EG20" s="91" t="e">
        <f t="shared" ca="1" si="40"/>
        <v>#NAME?</v>
      </c>
      <c r="EH20" s="91" t="e">
        <f t="shared" ca="1" si="41"/>
        <v>#NAME?</v>
      </c>
      <c r="EI20" s="91" t="e">
        <f t="shared" ca="1" si="42"/>
        <v>#NAME?</v>
      </c>
      <c r="EJ20" s="91" t="e">
        <f t="shared" ca="1" si="43"/>
        <v>#NAME?</v>
      </c>
      <c r="EL20" s="207" t="str">
        <f t="shared" ca="1" si="44"/>
        <v/>
      </c>
      <c r="EM20" s="91" t="str">
        <f t="shared" si="45"/>
        <v/>
      </c>
      <c r="EN20" s="91" t="str" cm="1">
        <f t="array" ref="EN20">IF(OR(SUM(ISTEXT(R20:T20)*1,ISNUMBER(W20:X20)*1)&gt;0,SUM(ISTEXT(Y20:AA20)*1,ISNUMBER(AD20:AE20)*1)&gt;0,SUM(ISTEXT(AF20:AH20)*1,ISNUMBER(AK20:AL20)*1)&gt;0,SUM(ISTEXT(AM20:AO20)*1,ISNUMBER(AR20:AS20)*1)&gt;0,SUM(ISTEXT(AT20:AV20)*1,ISNUMBER(AY20:AZ20)*1)&gt;0,SUM(ISTEXT(BA20:BC20)*1,ISNUMBER(BF20:BG20)*1)&gt;0,SUM(ISTEXT(BH20:BJ20)*1,ISNUMBER(BM20:BN20)*1)&gt;0,SUM(ISTEXT(BO20:BQ20)*1,ISNUMBER(BT20:BU20)*1)&gt;0,SUM(ISTEXT(BV20:BX20)*1,ISNUMBER(CA20:CB20)*1)&gt;0,SUM(ISTEXT(CC20:CE20)*1,ISNUMBER(CH20:CI20)*1)&gt;0,SUM(ISTEXT(CJ20:CL20)*1,ISNUMBER(CO20:CP20)*1)&gt;0,SUM(ISTEXT(CQ20:CS20)*1,ISNUMBER(CV20:CW20)*1)&gt;0),"!","")</f>
        <v/>
      </c>
      <c r="EO20" s="91" t="e">
        <f t="shared" ca="1" si="46"/>
        <v>#NAME?</v>
      </c>
      <c r="EP20" s="74" t="e">
        <f t="shared" ca="1" si="47"/>
        <v>#NAME?</v>
      </c>
    </row>
    <row r="21" spans="1:146" hidden="1" x14ac:dyDescent="0.2">
      <c r="A21" s="528" t="e">
        <f ca="1">IF(AND(TRIM($B21)&lt;&gt;"",$E21&lt;&gt;"",$EP21=""),MAX($A$10:A20)+1,"")</f>
        <v>#NAME?</v>
      </c>
      <c r="B21" s="312"/>
      <c r="C21" s="531" t="str">
        <f>IF(ISBLANK(D21)=FALSE,VLOOKUP(D21,Довідники!$B$2:$C$45,2,FALSE),"")</f>
        <v/>
      </c>
      <c r="D21" s="410"/>
      <c r="E21" s="313"/>
      <c r="F21" s="538" t="str">
        <f>_xlfn.CONCAT(IF($X21=Довідники!$E$4,$R$4&amp;",",""),IF($AE21=Довідники!$E$4,$Y$4&amp;",",""),IF($AL21=Довідники!$E$4,$AF$4&amp;",",""),IF($AS21=Довідники!$E$4,$AM$4&amp;",",""),IF($AZ21=Довідники!$E$4,$AT$4&amp;",",""),IF($BG21=Довідники!$E$4,$BA$4&amp;",",""),IF($BN21=Довідники!$E$4,$BH$4&amp;",",""),IF($BU21=Довідники!$E$4,$BO$4&amp;",",""),IF($CB21=Довідники!$E$4,$BV$4&amp;",",""),IF($CI21=Довідники!$E$4,$CC$4&amp;",",""),IF($CP21=Довідники!$E$4,$CJ$4&amp;",",""),IF($CW21=Довідники!$E$4,$CQ$4&amp;",",""),IF($DD21=Довідники!$E$4,$CX$4&amp;",",""),IF($DK21=Довідники!$E$4,$DE$4&amp;",",""))</f>
        <v/>
      </c>
      <c r="G21" s="538" t="str">
        <f>_xlfn.CONCAT(IF($X21=Довідники!$E$3,$R$4&amp;",",""),IF($X21=Довідники!$E$5,$R$4&amp;"*,",""),IF($AE21=Довідники!$E$3,$Y$4&amp;",",""),IF($AE21=Довідники!$E$5,$Y$4&amp;"*,",""),IF($AL21=Довідники!$E$3,$AF$4&amp;",",""),IF($AL21=Довідники!$E$5,$AF$4&amp;"*,",""),IF($AS21=Довідники!$E$3,$AM$4&amp;",",""),IF($AS21=Довідники!$E$5,$AM$4&amp;"*,",""),IF($AZ21=Довідники!$E$3,$AT$4&amp;",",""),IF($AZ21=Довідники!$E$5,$AT$4&amp;"*,",""),IF($BG21=Довідники!$E$3,$BA$4&amp;",",""),IF($BG21=Довідники!$E$5,$BA$4&amp;"*,",""),IF($BN21=Довідники!$E$3,$BH$4&amp;",",""),IF($BN21=Довідники!$E$5,$BH$4&amp;"*,",""),IF($BU21=Довідники!$E$3,$BO$4&amp;",",""),IF($BU21=Довідники!$E$5,$BO$4&amp;"*,",""),IF($CB21=Довідники!$E$3,$BV$4&amp;",",""),IF($CB21=Довідники!$E$5,$BV$4&amp;"*,",""),IF($CI21=Довідники!$E$3,$CC$4&amp;",",""),IF($CI21=Довідники!$E$5,$CC$4&amp;"*,",""),IF($CP21=Довідники!$E$3,$CJ$4&amp;",",""),IF($CP21=Довідники!$E$5,$CJ$4&amp;"*,",""),IF($CW21=Довідники!$E$3,$CQ$4&amp;",",""),IF($CW21=Довідники!$E$5,$CQ$4&amp;"*,",""),IF($DD21=Довідники!$E$3,$CX$4&amp;",",""),IF($DD21=Довідники!$E$5,$CX$4&amp;"*,",""),IF($DK21=Довідники!$E$3,$DE$4&amp;",",""),IF($DK21=Довідники!$E$5,$DE$4&amp;"*,",""))</f>
        <v/>
      </c>
      <c r="H21" s="538" t="str">
        <f>_xlfn.CONCAT(IF($W21=Довідники!$N$4,$R$4&amp;",",""),IF($AD21=Довідники!$N$4,$Y$4&amp;",",""),IF($AK21=Довідники!$N$4,$AF$4&amp;",",""),IF($AR21=Довідники!$N$4,$AM$4&amp;",",""),IF($AY21=Довідники!$N$4,$AT$4&amp;",",""),IF($BF21=Довідники!$N$4,$BA$4&amp;",",""),IF($BM21=Довідники!$N$4,$BH$4&amp;",",""),IF($BT21=Довідники!$N$4,$BO$4&amp;",",""),IF($CA21=Довідники!$N$4,$BV$4&amp;",",""),IF($CH21=Довідники!$N$4,$CC$4&amp;",",""),IF($CO21=Довідники!$N$4,$CJ$4&amp;",",""),IF($CV21=Довідники!$N$4,$CQ$4&amp;",",""),IF($DC21=Довідники!$N$4,$CX$4&amp;",",""),IF($DJ21=Довідники!$N$4,$DE$4&amp;",",""))</f>
        <v/>
      </c>
      <c r="I21" s="538" t="str">
        <f>_xlfn.CONCAT(IF($W21=Довідники!$N$3,$R$4&amp;",",""),IF($AD21=Довідники!$N$3,$Y$4&amp;",",""),IF($AK21=Довідники!$N$3,$AF$4&amp;",",""),IF($AR21=Довідники!$N$3,$AM$4&amp;",",""),IF($AY21=Довідники!$N$3,$AT$4&amp;",",""),IF($BF21=Довідники!$N$3,$BA$4&amp;",",""),IF($BM21=Довідники!$N$3,$BH$4&amp;",",""),IF($BT21=Довідники!$N$3,$BO$4&amp;",",""),IF($CA21=Довідники!$N$3,$BV$4&amp;",",""),IF($CH21=Довідники!$N$3,$CC$4&amp;",",""),IF($CO21=Довідники!$N$3,$CJ$4&amp;",",""),IF($CV21=Довідники!$N$3,$CQ$4&amp;",",""),IF($DC21=Довідники!$N$3,$CX$4&amp;",",""),IF($DJ21=Довідники!$N$3,$DE$4&amp;",",""))</f>
        <v/>
      </c>
      <c r="J21" s="538"/>
      <c r="K21" s="538"/>
      <c r="L21" s="538">
        <f t="shared" ca="1" si="16"/>
        <v>0</v>
      </c>
      <c r="M21" s="539">
        <f t="shared" ca="1" si="17"/>
        <v>0</v>
      </c>
      <c r="N21" s="539">
        <f t="shared" ca="1" si="18"/>
        <v>0</v>
      </c>
      <c r="O21" s="540">
        <f t="shared" ca="1" si="19"/>
        <v>0</v>
      </c>
      <c r="P21" s="541" t="str">
        <f t="shared" si="20"/>
        <v/>
      </c>
      <c r="Q21" s="542" t="str">
        <f>IF(IF(TRIM(P21)="",FALSE,OR($P21&lt;Довідники!$J$8,$P21&gt;Довідники!$K$8)),"!","")</f>
        <v/>
      </c>
      <c r="R21" s="172"/>
      <c r="S21" s="169"/>
      <c r="T21" s="169"/>
      <c r="U21" s="549">
        <f t="shared" si="21"/>
        <v>0</v>
      </c>
      <c r="V21" s="539"/>
      <c r="W21" s="175"/>
      <c r="X21" s="176"/>
      <c r="Y21" s="172"/>
      <c r="Z21" s="169"/>
      <c r="AA21" s="169"/>
      <c r="AB21" s="549">
        <f t="shared" si="22"/>
        <v>0</v>
      </c>
      <c r="AC21" s="539"/>
      <c r="AD21" s="175"/>
      <c r="AE21" s="176"/>
      <c r="AF21" s="172"/>
      <c r="AG21" s="169"/>
      <c r="AH21" s="169"/>
      <c r="AI21" s="549">
        <f t="shared" si="23"/>
        <v>0</v>
      </c>
      <c r="AJ21" s="539"/>
      <c r="AK21" s="175"/>
      <c r="AL21" s="176"/>
      <c r="AM21" s="172"/>
      <c r="AN21" s="169"/>
      <c r="AO21" s="169"/>
      <c r="AP21" s="549">
        <f t="shared" si="24"/>
        <v>0</v>
      </c>
      <c r="AQ21" s="539"/>
      <c r="AR21" s="175"/>
      <c r="AS21" s="176"/>
      <c r="AT21" s="172"/>
      <c r="AU21" s="169"/>
      <c r="AV21" s="169"/>
      <c r="AW21" s="549">
        <f t="shared" si="25"/>
        <v>0</v>
      </c>
      <c r="AX21" s="539"/>
      <c r="AY21" s="175"/>
      <c r="AZ21" s="176"/>
      <c r="BA21" s="172"/>
      <c r="BB21" s="169"/>
      <c r="BC21" s="169"/>
      <c r="BD21" s="549">
        <f t="shared" si="26"/>
        <v>0</v>
      </c>
      <c r="BE21" s="539"/>
      <c r="BF21" s="175"/>
      <c r="BG21" s="176"/>
      <c r="BH21" s="172"/>
      <c r="BI21" s="169"/>
      <c r="BJ21" s="169"/>
      <c r="BK21" s="549">
        <f t="shared" si="27"/>
        <v>0</v>
      </c>
      <c r="BL21" s="539"/>
      <c r="BM21" s="175"/>
      <c r="BN21" s="176"/>
      <c r="BO21" s="172"/>
      <c r="BP21" s="169"/>
      <c r="BQ21" s="169"/>
      <c r="BR21" s="549">
        <f t="shared" si="28"/>
        <v>0</v>
      </c>
      <c r="BS21" s="539"/>
      <c r="BT21" s="175"/>
      <c r="BU21" s="176"/>
      <c r="BV21" s="172"/>
      <c r="BW21" s="169"/>
      <c r="BX21" s="169"/>
      <c r="BY21" s="549">
        <f t="shared" si="29"/>
        <v>0</v>
      </c>
      <c r="BZ21" s="539"/>
      <c r="CA21" s="175"/>
      <c r="CB21" s="176"/>
      <c r="CC21" s="172"/>
      <c r="CD21" s="169"/>
      <c r="CE21" s="169"/>
      <c r="CF21" s="549">
        <f t="shared" si="30"/>
        <v>0</v>
      </c>
      <c r="CG21" s="539"/>
      <c r="CH21" s="175"/>
      <c r="CI21" s="176"/>
      <c r="CJ21" s="172"/>
      <c r="CK21" s="169"/>
      <c r="CL21" s="169"/>
      <c r="CM21" s="549">
        <f t="shared" si="31"/>
        <v>0</v>
      </c>
      <c r="CN21" s="539"/>
      <c r="CO21" s="175"/>
      <c r="CP21" s="176"/>
      <c r="CQ21" s="172"/>
      <c r="CR21" s="169"/>
      <c r="CS21" s="169"/>
      <c r="CT21" s="549">
        <f t="shared" si="32"/>
        <v>0</v>
      </c>
      <c r="CU21" s="539"/>
      <c r="CV21" s="175"/>
      <c r="CW21" s="176"/>
      <c r="CX21" s="361"/>
      <c r="CY21" s="108"/>
      <c r="CZ21" s="108"/>
      <c r="DA21" s="549">
        <f t="shared" si="14"/>
        <v>0</v>
      </c>
      <c r="DB21" s="539"/>
      <c r="DC21" s="439"/>
      <c r="DD21" s="439"/>
      <c r="DE21" s="108"/>
      <c r="DF21" s="108"/>
      <c r="DG21" s="108"/>
      <c r="DH21" s="549">
        <f t="shared" si="15"/>
        <v>0</v>
      </c>
      <c r="DI21" s="539"/>
      <c r="DJ21" s="439"/>
      <c r="DK21" s="440"/>
      <c r="DL21" s="555">
        <f t="shared" ca="1" si="33"/>
        <v>0</v>
      </c>
      <c r="DM21" s="539">
        <f>DN21*Довідники!$H$2</f>
        <v>0</v>
      </c>
      <c r="DN21" s="549">
        <f t="shared" si="34"/>
        <v>0</v>
      </c>
      <c r="DO21" s="541" t="str">
        <f t="shared" si="35"/>
        <v xml:space="preserve"> </v>
      </c>
      <c r="DP21" s="556" t="str">
        <f>IF(OR(DO21&lt;Довідники!$J$3, DO21&gt;Довідники!$K$3), "!", "")</f>
        <v>!</v>
      </c>
      <c r="DQ21" s="557"/>
      <c r="DR21" s="558" t="str">
        <f t="shared" si="36"/>
        <v/>
      </c>
      <c r="DS21" s="528"/>
      <c r="DT21" s="555"/>
      <c r="DU21" s="539"/>
      <c r="DV21" s="539"/>
      <c r="DW21" s="540"/>
      <c r="DX21" s="557"/>
      <c r="DY21" s="568"/>
      <c r="DZ21" s="569"/>
      <c r="EA21" s="570"/>
      <c r="ED21" s="91" t="e">
        <f t="shared" ca="1" si="37"/>
        <v>#NAME?</v>
      </c>
      <c r="EE21" s="91" t="e">
        <f t="shared" ca="1" si="38"/>
        <v>#NAME?</v>
      </c>
      <c r="EF21" s="91" t="e">
        <f t="shared" ca="1" si="39"/>
        <v>#NAME?</v>
      </c>
      <c r="EG21" s="91" t="e">
        <f t="shared" ca="1" si="40"/>
        <v>#NAME?</v>
      </c>
      <c r="EH21" s="91" t="e">
        <f t="shared" ca="1" si="41"/>
        <v>#NAME?</v>
      </c>
      <c r="EI21" s="91" t="e">
        <f t="shared" ca="1" si="42"/>
        <v>#NAME?</v>
      </c>
      <c r="EJ21" s="91" t="e">
        <f t="shared" ca="1" si="43"/>
        <v>#NAME?</v>
      </c>
      <c r="EL21" s="207" t="str">
        <f t="shared" ca="1" si="44"/>
        <v/>
      </c>
      <c r="EM21" s="91" t="str">
        <f t="shared" si="45"/>
        <v/>
      </c>
      <c r="EN21" s="91" t="str" cm="1">
        <f t="array" ref="EN21">IF(OR(SUM(ISTEXT(R21:T21)*1,ISNUMBER(W21:X21)*1)&gt;0,SUM(ISTEXT(Y21:AA21)*1,ISNUMBER(AD21:AE21)*1)&gt;0,SUM(ISTEXT(AF21:AH21)*1,ISNUMBER(AK21:AL21)*1)&gt;0,SUM(ISTEXT(AM21:AO21)*1,ISNUMBER(AR21:AS21)*1)&gt;0,SUM(ISTEXT(AT21:AV21)*1,ISNUMBER(AY21:AZ21)*1)&gt;0,SUM(ISTEXT(BA21:BC21)*1,ISNUMBER(BF21:BG21)*1)&gt;0,SUM(ISTEXT(BH21:BJ21)*1,ISNUMBER(BM21:BN21)*1)&gt;0,SUM(ISTEXT(BO21:BQ21)*1,ISNUMBER(BT21:BU21)*1)&gt;0,SUM(ISTEXT(BV21:BX21)*1,ISNUMBER(CA21:CB21)*1)&gt;0,SUM(ISTEXT(CC21:CE21)*1,ISNUMBER(CH21:CI21)*1)&gt;0,SUM(ISTEXT(CJ21:CL21)*1,ISNUMBER(CO21:CP21)*1)&gt;0,SUM(ISTEXT(CQ21:CS21)*1,ISNUMBER(CV21:CW21)*1)&gt;0),"!","")</f>
        <v/>
      </c>
      <c r="EO21" s="91" t="e">
        <f t="shared" ca="1" si="46"/>
        <v>#NAME?</v>
      </c>
      <c r="EP21" s="74" t="e">
        <f t="shared" ca="1" si="47"/>
        <v>#NAME?</v>
      </c>
    </row>
    <row r="22" spans="1:146" hidden="1" x14ac:dyDescent="0.2">
      <c r="A22" s="528" t="e">
        <f ca="1">IF(AND(TRIM($B22)&lt;&gt;"",$E22&lt;&gt;"",$EP22=""),MAX($A$10:A21)+1,"")</f>
        <v>#NAME?</v>
      </c>
      <c r="B22" s="312"/>
      <c r="C22" s="531" t="str">
        <f>IF(ISBLANK(D22)=FALSE,VLOOKUP(D22,Довідники!$B$2:$C$45,2,FALSE),"")</f>
        <v/>
      </c>
      <c r="D22" s="410"/>
      <c r="E22" s="313"/>
      <c r="F22" s="538" t="str">
        <f>_xlfn.CONCAT(IF($X22=Довідники!$E$4,$R$4&amp;",",""),IF($AE22=Довідники!$E$4,$Y$4&amp;",",""),IF($AL22=Довідники!$E$4,$AF$4&amp;",",""),IF($AS22=Довідники!$E$4,$AM$4&amp;",",""),IF($AZ22=Довідники!$E$4,$AT$4&amp;",",""),IF($BG22=Довідники!$E$4,$BA$4&amp;",",""),IF($BN22=Довідники!$E$4,$BH$4&amp;",",""),IF($BU22=Довідники!$E$4,$BO$4&amp;",",""),IF($CB22=Довідники!$E$4,$BV$4&amp;",",""),IF($CI22=Довідники!$E$4,$CC$4&amp;",",""),IF($CP22=Довідники!$E$4,$CJ$4&amp;",",""),IF($CW22=Довідники!$E$4,$CQ$4&amp;",",""),IF($DD22=Довідники!$E$4,$CX$4&amp;",",""),IF($DK22=Довідники!$E$4,$DE$4&amp;",",""))</f>
        <v/>
      </c>
      <c r="G22" s="538" t="str">
        <f>_xlfn.CONCAT(IF($X22=Довідники!$E$3,$R$4&amp;",",""),IF($X22=Довідники!$E$5,$R$4&amp;"*,",""),IF($AE22=Довідники!$E$3,$Y$4&amp;",",""),IF($AE22=Довідники!$E$5,$Y$4&amp;"*,",""),IF($AL22=Довідники!$E$3,$AF$4&amp;",",""),IF($AL22=Довідники!$E$5,$AF$4&amp;"*,",""),IF($AS22=Довідники!$E$3,$AM$4&amp;",",""),IF($AS22=Довідники!$E$5,$AM$4&amp;"*,",""),IF($AZ22=Довідники!$E$3,$AT$4&amp;",",""),IF($AZ22=Довідники!$E$5,$AT$4&amp;"*,",""),IF($BG22=Довідники!$E$3,$BA$4&amp;",",""),IF($BG22=Довідники!$E$5,$BA$4&amp;"*,",""),IF($BN22=Довідники!$E$3,$BH$4&amp;",",""),IF($BN22=Довідники!$E$5,$BH$4&amp;"*,",""),IF($BU22=Довідники!$E$3,$BO$4&amp;",",""),IF($BU22=Довідники!$E$5,$BO$4&amp;"*,",""),IF($CB22=Довідники!$E$3,$BV$4&amp;",",""),IF($CB22=Довідники!$E$5,$BV$4&amp;"*,",""),IF($CI22=Довідники!$E$3,$CC$4&amp;",",""),IF($CI22=Довідники!$E$5,$CC$4&amp;"*,",""),IF($CP22=Довідники!$E$3,$CJ$4&amp;",",""),IF($CP22=Довідники!$E$5,$CJ$4&amp;"*,",""),IF($CW22=Довідники!$E$3,$CQ$4&amp;",",""),IF($CW22=Довідники!$E$5,$CQ$4&amp;"*,",""),IF($DD22=Довідники!$E$3,$CX$4&amp;",",""),IF($DD22=Довідники!$E$5,$CX$4&amp;"*,",""),IF($DK22=Довідники!$E$3,$DE$4&amp;",",""),IF($DK22=Довідники!$E$5,$DE$4&amp;"*,",""))</f>
        <v/>
      </c>
      <c r="H22" s="538" t="str">
        <f>_xlfn.CONCAT(IF($W22=Довідники!$N$4,$R$4&amp;",",""),IF($AD22=Довідники!$N$4,$Y$4&amp;",",""),IF($AK22=Довідники!$N$4,$AF$4&amp;",",""),IF($AR22=Довідники!$N$4,$AM$4&amp;",",""),IF($AY22=Довідники!$N$4,$AT$4&amp;",",""),IF($BF22=Довідники!$N$4,$BA$4&amp;",",""),IF($BM22=Довідники!$N$4,$BH$4&amp;",",""),IF($BT22=Довідники!$N$4,$BO$4&amp;",",""),IF($CA22=Довідники!$N$4,$BV$4&amp;",",""),IF($CH22=Довідники!$N$4,$CC$4&amp;",",""),IF($CO22=Довідники!$N$4,$CJ$4&amp;",",""),IF($CV22=Довідники!$N$4,$CQ$4&amp;",",""),IF($DC22=Довідники!$N$4,$CX$4&amp;",",""),IF($DJ22=Довідники!$N$4,$DE$4&amp;",",""))</f>
        <v/>
      </c>
      <c r="I22" s="538" t="str">
        <f>_xlfn.CONCAT(IF($W22=Довідники!$N$3,$R$4&amp;",",""),IF($AD22=Довідники!$N$3,$Y$4&amp;",",""),IF($AK22=Довідники!$N$3,$AF$4&amp;",",""),IF($AR22=Довідники!$N$3,$AM$4&amp;",",""),IF($AY22=Довідники!$N$3,$AT$4&amp;",",""),IF($BF22=Довідники!$N$3,$BA$4&amp;",",""),IF($BM22=Довідники!$N$3,$BH$4&amp;",",""),IF($BT22=Довідники!$N$3,$BO$4&amp;",",""),IF($CA22=Довідники!$N$3,$BV$4&amp;",",""),IF($CH22=Довідники!$N$3,$CC$4&amp;",",""),IF($CO22=Довідники!$N$3,$CJ$4&amp;",",""),IF($CV22=Довідники!$N$3,$CQ$4&amp;",",""),IF($DC22=Довідники!$N$3,$CX$4&amp;",",""),IF($DJ22=Довідники!$N$3,$DE$4&amp;",",""))</f>
        <v/>
      </c>
      <c r="J22" s="538"/>
      <c r="K22" s="538"/>
      <c r="L22" s="538">
        <f t="shared" ca="1" si="16"/>
        <v>0</v>
      </c>
      <c r="M22" s="539">
        <f t="shared" ca="1" si="17"/>
        <v>0</v>
      </c>
      <c r="N22" s="539">
        <f t="shared" ca="1" si="18"/>
        <v>0</v>
      </c>
      <c r="O22" s="540">
        <f t="shared" ca="1" si="19"/>
        <v>0</v>
      </c>
      <c r="P22" s="541" t="str">
        <f t="shared" si="20"/>
        <v/>
      </c>
      <c r="Q22" s="542" t="str">
        <f>IF(IF(TRIM(P22)="",FALSE,OR($P22&lt;Довідники!$J$8,$P22&gt;Довідники!$K$8)),"!","")</f>
        <v/>
      </c>
      <c r="R22" s="172"/>
      <c r="S22" s="169"/>
      <c r="T22" s="169"/>
      <c r="U22" s="549">
        <f t="shared" si="21"/>
        <v>0</v>
      </c>
      <c r="V22" s="539"/>
      <c r="W22" s="175"/>
      <c r="X22" s="176"/>
      <c r="Y22" s="172"/>
      <c r="Z22" s="169"/>
      <c r="AA22" s="169"/>
      <c r="AB22" s="549">
        <f t="shared" si="22"/>
        <v>0</v>
      </c>
      <c r="AC22" s="539"/>
      <c r="AD22" s="175"/>
      <c r="AE22" s="176"/>
      <c r="AF22" s="172"/>
      <c r="AG22" s="169"/>
      <c r="AH22" s="169"/>
      <c r="AI22" s="549">
        <f t="shared" si="23"/>
        <v>0</v>
      </c>
      <c r="AJ22" s="539"/>
      <c r="AK22" s="175"/>
      <c r="AL22" s="176"/>
      <c r="AM22" s="172"/>
      <c r="AN22" s="169"/>
      <c r="AO22" s="169"/>
      <c r="AP22" s="549">
        <f t="shared" si="24"/>
        <v>0</v>
      </c>
      <c r="AQ22" s="539"/>
      <c r="AR22" s="175"/>
      <c r="AS22" s="176"/>
      <c r="AT22" s="172"/>
      <c r="AU22" s="169"/>
      <c r="AV22" s="169"/>
      <c r="AW22" s="549">
        <f t="shared" si="25"/>
        <v>0</v>
      </c>
      <c r="AX22" s="539"/>
      <c r="AY22" s="175"/>
      <c r="AZ22" s="176"/>
      <c r="BA22" s="172"/>
      <c r="BB22" s="169"/>
      <c r="BC22" s="169"/>
      <c r="BD22" s="549">
        <f t="shared" si="26"/>
        <v>0</v>
      </c>
      <c r="BE22" s="539"/>
      <c r="BF22" s="175"/>
      <c r="BG22" s="176"/>
      <c r="BH22" s="172"/>
      <c r="BI22" s="169"/>
      <c r="BJ22" s="169"/>
      <c r="BK22" s="549">
        <f t="shared" si="27"/>
        <v>0</v>
      </c>
      <c r="BL22" s="539"/>
      <c r="BM22" s="175"/>
      <c r="BN22" s="176"/>
      <c r="BO22" s="172"/>
      <c r="BP22" s="169"/>
      <c r="BQ22" s="169"/>
      <c r="BR22" s="549">
        <f t="shared" si="28"/>
        <v>0</v>
      </c>
      <c r="BS22" s="539"/>
      <c r="BT22" s="175"/>
      <c r="BU22" s="176"/>
      <c r="BV22" s="172"/>
      <c r="BW22" s="169"/>
      <c r="BX22" s="169"/>
      <c r="BY22" s="549">
        <f t="shared" si="29"/>
        <v>0</v>
      </c>
      <c r="BZ22" s="539"/>
      <c r="CA22" s="175"/>
      <c r="CB22" s="176"/>
      <c r="CC22" s="172"/>
      <c r="CD22" s="169"/>
      <c r="CE22" s="169"/>
      <c r="CF22" s="549">
        <f t="shared" si="30"/>
        <v>0</v>
      </c>
      <c r="CG22" s="539"/>
      <c r="CH22" s="175"/>
      <c r="CI22" s="176"/>
      <c r="CJ22" s="172"/>
      <c r="CK22" s="169"/>
      <c r="CL22" s="169"/>
      <c r="CM22" s="549">
        <f t="shared" si="31"/>
        <v>0</v>
      </c>
      <c r="CN22" s="539"/>
      <c r="CO22" s="175"/>
      <c r="CP22" s="176"/>
      <c r="CQ22" s="172"/>
      <c r="CR22" s="169"/>
      <c r="CS22" s="169"/>
      <c r="CT22" s="549">
        <f t="shared" si="32"/>
        <v>0</v>
      </c>
      <c r="CU22" s="539"/>
      <c r="CV22" s="175"/>
      <c r="CW22" s="176"/>
      <c r="CX22" s="361"/>
      <c r="CY22" s="108"/>
      <c r="CZ22" s="108"/>
      <c r="DA22" s="549">
        <f t="shared" si="14"/>
        <v>0</v>
      </c>
      <c r="DB22" s="539"/>
      <c r="DC22" s="439"/>
      <c r="DD22" s="439"/>
      <c r="DE22" s="108"/>
      <c r="DF22" s="108"/>
      <c r="DG22" s="108"/>
      <c r="DH22" s="549">
        <f t="shared" si="15"/>
        <v>0</v>
      </c>
      <c r="DI22" s="539"/>
      <c r="DJ22" s="439"/>
      <c r="DK22" s="440"/>
      <c r="DL22" s="555">
        <f t="shared" ca="1" si="33"/>
        <v>0</v>
      </c>
      <c r="DM22" s="539">
        <f>DN22*Довідники!$H$2</f>
        <v>0</v>
      </c>
      <c r="DN22" s="549">
        <f t="shared" si="34"/>
        <v>0</v>
      </c>
      <c r="DO22" s="541" t="str">
        <f t="shared" si="35"/>
        <v xml:space="preserve"> </v>
      </c>
      <c r="DP22" s="556" t="str">
        <f>IF(OR(DO22&lt;Довідники!$J$3, DO22&gt;Довідники!$K$3), "!", "")</f>
        <v>!</v>
      </c>
      <c r="DQ22" s="557"/>
      <c r="DR22" s="558" t="str">
        <f t="shared" si="36"/>
        <v/>
      </c>
      <c r="DS22" s="528"/>
      <c r="DT22" s="555"/>
      <c r="DU22" s="539"/>
      <c r="DV22" s="539"/>
      <c r="DW22" s="540"/>
      <c r="DX22" s="557"/>
      <c r="DY22" s="568"/>
      <c r="DZ22" s="569"/>
      <c r="EA22" s="570"/>
      <c r="ED22" s="91" t="e">
        <f t="shared" ca="1" si="37"/>
        <v>#NAME?</v>
      </c>
      <c r="EE22" s="91" t="e">
        <f t="shared" ca="1" si="38"/>
        <v>#NAME?</v>
      </c>
      <c r="EF22" s="91" t="e">
        <f t="shared" ca="1" si="39"/>
        <v>#NAME?</v>
      </c>
      <c r="EG22" s="91" t="e">
        <f t="shared" ca="1" si="40"/>
        <v>#NAME?</v>
      </c>
      <c r="EH22" s="91" t="e">
        <f t="shared" ca="1" si="41"/>
        <v>#NAME?</v>
      </c>
      <c r="EI22" s="91" t="e">
        <f t="shared" ca="1" si="42"/>
        <v>#NAME?</v>
      </c>
      <c r="EJ22" s="91" t="e">
        <f t="shared" ca="1" si="43"/>
        <v>#NAME?</v>
      </c>
      <c r="EL22" s="207" t="str">
        <f t="shared" ca="1" si="44"/>
        <v/>
      </c>
      <c r="EM22" s="91" t="str">
        <f t="shared" si="45"/>
        <v/>
      </c>
      <c r="EN22" s="91" t="str" cm="1">
        <f t="array" ref="EN22">IF(OR(SUM(ISTEXT(R22:T22)*1,ISNUMBER(W22:X22)*1)&gt;0,SUM(ISTEXT(Y22:AA22)*1,ISNUMBER(AD22:AE22)*1)&gt;0,SUM(ISTEXT(AF22:AH22)*1,ISNUMBER(AK22:AL22)*1)&gt;0,SUM(ISTEXT(AM22:AO22)*1,ISNUMBER(AR22:AS22)*1)&gt;0,SUM(ISTEXT(AT22:AV22)*1,ISNUMBER(AY22:AZ22)*1)&gt;0,SUM(ISTEXT(BA22:BC22)*1,ISNUMBER(BF22:BG22)*1)&gt;0,SUM(ISTEXT(BH22:BJ22)*1,ISNUMBER(BM22:BN22)*1)&gt;0,SUM(ISTEXT(BO22:BQ22)*1,ISNUMBER(BT22:BU22)*1)&gt;0,SUM(ISTEXT(BV22:BX22)*1,ISNUMBER(CA22:CB22)*1)&gt;0,SUM(ISTEXT(CC22:CE22)*1,ISNUMBER(CH22:CI22)*1)&gt;0,SUM(ISTEXT(CJ22:CL22)*1,ISNUMBER(CO22:CP22)*1)&gt;0,SUM(ISTEXT(CQ22:CS22)*1,ISNUMBER(CV22:CW22)*1)&gt;0),"!","")</f>
        <v/>
      </c>
      <c r="EO22" s="91" t="e">
        <f t="shared" ca="1" si="46"/>
        <v>#NAME?</v>
      </c>
      <c r="EP22" s="74" t="e">
        <f t="shared" ca="1" si="47"/>
        <v>#NAME?</v>
      </c>
    </row>
    <row r="23" spans="1:146" hidden="1" x14ac:dyDescent="0.2">
      <c r="A23" s="528" t="e">
        <f ca="1">IF(AND(TRIM($B23)&lt;&gt;"",$E23&lt;&gt;"",$EP23=""),MAX($A$10:A22)+1,"")</f>
        <v>#NAME?</v>
      </c>
      <c r="B23" s="312"/>
      <c r="C23" s="531" t="str">
        <f>IF(ISBLANK(D23)=FALSE,VLOOKUP(D23,Довідники!$B$2:$C$45,2,FALSE),"")</f>
        <v/>
      </c>
      <c r="D23" s="410"/>
      <c r="E23" s="313"/>
      <c r="F23" s="538" t="str">
        <f>_xlfn.CONCAT(IF($X23=Довідники!$E$4,$R$4&amp;",",""),IF($AE23=Довідники!$E$4,$Y$4&amp;",",""),IF($AL23=Довідники!$E$4,$AF$4&amp;",",""),IF($AS23=Довідники!$E$4,$AM$4&amp;",",""),IF($AZ23=Довідники!$E$4,$AT$4&amp;",",""),IF($BG23=Довідники!$E$4,$BA$4&amp;",",""),IF($BN23=Довідники!$E$4,$BH$4&amp;",",""),IF($BU23=Довідники!$E$4,$BO$4&amp;",",""),IF($CB23=Довідники!$E$4,$BV$4&amp;",",""),IF($CI23=Довідники!$E$4,$CC$4&amp;",",""),IF($CP23=Довідники!$E$4,$CJ$4&amp;",",""),IF($CW23=Довідники!$E$4,$CQ$4&amp;",",""),IF($DD23=Довідники!$E$4,$CX$4&amp;",",""),IF($DK23=Довідники!$E$4,$DE$4&amp;",",""))</f>
        <v/>
      </c>
      <c r="G23" s="538" t="str">
        <f>_xlfn.CONCAT(IF($X23=Довідники!$E$3,$R$4&amp;",",""),IF($X23=Довідники!$E$5,$R$4&amp;"*,",""),IF($AE23=Довідники!$E$3,$Y$4&amp;",",""),IF($AE23=Довідники!$E$5,$Y$4&amp;"*,",""),IF($AL23=Довідники!$E$3,$AF$4&amp;",",""),IF($AL23=Довідники!$E$5,$AF$4&amp;"*,",""),IF($AS23=Довідники!$E$3,$AM$4&amp;",",""),IF($AS23=Довідники!$E$5,$AM$4&amp;"*,",""),IF($AZ23=Довідники!$E$3,$AT$4&amp;",",""),IF($AZ23=Довідники!$E$5,$AT$4&amp;"*,",""),IF($BG23=Довідники!$E$3,$BA$4&amp;",",""),IF($BG23=Довідники!$E$5,$BA$4&amp;"*,",""),IF($BN23=Довідники!$E$3,$BH$4&amp;",",""),IF($BN23=Довідники!$E$5,$BH$4&amp;"*,",""),IF($BU23=Довідники!$E$3,$BO$4&amp;",",""),IF($BU23=Довідники!$E$5,$BO$4&amp;"*,",""),IF($CB23=Довідники!$E$3,$BV$4&amp;",",""),IF($CB23=Довідники!$E$5,$BV$4&amp;"*,",""),IF($CI23=Довідники!$E$3,$CC$4&amp;",",""),IF($CI23=Довідники!$E$5,$CC$4&amp;"*,",""),IF($CP23=Довідники!$E$3,$CJ$4&amp;",",""),IF($CP23=Довідники!$E$5,$CJ$4&amp;"*,",""),IF($CW23=Довідники!$E$3,$CQ$4&amp;",",""),IF($CW23=Довідники!$E$5,$CQ$4&amp;"*,",""),IF($DD23=Довідники!$E$3,$CX$4&amp;",",""),IF($DD23=Довідники!$E$5,$CX$4&amp;"*,",""),IF($DK23=Довідники!$E$3,$DE$4&amp;",",""),IF($DK23=Довідники!$E$5,$DE$4&amp;"*,",""))</f>
        <v/>
      </c>
      <c r="H23" s="538" t="str">
        <f>_xlfn.CONCAT(IF($W23=Довідники!$N$4,$R$4&amp;",",""),IF($AD23=Довідники!$N$4,$Y$4&amp;",",""),IF($AK23=Довідники!$N$4,$AF$4&amp;",",""),IF($AR23=Довідники!$N$4,$AM$4&amp;",",""),IF($AY23=Довідники!$N$4,$AT$4&amp;",",""),IF($BF23=Довідники!$N$4,$BA$4&amp;",",""),IF($BM23=Довідники!$N$4,$BH$4&amp;",",""),IF($BT23=Довідники!$N$4,$BO$4&amp;",",""),IF($CA23=Довідники!$N$4,$BV$4&amp;",",""),IF($CH23=Довідники!$N$4,$CC$4&amp;",",""),IF($CO23=Довідники!$N$4,$CJ$4&amp;",",""),IF($CV23=Довідники!$N$4,$CQ$4&amp;",",""),IF($DC23=Довідники!$N$4,$CX$4&amp;",",""),IF($DJ23=Довідники!$N$4,$DE$4&amp;",",""))</f>
        <v/>
      </c>
      <c r="I23" s="538" t="str">
        <f>_xlfn.CONCAT(IF($W23=Довідники!$N$3,$R$4&amp;",",""),IF($AD23=Довідники!$N$3,$Y$4&amp;",",""),IF($AK23=Довідники!$N$3,$AF$4&amp;",",""),IF($AR23=Довідники!$N$3,$AM$4&amp;",",""),IF($AY23=Довідники!$N$3,$AT$4&amp;",",""),IF($BF23=Довідники!$N$3,$BA$4&amp;",",""),IF($BM23=Довідники!$N$3,$BH$4&amp;",",""),IF($BT23=Довідники!$N$3,$BO$4&amp;",",""),IF($CA23=Довідники!$N$3,$BV$4&amp;",",""),IF($CH23=Довідники!$N$3,$CC$4&amp;",",""),IF($CO23=Довідники!$N$3,$CJ$4&amp;",",""),IF($CV23=Довідники!$N$3,$CQ$4&amp;",",""),IF($DC23=Довідники!$N$3,$CX$4&amp;",",""),IF($DJ23=Довідники!$N$3,$DE$4&amp;",",""))</f>
        <v/>
      </c>
      <c r="J23" s="538"/>
      <c r="K23" s="538"/>
      <c r="L23" s="538">
        <f t="shared" ca="1" si="16"/>
        <v>0</v>
      </c>
      <c r="M23" s="539">
        <f t="shared" ca="1" si="17"/>
        <v>0</v>
      </c>
      <c r="N23" s="539">
        <f t="shared" ca="1" si="18"/>
        <v>0</v>
      </c>
      <c r="O23" s="540">
        <f t="shared" ca="1" si="19"/>
        <v>0</v>
      </c>
      <c r="P23" s="541" t="str">
        <f t="shared" si="20"/>
        <v/>
      </c>
      <c r="Q23" s="542" t="str">
        <f>IF(IF(TRIM(P23)="",FALSE,OR($P23&lt;Довідники!$J$8,$P23&gt;Довідники!$K$8)),"!","")</f>
        <v/>
      </c>
      <c r="R23" s="172"/>
      <c r="S23" s="169"/>
      <c r="T23" s="169"/>
      <c r="U23" s="549">
        <f t="shared" si="21"/>
        <v>0</v>
      </c>
      <c r="V23" s="539"/>
      <c r="W23" s="175"/>
      <c r="X23" s="176"/>
      <c r="Y23" s="172"/>
      <c r="Z23" s="169"/>
      <c r="AA23" s="169"/>
      <c r="AB23" s="549">
        <f t="shared" si="22"/>
        <v>0</v>
      </c>
      <c r="AC23" s="539"/>
      <c r="AD23" s="175"/>
      <c r="AE23" s="176"/>
      <c r="AF23" s="172"/>
      <c r="AG23" s="169"/>
      <c r="AH23" s="169"/>
      <c r="AI23" s="549">
        <f t="shared" si="23"/>
        <v>0</v>
      </c>
      <c r="AJ23" s="539"/>
      <c r="AK23" s="175"/>
      <c r="AL23" s="176"/>
      <c r="AM23" s="172"/>
      <c r="AN23" s="169"/>
      <c r="AO23" s="169"/>
      <c r="AP23" s="549">
        <f t="shared" si="24"/>
        <v>0</v>
      </c>
      <c r="AQ23" s="539"/>
      <c r="AR23" s="175"/>
      <c r="AS23" s="176"/>
      <c r="AT23" s="172"/>
      <c r="AU23" s="169"/>
      <c r="AV23" s="169"/>
      <c r="AW23" s="549">
        <f t="shared" si="25"/>
        <v>0</v>
      </c>
      <c r="AX23" s="539"/>
      <c r="AY23" s="175"/>
      <c r="AZ23" s="176"/>
      <c r="BA23" s="172"/>
      <c r="BB23" s="169"/>
      <c r="BC23" s="169"/>
      <c r="BD23" s="549">
        <f t="shared" si="26"/>
        <v>0</v>
      </c>
      <c r="BE23" s="539"/>
      <c r="BF23" s="175"/>
      <c r="BG23" s="176"/>
      <c r="BH23" s="172"/>
      <c r="BI23" s="169"/>
      <c r="BJ23" s="169"/>
      <c r="BK23" s="549">
        <f t="shared" si="27"/>
        <v>0</v>
      </c>
      <c r="BL23" s="539"/>
      <c r="BM23" s="175"/>
      <c r="BN23" s="176"/>
      <c r="BO23" s="172"/>
      <c r="BP23" s="169"/>
      <c r="BQ23" s="169"/>
      <c r="BR23" s="549">
        <f t="shared" si="28"/>
        <v>0</v>
      </c>
      <c r="BS23" s="539"/>
      <c r="BT23" s="175"/>
      <c r="BU23" s="176"/>
      <c r="BV23" s="172"/>
      <c r="BW23" s="169"/>
      <c r="BX23" s="169"/>
      <c r="BY23" s="549">
        <f t="shared" si="29"/>
        <v>0</v>
      </c>
      <c r="BZ23" s="539"/>
      <c r="CA23" s="175"/>
      <c r="CB23" s="176"/>
      <c r="CC23" s="172"/>
      <c r="CD23" s="169"/>
      <c r="CE23" s="169"/>
      <c r="CF23" s="549">
        <f t="shared" si="30"/>
        <v>0</v>
      </c>
      <c r="CG23" s="539"/>
      <c r="CH23" s="175"/>
      <c r="CI23" s="176"/>
      <c r="CJ23" s="172"/>
      <c r="CK23" s="169"/>
      <c r="CL23" s="169"/>
      <c r="CM23" s="549">
        <f t="shared" si="31"/>
        <v>0</v>
      </c>
      <c r="CN23" s="539"/>
      <c r="CO23" s="175"/>
      <c r="CP23" s="176"/>
      <c r="CQ23" s="172"/>
      <c r="CR23" s="169"/>
      <c r="CS23" s="169"/>
      <c r="CT23" s="549">
        <f t="shared" si="32"/>
        <v>0</v>
      </c>
      <c r="CU23" s="539"/>
      <c r="CV23" s="175"/>
      <c r="CW23" s="176"/>
      <c r="CX23" s="361"/>
      <c r="CY23" s="108"/>
      <c r="CZ23" s="108"/>
      <c r="DA23" s="549">
        <f t="shared" si="14"/>
        <v>0</v>
      </c>
      <c r="DB23" s="539"/>
      <c r="DC23" s="439"/>
      <c r="DD23" s="439"/>
      <c r="DE23" s="108"/>
      <c r="DF23" s="108"/>
      <c r="DG23" s="108"/>
      <c r="DH23" s="549">
        <f t="shared" si="15"/>
        <v>0</v>
      </c>
      <c r="DI23" s="539"/>
      <c r="DJ23" s="439"/>
      <c r="DK23" s="440"/>
      <c r="DL23" s="555">
        <f t="shared" ca="1" si="33"/>
        <v>0</v>
      </c>
      <c r="DM23" s="539">
        <f>DN23*Довідники!$H$2</f>
        <v>0</v>
      </c>
      <c r="DN23" s="549">
        <f t="shared" si="34"/>
        <v>0</v>
      </c>
      <c r="DO23" s="541" t="str">
        <f t="shared" si="35"/>
        <v xml:space="preserve"> </v>
      </c>
      <c r="DP23" s="556" t="str">
        <f>IF(OR(DO23&lt;Довідники!$J$3, DO23&gt;Довідники!$K$3), "!", "")</f>
        <v>!</v>
      </c>
      <c r="DQ23" s="557"/>
      <c r="DR23" s="558" t="str">
        <f t="shared" si="36"/>
        <v/>
      </c>
      <c r="DS23" s="528"/>
      <c r="DT23" s="555"/>
      <c r="DU23" s="539"/>
      <c r="DV23" s="539"/>
      <c r="DW23" s="540"/>
      <c r="DX23" s="557"/>
      <c r="DY23" s="568"/>
      <c r="DZ23" s="569"/>
      <c r="EA23" s="570"/>
      <c r="ED23" s="91" t="e">
        <f t="shared" ca="1" si="37"/>
        <v>#NAME?</v>
      </c>
      <c r="EE23" s="91" t="e">
        <f t="shared" ca="1" si="38"/>
        <v>#NAME?</v>
      </c>
      <c r="EF23" s="91" t="e">
        <f t="shared" ca="1" si="39"/>
        <v>#NAME?</v>
      </c>
      <c r="EG23" s="91" t="e">
        <f t="shared" ca="1" si="40"/>
        <v>#NAME?</v>
      </c>
      <c r="EH23" s="91" t="e">
        <f t="shared" ca="1" si="41"/>
        <v>#NAME?</v>
      </c>
      <c r="EI23" s="91" t="e">
        <f t="shared" ca="1" si="42"/>
        <v>#NAME?</v>
      </c>
      <c r="EJ23" s="91" t="e">
        <f t="shared" ca="1" si="43"/>
        <v>#NAME?</v>
      </c>
      <c r="EL23" s="207" t="str">
        <f t="shared" ca="1" si="44"/>
        <v/>
      </c>
      <c r="EM23" s="91" t="str">
        <f t="shared" si="45"/>
        <v/>
      </c>
      <c r="EN23" s="91" t="str" cm="1">
        <f t="array" ref="EN23">IF(OR(SUM(ISTEXT(R23:T23)*1,ISNUMBER(W23:X23)*1)&gt;0,SUM(ISTEXT(Y23:AA23)*1,ISNUMBER(AD23:AE23)*1)&gt;0,SUM(ISTEXT(AF23:AH23)*1,ISNUMBER(AK23:AL23)*1)&gt;0,SUM(ISTEXT(AM23:AO23)*1,ISNUMBER(AR23:AS23)*1)&gt;0,SUM(ISTEXT(AT23:AV23)*1,ISNUMBER(AY23:AZ23)*1)&gt;0,SUM(ISTEXT(BA23:BC23)*1,ISNUMBER(BF23:BG23)*1)&gt;0,SUM(ISTEXT(BH23:BJ23)*1,ISNUMBER(BM23:BN23)*1)&gt;0,SUM(ISTEXT(BO23:BQ23)*1,ISNUMBER(BT23:BU23)*1)&gt;0,SUM(ISTEXT(BV23:BX23)*1,ISNUMBER(CA23:CB23)*1)&gt;0,SUM(ISTEXT(CC23:CE23)*1,ISNUMBER(CH23:CI23)*1)&gt;0,SUM(ISTEXT(CJ23:CL23)*1,ISNUMBER(CO23:CP23)*1)&gt;0,SUM(ISTEXT(CQ23:CS23)*1,ISNUMBER(CV23:CW23)*1)&gt;0),"!","")</f>
        <v/>
      </c>
      <c r="EO23" s="91" t="e">
        <f t="shared" ca="1" si="46"/>
        <v>#NAME?</v>
      </c>
      <c r="EP23" s="74" t="e">
        <f t="shared" ca="1" si="47"/>
        <v>#NAME?</v>
      </c>
    </row>
    <row r="24" spans="1:146" hidden="1" x14ac:dyDescent="0.2">
      <c r="A24" s="528" t="e">
        <f ca="1">IF(AND(TRIM($B24)&lt;&gt;"",$E24&lt;&gt;"",$EP24=""),MAX($A$10:A23)+1,"")</f>
        <v>#NAME?</v>
      </c>
      <c r="B24" s="312"/>
      <c r="C24" s="531" t="str">
        <f>IF(ISBLANK(D24)=FALSE,VLOOKUP(D24,Довідники!$B$2:$C$45,2,FALSE),"")</f>
        <v/>
      </c>
      <c r="D24" s="410"/>
      <c r="E24" s="313"/>
      <c r="F24" s="538" t="str">
        <f>_xlfn.CONCAT(IF($X24=Довідники!$E$4,$R$4&amp;",",""),IF($AE24=Довідники!$E$4,$Y$4&amp;",",""),IF($AL24=Довідники!$E$4,$AF$4&amp;",",""),IF($AS24=Довідники!$E$4,$AM$4&amp;",",""),IF($AZ24=Довідники!$E$4,$AT$4&amp;",",""),IF($BG24=Довідники!$E$4,$BA$4&amp;",",""),IF($BN24=Довідники!$E$4,$BH$4&amp;",",""),IF($BU24=Довідники!$E$4,$BO$4&amp;",",""),IF($CB24=Довідники!$E$4,$BV$4&amp;",",""),IF($CI24=Довідники!$E$4,$CC$4&amp;",",""),IF($CP24=Довідники!$E$4,$CJ$4&amp;",",""),IF($CW24=Довідники!$E$4,$CQ$4&amp;",",""),IF($DD24=Довідники!$E$4,$CX$4&amp;",",""),IF($DK24=Довідники!$E$4,$DE$4&amp;",",""))</f>
        <v/>
      </c>
      <c r="G24" s="538" t="str">
        <f>_xlfn.CONCAT(IF($X24=Довідники!$E$3,$R$4&amp;",",""),IF($X24=Довідники!$E$5,$R$4&amp;"*,",""),IF($AE24=Довідники!$E$3,$Y$4&amp;",",""),IF($AE24=Довідники!$E$5,$Y$4&amp;"*,",""),IF($AL24=Довідники!$E$3,$AF$4&amp;",",""),IF($AL24=Довідники!$E$5,$AF$4&amp;"*,",""),IF($AS24=Довідники!$E$3,$AM$4&amp;",",""),IF($AS24=Довідники!$E$5,$AM$4&amp;"*,",""),IF($AZ24=Довідники!$E$3,$AT$4&amp;",",""),IF($AZ24=Довідники!$E$5,$AT$4&amp;"*,",""),IF($BG24=Довідники!$E$3,$BA$4&amp;",",""),IF($BG24=Довідники!$E$5,$BA$4&amp;"*,",""),IF($BN24=Довідники!$E$3,$BH$4&amp;",",""),IF($BN24=Довідники!$E$5,$BH$4&amp;"*,",""),IF($BU24=Довідники!$E$3,$BO$4&amp;",",""),IF($BU24=Довідники!$E$5,$BO$4&amp;"*,",""),IF($CB24=Довідники!$E$3,$BV$4&amp;",",""),IF($CB24=Довідники!$E$5,$BV$4&amp;"*,",""),IF($CI24=Довідники!$E$3,$CC$4&amp;",",""),IF($CI24=Довідники!$E$5,$CC$4&amp;"*,",""),IF($CP24=Довідники!$E$3,$CJ$4&amp;",",""),IF($CP24=Довідники!$E$5,$CJ$4&amp;"*,",""),IF($CW24=Довідники!$E$3,$CQ$4&amp;",",""),IF($CW24=Довідники!$E$5,$CQ$4&amp;"*,",""),IF($DD24=Довідники!$E$3,$CX$4&amp;",",""),IF($DD24=Довідники!$E$5,$CX$4&amp;"*,",""),IF($DK24=Довідники!$E$3,$DE$4&amp;",",""),IF($DK24=Довідники!$E$5,$DE$4&amp;"*,",""))</f>
        <v/>
      </c>
      <c r="H24" s="538" t="str">
        <f>_xlfn.CONCAT(IF($W24=Довідники!$N$4,$R$4&amp;",",""),IF($AD24=Довідники!$N$4,$Y$4&amp;",",""),IF($AK24=Довідники!$N$4,$AF$4&amp;",",""),IF($AR24=Довідники!$N$4,$AM$4&amp;",",""),IF($AY24=Довідники!$N$4,$AT$4&amp;",",""),IF($BF24=Довідники!$N$4,$BA$4&amp;",",""),IF($BM24=Довідники!$N$4,$BH$4&amp;",",""),IF($BT24=Довідники!$N$4,$BO$4&amp;",",""),IF($CA24=Довідники!$N$4,$BV$4&amp;",",""),IF($CH24=Довідники!$N$4,$CC$4&amp;",",""),IF($CO24=Довідники!$N$4,$CJ$4&amp;",",""),IF($CV24=Довідники!$N$4,$CQ$4&amp;",",""),IF($DC24=Довідники!$N$4,$CX$4&amp;",",""),IF($DJ24=Довідники!$N$4,$DE$4&amp;",",""))</f>
        <v/>
      </c>
      <c r="I24" s="538" t="str">
        <f>_xlfn.CONCAT(IF($W24=Довідники!$N$3,$R$4&amp;",",""),IF($AD24=Довідники!$N$3,$Y$4&amp;",",""),IF($AK24=Довідники!$N$3,$AF$4&amp;",",""),IF($AR24=Довідники!$N$3,$AM$4&amp;",",""),IF($AY24=Довідники!$N$3,$AT$4&amp;",",""),IF($BF24=Довідники!$N$3,$BA$4&amp;",",""),IF($BM24=Довідники!$N$3,$BH$4&amp;",",""),IF($BT24=Довідники!$N$3,$BO$4&amp;",",""),IF($CA24=Довідники!$N$3,$BV$4&amp;",",""),IF($CH24=Довідники!$N$3,$CC$4&amp;",",""),IF($CO24=Довідники!$N$3,$CJ$4&amp;",",""),IF($CV24=Довідники!$N$3,$CQ$4&amp;",",""),IF($DC24=Довідники!$N$3,$CX$4&amp;",",""),IF($DJ24=Довідники!$N$3,$DE$4&amp;",",""))</f>
        <v/>
      </c>
      <c r="J24" s="538"/>
      <c r="K24" s="538"/>
      <c r="L24" s="538">
        <f t="shared" ca="1" si="16"/>
        <v>0</v>
      </c>
      <c r="M24" s="539">
        <f t="shared" ca="1" si="17"/>
        <v>0</v>
      </c>
      <c r="N24" s="539">
        <f t="shared" ca="1" si="18"/>
        <v>0</v>
      </c>
      <c r="O24" s="540">
        <f t="shared" ca="1" si="19"/>
        <v>0</v>
      </c>
      <c r="P24" s="541" t="str">
        <f t="shared" si="20"/>
        <v/>
      </c>
      <c r="Q24" s="542" t="str">
        <f>IF(IF(TRIM(P24)="",FALSE,OR($P24&lt;Довідники!$J$8,$P24&gt;Довідники!$K$8)),"!","")</f>
        <v/>
      </c>
      <c r="R24" s="172"/>
      <c r="S24" s="169"/>
      <c r="T24" s="169"/>
      <c r="U24" s="549">
        <f t="shared" si="21"/>
        <v>0</v>
      </c>
      <c r="V24" s="539"/>
      <c r="W24" s="175"/>
      <c r="X24" s="176"/>
      <c r="Y24" s="172"/>
      <c r="Z24" s="169"/>
      <c r="AA24" s="169"/>
      <c r="AB24" s="549">
        <f t="shared" si="22"/>
        <v>0</v>
      </c>
      <c r="AC24" s="539"/>
      <c r="AD24" s="175"/>
      <c r="AE24" s="176"/>
      <c r="AF24" s="172"/>
      <c r="AG24" s="169"/>
      <c r="AH24" s="169"/>
      <c r="AI24" s="549">
        <f t="shared" si="23"/>
        <v>0</v>
      </c>
      <c r="AJ24" s="539"/>
      <c r="AK24" s="175"/>
      <c r="AL24" s="176"/>
      <c r="AM24" s="172"/>
      <c r="AN24" s="169"/>
      <c r="AO24" s="169"/>
      <c r="AP24" s="549">
        <f t="shared" si="24"/>
        <v>0</v>
      </c>
      <c r="AQ24" s="539"/>
      <c r="AR24" s="175"/>
      <c r="AS24" s="176"/>
      <c r="AT24" s="172"/>
      <c r="AU24" s="169"/>
      <c r="AV24" s="169"/>
      <c r="AW24" s="549">
        <f t="shared" si="25"/>
        <v>0</v>
      </c>
      <c r="AX24" s="539"/>
      <c r="AY24" s="175"/>
      <c r="AZ24" s="176"/>
      <c r="BA24" s="172"/>
      <c r="BB24" s="169"/>
      <c r="BC24" s="169"/>
      <c r="BD24" s="549">
        <f t="shared" si="26"/>
        <v>0</v>
      </c>
      <c r="BE24" s="539"/>
      <c r="BF24" s="175"/>
      <c r="BG24" s="176"/>
      <c r="BH24" s="172"/>
      <c r="BI24" s="169"/>
      <c r="BJ24" s="169"/>
      <c r="BK24" s="549">
        <f t="shared" si="27"/>
        <v>0</v>
      </c>
      <c r="BL24" s="539"/>
      <c r="BM24" s="175"/>
      <c r="BN24" s="176"/>
      <c r="BO24" s="172"/>
      <c r="BP24" s="169"/>
      <c r="BQ24" s="169"/>
      <c r="BR24" s="549">
        <f t="shared" si="28"/>
        <v>0</v>
      </c>
      <c r="BS24" s="539"/>
      <c r="BT24" s="175"/>
      <c r="BU24" s="176"/>
      <c r="BV24" s="172"/>
      <c r="BW24" s="169"/>
      <c r="BX24" s="169"/>
      <c r="BY24" s="549">
        <f t="shared" si="29"/>
        <v>0</v>
      </c>
      <c r="BZ24" s="539"/>
      <c r="CA24" s="175"/>
      <c r="CB24" s="176"/>
      <c r="CC24" s="172"/>
      <c r="CD24" s="169"/>
      <c r="CE24" s="169"/>
      <c r="CF24" s="549">
        <f t="shared" si="30"/>
        <v>0</v>
      </c>
      <c r="CG24" s="539"/>
      <c r="CH24" s="175"/>
      <c r="CI24" s="176"/>
      <c r="CJ24" s="172"/>
      <c r="CK24" s="169"/>
      <c r="CL24" s="169"/>
      <c r="CM24" s="549">
        <f t="shared" si="31"/>
        <v>0</v>
      </c>
      <c r="CN24" s="539"/>
      <c r="CO24" s="175"/>
      <c r="CP24" s="176"/>
      <c r="CQ24" s="172"/>
      <c r="CR24" s="169"/>
      <c r="CS24" s="169"/>
      <c r="CT24" s="549">
        <f t="shared" si="32"/>
        <v>0</v>
      </c>
      <c r="CU24" s="539"/>
      <c r="CV24" s="175"/>
      <c r="CW24" s="176"/>
      <c r="CX24" s="361"/>
      <c r="CY24" s="108"/>
      <c r="CZ24" s="108"/>
      <c r="DA24" s="549">
        <f t="shared" si="14"/>
        <v>0</v>
      </c>
      <c r="DB24" s="539"/>
      <c r="DC24" s="439"/>
      <c r="DD24" s="439"/>
      <c r="DE24" s="108"/>
      <c r="DF24" s="108"/>
      <c r="DG24" s="108"/>
      <c r="DH24" s="549">
        <f t="shared" si="15"/>
        <v>0</v>
      </c>
      <c r="DI24" s="539"/>
      <c r="DJ24" s="439"/>
      <c r="DK24" s="440"/>
      <c r="DL24" s="555">
        <f t="shared" ca="1" si="33"/>
        <v>0</v>
      </c>
      <c r="DM24" s="539">
        <f>DN24*Довідники!$H$2</f>
        <v>0</v>
      </c>
      <c r="DN24" s="549">
        <f t="shared" si="34"/>
        <v>0</v>
      </c>
      <c r="DO24" s="541" t="str">
        <f t="shared" si="35"/>
        <v xml:space="preserve"> </v>
      </c>
      <c r="DP24" s="556" t="str">
        <f>IF(OR(DO24&lt;Довідники!$J$3, DO24&gt;Довідники!$K$3), "!", "")</f>
        <v>!</v>
      </c>
      <c r="DQ24" s="557"/>
      <c r="DR24" s="558" t="str">
        <f t="shared" si="36"/>
        <v/>
      </c>
      <c r="DS24" s="528"/>
      <c r="DT24" s="555"/>
      <c r="DU24" s="539"/>
      <c r="DV24" s="539"/>
      <c r="DW24" s="540"/>
      <c r="DX24" s="557"/>
      <c r="DY24" s="568"/>
      <c r="DZ24" s="569"/>
      <c r="EA24" s="570"/>
      <c r="ED24" s="91" t="e">
        <f t="shared" ca="1" si="37"/>
        <v>#NAME?</v>
      </c>
      <c r="EE24" s="91" t="e">
        <f t="shared" ca="1" si="38"/>
        <v>#NAME?</v>
      </c>
      <c r="EF24" s="91" t="e">
        <f t="shared" ca="1" si="39"/>
        <v>#NAME?</v>
      </c>
      <c r="EG24" s="91" t="e">
        <f t="shared" ca="1" si="40"/>
        <v>#NAME?</v>
      </c>
      <c r="EH24" s="91" t="e">
        <f t="shared" ca="1" si="41"/>
        <v>#NAME?</v>
      </c>
      <c r="EI24" s="91" t="e">
        <f t="shared" ca="1" si="42"/>
        <v>#NAME?</v>
      </c>
      <c r="EJ24" s="91" t="e">
        <f t="shared" ca="1" si="43"/>
        <v>#NAME?</v>
      </c>
      <c r="EL24" s="207" t="str">
        <f t="shared" ca="1" si="44"/>
        <v/>
      </c>
      <c r="EM24" s="91" t="str">
        <f t="shared" si="45"/>
        <v/>
      </c>
      <c r="EN24" s="91" t="str" cm="1">
        <f t="array" ref="EN24">IF(OR(SUM(ISTEXT(R24:T24)*1,ISNUMBER(W24:X24)*1)&gt;0,SUM(ISTEXT(Y24:AA24)*1,ISNUMBER(AD24:AE24)*1)&gt;0,SUM(ISTEXT(AF24:AH24)*1,ISNUMBER(AK24:AL24)*1)&gt;0,SUM(ISTEXT(AM24:AO24)*1,ISNUMBER(AR24:AS24)*1)&gt;0,SUM(ISTEXT(AT24:AV24)*1,ISNUMBER(AY24:AZ24)*1)&gt;0,SUM(ISTEXT(BA24:BC24)*1,ISNUMBER(BF24:BG24)*1)&gt;0,SUM(ISTEXT(BH24:BJ24)*1,ISNUMBER(BM24:BN24)*1)&gt;0,SUM(ISTEXT(BO24:BQ24)*1,ISNUMBER(BT24:BU24)*1)&gt;0,SUM(ISTEXT(BV24:BX24)*1,ISNUMBER(CA24:CB24)*1)&gt;0,SUM(ISTEXT(CC24:CE24)*1,ISNUMBER(CH24:CI24)*1)&gt;0,SUM(ISTEXT(CJ24:CL24)*1,ISNUMBER(CO24:CP24)*1)&gt;0,SUM(ISTEXT(CQ24:CS24)*1,ISNUMBER(CV24:CW24)*1)&gt;0),"!","")</f>
        <v/>
      </c>
      <c r="EO24" s="91" t="e">
        <f t="shared" ca="1" si="46"/>
        <v>#NAME?</v>
      </c>
      <c r="EP24" s="74" t="e">
        <f t="shared" ca="1" si="47"/>
        <v>#NAME?</v>
      </c>
    </row>
    <row r="25" spans="1:146" hidden="1" x14ac:dyDescent="0.2">
      <c r="A25" s="528" t="e">
        <f ca="1">IF(AND(TRIM($B25)&lt;&gt;"",$E25&lt;&gt;"",$EP25=""),MAX($A$10:A24)+1,"")</f>
        <v>#NAME?</v>
      </c>
      <c r="B25" s="312"/>
      <c r="C25" s="531" t="str">
        <f>IF(ISBLANK(D25)=FALSE,VLOOKUP(D25,Довідники!$B$2:$C$45,2,FALSE),"")</f>
        <v/>
      </c>
      <c r="D25" s="410"/>
      <c r="E25" s="313"/>
      <c r="F25" s="538" t="str">
        <f>_xlfn.CONCAT(IF($X25=Довідники!$E$4,$R$4&amp;",",""),IF($AE25=Довідники!$E$4,$Y$4&amp;",",""),IF($AL25=Довідники!$E$4,$AF$4&amp;",",""),IF($AS25=Довідники!$E$4,$AM$4&amp;",",""),IF($AZ25=Довідники!$E$4,$AT$4&amp;",",""),IF($BG25=Довідники!$E$4,$BA$4&amp;",",""),IF($BN25=Довідники!$E$4,$BH$4&amp;",",""),IF($BU25=Довідники!$E$4,$BO$4&amp;",",""),IF($CB25=Довідники!$E$4,$BV$4&amp;",",""),IF($CI25=Довідники!$E$4,$CC$4&amp;",",""),IF($CP25=Довідники!$E$4,$CJ$4&amp;",",""),IF($CW25=Довідники!$E$4,$CQ$4&amp;",",""),IF($DD25=Довідники!$E$4,$CX$4&amp;",",""),IF($DK25=Довідники!$E$4,$DE$4&amp;",",""))</f>
        <v/>
      </c>
      <c r="G25" s="538" t="str">
        <f>_xlfn.CONCAT(IF($X25=Довідники!$E$3,$R$4&amp;",",""),IF($X25=Довідники!$E$5,$R$4&amp;"*,",""),IF($AE25=Довідники!$E$3,$Y$4&amp;",",""),IF($AE25=Довідники!$E$5,$Y$4&amp;"*,",""),IF($AL25=Довідники!$E$3,$AF$4&amp;",",""),IF($AL25=Довідники!$E$5,$AF$4&amp;"*,",""),IF($AS25=Довідники!$E$3,$AM$4&amp;",",""),IF($AS25=Довідники!$E$5,$AM$4&amp;"*,",""),IF($AZ25=Довідники!$E$3,$AT$4&amp;",",""),IF($AZ25=Довідники!$E$5,$AT$4&amp;"*,",""),IF($BG25=Довідники!$E$3,$BA$4&amp;",",""),IF($BG25=Довідники!$E$5,$BA$4&amp;"*,",""),IF($BN25=Довідники!$E$3,$BH$4&amp;",",""),IF($BN25=Довідники!$E$5,$BH$4&amp;"*,",""),IF($BU25=Довідники!$E$3,$BO$4&amp;",",""),IF($BU25=Довідники!$E$5,$BO$4&amp;"*,",""),IF($CB25=Довідники!$E$3,$BV$4&amp;",",""),IF($CB25=Довідники!$E$5,$BV$4&amp;"*,",""),IF($CI25=Довідники!$E$3,$CC$4&amp;",",""),IF($CI25=Довідники!$E$5,$CC$4&amp;"*,",""),IF($CP25=Довідники!$E$3,$CJ$4&amp;",",""),IF($CP25=Довідники!$E$5,$CJ$4&amp;"*,",""),IF($CW25=Довідники!$E$3,$CQ$4&amp;",",""),IF($CW25=Довідники!$E$5,$CQ$4&amp;"*,",""),IF($DD25=Довідники!$E$3,$CX$4&amp;",",""),IF($DD25=Довідники!$E$5,$CX$4&amp;"*,",""),IF($DK25=Довідники!$E$3,$DE$4&amp;",",""),IF($DK25=Довідники!$E$5,$DE$4&amp;"*,",""))</f>
        <v/>
      </c>
      <c r="H25" s="538" t="str">
        <f>_xlfn.CONCAT(IF($W25=Довідники!$N$4,$R$4&amp;",",""),IF($AD25=Довідники!$N$4,$Y$4&amp;",",""),IF($AK25=Довідники!$N$4,$AF$4&amp;",",""),IF($AR25=Довідники!$N$4,$AM$4&amp;",",""),IF($AY25=Довідники!$N$4,$AT$4&amp;",",""),IF($BF25=Довідники!$N$4,$BA$4&amp;",",""),IF($BM25=Довідники!$N$4,$BH$4&amp;",",""),IF($BT25=Довідники!$N$4,$BO$4&amp;",",""),IF($CA25=Довідники!$N$4,$BV$4&amp;",",""),IF($CH25=Довідники!$N$4,$CC$4&amp;",",""),IF($CO25=Довідники!$N$4,$CJ$4&amp;",",""),IF($CV25=Довідники!$N$4,$CQ$4&amp;",",""),IF($DC25=Довідники!$N$4,$CX$4&amp;",",""),IF($DJ25=Довідники!$N$4,$DE$4&amp;",",""))</f>
        <v/>
      </c>
      <c r="I25" s="538" t="str">
        <f>_xlfn.CONCAT(IF($W25=Довідники!$N$3,$R$4&amp;",",""),IF($AD25=Довідники!$N$3,$Y$4&amp;",",""),IF($AK25=Довідники!$N$3,$AF$4&amp;",",""),IF($AR25=Довідники!$N$3,$AM$4&amp;",",""),IF($AY25=Довідники!$N$3,$AT$4&amp;",",""),IF($BF25=Довідники!$N$3,$BA$4&amp;",",""),IF($BM25=Довідники!$N$3,$BH$4&amp;",",""),IF($BT25=Довідники!$N$3,$BO$4&amp;",",""),IF($CA25=Довідники!$N$3,$BV$4&amp;",",""),IF($CH25=Довідники!$N$3,$CC$4&amp;",",""),IF($CO25=Довідники!$N$3,$CJ$4&amp;",",""),IF($CV25=Довідники!$N$3,$CQ$4&amp;",",""),IF($DC25=Довідники!$N$3,$CX$4&amp;",",""),IF($DJ25=Довідники!$N$3,$DE$4&amp;",",""))</f>
        <v/>
      </c>
      <c r="J25" s="538"/>
      <c r="K25" s="538"/>
      <c r="L25" s="538">
        <f t="shared" ca="1" si="16"/>
        <v>0</v>
      </c>
      <c r="M25" s="539">
        <f t="shared" ca="1" si="17"/>
        <v>0</v>
      </c>
      <c r="N25" s="539">
        <f t="shared" ca="1" si="18"/>
        <v>0</v>
      </c>
      <c r="O25" s="540">
        <f t="shared" ca="1" si="19"/>
        <v>0</v>
      </c>
      <c r="P25" s="541" t="str">
        <f t="shared" si="20"/>
        <v/>
      </c>
      <c r="Q25" s="542" t="str">
        <f>IF(IF(TRIM(P25)="",FALSE,OR($P25&lt;Довідники!$J$8,$P25&gt;Довідники!$K$8)),"!","")</f>
        <v/>
      </c>
      <c r="R25" s="172"/>
      <c r="S25" s="169"/>
      <c r="T25" s="169"/>
      <c r="U25" s="549">
        <f t="shared" si="21"/>
        <v>0</v>
      </c>
      <c r="V25" s="539"/>
      <c r="W25" s="175"/>
      <c r="X25" s="176"/>
      <c r="Y25" s="172"/>
      <c r="Z25" s="169"/>
      <c r="AA25" s="169"/>
      <c r="AB25" s="549">
        <f t="shared" si="22"/>
        <v>0</v>
      </c>
      <c r="AC25" s="539"/>
      <c r="AD25" s="175"/>
      <c r="AE25" s="176"/>
      <c r="AF25" s="172"/>
      <c r="AG25" s="169"/>
      <c r="AH25" s="169"/>
      <c r="AI25" s="549">
        <f t="shared" si="23"/>
        <v>0</v>
      </c>
      <c r="AJ25" s="539"/>
      <c r="AK25" s="175"/>
      <c r="AL25" s="176"/>
      <c r="AM25" s="172"/>
      <c r="AN25" s="169"/>
      <c r="AO25" s="169"/>
      <c r="AP25" s="549">
        <f t="shared" si="24"/>
        <v>0</v>
      </c>
      <c r="AQ25" s="539"/>
      <c r="AR25" s="175"/>
      <c r="AS25" s="176"/>
      <c r="AT25" s="172"/>
      <c r="AU25" s="169"/>
      <c r="AV25" s="169"/>
      <c r="AW25" s="549">
        <f t="shared" si="25"/>
        <v>0</v>
      </c>
      <c r="AX25" s="539"/>
      <c r="AY25" s="175"/>
      <c r="AZ25" s="176"/>
      <c r="BA25" s="172"/>
      <c r="BB25" s="169"/>
      <c r="BC25" s="169"/>
      <c r="BD25" s="549">
        <f t="shared" si="26"/>
        <v>0</v>
      </c>
      <c r="BE25" s="539"/>
      <c r="BF25" s="175"/>
      <c r="BG25" s="176"/>
      <c r="BH25" s="172"/>
      <c r="BI25" s="169"/>
      <c r="BJ25" s="169"/>
      <c r="BK25" s="549">
        <f t="shared" si="27"/>
        <v>0</v>
      </c>
      <c r="BL25" s="539"/>
      <c r="BM25" s="175"/>
      <c r="BN25" s="176"/>
      <c r="BO25" s="172"/>
      <c r="BP25" s="169"/>
      <c r="BQ25" s="169"/>
      <c r="BR25" s="549">
        <f t="shared" si="28"/>
        <v>0</v>
      </c>
      <c r="BS25" s="539"/>
      <c r="BT25" s="175"/>
      <c r="BU25" s="176"/>
      <c r="BV25" s="172"/>
      <c r="BW25" s="169"/>
      <c r="BX25" s="169"/>
      <c r="BY25" s="549">
        <f t="shared" si="29"/>
        <v>0</v>
      </c>
      <c r="BZ25" s="539"/>
      <c r="CA25" s="175"/>
      <c r="CB25" s="176"/>
      <c r="CC25" s="172"/>
      <c r="CD25" s="169"/>
      <c r="CE25" s="169"/>
      <c r="CF25" s="549">
        <f t="shared" si="30"/>
        <v>0</v>
      </c>
      <c r="CG25" s="539"/>
      <c r="CH25" s="175"/>
      <c r="CI25" s="176"/>
      <c r="CJ25" s="172"/>
      <c r="CK25" s="169"/>
      <c r="CL25" s="169"/>
      <c r="CM25" s="549">
        <f t="shared" si="31"/>
        <v>0</v>
      </c>
      <c r="CN25" s="539"/>
      <c r="CO25" s="175"/>
      <c r="CP25" s="176"/>
      <c r="CQ25" s="172"/>
      <c r="CR25" s="169"/>
      <c r="CS25" s="169"/>
      <c r="CT25" s="549">
        <f t="shared" si="32"/>
        <v>0</v>
      </c>
      <c r="CU25" s="539"/>
      <c r="CV25" s="175"/>
      <c r="CW25" s="176"/>
      <c r="CX25" s="361"/>
      <c r="CY25" s="108"/>
      <c r="CZ25" s="108"/>
      <c r="DA25" s="549">
        <f t="shared" si="14"/>
        <v>0</v>
      </c>
      <c r="DB25" s="539"/>
      <c r="DC25" s="439"/>
      <c r="DD25" s="439"/>
      <c r="DE25" s="108"/>
      <c r="DF25" s="108"/>
      <c r="DG25" s="108"/>
      <c r="DH25" s="549">
        <f t="shared" si="15"/>
        <v>0</v>
      </c>
      <c r="DI25" s="539"/>
      <c r="DJ25" s="439"/>
      <c r="DK25" s="440"/>
      <c r="DL25" s="555">
        <f t="shared" ca="1" si="33"/>
        <v>0</v>
      </c>
      <c r="DM25" s="539">
        <f>DN25*Довідники!$H$2</f>
        <v>0</v>
      </c>
      <c r="DN25" s="549">
        <f t="shared" si="34"/>
        <v>0</v>
      </c>
      <c r="DO25" s="541" t="str">
        <f t="shared" si="35"/>
        <v xml:space="preserve"> </v>
      </c>
      <c r="DP25" s="556" t="str">
        <f>IF(OR(DO25&lt;Довідники!$J$3, DO25&gt;Довідники!$K$3), "!", "")</f>
        <v>!</v>
      </c>
      <c r="DQ25" s="557"/>
      <c r="DR25" s="558" t="str">
        <f t="shared" si="36"/>
        <v/>
      </c>
      <c r="DS25" s="528"/>
      <c r="DT25" s="555"/>
      <c r="DU25" s="539"/>
      <c r="DV25" s="539"/>
      <c r="DW25" s="540"/>
      <c r="DX25" s="557"/>
      <c r="DY25" s="568"/>
      <c r="DZ25" s="569"/>
      <c r="EA25" s="570"/>
      <c r="ED25" s="91" t="e">
        <f t="shared" ca="1" si="37"/>
        <v>#NAME?</v>
      </c>
      <c r="EE25" s="91" t="e">
        <f t="shared" ca="1" si="38"/>
        <v>#NAME?</v>
      </c>
      <c r="EF25" s="91" t="e">
        <f t="shared" ca="1" si="39"/>
        <v>#NAME?</v>
      </c>
      <c r="EG25" s="91" t="e">
        <f t="shared" ca="1" si="40"/>
        <v>#NAME?</v>
      </c>
      <c r="EH25" s="91" t="e">
        <f t="shared" ca="1" si="41"/>
        <v>#NAME?</v>
      </c>
      <c r="EI25" s="91" t="e">
        <f t="shared" ca="1" si="42"/>
        <v>#NAME?</v>
      </c>
      <c r="EJ25" s="91" t="e">
        <f t="shared" ca="1" si="43"/>
        <v>#NAME?</v>
      </c>
      <c r="EL25" s="207" t="str">
        <f t="shared" ca="1" si="44"/>
        <v/>
      </c>
      <c r="EM25" s="91" t="str">
        <f t="shared" si="45"/>
        <v/>
      </c>
      <c r="EN25" s="91" t="str" cm="1">
        <f t="array" ref="EN25">IF(OR(SUM(ISTEXT(R25:T25)*1,ISNUMBER(W25:X25)*1)&gt;0,SUM(ISTEXT(Y25:AA25)*1,ISNUMBER(AD25:AE25)*1)&gt;0,SUM(ISTEXT(AF25:AH25)*1,ISNUMBER(AK25:AL25)*1)&gt;0,SUM(ISTEXT(AM25:AO25)*1,ISNUMBER(AR25:AS25)*1)&gt;0,SUM(ISTEXT(AT25:AV25)*1,ISNUMBER(AY25:AZ25)*1)&gt;0,SUM(ISTEXT(BA25:BC25)*1,ISNUMBER(BF25:BG25)*1)&gt;0,SUM(ISTEXT(BH25:BJ25)*1,ISNUMBER(BM25:BN25)*1)&gt;0,SUM(ISTEXT(BO25:BQ25)*1,ISNUMBER(BT25:BU25)*1)&gt;0,SUM(ISTEXT(BV25:BX25)*1,ISNUMBER(CA25:CB25)*1)&gt;0,SUM(ISTEXT(CC25:CE25)*1,ISNUMBER(CH25:CI25)*1)&gt;0,SUM(ISTEXT(CJ25:CL25)*1,ISNUMBER(CO25:CP25)*1)&gt;0,SUM(ISTEXT(CQ25:CS25)*1,ISNUMBER(CV25:CW25)*1)&gt;0),"!","")</f>
        <v/>
      </c>
      <c r="EO25" s="91" t="e">
        <f t="shared" ca="1" si="46"/>
        <v>#NAME?</v>
      </c>
      <c r="EP25" s="74" t="e">
        <f t="shared" ca="1" si="47"/>
        <v>#NAME?</v>
      </c>
    </row>
    <row r="26" spans="1:146" hidden="1" x14ac:dyDescent="0.2">
      <c r="A26" s="528" t="e">
        <f ca="1">IF(AND(TRIM($B26)&lt;&gt;"",$E26&lt;&gt;"",$EP26=""),MAX($A$10:A25)+1,"")</f>
        <v>#NAME?</v>
      </c>
      <c r="B26" s="312"/>
      <c r="C26" s="531" t="str">
        <f>IF(ISBLANK(D26)=FALSE,VLOOKUP(D26,Довідники!$B$2:$C$45,2,FALSE),"")</f>
        <v/>
      </c>
      <c r="D26" s="410"/>
      <c r="E26" s="313"/>
      <c r="F26" s="538" t="str">
        <f>_xlfn.CONCAT(IF($X26=Довідники!$E$4,$R$4&amp;",",""),IF($AE26=Довідники!$E$4,$Y$4&amp;",",""),IF($AL26=Довідники!$E$4,$AF$4&amp;",",""),IF($AS26=Довідники!$E$4,$AM$4&amp;",",""),IF($AZ26=Довідники!$E$4,$AT$4&amp;",",""),IF($BG26=Довідники!$E$4,$BA$4&amp;",",""),IF($BN26=Довідники!$E$4,$BH$4&amp;",",""),IF($BU26=Довідники!$E$4,$BO$4&amp;",",""),IF($CB26=Довідники!$E$4,$BV$4&amp;",",""),IF($CI26=Довідники!$E$4,$CC$4&amp;",",""),IF($CP26=Довідники!$E$4,$CJ$4&amp;",",""),IF($CW26=Довідники!$E$4,$CQ$4&amp;",",""),IF($DD26=Довідники!$E$4,$CX$4&amp;",",""),IF($DK26=Довідники!$E$4,$DE$4&amp;",",""))</f>
        <v/>
      </c>
      <c r="G26" s="538" t="str">
        <f>_xlfn.CONCAT(IF($X26=Довідники!$E$3,$R$4&amp;",",""),IF($X26=Довідники!$E$5,$R$4&amp;"*,",""),IF($AE26=Довідники!$E$3,$Y$4&amp;",",""),IF($AE26=Довідники!$E$5,$Y$4&amp;"*,",""),IF($AL26=Довідники!$E$3,$AF$4&amp;",",""),IF($AL26=Довідники!$E$5,$AF$4&amp;"*,",""),IF($AS26=Довідники!$E$3,$AM$4&amp;",",""),IF($AS26=Довідники!$E$5,$AM$4&amp;"*,",""),IF($AZ26=Довідники!$E$3,$AT$4&amp;",",""),IF($AZ26=Довідники!$E$5,$AT$4&amp;"*,",""),IF($BG26=Довідники!$E$3,$BA$4&amp;",",""),IF($BG26=Довідники!$E$5,$BA$4&amp;"*,",""),IF($BN26=Довідники!$E$3,$BH$4&amp;",",""),IF($BN26=Довідники!$E$5,$BH$4&amp;"*,",""),IF($BU26=Довідники!$E$3,$BO$4&amp;",",""),IF($BU26=Довідники!$E$5,$BO$4&amp;"*,",""),IF($CB26=Довідники!$E$3,$BV$4&amp;",",""),IF($CB26=Довідники!$E$5,$BV$4&amp;"*,",""),IF($CI26=Довідники!$E$3,$CC$4&amp;",",""),IF($CI26=Довідники!$E$5,$CC$4&amp;"*,",""),IF($CP26=Довідники!$E$3,$CJ$4&amp;",",""),IF($CP26=Довідники!$E$5,$CJ$4&amp;"*,",""),IF($CW26=Довідники!$E$3,$CQ$4&amp;",",""),IF($CW26=Довідники!$E$5,$CQ$4&amp;"*,",""),IF($DD26=Довідники!$E$3,$CX$4&amp;",",""),IF($DD26=Довідники!$E$5,$CX$4&amp;"*,",""),IF($DK26=Довідники!$E$3,$DE$4&amp;",",""),IF($DK26=Довідники!$E$5,$DE$4&amp;"*,",""))</f>
        <v/>
      </c>
      <c r="H26" s="538" t="str">
        <f>_xlfn.CONCAT(IF($W26=Довідники!$N$4,$R$4&amp;",",""),IF($AD26=Довідники!$N$4,$Y$4&amp;",",""),IF($AK26=Довідники!$N$4,$AF$4&amp;",",""),IF($AR26=Довідники!$N$4,$AM$4&amp;",",""),IF($AY26=Довідники!$N$4,$AT$4&amp;",",""),IF($BF26=Довідники!$N$4,$BA$4&amp;",",""),IF($BM26=Довідники!$N$4,$BH$4&amp;",",""),IF($BT26=Довідники!$N$4,$BO$4&amp;",",""),IF($CA26=Довідники!$N$4,$BV$4&amp;",",""),IF($CH26=Довідники!$N$4,$CC$4&amp;",",""),IF($CO26=Довідники!$N$4,$CJ$4&amp;",",""),IF($CV26=Довідники!$N$4,$CQ$4&amp;",",""),IF($DC26=Довідники!$N$4,$CX$4&amp;",",""),IF($DJ26=Довідники!$N$4,$DE$4&amp;",",""))</f>
        <v/>
      </c>
      <c r="I26" s="538" t="str">
        <f>_xlfn.CONCAT(IF($W26=Довідники!$N$3,$R$4&amp;",",""),IF($AD26=Довідники!$N$3,$Y$4&amp;",",""),IF($AK26=Довідники!$N$3,$AF$4&amp;",",""),IF($AR26=Довідники!$N$3,$AM$4&amp;",",""),IF($AY26=Довідники!$N$3,$AT$4&amp;",",""),IF($BF26=Довідники!$N$3,$BA$4&amp;",",""),IF($BM26=Довідники!$N$3,$BH$4&amp;",",""),IF($BT26=Довідники!$N$3,$BO$4&amp;",",""),IF($CA26=Довідники!$N$3,$BV$4&amp;",",""),IF($CH26=Довідники!$N$3,$CC$4&amp;",",""),IF($CO26=Довідники!$N$3,$CJ$4&amp;",",""),IF($CV26=Довідники!$N$3,$CQ$4&amp;",",""),IF($DC26=Довідники!$N$3,$CX$4&amp;",",""),IF($DJ26=Довідники!$N$3,$DE$4&amp;",",""))</f>
        <v/>
      </c>
      <c r="J26" s="538"/>
      <c r="K26" s="538"/>
      <c r="L26" s="538">
        <f t="shared" ca="1" si="16"/>
        <v>0</v>
      </c>
      <c r="M26" s="539">
        <f t="shared" ca="1" si="17"/>
        <v>0</v>
      </c>
      <c r="N26" s="539">
        <f t="shared" ca="1" si="18"/>
        <v>0</v>
      </c>
      <c r="O26" s="540">
        <f t="shared" ca="1" si="19"/>
        <v>0</v>
      </c>
      <c r="P26" s="541" t="str">
        <f t="shared" si="20"/>
        <v/>
      </c>
      <c r="Q26" s="542" t="str">
        <f>IF(IF(TRIM(P26)="",FALSE,OR($P26&lt;Довідники!$J$8,$P26&gt;Довідники!$K$8)),"!","")</f>
        <v/>
      </c>
      <c r="R26" s="172"/>
      <c r="S26" s="169"/>
      <c r="T26" s="169"/>
      <c r="U26" s="549">
        <f t="shared" si="21"/>
        <v>0</v>
      </c>
      <c r="V26" s="539"/>
      <c r="W26" s="175"/>
      <c r="X26" s="176"/>
      <c r="Y26" s="172"/>
      <c r="Z26" s="169"/>
      <c r="AA26" s="169"/>
      <c r="AB26" s="549">
        <f t="shared" si="22"/>
        <v>0</v>
      </c>
      <c r="AC26" s="539"/>
      <c r="AD26" s="175"/>
      <c r="AE26" s="176"/>
      <c r="AF26" s="172"/>
      <c r="AG26" s="169"/>
      <c r="AH26" s="169"/>
      <c r="AI26" s="549">
        <f t="shared" si="23"/>
        <v>0</v>
      </c>
      <c r="AJ26" s="539"/>
      <c r="AK26" s="175"/>
      <c r="AL26" s="176"/>
      <c r="AM26" s="172"/>
      <c r="AN26" s="169"/>
      <c r="AO26" s="169"/>
      <c r="AP26" s="549">
        <f t="shared" si="24"/>
        <v>0</v>
      </c>
      <c r="AQ26" s="539"/>
      <c r="AR26" s="175"/>
      <c r="AS26" s="176"/>
      <c r="AT26" s="172"/>
      <c r="AU26" s="169"/>
      <c r="AV26" s="169"/>
      <c r="AW26" s="549">
        <f t="shared" si="25"/>
        <v>0</v>
      </c>
      <c r="AX26" s="539"/>
      <c r="AY26" s="175"/>
      <c r="AZ26" s="176"/>
      <c r="BA26" s="172"/>
      <c r="BB26" s="169"/>
      <c r="BC26" s="169"/>
      <c r="BD26" s="549">
        <f t="shared" si="26"/>
        <v>0</v>
      </c>
      <c r="BE26" s="539"/>
      <c r="BF26" s="175"/>
      <c r="BG26" s="176"/>
      <c r="BH26" s="172"/>
      <c r="BI26" s="169"/>
      <c r="BJ26" s="169"/>
      <c r="BK26" s="549">
        <f t="shared" si="27"/>
        <v>0</v>
      </c>
      <c r="BL26" s="539"/>
      <c r="BM26" s="175"/>
      <c r="BN26" s="176"/>
      <c r="BO26" s="172"/>
      <c r="BP26" s="169"/>
      <c r="BQ26" s="169"/>
      <c r="BR26" s="549">
        <f t="shared" si="28"/>
        <v>0</v>
      </c>
      <c r="BS26" s="539"/>
      <c r="BT26" s="175"/>
      <c r="BU26" s="176"/>
      <c r="BV26" s="172"/>
      <c r="BW26" s="169"/>
      <c r="BX26" s="169"/>
      <c r="BY26" s="549">
        <f t="shared" si="29"/>
        <v>0</v>
      </c>
      <c r="BZ26" s="539"/>
      <c r="CA26" s="175"/>
      <c r="CB26" s="176"/>
      <c r="CC26" s="172"/>
      <c r="CD26" s="169"/>
      <c r="CE26" s="169"/>
      <c r="CF26" s="549">
        <f t="shared" si="30"/>
        <v>0</v>
      </c>
      <c r="CG26" s="539"/>
      <c r="CH26" s="175"/>
      <c r="CI26" s="176"/>
      <c r="CJ26" s="172"/>
      <c r="CK26" s="169"/>
      <c r="CL26" s="169"/>
      <c r="CM26" s="549">
        <f t="shared" si="31"/>
        <v>0</v>
      </c>
      <c r="CN26" s="539"/>
      <c r="CO26" s="175"/>
      <c r="CP26" s="176"/>
      <c r="CQ26" s="172"/>
      <c r="CR26" s="169"/>
      <c r="CS26" s="169"/>
      <c r="CT26" s="549">
        <f t="shared" si="32"/>
        <v>0</v>
      </c>
      <c r="CU26" s="539"/>
      <c r="CV26" s="175"/>
      <c r="CW26" s="176"/>
      <c r="CX26" s="361"/>
      <c r="CY26" s="108"/>
      <c r="CZ26" s="108"/>
      <c r="DA26" s="549">
        <f t="shared" si="14"/>
        <v>0</v>
      </c>
      <c r="DB26" s="539"/>
      <c r="DC26" s="439"/>
      <c r="DD26" s="439"/>
      <c r="DE26" s="108"/>
      <c r="DF26" s="108"/>
      <c r="DG26" s="108"/>
      <c r="DH26" s="549">
        <f t="shared" si="15"/>
        <v>0</v>
      </c>
      <c r="DI26" s="539"/>
      <c r="DJ26" s="439"/>
      <c r="DK26" s="440"/>
      <c r="DL26" s="555">
        <f t="shared" ca="1" si="33"/>
        <v>0</v>
      </c>
      <c r="DM26" s="539">
        <f>DN26*Довідники!$H$2</f>
        <v>0</v>
      </c>
      <c r="DN26" s="549">
        <f t="shared" si="34"/>
        <v>0</v>
      </c>
      <c r="DO26" s="541" t="str">
        <f t="shared" si="35"/>
        <v xml:space="preserve"> </v>
      </c>
      <c r="DP26" s="556" t="str">
        <f>IF(OR(DO26&lt;Довідники!$J$3, DO26&gt;Довідники!$K$3), "!", "")</f>
        <v>!</v>
      </c>
      <c r="DQ26" s="557"/>
      <c r="DR26" s="558" t="str">
        <f t="shared" si="36"/>
        <v/>
      </c>
      <c r="DS26" s="528"/>
      <c r="DT26" s="555"/>
      <c r="DU26" s="539"/>
      <c r="DV26" s="539"/>
      <c r="DW26" s="540"/>
      <c r="DX26" s="557"/>
      <c r="DY26" s="568"/>
      <c r="DZ26" s="569"/>
      <c r="EA26" s="570"/>
      <c r="ED26" s="91" t="e">
        <f t="shared" ca="1" si="37"/>
        <v>#NAME?</v>
      </c>
      <c r="EE26" s="91" t="e">
        <f t="shared" ca="1" si="38"/>
        <v>#NAME?</v>
      </c>
      <c r="EF26" s="91" t="e">
        <f t="shared" ca="1" si="39"/>
        <v>#NAME?</v>
      </c>
      <c r="EG26" s="91" t="e">
        <f t="shared" ca="1" si="40"/>
        <v>#NAME?</v>
      </c>
      <c r="EH26" s="91" t="e">
        <f t="shared" ca="1" si="41"/>
        <v>#NAME?</v>
      </c>
      <c r="EI26" s="91" t="e">
        <f t="shared" ca="1" si="42"/>
        <v>#NAME?</v>
      </c>
      <c r="EJ26" s="91" t="e">
        <f t="shared" ca="1" si="43"/>
        <v>#NAME?</v>
      </c>
      <c r="EL26" s="207" t="str">
        <f t="shared" ca="1" si="44"/>
        <v/>
      </c>
      <c r="EM26" s="91" t="str">
        <f t="shared" si="45"/>
        <v/>
      </c>
      <c r="EN26" s="91" t="str" cm="1">
        <f t="array" ref="EN26">IF(OR(SUM(ISTEXT(R26:T26)*1,ISNUMBER(W26:X26)*1)&gt;0,SUM(ISTEXT(Y26:AA26)*1,ISNUMBER(AD26:AE26)*1)&gt;0,SUM(ISTEXT(AF26:AH26)*1,ISNUMBER(AK26:AL26)*1)&gt;0,SUM(ISTEXT(AM26:AO26)*1,ISNUMBER(AR26:AS26)*1)&gt;0,SUM(ISTEXT(AT26:AV26)*1,ISNUMBER(AY26:AZ26)*1)&gt;0,SUM(ISTEXT(BA26:BC26)*1,ISNUMBER(BF26:BG26)*1)&gt;0,SUM(ISTEXT(BH26:BJ26)*1,ISNUMBER(BM26:BN26)*1)&gt;0,SUM(ISTEXT(BO26:BQ26)*1,ISNUMBER(BT26:BU26)*1)&gt;0,SUM(ISTEXT(BV26:BX26)*1,ISNUMBER(CA26:CB26)*1)&gt;0,SUM(ISTEXT(CC26:CE26)*1,ISNUMBER(CH26:CI26)*1)&gt;0,SUM(ISTEXT(CJ26:CL26)*1,ISNUMBER(CO26:CP26)*1)&gt;0,SUM(ISTEXT(CQ26:CS26)*1,ISNUMBER(CV26:CW26)*1)&gt;0),"!","")</f>
        <v/>
      </c>
      <c r="EO26" s="91" t="e">
        <f t="shared" ca="1" si="46"/>
        <v>#NAME?</v>
      </c>
      <c r="EP26" s="74" t="e">
        <f t="shared" ca="1" si="47"/>
        <v>#NAME?</v>
      </c>
    </row>
    <row r="27" spans="1:146" hidden="1" x14ac:dyDescent="0.2">
      <c r="A27" s="528" t="e">
        <f ca="1">IF(AND(TRIM($B27)&lt;&gt;"",$E27&lt;&gt;"",$EP27=""),MAX($A$10:A26)+1,"")</f>
        <v>#NAME?</v>
      </c>
      <c r="B27" s="312"/>
      <c r="C27" s="531" t="str">
        <f>IF(ISBLANK(D27)=FALSE,VLOOKUP(D27,Довідники!$B$2:$C$45,2,FALSE),"")</f>
        <v/>
      </c>
      <c r="D27" s="410"/>
      <c r="E27" s="313"/>
      <c r="F27" s="538" t="str">
        <f>_xlfn.CONCAT(IF($X27=Довідники!$E$4,$R$4&amp;",",""),IF($AE27=Довідники!$E$4,$Y$4&amp;",",""),IF($AL27=Довідники!$E$4,$AF$4&amp;",",""),IF($AS27=Довідники!$E$4,$AM$4&amp;",",""),IF($AZ27=Довідники!$E$4,$AT$4&amp;",",""),IF($BG27=Довідники!$E$4,$BA$4&amp;",",""),IF($BN27=Довідники!$E$4,$BH$4&amp;",",""),IF($BU27=Довідники!$E$4,$BO$4&amp;",",""),IF($CB27=Довідники!$E$4,$BV$4&amp;",",""),IF($CI27=Довідники!$E$4,$CC$4&amp;",",""),IF($CP27=Довідники!$E$4,$CJ$4&amp;",",""),IF($CW27=Довідники!$E$4,$CQ$4&amp;",",""),IF($DD27=Довідники!$E$4,$CX$4&amp;",",""),IF($DK27=Довідники!$E$4,$DE$4&amp;",",""))</f>
        <v/>
      </c>
      <c r="G27" s="538" t="str">
        <f>_xlfn.CONCAT(IF($X27=Довідники!$E$3,$R$4&amp;",",""),IF($X27=Довідники!$E$5,$R$4&amp;"*,",""),IF($AE27=Довідники!$E$3,$Y$4&amp;",",""),IF($AE27=Довідники!$E$5,$Y$4&amp;"*,",""),IF($AL27=Довідники!$E$3,$AF$4&amp;",",""),IF($AL27=Довідники!$E$5,$AF$4&amp;"*,",""),IF($AS27=Довідники!$E$3,$AM$4&amp;",",""),IF($AS27=Довідники!$E$5,$AM$4&amp;"*,",""),IF($AZ27=Довідники!$E$3,$AT$4&amp;",",""),IF($AZ27=Довідники!$E$5,$AT$4&amp;"*,",""),IF($BG27=Довідники!$E$3,$BA$4&amp;",",""),IF($BG27=Довідники!$E$5,$BA$4&amp;"*,",""),IF($BN27=Довідники!$E$3,$BH$4&amp;",",""),IF($BN27=Довідники!$E$5,$BH$4&amp;"*,",""),IF($BU27=Довідники!$E$3,$BO$4&amp;",",""),IF($BU27=Довідники!$E$5,$BO$4&amp;"*,",""),IF($CB27=Довідники!$E$3,$BV$4&amp;",",""),IF($CB27=Довідники!$E$5,$BV$4&amp;"*,",""),IF($CI27=Довідники!$E$3,$CC$4&amp;",",""),IF($CI27=Довідники!$E$5,$CC$4&amp;"*,",""),IF($CP27=Довідники!$E$3,$CJ$4&amp;",",""),IF($CP27=Довідники!$E$5,$CJ$4&amp;"*,",""),IF($CW27=Довідники!$E$3,$CQ$4&amp;",",""),IF($CW27=Довідники!$E$5,$CQ$4&amp;"*,",""),IF($DD27=Довідники!$E$3,$CX$4&amp;",",""),IF($DD27=Довідники!$E$5,$CX$4&amp;"*,",""),IF($DK27=Довідники!$E$3,$DE$4&amp;",",""),IF($DK27=Довідники!$E$5,$DE$4&amp;"*,",""))</f>
        <v/>
      </c>
      <c r="H27" s="538" t="str">
        <f>_xlfn.CONCAT(IF($W27=Довідники!$N$4,$R$4&amp;",",""),IF($AD27=Довідники!$N$4,$Y$4&amp;",",""),IF($AK27=Довідники!$N$4,$AF$4&amp;",",""),IF($AR27=Довідники!$N$4,$AM$4&amp;",",""),IF($AY27=Довідники!$N$4,$AT$4&amp;",",""),IF($BF27=Довідники!$N$4,$BA$4&amp;",",""),IF($BM27=Довідники!$N$4,$BH$4&amp;",",""),IF($BT27=Довідники!$N$4,$BO$4&amp;",",""),IF($CA27=Довідники!$N$4,$BV$4&amp;",",""),IF($CH27=Довідники!$N$4,$CC$4&amp;",",""),IF($CO27=Довідники!$N$4,$CJ$4&amp;",",""),IF($CV27=Довідники!$N$4,$CQ$4&amp;",",""),IF($DC27=Довідники!$N$4,$CX$4&amp;",",""),IF($DJ27=Довідники!$N$4,$DE$4&amp;",",""))</f>
        <v/>
      </c>
      <c r="I27" s="538" t="str">
        <f>_xlfn.CONCAT(IF($W27=Довідники!$N$3,$R$4&amp;",",""),IF($AD27=Довідники!$N$3,$Y$4&amp;",",""),IF($AK27=Довідники!$N$3,$AF$4&amp;",",""),IF($AR27=Довідники!$N$3,$AM$4&amp;",",""),IF($AY27=Довідники!$N$3,$AT$4&amp;",",""),IF($BF27=Довідники!$N$3,$BA$4&amp;",",""),IF($BM27=Довідники!$N$3,$BH$4&amp;",",""),IF($BT27=Довідники!$N$3,$BO$4&amp;",",""),IF($CA27=Довідники!$N$3,$BV$4&amp;",",""),IF($CH27=Довідники!$N$3,$CC$4&amp;",",""),IF($CO27=Довідники!$N$3,$CJ$4&amp;",",""),IF($CV27=Довідники!$N$3,$CQ$4&amp;",",""),IF($DC27=Довідники!$N$3,$CX$4&amp;",",""),IF($DJ27=Довідники!$N$3,$DE$4&amp;",",""))</f>
        <v/>
      </c>
      <c r="J27" s="538"/>
      <c r="K27" s="538"/>
      <c r="L27" s="538">
        <f t="shared" ca="1" si="16"/>
        <v>0</v>
      </c>
      <c r="M27" s="539">
        <f t="shared" ca="1" si="17"/>
        <v>0</v>
      </c>
      <c r="N27" s="539">
        <f t="shared" ca="1" si="18"/>
        <v>0</v>
      </c>
      <c r="O27" s="540">
        <f t="shared" ca="1" si="19"/>
        <v>0</v>
      </c>
      <c r="P27" s="541" t="str">
        <f t="shared" si="20"/>
        <v/>
      </c>
      <c r="Q27" s="542" t="str">
        <f>IF(IF(TRIM(P27)="",FALSE,OR($P27&lt;Довідники!$J$8,$P27&gt;Довідники!$K$8)),"!","")</f>
        <v/>
      </c>
      <c r="R27" s="172"/>
      <c r="S27" s="169"/>
      <c r="T27" s="169"/>
      <c r="U27" s="549">
        <f t="shared" si="21"/>
        <v>0</v>
      </c>
      <c r="V27" s="539"/>
      <c r="W27" s="175"/>
      <c r="X27" s="176"/>
      <c r="Y27" s="172"/>
      <c r="Z27" s="169"/>
      <c r="AA27" s="169"/>
      <c r="AB27" s="549">
        <f t="shared" si="22"/>
        <v>0</v>
      </c>
      <c r="AC27" s="539"/>
      <c r="AD27" s="175"/>
      <c r="AE27" s="176"/>
      <c r="AF27" s="172"/>
      <c r="AG27" s="169"/>
      <c r="AH27" s="169"/>
      <c r="AI27" s="549">
        <f t="shared" si="23"/>
        <v>0</v>
      </c>
      <c r="AJ27" s="539"/>
      <c r="AK27" s="175"/>
      <c r="AL27" s="176"/>
      <c r="AM27" s="172"/>
      <c r="AN27" s="169"/>
      <c r="AO27" s="169"/>
      <c r="AP27" s="549">
        <f t="shared" si="24"/>
        <v>0</v>
      </c>
      <c r="AQ27" s="539"/>
      <c r="AR27" s="175"/>
      <c r="AS27" s="176"/>
      <c r="AT27" s="172"/>
      <c r="AU27" s="169"/>
      <c r="AV27" s="169"/>
      <c r="AW27" s="549">
        <f t="shared" si="25"/>
        <v>0</v>
      </c>
      <c r="AX27" s="539"/>
      <c r="AY27" s="175"/>
      <c r="AZ27" s="176"/>
      <c r="BA27" s="172"/>
      <c r="BB27" s="169"/>
      <c r="BC27" s="169"/>
      <c r="BD27" s="549">
        <f t="shared" si="26"/>
        <v>0</v>
      </c>
      <c r="BE27" s="539"/>
      <c r="BF27" s="175"/>
      <c r="BG27" s="176"/>
      <c r="BH27" s="172"/>
      <c r="BI27" s="169"/>
      <c r="BJ27" s="169"/>
      <c r="BK27" s="549">
        <f t="shared" si="27"/>
        <v>0</v>
      </c>
      <c r="BL27" s="539"/>
      <c r="BM27" s="175"/>
      <c r="BN27" s="176"/>
      <c r="BO27" s="172"/>
      <c r="BP27" s="169"/>
      <c r="BQ27" s="169"/>
      <c r="BR27" s="549">
        <f t="shared" si="28"/>
        <v>0</v>
      </c>
      <c r="BS27" s="539"/>
      <c r="BT27" s="175"/>
      <c r="BU27" s="176"/>
      <c r="BV27" s="172"/>
      <c r="BW27" s="169"/>
      <c r="BX27" s="169"/>
      <c r="BY27" s="549">
        <f t="shared" si="29"/>
        <v>0</v>
      </c>
      <c r="BZ27" s="539"/>
      <c r="CA27" s="175"/>
      <c r="CB27" s="176"/>
      <c r="CC27" s="172"/>
      <c r="CD27" s="169"/>
      <c r="CE27" s="169"/>
      <c r="CF27" s="549">
        <f t="shared" si="30"/>
        <v>0</v>
      </c>
      <c r="CG27" s="539"/>
      <c r="CH27" s="175"/>
      <c r="CI27" s="176"/>
      <c r="CJ27" s="172"/>
      <c r="CK27" s="169"/>
      <c r="CL27" s="169"/>
      <c r="CM27" s="549">
        <f t="shared" si="31"/>
        <v>0</v>
      </c>
      <c r="CN27" s="539"/>
      <c r="CO27" s="175"/>
      <c r="CP27" s="176"/>
      <c r="CQ27" s="172"/>
      <c r="CR27" s="169"/>
      <c r="CS27" s="169"/>
      <c r="CT27" s="549">
        <f t="shared" si="32"/>
        <v>0</v>
      </c>
      <c r="CU27" s="539"/>
      <c r="CV27" s="175"/>
      <c r="CW27" s="176"/>
      <c r="CX27" s="361"/>
      <c r="CY27" s="108"/>
      <c r="CZ27" s="108"/>
      <c r="DA27" s="549">
        <f t="shared" si="14"/>
        <v>0</v>
      </c>
      <c r="DB27" s="539"/>
      <c r="DC27" s="439"/>
      <c r="DD27" s="439"/>
      <c r="DE27" s="108"/>
      <c r="DF27" s="108"/>
      <c r="DG27" s="108"/>
      <c r="DH27" s="549">
        <f t="shared" si="15"/>
        <v>0</v>
      </c>
      <c r="DI27" s="539"/>
      <c r="DJ27" s="439"/>
      <c r="DK27" s="440"/>
      <c r="DL27" s="555">
        <f t="shared" ca="1" si="33"/>
        <v>0</v>
      </c>
      <c r="DM27" s="539">
        <f>DN27*Довідники!$H$2</f>
        <v>0</v>
      </c>
      <c r="DN27" s="549">
        <f t="shared" si="34"/>
        <v>0</v>
      </c>
      <c r="DO27" s="541" t="str">
        <f t="shared" si="35"/>
        <v xml:space="preserve"> </v>
      </c>
      <c r="DP27" s="556" t="str">
        <f>IF(OR(DO27&lt;Довідники!$J$3, DO27&gt;Довідники!$K$3), "!", "")</f>
        <v>!</v>
      </c>
      <c r="DQ27" s="557"/>
      <c r="DR27" s="558" t="str">
        <f t="shared" si="36"/>
        <v/>
      </c>
      <c r="DS27" s="528"/>
      <c r="DT27" s="555"/>
      <c r="DU27" s="539"/>
      <c r="DV27" s="539"/>
      <c r="DW27" s="540"/>
      <c r="DX27" s="557"/>
      <c r="DY27" s="568"/>
      <c r="DZ27" s="569"/>
      <c r="EA27" s="570"/>
      <c r="ED27" s="91" t="e">
        <f t="shared" ca="1" si="37"/>
        <v>#NAME?</v>
      </c>
      <c r="EE27" s="91" t="e">
        <f t="shared" ca="1" si="38"/>
        <v>#NAME?</v>
      </c>
      <c r="EF27" s="91" t="e">
        <f t="shared" ca="1" si="39"/>
        <v>#NAME?</v>
      </c>
      <c r="EG27" s="91" t="e">
        <f t="shared" ca="1" si="40"/>
        <v>#NAME?</v>
      </c>
      <c r="EH27" s="91" t="e">
        <f t="shared" ca="1" si="41"/>
        <v>#NAME?</v>
      </c>
      <c r="EI27" s="91" t="e">
        <f t="shared" ca="1" si="42"/>
        <v>#NAME?</v>
      </c>
      <c r="EJ27" s="91" t="e">
        <f t="shared" ca="1" si="43"/>
        <v>#NAME?</v>
      </c>
      <c r="EL27" s="207" t="str">
        <f t="shared" ca="1" si="44"/>
        <v/>
      </c>
      <c r="EM27" s="91" t="str">
        <f t="shared" si="45"/>
        <v/>
      </c>
      <c r="EN27" s="91" t="str" cm="1">
        <f t="array" ref="EN27">IF(OR(SUM(ISTEXT(R27:T27)*1,ISNUMBER(W27:X27)*1)&gt;0,SUM(ISTEXT(Y27:AA27)*1,ISNUMBER(AD27:AE27)*1)&gt;0,SUM(ISTEXT(AF27:AH27)*1,ISNUMBER(AK27:AL27)*1)&gt;0,SUM(ISTEXT(AM27:AO27)*1,ISNUMBER(AR27:AS27)*1)&gt;0,SUM(ISTEXT(AT27:AV27)*1,ISNUMBER(AY27:AZ27)*1)&gt;0,SUM(ISTEXT(BA27:BC27)*1,ISNUMBER(BF27:BG27)*1)&gt;0,SUM(ISTEXT(BH27:BJ27)*1,ISNUMBER(BM27:BN27)*1)&gt;0,SUM(ISTEXT(BO27:BQ27)*1,ISNUMBER(BT27:BU27)*1)&gt;0,SUM(ISTEXT(BV27:BX27)*1,ISNUMBER(CA27:CB27)*1)&gt;0,SUM(ISTEXT(CC27:CE27)*1,ISNUMBER(CH27:CI27)*1)&gt;0,SUM(ISTEXT(CJ27:CL27)*1,ISNUMBER(CO27:CP27)*1)&gt;0,SUM(ISTEXT(CQ27:CS27)*1,ISNUMBER(CV27:CW27)*1)&gt;0),"!","")</f>
        <v/>
      </c>
      <c r="EO27" s="91" t="e">
        <f t="shared" ca="1" si="46"/>
        <v>#NAME?</v>
      </c>
      <c r="EP27" s="74" t="e">
        <f t="shared" ca="1" si="47"/>
        <v>#NAME?</v>
      </c>
    </row>
    <row r="28" spans="1:146" hidden="1" x14ac:dyDescent="0.2">
      <c r="A28" s="528" t="e">
        <f ca="1">IF(AND(TRIM($B28)&lt;&gt;"",$E28&lt;&gt;"",$EP28=""),MAX($A$10:A27)+1,"")</f>
        <v>#NAME?</v>
      </c>
      <c r="B28" s="312"/>
      <c r="C28" s="531" t="str">
        <f>IF(ISBLANK(D28)=FALSE,VLOOKUP(D28,Довідники!$B$2:$C$45,2,FALSE),"")</f>
        <v/>
      </c>
      <c r="D28" s="410"/>
      <c r="E28" s="313"/>
      <c r="F28" s="538" t="str">
        <f>_xlfn.CONCAT(IF($X28=Довідники!$E$4,$R$4&amp;",",""),IF($AE28=Довідники!$E$4,$Y$4&amp;",",""),IF($AL28=Довідники!$E$4,$AF$4&amp;",",""),IF($AS28=Довідники!$E$4,$AM$4&amp;",",""),IF($AZ28=Довідники!$E$4,$AT$4&amp;",",""),IF($BG28=Довідники!$E$4,$BA$4&amp;",",""),IF($BN28=Довідники!$E$4,$BH$4&amp;",",""),IF($BU28=Довідники!$E$4,$BO$4&amp;",",""),IF($CB28=Довідники!$E$4,$BV$4&amp;",",""),IF($CI28=Довідники!$E$4,$CC$4&amp;",",""),IF($CP28=Довідники!$E$4,$CJ$4&amp;",",""),IF($CW28=Довідники!$E$4,$CQ$4&amp;",",""),IF($DD28=Довідники!$E$4,$CX$4&amp;",",""),IF($DK28=Довідники!$E$4,$DE$4&amp;",",""))</f>
        <v/>
      </c>
      <c r="G28" s="538" t="str">
        <f>_xlfn.CONCAT(IF($X28=Довідники!$E$3,$R$4&amp;",",""),IF($X28=Довідники!$E$5,$R$4&amp;"*,",""),IF($AE28=Довідники!$E$3,$Y$4&amp;",",""),IF($AE28=Довідники!$E$5,$Y$4&amp;"*,",""),IF($AL28=Довідники!$E$3,$AF$4&amp;",",""),IF($AL28=Довідники!$E$5,$AF$4&amp;"*,",""),IF($AS28=Довідники!$E$3,$AM$4&amp;",",""),IF($AS28=Довідники!$E$5,$AM$4&amp;"*,",""),IF($AZ28=Довідники!$E$3,$AT$4&amp;",",""),IF($AZ28=Довідники!$E$5,$AT$4&amp;"*,",""),IF($BG28=Довідники!$E$3,$BA$4&amp;",",""),IF($BG28=Довідники!$E$5,$BA$4&amp;"*,",""),IF($BN28=Довідники!$E$3,$BH$4&amp;",",""),IF($BN28=Довідники!$E$5,$BH$4&amp;"*,",""),IF($BU28=Довідники!$E$3,$BO$4&amp;",",""),IF($BU28=Довідники!$E$5,$BO$4&amp;"*,",""),IF($CB28=Довідники!$E$3,$BV$4&amp;",",""),IF($CB28=Довідники!$E$5,$BV$4&amp;"*,",""),IF($CI28=Довідники!$E$3,$CC$4&amp;",",""),IF($CI28=Довідники!$E$5,$CC$4&amp;"*,",""),IF($CP28=Довідники!$E$3,$CJ$4&amp;",",""),IF($CP28=Довідники!$E$5,$CJ$4&amp;"*,",""),IF($CW28=Довідники!$E$3,$CQ$4&amp;",",""),IF($CW28=Довідники!$E$5,$CQ$4&amp;"*,",""),IF($DD28=Довідники!$E$3,$CX$4&amp;",",""),IF($DD28=Довідники!$E$5,$CX$4&amp;"*,",""),IF($DK28=Довідники!$E$3,$DE$4&amp;",",""),IF($DK28=Довідники!$E$5,$DE$4&amp;"*,",""))</f>
        <v/>
      </c>
      <c r="H28" s="538" t="str">
        <f>_xlfn.CONCAT(IF($W28=Довідники!$N$4,$R$4&amp;",",""),IF($AD28=Довідники!$N$4,$Y$4&amp;",",""),IF($AK28=Довідники!$N$4,$AF$4&amp;",",""),IF($AR28=Довідники!$N$4,$AM$4&amp;",",""),IF($AY28=Довідники!$N$4,$AT$4&amp;",",""),IF($BF28=Довідники!$N$4,$BA$4&amp;",",""),IF($BM28=Довідники!$N$4,$BH$4&amp;",",""),IF($BT28=Довідники!$N$4,$BO$4&amp;",",""),IF($CA28=Довідники!$N$4,$BV$4&amp;",",""),IF($CH28=Довідники!$N$4,$CC$4&amp;",",""),IF($CO28=Довідники!$N$4,$CJ$4&amp;",",""),IF($CV28=Довідники!$N$4,$CQ$4&amp;",",""),IF($DC28=Довідники!$N$4,$CX$4&amp;",",""),IF($DJ28=Довідники!$N$4,$DE$4&amp;",",""))</f>
        <v/>
      </c>
      <c r="I28" s="538" t="str">
        <f>_xlfn.CONCAT(IF($W28=Довідники!$N$3,$R$4&amp;",",""),IF($AD28=Довідники!$N$3,$Y$4&amp;",",""),IF($AK28=Довідники!$N$3,$AF$4&amp;",",""),IF($AR28=Довідники!$N$3,$AM$4&amp;",",""),IF($AY28=Довідники!$N$3,$AT$4&amp;",",""),IF($BF28=Довідники!$N$3,$BA$4&amp;",",""),IF($BM28=Довідники!$N$3,$BH$4&amp;",",""),IF($BT28=Довідники!$N$3,$BO$4&amp;",",""),IF($CA28=Довідники!$N$3,$BV$4&amp;",",""),IF($CH28=Довідники!$N$3,$CC$4&amp;",",""),IF($CO28=Довідники!$N$3,$CJ$4&amp;",",""),IF($CV28=Довідники!$N$3,$CQ$4&amp;",",""),IF($DC28=Довідники!$N$3,$CX$4&amp;",",""),IF($DJ28=Довідники!$N$3,$DE$4&amp;",",""))</f>
        <v/>
      </c>
      <c r="J28" s="538"/>
      <c r="K28" s="538"/>
      <c r="L28" s="538">
        <f t="shared" ca="1" si="16"/>
        <v>0</v>
      </c>
      <c r="M28" s="539">
        <f t="shared" ca="1" si="17"/>
        <v>0</v>
      </c>
      <c r="N28" s="539">
        <f t="shared" ca="1" si="18"/>
        <v>0</v>
      </c>
      <c r="O28" s="540">
        <f t="shared" ca="1" si="19"/>
        <v>0</v>
      </c>
      <c r="P28" s="541" t="str">
        <f t="shared" si="20"/>
        <v/>
      </c>
      <c r="Q28" s="542" t="str">
        <f>IF(IF(TRIM(P28)="",FALSE,OR($P28&lt;Довідники!$J$8,$P28&gt;Довідники!$K$8)),"!","")</f>
        <v/>
      </c>
      <c r="R28" s="172"/>
      <c r="S28" s="169"/>
      <c r="T28" s="169"/>
      <c r="U28" s="549">
        <f t="shared" si="21"/>
        <v>0</v>
      </c>
      <c r="V28" s="539"/>
      <c r="W28" s="175"/>
      <c r="X28" s="176"/>
      <c r="Y28" s="172"/>
      <c r="Z28" s="169"/>
      <c r="AA28" s="169"/>
      <c r="AB28" s="549">
        <f t="shared" si="22"/>
        <v>0</v>
      </c>
      <c r="AC28" s="539"/>
      <c r="AD28" s="175"/>
      <c r="AE28" s="176"/>
      <c r="AF28" s="172"/>
      <c r="AG28" s="169"/>
      <c r="AH28" s="169"/>
      <c r="AI28" s="549">
        <f t="shared" si="23"/>
        <v>0</v>
      </c>
      <c r="AJ28" s="539"/>
      <c r="AK28" s="175"/>
      <c r="AL28" s="176"/>
      <c r="AM28" s="172"/>
      <c r="AN28" s="169"/>
      <c r="AO28" s="169"/>
      <c r="AP28" s="549">
        <f t="shared" si="24"/>
        <v>0</v>
      </c>
      <c r="AQ28" s="539"/>
      <c r="AR28" s="175"/>
      <c r="AS28" s="176"/>
      <c r="AT28" s="172"/>
      <c r="AU28" s="169"/>
      <c r="AV28" s="169"/>
      <c r="AW28" s="549">
        <f t="shared" si="25"/>
        <v>0</v>
      </c>
      <c r="AX28" s="539"/>
      <c r="AY28" s="175"/>
      <c r="AZ28" s="176"/>
      <c r="BA28" s="172"/>
      <c r="BB28" s="169"/>
      <c r="BC28" s="169"/>
      <c r="BD28" s="549">
        <f t="shared" si="26"/>
        <v>0</v>
      </c>
      <c r="BE28" s="539"/>
      <c r="BF28" s="175"/>
      <c r="BG28" s="176"/>
      <c r="BH28" s="172"/>
      <c r="BI28" s="169"/>
      <c r="BJ28" s="169"/>
      <c r="BK28" s="549">
        <f t="shared" si="27"/>
        <v>0</v>
      </c>
      <c r="BL28" s="539"/>
      <c r="BM28" s="175"/>
      <c r="BN28" s="176"/>
      <c r="BO28" s="172"/>
      <c r="BP28" s="169"/>
      <c r="BQ28" s="169"/>
      <c r="BR28" s="549">
        <f t="shared" si="28"/>
        <v>0</v>
      </c>
      <c r="BS28" s="539"/>
      <c r="BT28" s="175"/>
      <c r="BU28" s="176"/>
      <c r="BV28" s="172"/>
      <c r="BW28" s="169"/>
      <c r="BX28" s="169"/>
      <c r="BY28" s="549">
        <f t="shared" si="29"/>
        <v>0</v>
      </c>
      <c r="BZ28" s="539"/>
      <c r="CA28" s="175"/>
      <c r="CB28" s="176"/>
      <c r="CC28" s="172"/>
      <c r="CD28" s="169"/>
      <c r="CE28" s="169"/>
      <c r="CF28" s="549">
        <f t="shared" si="30"/>
        <v>0</v>
      </c>
      <c r="CG28" s="539"/>
      <c r="CH28" s="175"/>
      <c r="CI28" s="176"/>
      <c r="CJ28" s="172"/>
      <c r="CK28" s="169"/>
      <c r="CL28" s="169"/>
      <c r="CM28" s="549">
        <f t="shared" si="31"/>
        <v>0</v>
      </c>
      <c r="CN28" s="539"/>
      <c r="CO28" s="175"/>
      <c r="CP28" s="176"/>
      <c r="CQ28" s="172"/>
      <c r="CR28" s="169"/>
      <c r="CS28" s="169"/>
      <c r="CT28" s="549">
        <f t="shared" si="32"/>
        <v>0</v>
      </c>
      <c r="CU28" s="539"/>
      <c r="CV28" s="175"/>
      <c r="CW28" s="176"/>
      <c r="CX28" s="361"/>
      <c r="CY28" s="108"/>
      <c r="CZ28" s="108"/>
      <c r="DA28" s="549">
        <f t="shared" si="14"/>
        <v>0</v>
      </c>
      <c r="DB28" s="539"/>
      <c r="DC28" s="439"/>
      <c r="DD28" s="439"/>
      <c r="DE28" s="108"/>
      <c r="DF28" s="108"/>
      <c r="DG28" s="108"/>
      <c r="DH28" s="549">
        <f t="shared" si="15"/>
        <v>0</v>
      </c>
      <c r="DI28" s="539"/>
      <c r="DJ28" s="439"/>
      <c r="DK28" s="440"/>
      <c r="DL28" s="555">
        <f t="shared" ca="1" si="33"/>
        <v>0</v>
      </c>
      <c r="DM28" s="539">
        <f>DN28*Довідники!$H$2</f>
        <v>0</v>
      </c>
      <c r="DN28" s="549">
        <f t="shared" si="34"/>
        <v>0</v>
      </c>
      <c r="DO28" s="541" t="str">
        <f t="shared" si="35"/>
        <v xml:space="preserve"> </v>
      </c>
      <c r="DP28" s="556" t="str">
        <f>IF(OR(DO28&lt;Довідники!$J$3, DO28&gt;Довідники!$K$3), "!", "")</f>
        <v>!</v>
      </c>
      <c r="DQ28" s="557"/>
      <c r="DR28" s="558" t="str">
        <f t="shared" si="36"/>
        <v/>
      </c>
      <c r="DS28" s="528"/>
      <c r="DT28" s="555"/>
      <c r="DU28" s="539"/>
      <c r="DV28" s="539"/>
      <c r="DW28" s="540"/>
      <c r="DX28" s="557"/>
      <c r="DY28" s="568"/>
      <c r="DZ28" s="569"/>
      <c r="EA28" s="570"/>
      <c r="ED28" s="91" t="e">
        <f t="shared" ca="1" si="37"/>
        <v>#NAME?</v>
      </c>
      <c r="EE28" s="91" t="e">
        <f t="shared" ca="1" si="38"/>
        <v>#NAME?</v>
      </c>
      <c r="EF28" s="91" t="e">
        <f t="shared" ca="1" si="39"/>
        <v>#NAME?</v>
      </c>
      <c r="EG28" s="91" t="e">
        <f t="shared" ca="1" si="40"/>
        <v>#NAME?</v>
      </c>
      <c r="EH28" s="91" t="e">
        <f t="shared" ca="1" si="41"/>
        <v>#NAME?</v>
      </c>
      <c r="EI28" s="91" t="e">
        <f t="shared" ca="1" si="42"/>
        <v>#NAME?</v>
      </c>
      <c r="EJ28" s="91" t="e">
        <f t="shared" ca="1" si="43"/>
        <v>#NAME?</v>
      </c>
      <c r="EL28" s="207" t="str">
        <f t="shared" ca="1" si="44"/>
        <v/>
      </c>
      <c r="EM28" s="91" t="str">
        <f t="shared" si="45"/>
        <v/>
      </c>
      <c r="EN28" s="91" t="str" cm="1">
        <f t="array" ref="EN28">IF(OR(SUM(ISTEXT(R28:T28)*1,ISNUMBER(W28:X28)*1)&gt;0,SUM(ISTEXT(Y28:AA28)*1,ISNUMBER(AD28:AE28)*1)&gt;0,SUM(ISTEXT(AF28:AH28)*1,ISNUMBER(AK28:AL28)*1)&gt;0,SUM(ISTEXT(AM28:AO28)*1,ISNUMBER(AR28:AS28)*1)&gt;0,SUM(ISTEXT(AT28:AV28)*1,ISNUMBER(AY28:AZ28)*1)&gt;0,SUM(ISTEXT(BA28:BC28)*1,ISNUMBER(BF28:BG28)*1)&gt;0,SUM(ISTEXT(BH28:BJ28)*1,ISNUMBER(BM28:BN28)*1)&gt;0,SUM(ISTEXT(BO28:BQ28)*1,ISNUMBER(BT28:BU28)*1)&gt;0,SUM(ISTEXT(BV28:BX28)*1,ISNUMBER(CA28:CB28)*1)&gt;0,SUM(ISTEXT(CC28:CE28)*1,ISNUMBER(CH28:CI28)*1)&gt;0,SUM(ISTEXT(CJ28:CL28)*1,ISNUMBER(CO28:CP28)*1)&gt;0,SUM(ISTEXT(CQ28:CS28)*1,ISNUMBER(CV28:CW28)*1)&gt;0),"!","")</f>
        <v/>
      </c>
      <c r="EO28" s="91" t="e">
        <f t="shared" ca="1" si="46"/>
        <v>#NAME?</v>
      </c>
      <c r="EP28" s="74" t="e">
        <f t="shared" ca="1" si="47"/>
        <v>#NAME?</v>
      </c>
    </row>
    <row r="29" spans="1:146" hidden="1" x14ac:dyDescent="0.2">
      <c r="A29" s="528" t="e">
        <f ca="1">IF(AND(TRIM($B29)&lt;&gt;"",$E29&lt;&gt;"",$EP29=""),MAX($A$10:A28)+1,"")</f>
        <v>#NAME?</v>
      </c>
      <c r="B29" s="312"/>
      <c r="C29" s="531" t="str">
        <f>IF(ISBLANK(D29)=FALSE,VLOOKUP(D29,Довідники!$B$2:$C$45,2,FALSE),"")</f>
        <v/>
      </c>
      <c r="D29" s="410"/>
      <c r="E29" s="313"/>
      <c r="F29" s="538" t="str">
        <f>_xlfn.CONCAT(IF($X29=Довідники!$E$4,$R$4&amp;",",""),IF($AE29=Довідники!$E$4,$Y$4&amp;",",""),IF($AL29=Довідники!$E$4,$AF$4&amp;",",""),IF($AS29=Довідники!$E$4,$AM$4&amp;",",""),IF($AZ29=Довідники!$E$4,$AT$4&amp;",",""),IF($BG29=Довідники!$E$4,$BA$4&amp;",",""),IF($BN29=Довідники!$E$4,$BH$4&amp;",",""),IF($BU29=Довідники!$E$4,$BO$4&amp;",",""),IF($CB29=Довідники!$E$4,$BV$4&amp;",",""),IF($CI29=Довідники!$E$4,$CC$4&amp;",",""),IF($CP29=Довідники!$E$4,$CJ$4&amp;",",""),IF($CW29=Довідники!$E$4,$CQ$4&amp;",",""),IF($DD29=Довідники!$E$4,$CX$4&amp;",",""),IF($DK29=Довідники!$E$4,$DE$4&amp;",",""))</f>
        <v/>
      </c>
      <c r="G29" s="538" t="str">
        <f>_xlfn.CONCAT(IF($X29=Довідники!$E$3,$R$4&amp;",",""),IF($X29=Довідники!$E$5,$R$4&amp;"*,",""),IF($AE29=Довідники!$E$3,$Y$4&amp;",",""),IF($AE29=Довідники!$E$5,$Y$4&amp;"*,",""),IF($AL29=Довідники!$E$3,$AF$4&amp;",",""),IF($AL29=Довідники!$E$5,$AF$4&amp;"*,",""),IF($AS29=Довідники!$E$3,$AM$4&amp;",",""),IF($AS29=Довідники!$E$5,$AM$4&amp;"*,",""),IF($AZ29=Довідники!$E$3,$AT$4&amp;",",""),IF($AZ29=Довідники!$E$5,$AT$4&amp;"*,",""),IF($BG29=Довідники!$E$3,$BA$4&amp;",",""),IF($BG29=Довідники!$E$5,$BA$4&amp;"*,",""),IF($BN29=Довідники!$E$3,$BH$4&amp;",",""),IF($BN29=Довідники!$E$5,$BH$4&amp;"*,",""),IF($BU29=Довідники!$E$3,$BO$4&amp;",",""),IF($BU29=Довідники!$E$5,$BO$4&amp;"*,",""),IF($CB29=Довідники!$E$3,$BV$4&amp;",",""),IF($CB29=Довідники!$E$5,$BV$4&amp;"*,",""),IF($CI29=Довідники!$E$3,$CC$4&amp;",",""),IF($CI29=Довідники!$E$5,$CC$4&amp;"*,",""),IF($CP29=Довідники!$E$3,$CJ$4&amp;",",""),IF($CP29=Довідники!$E$5,$CJ$4&amp;"*,",""),IF($CW29=Довідники!$E$3,$CQ$4&amp;",",""),IF($CW29=Довідники!$E$5,$CQ$4&amp;"*,",""),IF($DD29=Довідники!$E$3,$CX$4&amp;",",""),IF($DD29=Довідники!$E$5,$CX$4&amp;"*,",""),IF($DK29=Довідники!$E$3,$DE$4&amp;",",""),IF($DK29=Довідники!$E$5,$DE$4&amp;"*,",""))</f>
        <v/>
      </c>
      <c r="H29" s="538" t="str">
        <f>_xlfn.CONCAT(IF($W29=Довідники!$N$4,$R$4&amp;",",""),IF($AD29=Довідники!$N$4,$Y$4&amp;",",""),IF($AK29=Довідники!$N$4,$AF$4&amp;",",""),IF($AR29=Довідники!$N$4,$AM$4&amp;",",""),IF($AY29=Довідники!$N$4,$AT$4&amp;",",""),IF($BF29=Довідники!$N$4,$BA$4&amp;",",""),IF($BM29=Довідники!$N$4,$BH$4&amp;",",""),IF($BT29=Довідники!$N$4,$BO$4&amp;",",""),IF($CA29=Довідники!$N$4,$BV$4&amp;",",""),IF($CH29=Довідники!$N$4,$CC$4&amp;",",""),IF($CO29=Довідники!$N$4,$CJ$4&amp;",",""),IF($CV29=Довідники!$N$4,$CQ$4&amp;",",""),IF($DC29=Довідники!$N$4,$CX$4&amp;",",""),IF($DJ29=Довідники!$N$4,$DE$4&amp;",",""))</f>
        <v/>
      </c>
      <c r="I29" s="538" t="str">
        <f>_xlfn.CONCAT(IF($W29=Довідники!$N$3,$R$4&amp;",",""),IF($AD29=Довідники!$N$3,$Y$4&amp;",",""),IF($AK29=Довідники!$N$3,$AF$4&amp;",",""),IF($AR29=Довідники!$N$3,$AM$4&amp;",",""),IF($AY29=Довідники!$N$3,$AT$4&amp;",",""),IF($BF29=Довідники!$N$3,$BA$4&amp;",",""),IF($BM29=Довідники!$N$3,$BH$4&amp;",",""),IF($BT29=Довідники!$N$3,$BO$4&amp;",",""),IF($CA29=Довідники!$N$3,$BV$4&amp;",",""),IF($CH29=Довідники!$N$3,$CC$4&amp;",",""),IF($CO29=Довідники!$N$3,$CJ$4&amp;",",""),IF($CV29=Довідники!$N$3,$CQ$4&amp;",",""),IF($DC29=Довідники!$N$3,$CX$4&amp;",",""),IF($DJ29=Довідники!$N$3,$DE$4&amp;",",""))</f>
        <v/>
      </c>
      <c r="J29" s="538"/>
      <c r="K29" s="538"/>
      <c r="L29" s="538">
        <f t="shared" ca="1" si="16"/>
        <v>0</v>
      </c>
      <c r="M29" s="539">
        <f t="shared" ca="1" si="17"/>
        <v>0</v>
      </c>
      <c r="N29" s="539">
        <f t="shared" ca="1" si="18"/>
        <v>0</v>
      </c>
      <c r="O29" s="540">
        <f t="shared" ca="1" si="19"/>
        <v>0</v>
      </c>
      <c r="P29" s="541" t="str">
        <f t="shared" si="20"/>
        <v/>
      </c>
      <c r="Q29" s="542" t="str">
        <f>IF(IF(TRIM(P29)="",FALSE,OR($P29&lt;Довідники!$J$8,$P29&gt;Довідники!$K$8)),"!","")</f>
        <v/>
      </c>
      <c r="R29" s="172"/>
      <c r="S29" s="169"/>
      <c r="T29" s="169"/>
      <c r="U29" s="549">
        <f t="shared" si="21"/>
        <v>0</v>
      </c>
      <c r="V29" s="539"/>
      <c r="W29" s="175"/>
      <c r="X29" s="176"/>
      <c r="Y29" s="172"/>
      <c r="Z29" s="169"/>
      <c r="AA29" s="169"/>
      <c r="AB29" s="549">
        <f t="shared" si="22"/>
        <v>0</v>
      </c>
      <c r="AC29" s="539"/>
      <c r="AD29" s="175"/>
      <c r="AE29" s="176"/>
      <c r="AF29" s="172"/>
      <c r="AG29" s="169"/>
      <c r="AH29" s="169"/>
      <c r="AI29" s="549">
        <f t="shared" si="23"/>
        <v>0</v>
      </c>
      <c r="AJ29" s="539"/>
      <c r="AK29" s="175"/>
      <c r="AL29" s="176"/>
      <c r="AM29" s="172"/>
      <c r="AN29" s="169"/>
      <c r="AO29" s="169"/>
      <c r="AP29" s="549">
        <f t="shared" si="24"/>
        <v>0</v>
      </c>
      <c r="AQ29" s="539"/>
      <c r="AR29" s="175"/>
      <c r="AS29" s="176"/>
      <c r="AT29" s="172"/>
      <c r="AU29" s="169"/>
      <c r="AV29" s="169"/>
      <c r="AW29" s="549">
        <f t="shared" si="25"/>
        <v>0</v>
      </c>
      <c r="AX29" s="539"/>
      <c r="AY29" s="175"/>
      <c r="AZ29" s="176"/>
      <c r="BA29" s="172"/>
      <c r="BB29" s="169"/>
      <c r="BC29" s="169"/>
      <c r="BD29" s="549">
        <f t="shared" si="26"/>
        <v>0</v>
      </c>
      <c r="BE29" s="539"/>
      <c r="BF29" s="175"/>
      <c r="BG29" s="176"/>
      <c r="BH29" s="172"/>
      <c r="BI29" s="169"/>
      <c r="BJ29" s="169"/>
      <c r="BK29" s="549">
        <f t="shared" si="27"/>
        <v>0</v>
      </c>
      <c r="BL29" s="539"/>
      <c r="BM29" s="175"/>
      <c r="BN29" s="176"/>
      <c r="BO29" s="172"/>
      <c r="BP29" s="169"/>
      <c r="BQ29" s="169"/>
      <c r="BR29" s="549">
        <f t="shared" si="28"/>
        <v>0</v>
      </c>
      <c r="BS29" s="539"/>
      <c r="BT29" s="175"/>
      <c r="BU29" s="176"/>
      <c r="BV29" s="172"/>
      <c r="BW29" s="169"/>
      <c r="BX29" s="169"/>
      <c r="BY29" s="549">
        <f t="shared" si="29"/>
        <v>0</v>
      </c>
      <c r="BZ29" s="539"/>
      <c r="CA29" s="175"/>
      <c r="CB29" s="176"/>
      <c r="CC29" s="172"/>
      <c r="CD29" s="169"/>
      <c r="CE29" s="169"/>
      <c r="CF29" s="549">
        <f t="shared" si="30"/>
        <v>0</v>
      </c>
      <c r="CG29" s="539"/>
      <c r="CH29" s="175"/>
      <c r="CI29" s="176"/>
      <c r="CJ29" s="172"/>
      <c r="CK29" s="169"/>
      <c r="CL29" s="169"/>
      <c r="CM29" s="549">
        <f t="shared" si="31"/>
        <v>0</v>
      </c>
      <c r="CN29" s="539"/>
      <c r="CO29" s="175"/>
      <c r="CP29" s="176"/>
      <c r="CQ29" s="172"/>
      <c r="CR29" s="169"/>
      <c r="CS29" s="169"/>
      <c r="CT29" s="549">
        <f t="shared" si="32"/>
        <v>0</v>
      </c>
      <c r="CU29" s="539"/>
      <c r="CV29" s="175"/>
      <c r="CW29" s="176"/>
      <c r="CX29" s="361"/>
      <c r="CY29" s="108"/>
      <c r="CZ29" s="108"/>
      <c r="DA29" s="549">
        <f t="shared" si="14"/>
        <v>0</v>
      </c>
      <c r="DB29" s="539"/>
      <c r="DC29" s="439"/>
      <c r="DD29" s="439"/>
      <c r="DE29" s="108"/>
      <c r="DF29" s="108"/>
      <c r="DG29" s="108"/>
      <c r="DH29" s="549">
        <f t="shared" si="15"/>
        <v>0</v>
      </c>
      <c r="DI29" s="539"/>
      <c r="DJ29" s="439"/>
      <c r="DK29" s="440"/>
      <c r="DL29" s="555">
        <f t="shared" ca="1" si="33"/>
        <v>0</v>
      </c>
      <c r="DM29" s="539">
        <f>DN29*Довідники!$H$2</f>
        <v>0</v>
      </c>
      <c r="DN29" s="549">
        <f t="shared" si="34"/>
        <v>0</v>
      </c>
      <c r="DO29" s="541" t="str">
        <f t="shared" si="35"/>
        <v xml:space="preserve"> </v>
      </c>
      <c r="DP29" s="556" t="str">
        <f>IF(OR(DO29&lt;Довідники!$J$3, DO29&gt;Довідники!$K$3), "!", "")</f>
        <v>!</v>
      </c>
      <c r="DQ29" s="557"/>
      <c r="DR29" s="558" t="str">
        <f t="shared" si="36"/>
        <v/>
      </c>
      <c r="DS29" s="528"/>
      <c r="DT29" s="555"/>
      <c r="DU29" s="539"/>
      <c r="DV29" s="539"/>
      <c r="DW29" s="540"/>
      <c r="DX29" s="557"/>
      <c r="DY29" s="568"/>
      <c r="DZ29" s="569"/>
      <c r="EA29" s="570"/>
      <c r="ED29" s="91" t="e">
        <f t="shared" ca="1" si="37"/>
        <v>#NAME?</v>
      </c>
      <c r="EE29" s="91" t="e">
        <f t="shared" ca="1" si="38"/>
        <v>#NAME?</v>
      </c>
      <c r="EF29" s="91" t="e">
        <f t="shared" ca="1" si="39"/>
        <v>#NAME?</v>
      </c>
      <c r="EG29" s="91" t="e">
        <f t="shared" ca="1" si="40"/>
        <v>#NAME?</v>
      </c>
      <c r="EH29" s="91" t="e">
        <f t="shared" ca="1" si="41"/>
        <v>#NAME?</v>
      </c>
      <c r="EI29" s="91" t="e">
        <f t="shared" ca="1" si="42"/>
        <v>#NAME?</v>
      </c>
      <c r="EJ29" s="91" t="e">
        <f t="shared" ca="1" si="43"/>
        <v>#NAME?</v>
      </c>
      <c r="EL29" s="207" t="str">
        <f t="shared" ca="1" si="44"/>
        <v/>
      </c>
      <c r="EM29" s="91" t="str">
        <f t="shared" si="45"/>
        <v/>
      </c>
      <c r="EN29" s="91" t="str" cm="1">
        <f t="array" ref="EN29">IF(OR(SUM(ISTEXT(R29:T29)*1,ISNUMBER(W29:X29)*1)&gt;0,SUM(ISTEXT(Y29:AA29)*1,ISNUMBER(AD29:AE29)*1)&gt;0,SUM(ISTEXT(AF29:AH29)*1,ISNUMBER(AK29:AL29)*1)&gt;0,SUM(ISTEXT(AM29:AO29)*1,ISNUMBER(AR29:AS29)*1)&gt;0,SUM(ISTEXT(AT29:AV29)*1,ISNUMBER(AY29:AZ29)*1)&gt;0,SUM(ISTEXT(BA29:BC29)*1,ISNUMBER(BF29:BG29)*1)&gt;0,SUM(ISTEXT(BH29:BJ29)*1,ISNUMBER(BM29:BN29)*1)&gt;0,SUM(ISTEXT(BO29:BQ29)*1,ISNUMBER(BT29:BU29)*1)&gt;0,SUM(ISTEXT(BV29:BX29)*1,ISNUMBER(CA29:CB29)*1)&gt;0,SUM(ISTEXT(CC29:CE29)*1,ISNUMBER(CH29:CI29)*1)&gt;0,SUM(ISTEXT(CJ29:CL29)*1,ISNUMBER(CO29:CP29)*1)&gt;0,SUM(ISTEXT(CQ29:CS29)*1,ISNUMBER(CV29:CW29)*1)&gt;0),"!","")</f>
        <v/>
      </c>
      <c r="EO29" s="91" t="e">
        <f t="shared" ca="1" si="46"/>
        <v>#NAME?</v>
      </c>
      <c r="EP29" s="74" t="e">
        <f t="shared" ca="1" si="47"/>
        <v>#NAME?</v>
      </c>
    </row>
    <row r="30" spans="1:146" hidden="1" x14ac:dyDescent="0.2">
      <c r="A30" s="528" t="e">
        <f ca="1">IF(AND(TRIM($B30)&lt;&gt;"",$E30&lt;&gt;"",$EP30=""),MAX($A$10:A29)+1,"")</f>
        <v>#NAME?</v>
      </c>
      <c r="B30" s="312"/>
      <c r="C30" s="531" t="str">
        <f>IF(ISBLANK(D30)=FALSE,VLOOKUP(D30,Довідники!$B$2:$C$45,2,FALSE),"")</f>
        <v/>
      </c>
      <c r="D30" s="410"/>
      <c r="E30" s="313"/>
      <c r="F30" s="538" t="str">
        <f>_xlfn.CONCAT(IF($X30=Довідники!$E$4,$R$4&amp;",",""),IF($AE30=Довідники!$E$4,$Y$4&amp;",",""),IF($AL30=Довідники!$E$4,$AF$4&amp;",",""),IF($AS30=Довідники!$E$4,$AM$4&amp;",",""),IF($AZ30=Довідники!$E$4,$AT$4&amp;",",""),IF($BG30=Довідники!$E$4,$BA$4&amp;",",""),IF($BN30=Довідники!$E$4,$BH$4&amp;",",""),IF($BU30=Довідники!$E$4,$BO$4&amp;",",""),IF($CB30=Довідники!$E$4,$BV$4&amp;",",""),IF($CI30=Довідники!$E$4,$CC$4&amp;",",""),IF($CP30=Довідники!$E$4,$CJ$4&amp;",",""),IF($CW30=Довідники!$E$4,$CQ$4&amp;",",""),IF($DD30=Довідники!$E$4,$CX$4&amp;",",""),IF($DK30=Довідники!$E$4,$DE$4&amp;",",""))</f>
        <v/>
      </c>
      <c r="G30" s="538" t="str">
        <f>_xlfn.CONCAT(IF($X30=Довідники!$E$3,$R$4&amp;",",""),IF($X30=Довідники!$E$5,$R$4&amp;"*,",""),IF($AE30=Довідники!$E$3,$Y$4&amp;",",""),IF($AE30=Довідники!$E$5,$Y$4&amp;"*,",""),IF($AL30=Довідники!$E$3,$AF$4&amp;",",""),IF($AL30=Довідники!$E$5,$AF$4&amp;"*,",""),IF($AS30=Довідники!$E$3,$AM$4&amp;",",""),IF($AS30=Довідники!$E$5,$AM$4&amp;"*,",""),IF($AZ30=Довідники!$E$3,$AT$4&amp;",",""),IF($AZ30=Довідники!$E$5,$AT$4&amp;"*,",""),IF($BG30=Довідники!$E$3,$BA$4&amp;",",""),IF($BG30=Довідники!$E$5,$BA$4&amp;"*,",""),IF($BN30=Довідники!$E$3,$BH$4&amp;",",""),IF($BN30=Довідники!$E$5,$BH$4&amp;"*,",""),IF($BU30=Довідники!$E$3,$BO$4&amp;",",""),IF($BU30=Довідники!$E$5,$BO$4&amp;"*,",""),IF($CB30=Довідники!$E$3,$BV$4&amp;",",""),IF($CB30=Довідники!$E$5,$BV$4&amp;"*,",""),IF($CI30=Довідники!$E$3,$CC$4&amp;",",""),IF($CI30=Довідники!$E$5,$CC$4&amp;"*,",""),IF($CP30=Довідники!$E$3,$CJ$4&amp;",",""),IF($CP30=Довідники!$E$5,$CJ$4&amp;"*,",""),IF($CW30=Довідники!$E$3,$CQ$4&amp;",",""),IF($CW30=Довідники!$E$5,$CQ$4&amp;"*,",""),IF($DD30=Довідники!$E$3,$CX$4&amp;",",""),IF($DD30=Довідники!$E$5,$CX$4&amp;"*,",""),IF($DK30=Довідники!$E$3,$DE$4&amp;",",""),IF($DK30=Довідники!$E$5,$DE$4&amp;"*,",""))</f>
        <v/>
      </c>
      <c r="H30" s="538" t="str">
        <f>_xlfn.CONCAT(IF($W30=Довідники!$N$4,$R$4&amp;",",""),IF($AD30=Довідники!$N$4,$Y$4&amp;",",""),IF($AK30=Довідники!$N$4,$AF$4&amp;",",""),IF($AR30=Довідники!$N$4,$AM$4&amp;",",""),IF($AY30=Довідники!$N$4,$AT$4&amp;",",""),IF($BF30=Довідники!$N$4,$BA$4&amp;",",""),IF($BM30=Довідники!$N$4,$BH$4&amp;",",""),IF($BT30=Довідники!$N$4,$BO$4&amp;",",""),IF($CA30=Довідники!$N$4,$BV$4&amp;",",""),IF($CH30=Довідники!$N$4,$CC$4&amp;",",""),IF($CO30=Довідники!$N$4,$CJ$4&amp;",",""),IF($CV30=Довідники!$N$4,$CQ$4&amp;",",""),IF($DC30=Довідники!$N$4,$CX$4&amp;",",""),IF($DJ30=Довідники!$N$4,$DE$4&amp;",",""))</f>
        <v/>
      </c>
      <c r="I30" s="538" t="str">
        <f>_xlfn.CONCAT(IF($W30=Довідники!$N$3,$R$4&amp;",",""),IF($AD30=Довідники!$N$3,$Y$4&amp;",",""),IF($AK30=Довідники!$N$3,$AF$4&amp;",",""),IF($AR30=Довідники!$N$3,$AM$4&amp;",",""),IF($AY30=Довідники!$N$3,$AT$4&amp;",",""),IF($BF30=Довідники!$N$3,$BA$4&amp;",",""),IF($BM30=Довідники!$N$3,$BH$4&amp;",",""),IF($BT30=Довідники!$N$3,$BO$4&amp;",",""),IF($CA30=Довідники!$N$3,$BV$4&amp;",",""),IF($CH30=Довідники!$N$3,$CC$4&amp;",",""),IF($CO30=Довідники!$N$3,$CJ$4&amp;",",""),IF($CV30=Довідники!$N$3,$CQ$4&amp;",",""),IF($DC30=Довідники!$N$3,$CX$4&amp;",",""),IF($DJ30=Довідники!$N$3,$DE$4&amp;",",""))</f>
        <v/>
      </c>
      <c r="J30" s="538"/>
      <c r="K30" s="538"/>
      <c r="L30" s="538">
        <f t="shared" ca="1" si="16"/>
        <v>0</v>
      </c>
      <c r="M30" s="539">
        <f t="shared" ca="1" si="17"/>
        <v>0</v>
      </c>
      <c r="N30" s="539">
        <f t="shared" ca="1" si="18"/>
        <v>0</v>
      </c>
      <c r="O30" s="540">
        <f t="shared" ca="1" si="19"/>
        <v>0</v>
      </c>
      <c r="P30" s="541" t="str">
        <f t="shared" si="20"/>
        <v/>
      </c>
      <c r="Q30" s="542" t="str">
        <f>IF(IF(TRIM(P30)="",FALSE,OR($P30&lt;Довідники!$J$8,$P30&gt;Довідники!$K$8)),"!","")</f>
        <v/>
      </c>
      <c r="R30" s="172"/>
      <c r="S30" s="169"/>
      <c r="T30" s="169"/>
      <c r="U30" s="549">
        <f t="shared" si="21"/>
        <v>0</v>
      </c>
      <c r="V30" s="539"/>
      <c r="W30" s="175"/>
      <c r="X30" s="176"/>
      <c r="Y30" s="172"/>
      <c r="Z30" s="169"/>
      <c r="AA30" s="169"/>
      <c r="AB30" s="549">
        <f t="shared" si="22"/>
        <v>0</v>
      </c>
      <c r="AC30" s="539"/>
      <c r="AD30" s="175"/>
      <c r="AE30" s="176"/>
      <c r="AF30" s="172"/>
      <c r="AG30" s="169"/>
      <c r="AH30" s="169"/>
      <c r="AI30" s="549">
        <f t="shared" si="23"/>
        <v>0</v>
      </c>
      <c r="AJ30" s="539"/>
      <c r="AK30" s="175"/>
      <c r="AL30" s="176"/>
      <c r="AM30" s="172"/>
      <c r="AN30" s="169"/>
      <c r="AO30" s="169"/>
      <c r="AP30" s="549">
        <f t="shared" si="24"/>
        <v>0</v>
      </c>
      <c r="AQ30" s="539"/>
      <c r="AR30" s="175"/>
      <c r="AS30" s="176"/>
      <c r="AT30" s="172"/>
      <c r="AU30" s="169"/>
      <c r="AV30" s="169"/>
      <c r="AW30" s="549">
        <f t="shared" si="25"/>
        <v>0</v>
      </c>
      <c r="AX30" s="539"/>
      <c r="AY30" s="175"/>
      <c r="AZ30" s="176"/>
      <c r="BA30" s="172"/>
      <c r="BB30" s="169"/>
      <c r="BC30" s="169"/>
      <c r="BD30" s="549">
        <f t="shared" si="26"/>
        <v>0</v>
      </c>
      <c r="BE30" s="539"/>
      <c r="BF30" s="175"/>
      <c r="BG30" s="176"/>
      <c r="BH30" s="172"/>
      <c r="BI30" s="169"/>
      <c r="BJ30" s="169"/>
      <c r="BK30" s="549">
        <f t="shared" si="27"/>
        <v>0</v>
      </c>
      <c r="BL30" s="539"/>
      <c r="BM30" s="175"/>
      <c r="BN30" s="176"/>
      <c r="BO30" s="172"/>
      <c r="BP30" s="169"/>
      <c r="BQ30" s="169"/>
      <c r="BR30" s="549">
        <f t="shared" si="28"/>
        <v>0</v>
      </c>
      <c r="BS30" s="539"/>
      <c r="BT30" s="175"/>
      <c r="BU30" s="176"/>
      <c r="BV30" s="172"/>
      <c r="BW30" s="169"/>
      <c r="BX30" s="169"/>
      <c r="BY30" s="549">
        <f t="shared" si="29"/>
        <v>0</v>
      </c>
      <c r="BZ30" s="539"/>
      <c r="CA30" s="175"/>
      <c r="CB30" s="176"/>
      <c r="CC30" s="172"/>
      <c r="CD30" s="169"/>
      <c r="CE30" s="169"/>
      <c r="CF30" s="549">
        <f t="shared" si="30"/>
        <v>0</v>
      </c>
      <c r="CG30" s="539"/>
      <c r="CH30" s="175"/>
      <c r="CI30" s="176"/>
      <c r="CJ30" s="172"/>
      <c r="CK30" s="169"/>
      <c r="CL30" s="169"/>
      <c r="CM30" s="549">
        <f t="shared" si="31"/>
        <v>0</v>
      </c>
      <c r="CN30" s="539"/>
      <c r="CO30" s="175"/>
      <c r="CP30" s="176"/>
      <c r="CQ30" s="172"/>
      <c r="CR30" s="169"/>
      <c r="CS30" s="169"/>
      <c r="CT30" s="549">
        <f t="shared" si="32"/>
        <v>0</v>
      </c>
      <c r="CU30" s="539"/>
      <c r="CV30" s="175"/>
      <c r="CW30" s="176"/>
      <c r="CX30" s="361"/>
      <c r="CY30" s="108"/>
      <c r="CZ30" s="108"/>
      <c r="DA30" s="549">
        <f t="shared" si="14"/>
        <v>0</v>
      </c>
      <c r="DB30" s="539"/>
      <c r="DC30" s="439"/>
      <c r="DD30" s="439"/>
      <c r="DE30" s="108"/>
      <c r="DF30" s="108"/>
      <c r="DG30" s="108"/>
      <c r="DH30" s="549">
        <f t="shared" si="15"/>
        <v>0</v>
      </c>
      <c r="DI30" s="539"/>
      <c r="DJ30" s="439"/>
      <c r="DK30" s="440"/>
      <c r="DL30" s="555">
        <f t="shared" ca="1" si="33"/>
        <v>0</v>
      </c>
      <c r="DM30" s="539">
        <f>DN30*Довідники!$H$2</f>
        <v>0</v>
      </c>
      <c r="DN30" s="549">
        <f t="shared" si="34"/>
        <v>0</v>
      </c>
      <c r="DO30" s="541" t="str">
        <f t="shared" si="35"/>
        <v xml:space="preserve"> </v>
      </c>
      <c r="DP30" s="556" t="str">
        <f>IF(OR(DO30&lt;Довідники!$J$3, DO30&gt;Довідники!$K$3), "!", "")</f>
        <v>!</v>
      </c>
      <c r="DQ30" s="557"/>
      <c r="DR30" s="558" t="str">
        <f t="shared" si="36"/>
        <v/>
      </c>
      <c r="DS30" s="528"/>
      <c r="DT30" s="555"/>
      <c r="DU30" s="539"/>
      <c r="DV30" s="539"/>
      <c r="DW30" s="540"/>
      <c r="DX30" s="557"/>
      <c r="DY30" s="568"/>
      <c r="DZ30" s="569"/>
      <c r="EA30" s="570"/>
      <c r="ED30" s="91" t="e">
        <f t="shared" ca="1" si="37"/>
        <v>#NAME?</v>
      </c>
      <c r="EE30" s="91" t="e">
        <f t="shared" ca="1" si="38"/>
        <v>#NAME?</v>
      </c>
      <c r="EF30" s="91" t="e">
        <f t="shared" ca="1" si="39"/>
        <v>#NAME?</v>
      </c>
      <c r="EG30" s="91" t="e">
        <f t="shared" ca="1" si="40"/>
        <v>#NAME?</v>
      </c>
      <c r="EH30" s="91" t="e">
        <f t="shared" ca="1" si="41"/>
        <v>#NAME?</v>
      </c>
      <c r="EI30" s="91" t="e">
        <f t="shared" ca="1" si="42"/>
        <v>#NAME?</v>
      </c>
      <c r="EJ30" s="91" t="e">
        <f t="shared" ca="1" si="43"/>
        <v>#NAME?</v>
      </c>
      <c r="EL30" s="207" t="str">
        <f t="shared" ca="1" si="44"/>
        <v/>
      </c>
      <c r="EM30" s="91" t="str">
        <f t="shared" si="45"/>
        <v/>
      </c>
      <c r="EN30" s="91" t="str" cm="1">
        <f t="array" ref="EN30">IF(OR(SUM(ISTEXT(R30:T30)*1,ISNUMBER(W30:X30)*1)&gt;0,SUM(ISTEXT(Y30:AA30)*1,ISNUMBER(AD30:AE30)*1)&gt;0,SUM(ISTEXT(AF30:AH30)*1,ISNUMBER(AK30:AL30)*1)&gt;0,SUM(ISTEXT(AM30:AO30)*1,ISNUMBER(AR30:AS30)*1)&gt;0,SUM(ISTEXT(AT30:AV30)*1,ISNUMBER(AY30:AZ30)*1)&gt;0,SUM(ISTEXT(BA30:BC30)*1,ISNUMBER(BF30:BG30)*1)&gt;0,SUM(ISTEXT(BH30:BJ30)*1,ISNUMBER(BM30:BN30)*1)&gt;0,SUM(ISTEXT(BO30:BQ30)*1,ISNUMBER(BT30:BU30)*1)&gt;0,SUM(ISTEXT(BV30:BX30)*1,ISNUMBER(CA30:CB30)*1)&gt;0,SUM(ISTEXT(CC30:CE30)*1,ISNUMBER(CH30:CI30)*1)&gt;0,SUM(ISTEXT(CJ30:CL30)*1,ISNUMBER(CO30:CP30)*1)&gt;0,SUM(ISTEXT(CQ30:CS30)*1,ISNUMBER(CV30:CW30)*1)&gt;0),"!","")</f>
        <v/>
      </c>
      <c r="EO30" s="91" t="e">
        <f t="shared" ca="1" si="46"/>
        <v>#NAME?</v>
      </c>
      <c r="EP30" s="74" t="e">
        <f t="shared" ca="1" si="47"/>
        <v>#NAME?</v>
      </c>
    </row>
    <row r="31" spans="1:146" hidden="1" x14ac:dyDescent="0.2">
      <c r="A31" s="528" t="e">
        <f ca="1">IF(AND(TRIM($B31)&lt;&gt;"",$E31&lt;&gt;"",$EP31=""),MAX($A$10:A30)+1,"")</f>
        <v>#NAME?</v>
      </c>
      <c r="B31" s="312"/>
      <c r="C31" s="531" t="str">
        <f>IF(ISBLANK(D31)=FALSE,VLOOKUP(D31,Довідники!$B$2:$C$45,2,FALSE),"")</f>
        <v/>
      </c>
      <c r="D31" s="410"/>
      <c r="E31" s="313"/>
      <c r="F31" s="538" t="str">
        <f>_xlfn.CONCAT(IF($X31=Довідники!$E$4,$R$4&amp;",",""),IF($AE31=Довідники!$E$4,$Y$4&amp;",",""),IF($AL31=Довідники!$E$4,$AF$4&amp;",",""),IF($AS31=Довідники!$E$4,$AM$4&amp;",",""),IF($AZ31=Довідники!$E$4,$AT$4&amp;",",""),IF($BG31=Довідники!$E$4,$BA$4&amp;",",""),IF($BN31=Довідники!$E$4,$BH$4&amp;",",""),IF($BU31=Довідники!$E$4,$BO$4&amp;",",""),IF($CB31=Довідники!$E$4,$BV$4&amp;",",""),IF($CI31=Довідники!$E$4,$CC$4&amp;",",""),IF($CP31=Довідники!$E$4,$CJ$4&amp;",",""),IF($CW31=Довідники!$E$4,$CQ$4&amp;",",""),IF($DD31=Довідники!$E$4,$CX$4&amp;",",""),IF($DK31=Довідники!$E$4,$DE$4&amp;",",""))</f>
        <v/>
      </c>
      <c r="G31" s="538" t="str">
        <f>_xlfn.CONCAT(IF($X31=Довідники!$E$3,$R$4&amp;",",""),IF($X31=Довідники!$E$5,$R$4&amp;"*,",""),IF($AE31=Довідники!$E$3,$Y$4&amp;",",""),IF($AE31=Довідники!$E$5,$Y$4&amp;"*,",""),IF($AL31=Довідники!$E$3,$AF$4&amp;",",""),IF($AL31=Довідники!$E$5,$AF$4&amp;"*,",""),IF($AS31=Довідники!$E$3,$AM$4&amp;",",""),IF($AS31=Довідники!$E$5,$AM$4&amp;"*,",""),IF($AZ31=Довідники!$E$3,$AT$4&amp;",",""),IF($AZ31=Довідники!$E$5,$AT$4&amp;"*,",""),IF($BG31=Довідники!$E$3,$BA$4&amp;",",""),IF($BG31=Довідники!$E$5,$BA$4&amp;"*,",""),IF($BN31=Довідники!$E$3,$BH$4&amp;",",""),IF($BN31=Довідники!$E$5,$BH$4&amp;"*,",""),IF($BU31=Довідники!$E$3,$BO$4&amp;",",""),IF($BU31=Довідники!$E$5,$BO$4&amp;"*,",""),IF($CB31=Довідники!$E$3,$BV$4&amp;",",""),IF($CB31=Довідники!$E$5,$BV$4&amp;"*,",""),IF($CI31=Довідники!$E$3,$CC$4&amp;",",""),IF($CI31=Довідники!$E$5,$CC$4&amp;"*,",""),IF($CP31=Довідники!$E$3,$CJ$4&amp;",",""),IF($CP31=Довідники!$E$5,$CJ$4&amp;"*,",""),IF($CW31=Довідники!$E$3,$CQ$4&amp;",",""),IF($CW31=Довідники!$E$5,$CQ$4&amp;"*,",""),IF($DD31=Довідники!$E$3,$CX$4&amp;",",""),IF($DD31=Довідники!$E$5,$CX$4&amp;"*,",""),IF($DK31=Довідники!$E$3,$DE$4&amp;",",""),IF($DK31=Довідники!$E$5,$DE$4&amp;"*,",""))</f>
        <v/>
      </c>
      <c r="H31" s="538" t="str">
        <f>_xlfn.CONCAT(IF($W31=Довідники!$N$4,$R$4&amp;",",""),IF($AD31=Довідники!$N$4,$Y$4&amp;",",""),IF($AK31=Довідники!$N$4,$AF$4&amp;",",""),IF($AR31=Довідники!$N$4,$AM$4&amp;",",""),IF($AY31=Довідники!$N$4,$AT$4&amp;",",""),IF($BF31=Довідники!$N$4,$BA$4&amp;",",""),IF($BM31=Довідники!$N$4,$BH$4&amp;",",""),IF($BT31=Довідники!$N$4,$BO$4&amp;",",""),IF($CA31=Довідники!$N$4,$BV$4&amp;",",""),IF($CH31=Довідники!$N$4,$CC$4&amp;",",""),IF($CO31=Довідники!$N$4,$CJ$4&amp;",",""),IF($CV31=Довідники!$N$4,$CQ$4&amp;",",""),IF($DC31=Довідники!$N$4,$CX$4&amp;",",""),IF($DJ31=Довідники!$N$4,$DE$4&amp;",",""))</f>
        <v/>
      </c>
      <c r="I31" s="538" t="str">
        <f>_xlfn.CONCAT(IF($W31=Довідники!$N$3,$R$4&amp;",",""),IF($AD31=Довідники!$N$3,$Y$4&amp;",",""),IF($AK31=Довідники!$N$3,$AF$4&amp;",",""),IF($AR31=Довідники!$N$3,$AM$4&amp;",",""),IF($AY31=Довідники!$N$3,$AT$4&amp;",",""),IF($BF31=Довідники!$N$3,$BA$4&amp;",",""),IF($BM31=Довідники!$N$3,$BH$4&amp;",",""),IF($BT31=Довідники!$N$3,$BO$4&amp;",",""),IF($CA31=Довідники!$N$3,$BV$4&amp;",",""),IF($CH31=Довідники!$N$3,$CC$4&amp;",",""),IF($CO31=Довідники!$N$3,$CJ$4&amp;",",""),IF($CV31=Довідники!$N$3,$CQ$4&amp;",",""),IF($DC31=Довідники!$N$3,$CX$4&amp;",",""),IF($DJ31=Довідники!$N$3,$DE$4&amp;",",""))</f>
        <v/>
      </c>
      <c r="J31" s="538"/>
      <c r="K31" s="538"/>
      <c r="L31" s="538">
        <f t="shared" ca="1" si="16"/>
        <v>0</v>
      </c>
      <c r="M31" s="539">
        <f t="shared" ca="1" si="17"/>
        <v>0</v>
      </c>
      <c r="N31" s="539">
        <f t="shared" ca="1" si="18"/>
        <v>0</v>
      </c>
      <c r="O31" s="540">
        <f t="shared" ca="1" si="19"/>
        <v>0</v>
      </c>
      <c r="P31" s="541" t="str">
        <f t="shared" si="20"/>
        <v/>
      </c>
      <c r="Q31" s="542" t="str">
        <f>IF(IF(TRIM(P31)="",FALSE,OR($P31&lt;Довідники!$J$8,$P31&gt;Довідники!$K$8)),"!","")</f>
        <v/>
      </c>
      <c r="R31" s="172"/>
      <c r="S31" s="169"/>
      <c r="T31" s="169"/>
      <c r="U31" s="549">
        <f t="shared" si="21"/>
        <v>0</v>
      </c>
      <c r="V31" s="539"/>
      <c r="W31" s="175"/>
      <c r="X31" s="176"/>
      <c r="Y31" s="172"/>
      <c r="Z31" s="169"/>
      <c r="AA31" s="169"/>
      <c r="AB31" s="549">
        <f t="shared" si="22"/>
        <v>0</v>
      </c>
      <c r="AC31" s="539"/>
      <c r="AD31" s="175"/>
      <c r="AE31" s="176"/>
      <c r="AF31" s="172"/>
      <c r="AG31" s="169"/>
      <c r="AH31" s="169"/>
      <c r="AI31" s="549">
        <f t="shared" si="23"/>
        <v>0</v>
      </c>
      <c r="AJ31" s="539"/>
      <c r="AK31" s="175"/>
      <c r="AL31" s="176"/>
      <c r="AM31" s="172"/>
      <c r="AN31" s="169"/>
      <c r="AO31" s="169"/>
      <c r="AP31" s="549">
        <f t="shared" si="24"/>
        <v>0</v>
      </c>
      <c r="AQ31" s="539"/>
      <c r="AR31" s="175"/>
      <c r="AS31" s="176"/>
      <c r="AT31" s="172"/>
      <c r="AU31" s="169"/>
      <c r="AV31" s="169"/>
      <c r="AW31" s="549">
        <f t="shared" si="25"/>
        <v>0</v>
      </c>
      <c r="AX31" s="539"/>
      <c r="AY31" s="175"/>
      <c r="AZ31" s="176"/>
      <c r="BA31" s="172"/>
      <c r="BB31" s="169"/>
      <c r="BC31" s="169"/>
      <c r="BD31" s="549">
        <f t="shared" si="26"/>
        <v>0</v>
      </c>
      <c r="BE31" s="539"/>
      <c r="BF31" s="175"/>
      <c r="BG31" s="176"/>
      <c r="BH31" s="172"/>
      <c r="BI31" s="169"/>
      <c r="BJ31" s="169"/>
      <c r="BK31" s="549">
        <f t="shared" si="27"/>
        <v>0</v>
      </c>
      <c r="BL31" s="539"/>
      <c r="BM31" s="175"/>
      <c r="BN31" s="176"/>
      <c r="BO31" s="172"/>
      <c r="BP31" s="169"/>
      <c r="BQ31" s="169"/>
      <c r="BR31" s="549">
        <f t="shared" si="28"/>
        <v>0</v>
      </c>
      <c r="BS31" s="539"/>
      <c r="BT31" s="175"/>
      <c r="BU31" s="176"/>
      <c r="BV31" s="172"/>
      <c r="BW31" s="169"/>
      <c r="BX31" s="169"/>
      <c r="BY31" s="549">
        <f t="shared" si="29"/>
        <v>0</v>
      </c>
      <c r="BZ31" s="539"/>
      <c r="CA31" s="175"/>
      <c r="CB31" s="176"/>
      <c r="CC31" s="172"/>
      <c r="CD31" s="169"/>
      <c r="CE31" s="169"/>
      <c r="CF31" s="549">
        <f t="shared" si="30"/>
        <v>0</v>
      </c>
      <c r="CG31" s="539"/>
      <c r="CH31" s="175"/>
      <c r="CI31" s="176"/>
      <c r="CJ31" s="172"/>
      <c r="CK31" s="169"/>
      <c r="CL31" s="169"/>
      <c r="CM31" s="549">
        <f t="shared" si="31"/>
        <v>0</v>
      </c>
      <c r="CN31" s="539"/>
      <c r="CO31" s="175"/>
      <c r="CP31" s="176"/>
      <c r="CQ31" s="172"/>
      <c r="CR31" s="169"/>
      <c r="CS31" s="169"/>
      <c r="CT31" s="549">
        <f t="shared" si="32"/>
        <v>0</v>
      </c>
      <c r="CU31" s="539"/>
      <c r="CV31" s="175"/>
      <c r="CW31" s="176"/>
      <c r="CX31" s="361"/>
      <c r="CY31" s="108"/>
      <c r="CZ31" s="108"/>
      <c r="DA31" s="549">
        <f t="shared" si="14"/>
        <v>0</v>
      </c>
      <c r="DB31" s="539"/>
      <c r="DC31" s="439"/>
      <c r="DD31" s="439"/>
      <c r="DE31" s="108"/>
      <c r="DF31" s="108"/>
      <c r="DG31" s="108"/>
      <c r="DH31" s="549">
        <f t="shared" si="15"/>
        <v>0</v>
      </c>
      <c r="DI31" s="539"/>
      <c r="DJ31" s="439"/>
      <c r="DK31" s="440"/>
      <c r="DL31" s="555">
        <f t="shared" ca="1" si="33"/>
        <v>0</v>
      </c>
      <c r="DM31" s="539">
        <f>DN31*Довідники!$H$2</f>
        <v>0</v>
      </c>
      <c r="DN31" s="549">
        <f t="shared" si="34"/>
        <v>0</v>
      </c>
      <c r="DO31" s="541" t="str">
        <f t="shared" si="35"/>
        <v xml:space="preserve"> </v>
      </c>
      <c r="DP31" s="556" t="str">
        <f>IF(OR(DO31&lt;Довідники!$J$3, DO31&gt;Довідники!$K$3), "!", "")</f>
        <v>!</v>
      </c>
      <c r="DQ31" s="557"/>
      <c r="DR31" s="558" t="str">
        <f t="shared" si="36"/>
        <v/>
      </c>
      <c r="DS31" s="528"/>
      <c r="DT31" s="555"/>
      <c r="DU31" s="539"/>
      <c r="DV31" s="539"/>
      <c r="DW31" s="540"/>
      <c r="DX31" s="557"/>
      <c r="DY31" s="568"/>
      <c r="DZ31" s="569"/>
      <c r="EA31" s="570"/>
      <c r="ED31" s="91" t="e">
        <f t="shared" ca="1" si="37"/>
        <v>#NAME?</v>
      </c>
      <c r="EE31" s="91" t="e">
        <f t="shared" ca="1" si="38"/>
        <v>#NAME?</v>
      </c>
      <c r="EF31" s="91" t="e">
        <f t="shared" ca="1" si="39"/>
        <v>#NAME?</v>
      </c>
      <c r="EG31" s="91" t="e">
        <f t="shared" ca="1" si="40"/>
        <v>#NAME?</v>
      </c>
      <c r="EH31" s="91" t="e">
        <f t="shared" ca="1" si="41"/>
        <v>#NAME?</v>
      </c>
      <c r="EI31" s="91" t="e">
        <f t="shared" ca="1" si="42"/>
        <v>#NAME?</v>
      </c>
      <c r="EJ31" s="91" t="e">
        <f t="shared" ca="1" si="43"/>
        <v>#NAME?</v>
      </c>
      <c r="EL31" s="207" t="str">
        <f t="shared" ca="1" si="44"/>
        <v/>
      </c>
      <c r="EM31" s="91" t="str">
        <f t="shared" si="45"/>
        <v/>
      </c>
      <c r="EN31" s="91" t="str" cm="1">
        <f t="array" ref="EN31">IF(OR(SUM(ISTEXT(R31:T31)*1,ISNUMBER(W31:X31)*1)&gt;0,SUM(ISTEXT(Y31:AA31)*1,ISNUMBER(AD31:AE31)*1)&gt;0,SUM(ISTEXT(AF31:AH31)*1,ISNUMBER(AK31:AL31)*1)&gt;0,SUM(ISTEXT(AM31:AO31)*1,ISNUMBER(AR31:AS31)*1)&gt;0,SUM(ISTEXT(AT31:AV31)*1,ISNUMBER(AY31:AZ31)*1)&gt;0,SUM(ISTEXT(BA31:BC31)*1,ISNUMBER(BF31:BG31)*1)&gt;0,SUM(ISTEXT(BH31:BJ31)*1,ISNUMBER(BM31:BN31)*1)&gt;0,SUM(ISTEXT(BO31:BQ31)*1,ISNUMBER(BT31:BU31)*1)&gt;0,SUM(ISTEXT(BV31:BX31)*1,ISNUMBER(CA31:CB31)*1)&gt;0,SUM(ISTEXT(CC31:CE31)*1,ISNUMBER(CH31:CI31)*1)&gt;0,SUM(ISTEXT(CJ31:CL31)*1,ISNUMBER(CO31:CP31)*1)&gt;0,SUM(ISTEXT(CQ31:CS31)*1,ISNUMBER(CV31:CW31)*1)&gt;0),"!","")</f>
        <v/>
      </c>
      <c r="EO31" s="91" t="e">
        <f t="shared" ca="1" si="46"/>
        <v>#NAME?</v>
      </c>
      <c r="EP31" s="74" t="e">
        <f t="shared" ca="1" si="47"/>
        <v>#NAME?</v>
      </c>
    </row>
    <row r="32" spans="1:146" hidden="1" x14ac:dyDescent="0.2">
      <c r="A32" s="528" t="e">
        <f ca="1">IF(AND(TRIM($B32)&lt;&gt;"",$E32&lt;&gt;"",$EP32=""),MAX($A$10:A31)+1,"")</f>
        <v>#NAME?</v>
      </c>
      <c r="B32" s="312"/>
      <c r="C32" s="531" t="str">
        <f>IF(ISBLANK(D32)=FALSE,VLOOKUP(D32,Довідники!$B$2:$C$45,2,FALSE),"")</f>
        <v/>
      </c>
      <c r="D32" s="410"/>
      <c r="E32" s="313"/>
      <c r="F32" s="538" t="str">
        <f>_xlfn.CONCAT(IF($X32=Довідники!$E$4,$R$4&amp;",",""),IF($AE32=Довідники!$E$4,$Y$4&amp;",",""),IF($AL32=Довідники!$E$4,$AF$4&amp;",",""),IF($AS32=Довідники!$E$4,$AM$4&amp;",",""),IF($AZ32=Довідники!$E$4,$AT$4&amp;",",""),IF($BG32=Довідники!$E$4,$BA$4&amp;",",""),IF($BN32=Довідники!$E$4,$BH$4&amp;",",""),IF($BU32=Довідники!$E$4,$BO$4&amp;",",""),IF($CB32=Довідники!$E$4,$BV$4&amp;",",""),IF($CI32=Довідники!$E$4,$CC$4&amp;",",""),IF($CP32=Довідники!$E$4,$CJ$4&amp;",",""),IF($CW32=Довідники!$E$4,$CQ$4&amp;",",""),IF($DD32=Довідники!$E$4,$CX$4&amp;",",""),IF($DK32=Довідники!$E$4,$DE$4&amp;",",""))</f>
        <v/>
      </c>
      <c r="G32" s="538" t="str">
        <f>_xlfn.CONCAT(IF($X32=Довідники!$E$3,$R$4&amp;",",""),IF($X32=Довідники!$E$5,$R$4&amp;"*,",""),IF($AE32=Довідники!$E$3,$Y$4&amp;",",""),IF($AE32=Довідники!$E$5,$Y$4&amp;"*,",""),IF($AL32=Довідники!$E$3,$AF$4&amp;",",""),IF($AL32=Довідники!$E$5,$AF$4&amp;"*,",""),IF($AS32=Довідники!$E$3,$AM$4&amp;",",""),IF($AS32=Довідники!$E$5,$AM$4&amp;"*,",""),IF($AZ32=Довідники!$E$3,$AT$4&amp;",",""),IF($AZ32=Довідники!$E$5,$AT$4&amp;"*,",""),IF($BG32=Довідники!$E$3,$BA$4&amp;",",""),IF($BG32=Довідники!$E$5,$BA$4&amp;"*,",""),IF($BN32=Довідники!$E$3,$BH$4&amp;",",""),IF($BN32=Довідники!$E$5,$BH$4&amp;"*,",""),IF($BU32=Довідники!$E$3,$BO$4&amp;",",""),IF($BU32=Довідники!$E$5,$BO$4&amp;"*,",""),IF($CB32=Довідники!$E$3,$BV$4&amp;",",""),IF($CB32=Довідники!$E$5,$BV$4&amp;"*,",""),IF($CI32=Довідники!$E$3,$CC$4&amp;",",""),IF($CI32=Довідники!$E$5,$CC$4&amp;"*,",""),IF($CP32=Довідники!$E$3,$CJ$4&amp;",",""),IF($CP32=Довідники!$E$5,$CJ$4&amp;"*,",""),IF($CW32=Довідники!$E$3,$CQ$4&amp;",",""),IF($CW32=Довідники!$E$5,$CQ$4&amp;"*,",""),IF($DD32=Довідники!$E$3,$CX$4&amp;",",""),IF($DD32=Довідники!$E$5,$CX$4&amp;"*,",""),IF($DK32=Довідники!$E$3,$DE$4&amp;",",""),IF($DK32=Довідники!$E$5,$DE$4&amp;"*,",""))</f>
        <v/>
      </c>
      <c r="H32" s="538" t="str">
        <f>_xlfn.CONCAT(IF($W32=Довідники!$N$4,$R$4&amp;",",""),IF($AD32=Довідники!$N$4,$Y$4&amp;",",""),IF($AK32=Довідники!$N$4,$AF$4&amp;",",""),IF($AR32=Довідники!$N$4,$AM$4&amp;",",""),IF($AY32=Довідники!$N$4,$AT$4&amp;",",""),IF($BF32=Довідники!$N$4,$BA$4&amp;",",""),IF($BM32=Довідники!$N$4,$BH$4&amp;",",""),IF($BT32=Довідники!$N$4,$BO$4&amp;",",""),IF($CA32=Довідники!$N$4,$BV$4&amp;",",""),IF($CH32=Довідники!$N$4,$CC$4&amp;",",""),IF($CO32=Довідники!$N$4,$CJ$4&amp;",",""),IF($CV32=Довідники!$N$4,$CQ$4&amp;",",""),IF($DC32=Довідники!$N$4,$CX$4&amp;",",""),IF($DJ32=Довідники!$N$4,$DE$4&amp;",",""))</f>
        <v/>
      </c>
      <c r="I32" s="538" t="str">
        <f>_xlfn.CONCAT(IF($W32=Довідники!$N$3,$R$4&amp;",",""),IF($AD32=Довідники!$N$3,$Y$4&amp;",",""),IF($AK32=Довідники!$N$3,$AF$4&amp;",",""),IF($AR32=Довідники!$N$3,$AM$4&amp;",",""),IF($AY32=Довідники!$N$3,$AT$4&amp;",",""),IF($BF32=Довідники!$N$3,$BA$4&amp;",",""),IF($BM32=Довідники!$N$3,$BH$4&amp;",",""),IF($BT32=Довідники!$N$3,$BO$4&amp;",",""),IF($CA32=Довідники!$N$3,$BV$4&amp;",",""),IF($CH32=Довідники!$N$3,$CC$4&amp;",",""),IF($CO32=Довідники!$N$3,$CJ$4&amp;",",""),IF($CV32=Довідники!$N$3,$CQ$4&amp;",",""),IF($DC32=Довідники!$N$3,$CX$4&amp;",",""),IF($DJ32=Довідники!$N$3,$DE$4&amp;",",""))</f>
        <v/>
      </c>
      <c r="J32" s="538"/>
      <c r="K32" s="538"/>
      <c r="L32" s="538">
        <f t="shared" ca="1" si="16"/>
        <v>0</v>
      </c>
      <c r="M32" s="539">
        <f t="shared" ca="1" si="17"/>
        <v>0</v>
      </c>
      <c r="N32" s="539">
        <f t="shared" ca="1" si="18"/>
        <v>0</v>
      </c>
      <c r="O32" s="540">
        <f t="shared" ca="1" si="19"/>
        <v>0</v>
      </c>
      <c r="P32" s="541" t="str">
        <f t="shared" si="20"/>
        <v/>
      </c>
      <c r="Q32" s="542" t="str">
        <f>IF(IF(TRIM(P32)="",FALSE,OR($P32&lt;Довідники!$J$8,$P32&gt;Довідники!$K$8)),"!","")</f>
        <v/>
      </c>
      <c r="R32" s="172"/>
      <c r="S32" s="169"/>
      <c r="T32" s="169"/>
      <c r="U32" s="549">
        <f t="shared" si="21"/>
        <v>0</v>
      </c>
      <c r="V32" s="539"/>
      <c r="W32" s="175"/>
      <c r="X32" s="176"/>
      <c r="Y32" s="172"/>
      <c r="Z32" s="169"/>
      <c r="AA32" s="169"/>
      <c r="AB32" s="549">
        <f t="shared" si="22"/>
        <v>0</v>
      </c>
      <c r="AC32" s="539"/>
      <c r="AD32" s="175"/>
      <c r="AE32" s="176"/>
      <c r="AF32" s="172"/>
      <c r="AG32" s="169"/>
      <c r="AH32" s="169"/>
      <c r="AI32" s="549">
        <f t="shared" si="23"/>
        <v>0</v>
      </c>
      <c r="AJ32" s="539"/>
      <c r="AK32" s="175"/>
      <c r="AL32" s="176"/>
      <c r="AM32" s="172"/>
      <c r="AN32" s="169"/>
      <c r="AO32" s="169"/>
      <c r="AP32" s="549">
        <f t="shared" si="24"/>
        <v>0</v>
      </c>
      <c r="AQ32" s="539"/>
      <c r="AR32" s="175"/>
      <c r="AS32" s="176"/>
      <c r="AT32" s="172"/>
      <c r="AU32" s="169"/>
      <c r="AV32" s="169"/>
      <c r="AW32" s="549">
        <f t="shared" si="25"/>
        <v>0</v>
      </c>
      <c r="AX32" s="539"/>
      <c r="AY32" s="175"/>
      <c r="AZ32" s="176"/>
      <c r="BA32" s="172"/>
      <c r="BB32" s="169"/>
      <c r="BC32" s="169"/>
      <c r="BD32" s="549">
        <f t="shared" si="26"/>
        <v>0</v>
      </c>
      <c r="BE32" s="539"/>
      <c r="BF32" s="175"/>
      <c r="BG32" s="176"/>
      <c r="BH32" s="172"/>
      <c r="BI32" s="169"/>
      <c r="BJ32" s="169"/>
      <c r="BK32" s="549">
        <f t="shared" si="27"/>
        <v>0</v>
      </c>
      <c r="BL32" s="539"/>
      <c r="BM32" s="175"/>
      <c r="BN32" s="176"/>
      <c r="BO32" s="172"/>
      <c r="BP32" s="169"/>
      <c r="BQ32" s="169"/>
      <c r="BR32" s="549">
        <f t="shared" si="28"/>
        <v>0</v>
      </c>
      <c r="BS32" s="539"/>
      <c r="BT32" s="175"/>
      <c r="BU32" s="176"/>
      <c r="BV32" s="172"/>
      <c r="BW32" s="169"/>
      <c r="BX32" s="169"/>
      <c r="BY32" s="549">
        <f t="shared" si="29"/>
        <v>0</v>
      </c>
      <c r="BZ32" s="539"/>
      <c r="CA32" s="175"/>
      <c r="CB32" s="176"/>
      <c r="CC32" s="172"/>
      <c r="CD32" s="169"/>
      <c r="CE32" s="169"/>
      <c r="CF32" s="549">
        <f t="shared" si="30"/>
        <v>0</v>
      </c>
      <c r="CG32" s="539"/>
      <c r="CH32" s="175"/>
      <c r="CI32" s="176"/>
      <c r="CJ32" s="172"/>
      <c r="CK32" s="169"/>
      <c r="CL32" s="169"/>
      <c r="CM32" s="549">
        <f t="shared" si="31"/>
        <v>0</v>
      </c>
      <c r="CN32" s="539"/>
      <c r="CO32" s="175"/>
      <c r="CP32" s="176"/>
      <c r="CQ32" s="172"/>
      <c r="CR32" s="169"/>
      <c r="CS32" s="169"/>
      <c r="CT32" s="549">
        <f t="shared" si="32"/>
        <v>0</v>
      </c>
      <c r="CU32" s="539"/>
      <c r="CV32" s="175"/>
      <c r="CW32" s="176"/>
      <c r="CX32" s="361"/>
      <c r="CY32" s="108"/>
      <c r="CZ32" s="108"/>
      <c r="DA32" s="549">
        <f t="shared" si="14"/>
        <v>0</v>
      </c>
      <c r="DB32" s="539"/>
      <c r="DC32" s="439"/>
      <c r="DD32" s="439"/>
      <c r="DE32" s="108"/>
      <c r="DF32" s="108"/>
      <c r="DG32" s="108"/>
      <c r="DH32" s="549">
        <f t="shared" si="15"/>
        <v>0</v>
      </c>
      <c r="DI32" s="539"/>
      <c r="DJ32" s="439"/>
      <c r="DK32" s="440"/>
      <c r="DL32" s="555">
        <f t="shared" ca="1" si="33"/>
        <v>0</v>
      </c>
      <c r="DM32" s="539">
        <f>DN32*Довідники!$H$2</f>
        <v>0</v>
      </c>
      <c r="DN32" s="549">
        <f t="shared" si="34"/>
        <v>0</v>
      </c>
      <c r="DO32" s="541" t="str">
        <f t="shared" si="35"/>
        <v xml:space="preserve"> </v>
      </c>
      <c r="DP32" s="556" t="str">
        <f>IF(OR(DO32&lt;Довідники!$J$3, DO32&gt;Довідники!$K$3), "!", "")</f>
        <v>!</v>
      </c>
      <c r="DQ32" s="557"/>
      <c r="DR32" s="558" t="str">
        <f t="shared" si="36"/>
        <v/>
      </c>
      <c r="DS32" s="528"/>
      <c r="DT32" s="555"/>
      <c r="DU32" s="539"/>
      <c r="DV32" s="539"/>
      <c r="DW32" s="540"/>
      <c r="DX32" s="557"/>
      <c r="DY32" s="568"/>
      <c r="DZ32" s="569"/>
      <c r="EA32" s="570"/>
      <c r="ED32" s="91" t="e">
        <f t="shared" ca="1" si="37"/>
        <v>#NAME?</v>
      </c>
      <c r="EE32" s="91" t="e">
        <f t="shared" ca="1" si="38"/>
        <v>#NAME?</v>
      </c>
      <c r="EF32" s="91" t="e">
        <f t="shared" ca="1" si="39"/>
        <v>#NAME?</v>
      </c>
      <c r="EG32" s="91" t="e">
        <f t="shared" ca="1" si="40"/>
        <v>#NAME?</v>
      </c>
      <c r="EH32" s="91" t="e">
        <f t="shared" ca="1" si="41"/>
        <v>#NAME?</v>
      </c>
      <c r="EI32" s="91" t="e">
        <f t="shared" ca="1" si="42"/>
        <v>#NAME?</v>
      </c>
      <c r="EJ32" s="91" t="e">
        <f t="shared" ca="1" si="43"/>
        <v>#NAME?</v>
      </c>
      <c r="EL32" s="207" t="str">
        <f t="shared" ca="1" si="44"/>
        <v/>
      </c>
      <c r="EM32" s="91" t="str">
        <f t="shared" si="45"/>
        <v/>
      </c>
      <c r="EN32" s="91" t="str" cm="1">
        <f t="array" ref="EN32">IF(OR(SUM(ISTEXT(R32:T32)*1,ISNUMBER(W32:X32)*1)&gt;0,SUM(ISTEXT(Y32:AA32)*1,ISNUMBER(AD32:AE32)*1)&gt;0,SUM(ISTEXT(AF32:AH32)*1,ISNUMBER(AK32:AL32)*1)&gt;0,SUM(ISTEXT(AM32:AO32)*1,ISNUMBER(AR32:AS32)*1)&gt;0,SUM(ISTEXT(AT32:AV32)*1,ISNUMBER(AY32:AZ32)*1)&gt;0,SUM(ISTEXT(BA32:BC32)*1,ISNUMBER(BF32:BG32)*1)&gt;0,SUM(ISTEXT(BH32:BJ32)*1,ISNUMBER(BM32:BN32)*1)&gt;0,SUM(ISTEXT(BO32:BQ32)*1,ISNUMBER(BT32:BU32)*1)&gt;0,SUM(ISTEXT(BV32:BX32)*1,ISNUMBER(CA32:CB32)*1)&gt;0,SUM(ISTEXT(CC32:CE32)*1,ISNUMBER(CH32:CI32)*1)&gt;0,SUM(ISTEXT(CJ32:CL32)*1,ISNUMBER(CO32:CP32)*1)&gt;0,SUM(ISTEXT(CQ32:CS32)*1,ISNUMBER(CV32:CW32)*1)&gt;0),"!","")</f>
        <v/>
      </c>
      <c r="EO32" s="91" t="e">
        <f t="shared" ca="1" si="46"/>
        <v>#NAME?</v>
      </c>
      <c r="EP32" s="74" t="e">
        <f t="shared" ca="1" si="47"/>
        <v>#NAME?</v>
      </c>
    </row>
    <row r="33" spans="1:146" hidden="1" x14ac:dyDescent="0.2">
      <c r="A33" s="528" t="e">
        <f ca="1">IF(AND(TRIM($B33)&lt;&gt;"",$E33&lt;&gt;"",$EP33=""),MAX($A$10:A32)+1,"")</f>
        <v>#NAME?</v>
      </c>
      <c r="B33" s="312"/>
      <c r="C33" s="531" t="str">
        <f>IF(ISBLANK(D33)=FALSE,VLOOKUP(D33,Довідники!$B$2:$C$45,2,FALSE),"")</f>
        <v/>
      </c>
      <c r="D33" s="410"/>
      <c r="E33" s="313"/>
      <c r="F33" s="538" t="str">
        <f>_xlfn.CONCAT(IF($X33=Довідники!$E$4,$R$4&amp;",",""),IF($AE33=Довідники!$E$4,$Y$4&amp;",",""),IF($AL33=Довідники!$E$4,$AF$4&amp;",",""),IF($AS33=Довідники!$E$4,$AM$4&amp;",",""),IF($AZ33=Довідники!$E$4,$AT$4&amp;",",""),IF($BG33=Довідники!$E$4,$BA$4&amp;",",""),IF($BN33=Довідники!$E$4,$BH$4&amp;",",""),IF($BU33=Довідники!$E$4,$BO$4&amp;",",""),IF($CB33=Довідники!$E$4,$BV$4&amp;",",""),IF($CI33=Довідники!$E$4,$CC$4&amp;",",""),IF($CP33=Довідники!$E$4,$CJ$4&amp;",",""),IF($CW33=Довідники!$E$4,$CQ$4&amp;",",""),IF($DD33=Довідники!$E$4,$CX$4&amp;",",""),IF($DK33=Довідники!$E$4,$DE$4&amp;",",""))</f>
        <v/>
      </c>
      <c r="G33" s="538" t="str">
        <f>_xlfn.CONCAT(IF($X33=Довідники!$E$3,$R$4&amp;",",""),IF($X33=Довідники!$E$5,$R$4&amp;"*,",""),IF($AE33=Довідники!$E$3,$Y$4&amp;",",""),IF($AE33=Довідники!$E$5,$Y$4&amp;"*,",""),IF($AL33=Довідники!$E$3,$AF$4&amp;",",""),IF($AL33=Довідники!$E$5,$AF$4&amp;"*,",""),IF($AS33=Довідники!$E$3,$AM$4&amp;",",""),IF($AS33=Довідники!$E$5,$AM$4&amp;"*,",""),IF($AZ33=Довідники!$E$3,$AT$4&amp;",",""),IF($AZ33=Довідники!$E$5,$AT$4&amp;"*,",""),IF($BG33=Довідники!$E$3,$BA$4&amp;",",""),IF($BG33=Довідники!$E$5,$BA$4&amp;"*,",""),IF($BN33=Довідники!$E$3,$BH$4&amp;",",""),IF($BN33=Довідники!$E$5,$BH$4&amp;"*,",""),IF($BU33=Довідники!$E$3,$BO$4&amp;",",""),IF($BU33=Довідники!$E$5,$BO$4&amp;"*,",""),IF($CB33=Довідники!$E$3,$BV$4&amp;",",""),IF($CB33=Довідники!$E$5,$BV$4&amp;"*,",""),IF($CI33=Довідники!$E$3,$CC$4&amp;",",""),IF($CI33=Довідники!$E$5,$CC$4&amp;"*,",""),IF($CP33=Довідники!$E$3,$CJ$4&amp;",",""),IF($CP33=Довідники!$E$5,$CJ$4&amp;"*,",""),IF($CW33=Довідники!$E$3,$CQ$4&amp;",",""),IF($CW33=Довідники!$E$5,$CQ$4&amp;"*,",""),IF($DD33=Довідники!$E$3,$CX$4&amp;",",""),IF($DD33=Довідники!$E$5,$CX$4&amp;"*,",""),IF($DK33=Довідники!$E$3,$DE$4&amp;",",""),IF($DK33=Довідники!$E$5,$DE$4&amp;"*,",""))</f>
        <v/>
      </c>
      <c r="H33" s="538" t="str">
        <f>_xlfn.CONCAT(IF($W33=Довідники!$N$4,$R$4&amp;",",""),IF($AD33=Довідники!$N$4,$Y$4&amp;",",""),IF($AK33=Довідники!$N$4,$AF$4&amp;",",""),IF($AR33=Довідники!$N$4,$AM$4&amp;",",""),IF($AY33=Довідники!$N$4,$AT$4&amp;",",""),IF($BF33=Довідники!$N$4,$BA$4&amp;",",""),IF($BM33=Довідники!$N$4,$BH$4&amp;",",""),IF($BT33=Довідники!$N$4,$BO$4&amp;",",""),IF($CA33=Довідники!$N$4,$BV$4&amp;",",""),IF($CH33=Довідники!$N$4,$CC$4&amp;",",""),IF($CO33=Довідники!$N$4,$CJ$4&amp;",",""),IF($CV33=Довідники!$N$4,$CQ$4&amp;",",""),IF($DC33=Довідники!$N$4,$CX$4&amp;",",""),IF($DJ33=Довідники!$N$4,$DE$4&amp;",",""))</f>
        <v/>
      </c>
      <c r="I33" s="538" t="str">
        <f>_xlfn.CONCAT(IF($W33=Довідники!$N$3,$R$4&amp;",",""),IF($AD33=Довідники!$N$3,$Y$4&amp;",",""),IF($AK33=Довідники!$N$3,$AF$4&amp;",",""),IF($AR33=Довідники!$N$3,$AM$4&amp;",",""),IF($AY33=Довідники!$N$3,$AT$4&amp;",",""),IF($BF33=Довідники!$N$3,$BA$4&amp;",",""),IF($BM33=Довідники!$N$3,$BH$4&amp;",",""),IF($BT33=Довідники!$N$3,$BO$4&amp;",",""),IF($CA33=Довідники!$N$3,$BV$4&amp;",",""),IF($CH33=Довідники!$N$3,$CC$4&amp;",",""),IF($CO33=Довідники!$N$3,$CJ$4&amp;",",""),IF($CV33=Довідники!$N$3,$CQ$4&amp;",",""),IF($DC33=Довідники!$N$3,$CX$4&amp;",",""),IF($DJ33=Довідники!$N$3,$DE$4&amp;",",""))</f>
        <v/>
      </c>
      <c r="J33" s="538"/>
      <c r="K33" s="538"/>
      <c r="L33" s="538">
        <f t="shared" ca="1" si="16"/>
        <v>0</v>
      </c>
      <c r="M33" s="539">
        <f t="shared" ca="1" si="17"/>
        <v>0</v>
      </c>
      <c r="N33" s="539">
        <f t="shared" ca="1" si="18"/>
        <v>0</v>
      </c>
      <c r="O33" s="540">
        <f t="shared" ca="1" si="19"/>
        <v>0</v>
      </c>
      <c r="P33" s="541" t="str">
        <f t="shared" si="20"/>
        <v/>
      </c>
      <c r="Q33" s="542" t="str">
        <f>IF(IF(TRIM(P33)="",FALSE,OR($P33&lt;Довідники!$J$8,$P33&gt;Довідники!$K$8)),"!","")</f>
        <v/>
      </c>
      <c r="R33" s="172"/>
      <c r="S33" s="169"/>
      <c r="T33" s="169"/>
      <c r="U33" s="549">
        <f t="shared" si="21"/>
        <v>0</v>
      </c>
      <c r="V33" s="539"/>
      <c r="W33" s="175"/>
      <c r="X33" s="176"/>
      <c r="Y33" s="172"/>
      <c r="Z33" s="169"/>
      <c r="AA33" s="169"/>
      <c r="AB33" s="549">
        <f t="shared" si="22"/>
        <v>0</v>
      </c>
      <c r="AC33" s="539"/>
      <c r="AD33" s="175"/>
      <c r="AE33" s="176"/>
      <c r="AF33" s="172"/>
      <c r="AG33" s="169"/>
      <c r="AH33" s="169"/>
      <c r="AI33" s="549">
        <f t="shared" si="23"/>
        <v>0</v>
      </c>
      <c r="AJ33" s="539"/>
      <c r="AK33" s="175"/>
      <c r="AL33" s="176"/>
      <c r="AM33" s="172"/>
      <c r="AN33" s="169"/>
      <c r="AO33" s="169"/>
      <c r="AP33" s="549">
        <f t="shared" si="24"/>
        <v>0</v>
      </c>
      <c r="AQ33" s="539"/>
      <c r="AR33" s="175"/>
      <c r="AS33" s="176"/>
      <c r="AT33" s="172"/>
      <c r="AU33" s="169"/>
      <c r="AV33" s="169"/>
      <c r="AW33" s="549">
        <f t="shared" si="25"/>
        <v>0</v>
      </c>
      <c r="AX33" s="539"/>
      <c r="AY33" s="175"/>
      <c r="AZ33" s="176"/>
      <c r="BA33" s="172"/>
      <c r="BB33" s="169"/>
      <c r="BC33" s="169"/>
      <c r="BD33" s="549">
        <f t="shared" si="26"/>
        <v>0</v>
      </c>
      <c r="BE33" s="539"/>
      <c r="BF33" s="175"/>
      <c r="BG33" s="176"/>
      <c r="BH33" s="172"/>
      <c r="BI33" s="169"/>
      <c r="BJ33" s="169"/>
      <c r="BK33" s="549">
        <f t="shared" si="27"/>
        <v>0</v>
      </c>
      <c r="BL33" s="539"/>
      <c r="BM33" s="175"/>
      <c r="BN33" s="176"/>
      <c r="BO33" s="172"/>
      <c r="BP33" s="169"/>
      <c r="BQ33" s="169"/>
      <c r="BR33" s="549">
        <f t="shared" si="28"/>
        <v>0</v>
      </c>
      <c r="BS33" s="539"/>
      <c r="BT33" s="175"/>
      <c r="BU33" s="176"/>
      <c r="BV33" s="172"/>
      <c r="BW33" s="169"/>
      <c r="BX33" s="169"/>
      <c r="BY33" s="549">
        <f t="shared" si="29"/>
        <v>0</v>
      </c>
      <c r="BZ33" s="539"/>
      <c r="CA33" s="175"/>
      <c r="CB33" s="176"/>
      <c r="CC33" s="172"/>
      <c r="CD33" s="169"/>
      <c r="CE33" s="169"/>
      <c r="CF33" s="549">
        <f t="shared" si="30"/>
        <v>0</v>
      </c>
      <c r="CG33" s="539"/>
      <c r="CH33" s="175"/>
      <c r="CI33" s="176"/>
      <c r="CJ33" s="172"/>
      <c r="CK33" s="169"/>
      <c r="CL33" s="169"/>
      <c r="CM33" s="549">
        <f t="shared" si="31"/>
        <v>0</v>
      </c>
      <c r="CN33" s="539"/>
      <c r="CO33" s="175"/>
      <c r="CP33" s="176"/>
      <c r="CQ33" s="172"/>
      <c r="CR33" s="169"/>
      <c r="CS33" s="169"/>
      <c r="CT33" s="549">
        <f t="shared" si="32"/>
        <v>0</v>
      </c>
      <c r="CU33" s="539"/>
      <c r="CV33" s="175"/>
      <c r="CW33" s="176"/>
      <c r="CX33" s="361"/>
      <c r="CY33" s="108"/>
      <c r="CZ33" s="108"/>
      <c r="DA33" s="549">
        <f t="shared" si="14"/>
        <v>0</v>
      </c>
      <c r="DB33" s="539"/>
      <c r="DC33" s="439"/>
      <c r="DD33" s="439"/>
      <c r="DE33" s="108"/>
      <c r="DF33" s="108"/>
      <c r="DG33" s="108"/>
      <c r="DH33" s="549">
        <f t="shared" si="15"/>
        <v>0</v>
      </c>
      <c r="DI33" s="539"/>
      <c r="DJ33" s="439"/>
      <c r="DK33" s="440"/>
      <c r="DL33" s="555">
        <f t="shared" ca="1" si="33"/>
        <v>0</v>
      </c>
      <c r="DM33" s="539">
        <f>DN33*Довідники!$H$2</f>
        <v>0</v>
      </c>
      <c r="DN33" s="549">
        <f t="shared" si="34"/>
        <v>0</v>
      </c>
      <c r="DO33" s="541" t="str">
        <f t="shared" si="35"/>
        <v xml:space="preserve"> </v>
      </c>
      <c r="DP33" s="556" t="str">
        <f>IF(OR(DO33&lt;Довідники!$J$3, DO33&gt;Довідники!$K$3), "!", "")</f>
        <v>!</v>
      </c>
      <c r="DQ33" s="557"/>
      <c r="DR33" s="558" t="str">
        <f t="shared" si="36"/>
        <v/>
      </c>
      <c r="DS33" s="528"/>
      <c r="DT33" s="555"/>
      <c r="DU33" s="539"/>
      <c r="DV33" s="539"/>
      <c r="DW33" s="540"/>
      <c r="DX33" s="557"/>
      <c r="DY33" s="568"/>
      <c r="DZ33" s="569"/>
      <c r="EA33" s="570"/>
      <c r="ED33" s="91" t="e">
        <f t="shared" ca="1" si="37"/>
        <v>#NAME?</v>
      </c>
      <c r="EE33" s="91" t="e">
        <f t="shared" ca="1" si="38"/>
        <v>#NAME?</v>
      </c>
      <c r="EF33" s="91" t="e">
        <f t="shared" ca="1" si="39"/>
        <v>#NAME?</v>
      </c>
      <c r="EG33" s="91" t="e">
        <f t="shared" ca="1" si="40"/>
        <v>#NAME?</v>
      </c>
      <c r="EH33" s="91" t="e">
        <f t="shared" ca="1" si="41"/>
        <v>#NAME?</v>
      </c>
      <c r="EI33" s="91" t="e">
        <f t="shared" ca="1" si="42"/>
        <v>#NAME?</v>
      </c>
      <c r="EJ33" s="91" t="e">
        <f t="shared" ca="1" si="43"/>
        <v>#NAME?</v>
      </c>
      <c r="EL33" s="207" t="str">
        <f t="shared" ca="1" si="44"/>
        <v/>
      </c>
      <c r="EM33" s="91" t="str">
        <f t="shared" si="45"/>
        <v/>
      </c>
      <c r="EN33" s="91" t="str" cm="1">
        <f t="array" ref="EN33">IF(OR(SUM(ISTEXT(R33:T33)*1,ISNUMBER(W33:X33)*1)&gt;0,SUM(ISTEXT(Y33:AA33)*1,ISNUMBER(AD33:AE33)*1)&gt;0,SUM(ISTEXT(AF33:AH33)*1,ISNUMBER(AK33:AL33)*1)&gt;0,SUM(ISTEXT(AM33:AO33)*1,ISNUMBER(AR33:AS33)*1)&gt;0,SUM(ISTEXT(AT33:AV33)*1,ISNUMBER(AY33:AZ33)*1)&gt;0,SUM(ISTEXT(BA33:BC33)*1,ISNUMBER(BF33:BG33)*1)&gt;0,SUM(ISTEXT(BH33:BJ33)*1,ISNUMBER(BM33:BN33)*1)&gt;0,SUM(ISTEXT(BO33:BQ33)*1,ISNUMBER(BT33:BU33)*1)&gt;0,SUM(ISTEXT(BV33:BX33)*1,ISNUMBER(CA33:CB33)*1)&gt;0,SUM(ISTEXT(CC33:CE33)*1,ISNUMBER(CH33:CI33)*1)&gt;0,SUM(ISTEXT(CJ33:CL33)*1,ISNUMBER(CO33:CP33)*1)&gt;0,SUM(ISTEXT(CQ33:CS33)*1,ISNUMBER(CV33:CW33)*1)&gt;0),"!","")</f>
        <v/>
      </c>
      <c r="EO33" s="91" t="e">
        <f t="shared" ca="1" si="46"/>
        <v>#NAME?</v>
      </c>
      <c r="EP33" s="74" t="e">
        <f t="shared" ca="1" si="47"/>
        <v>#NAME?</v>
      </c>
    </row>
    <row r="34" spans="1:146" hidden="1" x14ac:dyDescent="0.2">
      <c r="A34" s="528" t="e">
        <f ca="1">IF(AND(TRIM($B34)&lt;&gt;"",$E34&lt;&gt;"",$EP34=""),MAX($A$10:A33)+1,"")</f>
        <v>#NAME?</v>
      </c>
      <c r="B34" s="312"/>
      <c r="C34" s="531" t="str">
        <f>IF(ISBLANK(D34)=FALSE,VLOOKUP(D34,Довідники!$B$2:$C$45,2,FALSE),"")</f>
        <v/>
      </c>
      <c r="D34" s="410"/>
      <c r="E34" s="313"/>
      <c r="F34" s="538" t="str">
        <f>_xlfn.CONCAT(IF($X34=Довідники!$E$4,$R$4&amp;",",""),IF($AE34=Довідники!$E$4,$Y$4&amp;",",""),IF($AL34=Довідники!$E$4,$AF$4&amp;",",""),IF($AS34=Довідники!$E$4,$AM$4&amp;",",""),IF($AZ34=Довідники!$E$4,$AT$4&amp;",",""),IF($BG34=Довідники!$E$4,$BA$4&amp;",",""),IF($BN34=Довідники!$E$4,$BH$4&amp;",",""),IF($BU34=Довідники!$E$4,$BO$4&amp;",",""),IF($CB34=Довідники!$E$4,$BV$4&amp;",",""),IF($CI34=Довідники!$E$4,$CC$4&amp;",",""),IF($CP34=Довідники!$E$4,$CJ$4&amp;",",""),IF($CW34=Довідники!$E$4,$CQ$4&amp;",",""),IF($DD34=Довідники!$E$4,$CX$4&amp;",",""),IF($DK34=Довідники!$E$4,$DE$4&amp;",",""))</f>
        <v/>
      </c>
      <c r="G34" s="538" t="str">
        <f>_xlfn.CONCAT(IF($X34=Довідники!$E$3,$R$4&amp;",",""),IF($X34=Довідники!$E$5,$R$4&amp;"*,",""),IF($AE34=Довідники!$E$3,$Y$4&amp;",",""),IF($AE34=Довідники!$E$5,$Y$4&amp;"*,",""),IF($AL34=Довідники!$E$3,$AF$4&amp;",",""),IF($AL34=Довідники!$E$5,$AF$4&amp;"*,",""),IF($AS34=Довідники!$E$3,$AM$4&amp;",",""),IF($AS34=Довідники!$E$5,$AM$4&amp;"*,",""),IF($AZ34=Довідники!$E$3,$AT$4&amp;",",""),IF($AZ34=Довідники!$E$5,$AT$4&amp;"*,",""),IF($BG34=Довідники!$E$3,$BA$4&amp;",",""),IF($BG34=Довідники!$E$5,$BA$4&amp;"*,",""),IF($BN34=Довідники!$E$3,$BH$4&amp;",",""),IF($BN34=Довідники!$E$5,$BH$4&amp;"*,",""),IF($BU34=Довідники!$E$3,$BO$4&amp;",",""),IF($BU34=Довідники!$E$5,$BO$4&amp;"*,",""),IF($CB34=Довідники!$E$3,$BV$4&amp;",",""),IF($CB34=Довідники!$E$5,$BV$4&amp;"*,",""),IF($CI34=Довідники!$E$3,$CC$4&amp;",",""),IF($CI34=Довідники!$E$5,$CC$4&amp;"*,",""),IF($CP34=Довідники!$E$3,$CJ$4&amp;",",""),IF($CP34=Довідники!$E$5,$CJ$4&amp;"*,",""),IF($CW34=Довідники!$E$3,$CQ$4&amp;",",""),IF($CW34=Довідники!$E$5,$CQ$4&amp;"*,",""),IF($DD34=Довідники!$E$3,$CX$4&amp;",",""),IF($DD34=Довідники!$E$5,$CX$4&amp;"*,",""),IF($DK34=Довідники!$E$3,$DE$4&amp;",",""),IF($DK34=Довідники!$E$5,$DE$4&amp;"*,",""))</f>
        <v/>
      </c>
      <c r="H34" s="538" t="str">
        <f>_xlfn.CONCAT(IF($W34=Довідники!$N$4,$R$4&amp;",",""),IF($AD34=Довідники!$N$4,$Y$4&amp;",",""),IF($AK34=Довідники!$N$4,$AF$4&amp;",",""),IF($AR34=Довідники!$N$4,$AM$4&amp;",",""),IF($AY34=Довідники!$N$4,$AT$4&amp;",",""),IF($BF34=Довідники!$N$4,$BA$4&amp;",",""),IF($BM34=Довідники!$N$4,$BH$4&amp;",",""),IF($BT34=Довідники!$N$4,$BO$4&amp;",",""),IF($CA34=Довідники!$N$4,$BV$4&amp;",",""),IF($CH34=Довідники!$N$4,$CC$4&amp;",",""),IF($CO34=Довідники!$N$4,$CJ$4&amp;",",""),IF($CV34=Довідники!$N$4,$CQ$4&amp;",",""),IF($DC34=Довідники!$N$4,$CX$4&amp;",",""),IF($DJ34=Довідники!$N$4,$DE$4&amp;",",""))</f>
        <v/>
      </c>
      <c r="I34" s="538" t="str">
        <f>_xlfn.CONCAT(IF($W34=Довідники!$N$3,$R$4&amp;",",""),IF($AD34=Довідники!$N$3,$Y$4&amp;",",""),IF($AK34=Довідники!$N$3,$AF$4&amp;",",""),IF($AR34=Довідники!$N$3,$AM$4&amp;",",""),IF($AY34=Довідники!$N$3,$AT$4&amp;",",""),IF($BF34=Довідники!$N$3,$BA$4&amp;",",""),IF($BM34=Довідники!$N$3,$BH$4&amp;",",""),IF($BT34=Довідники!$N$3,$BO$4&amp;",",""),IF($CA34=Довідники!$N$3,$BV$4&amp;",",""),IF($CH34=Довідники!$N$3,$CC$4&amp;",",""),IF($CO34=Довідники!$N$3,$CJ$4&amp;",",""),IF($CV34=Довідники!$N$3,$CQ$4&amp;",",""),IF($DC34=Довідники!$N$3,$CX$4&amp;",",""),IF($DJ34=Довідники!$N$3,$DE$4&amp;",",""))</f>
        <v/>
      </c>
      <c r="J34" s="538"/>
      <c r="K34" s="538"/>
      <c r="L34" s="538">
        <f t="shared" ca="1" si="16"/>
        <v>0</v>
      </c>
      <c r="M34" s="539">
        <f t="shared" ca="1" si="17"/>
        <v>0</v>
      </c>
      <c r="N34" s="539">
        <f t="shared" ca="1" si="18"/>
        <v>0</v>
      </c>
      <c r="O34" s="540">
        <f t="shared" ca="1" si="19"/>
        <v>0</v>
      </c>
      <c r="P34" s="541" t="str">
        <f t="shared" si="20"/>
        <v/>
      </c>
      <c r="Q34" s="542" t="str">
        <f>IF(IF(TRIM(P34)="",FALSE,OR($P34&lt;Довідники!$J$8,$P34&gt;Довідники!$K$8)),"!","")</f>
        <v/>
      </c>
      <c r="R34" s="172"/>
      <c r="S34" s="169"/>
      <c r="T34" s="169"/>
      <c r="U34" s="549">
        <f t="shared" si="21"/>
        <v>0</v>
      </c>
      <c r="V34" s="539"/>
      <c r="W34" s="175"/>
      <c r="X34" s="176"/>
      <c r="Y34" s="172"/>
      <c r="Z34" s="169"/>
      <c r="AA34" s="169"/>
      <c r="AB34" s="549">
        <f t="shared" si="22"/>
        <v>0</v>
      </c>
      <c r="AC34" s="539"/>
      <c r="AD34" s="175"/>
      <c r="AE34" s="176"/>
      <c r="AF34" s="172"/>
      <c r="AG34" s="169"/>
      <c r="AH34" s="169"/>
      <c r="AI34" s="549">
        <f t="shared" si="23"/>
        <v>0</v>
      </c>
      <c r="AJ34" s="539"/>
      <c r="AK34" s="175"/>
      <c r="AL34" s="176"/>
      <c r="AM34" s="172"/>
      <c r="AN34" s="169"/>
      <c r="AO34" s="169"/>
      <c r="AP34" s="549">
        <f t="shared" si="24"/>
        <v>0</v>
      </c>
      <c r="AQ34" s="539"/>
      <c r="AR34" s="175"/>
      <c r="AS34" s="176"/>
      <c r="AT34" s="172"/>
      <c r="AU34" s="169"/>
      <c r="AV34" s="169"/>
      <c r="AW34" s="549">
        <f t="shared" si="25"/>
        <v>0</v>
      </c>
      <c r="AX34" s="539"/>
      <c r="AY34" s="175"/>
      <c r="AZ34" s="176"/>
      <c r="BA34" s="172"/>
      <c r="BB34" s="169"/>
      <c r="BC34" s="169"/>
      <c r="BD34" s="549">
        <f t="shared" si="26"/>
        <v>0</v>
      </c>
      <c r="BE34" s="539"/>
      <c r="BF34" s="175"/>
      <c r="BG34" s="176"/>
      <c r="BH34" s="172"/>
      <c r="BI34" s="169"/>
      <c r="BJ34" s="169"/>
      <c r="BK34" s="549">
        <f t="shared" si="27"/>
        <v>0</v>
      </c>
      <c r="BL34" s="539"/>
      <c r="BM34" s="175"/>
      <c r="BN34" s="176"/>
      <c r="BO34" s="172"/>
      <c r="BP34" s="169"/>
      <c r="BQ34" s="169"/>
      <c r="BR34" s="549">
        <f t="shared" si="28"/>
        <v>0</v>
      </c>
      <c r="BS34" s="539"/>
      <c r="BT34" s="175"/>
      <c r="BU34" s="176"/>
      <c r="BV34" s="172"/>
      <c r="BW34" s="169"/>
      <c r="BX34" s="169"/>
      <c r="BY34" s="549">
        <f t="shared" si="29"/>
        <v>0</v>
      </c>
      <c r="BZ34" s="539"/>
      <c r="CA34" s="175"/>
      <c r="CB34" s="176"/>
      <c r="CC34" s="172"/>
      <c r="CD34" s="169"/>
      <c r="CE34" s="169"/>
      <c r="CF34" s="549">
        <f t="shared" si="30"/>
        <v>0</v>
      </c>
      <c r="CG34" s="539"/>
      <c r="CH34" s="175"/>
      <c r="CI34" s="176"/>
      <c r="CJ34" s="172"/>
      <c r="CK34" s="169"/>
      <c r="CL34" s="169"/>
      <c r="CM34" s="549">
        <f t="shared" si="31"/>
        <v>0</v>
      </c>
      <c r="CN34" s="539"/>
      <c r="CO34" s="175"/>
      <c r="CP34" s="176"/>
      <c r="CQ34" s="172"/>
      <c r="CR34" s="169"/>
      <c r="CS34" s="169"/>
      <c r="CT34" s="549">
        <f t="shared" si="32"/>
        <v>0</v>
      </c>
      <c r="CU34" s="539"/>
      <c r="CV34" s="175"/>
      <c r="CW34" s="176"/>
      <c r="CX34" s="361"/>
      <c r="CY34" s="108"/>
      <c r="CZ34" s="108"/>
      <c r="DA34" s="549">
        <f t="shared" si="14"/>
        <v>0</v>
      </c>
      <c r="DB34" s="539"/>
      <c r="DC34" s="439"/>
      <c r="DD34" s="439"/>
      <c r="DE34" s="108"/>
      <c r="DF34" s="108"/>
      <c r="DG34" s="108"/>
      <c r="DH34" s="549">
        <f t="shared" si="15"/>
        <v>0</v>
      </c>
      <c r="DI34" s="539"/>
      <c r="DJ34" s="439"/>
      <c r="DK34" s="440"/>
      <c r="DL34" s="555">
        <f t="shared" ca="1" si="33"/>
        <v>0</v>
      </c>
      <c r="DM34" s="539">
        <f>DN34*Довідники!$H$2</f>
        <v>0</v>
      </c>
      <c r="DN34" s="549">
        <f t="shared" si="34"/>
        <v>0</v>
      </c>
      <c r="DO34" s="541" t="str">
        <f t="shared" si="35"/>
        <v xml:space="preserve"> </v>
      </c>
      <c r="DP34" s="556" t="str">
        <f>IF(OR(DO34&lt;Довідники!$J$3, DO34&gt;Довідники!$K$3), "!", "")</f>
        <v>!</v>
      </c>
      <c r="DQ34" s="557"/>
      <c r="DR34" s="558" t="str">
        <f t="shared" si="36"/>
        <v/>
      </c>
      <c r="DS34" s="528"/>
      <c r="DT34" s="555"/>
      <c r="DU34" s="539"/>
      <c r="DV34" s="539"/>
      <c r="DW34" s="540"/>
      <c r="DX34" s="557"/>
      <c r="DY34" s="568"/>
      <c r="DZ34" s="569"/>
      <c r="EA34" s="570"/>
      <c r="ED34" s="91" t="e">
        <f t="shared" ca="1" si="37"/>
        <v>#NAME?</v>
      </c>
      <c r="EE34" s="91" t="e">
        <f t="shared" ca="1" si="38"/>
        <v>#NAME?</v>
      </c>
      <c r="EF34" s="91" t="e">
        <f t="shared" ca="1" si="39"/>
        <v>#NAME?</v>
      </c>
      <c r="EG34" s="91" t="e">
        <f t="shared" ca="1" si="40"/>
        <v>#NAME?</v>
      </c>
      <c r="EH34" s="91" t="e">
        <f t="shared" ca="1" si="41"/>
        <v>#NAME?</v>
      </c>
      <c r="EI34" s="91" t="e">
        <f t="shared" ca="1" si="42"/>
        <v>#NAME?</v>
      </c>
      <c r="EJ34" s="91" t="e">
        <f t="shared" ca="1" si="43"/>
        <v>#NAME?</v>
      </c>
      <c r="EL34" s="207" t="str">
        <f t="shared" ca="1" si="44"/>
        <v/>
      </c>
      <c r="EM34" s="91" t="str">
        <f t="shared" si="45"/>
        <v/>
      </c>
      <c r="EN34" s="91" t="str" cm="1">
        <f t="array" ref="EN34">IF(OR(SUM(ISTEXT(R34:T34)*1,ISNUMBER(W34:X34)*1)&gt;0,SUM(ISTEXT(Y34:AA34)*1,ISNUMBER(AD34:AE34)*1)&gt;0,SUM(ISTEXT(AF34:AH34)*1,ISNUMBER(AK34:AL34)*1)&gt;0,SUM(ISTEXT(AM34:AO34)*1,ISNUMBER(AR34:AS34)*1)&gt;0,SUM(ISTEXT(AT34:AV34)*1,ISNUMBER(AY34:AZ34)*1)&gt;0,SUM(ISTEXT(BA34:BC34)*1,ISNUMBER(BF34:BG34)*1)&gt;0,SUM(ISTEXT(BH34:BJ34)*1,ISNUMBER(BM34:BN34)*1)&gt;0,SUM(ISTEXT(BO34:BQ34)*1,ISNUMBER(BT34:BU34)*1)&gt;0,SUM(ISTEXT(BV34:BX34)*1,ISNUMBER(CA34:CB34)*1)&gt;0,SUM(ISTEXT(CC34:CE34)*1,ISNUMBER(CH34:CI34)*1)&gt;0,SUM(ISTEXT(CJ34:CL34)*1,ISNUMBER(CO34:CP34)*1)&gt;0,SUM(ISTEXT(CQ34:CS34)*1,ISNUMBER(CV34:CW34)*1)&gt;0),"!","")</f>
        <v/>
      </c>
      <c r="EO34" s="91" t="e">
        <f t="shared" ca="1" si="46"/>
        <v>#NAME?</v>
      </c>
      <c r="EP34" s="74" t="e">
        <f t="shared" ca="1" si="47"/>
        <v>#NAME?</v>
      </c>
    </row>
    <row r="35" spans="1:146" hidden="1" x14ac:dyDescent="0.2">
      <c r="A35" s="528" t="e">
        <f ca="1">IF(AND(TRIM($B35)&lt;&gt;"",$E35&lt;&gt;"",$EP35=""),MAX($A$10:A34)+1,"")</f>
        <v>#NAME?</v>
      </c>
      <c r="B35" s="312"/>
      <c r="C35" s="531" t="str">
        <f>IF(ISBLANK(D35)=FALSE,VLOOKUP(D35,Довідники!$B$2:$C$45,2,FALSE),"")</f>
        <v/>
      </c>
      <c r="D35" s="410"/>
      <c r="E35" s="313"/>
      <c r="F35" s="538" t="str">
        <f>_xlfn.CONCAT(IF($X35=Довідники!$E$4,$R$4&amp;",",""),IF($AE35=Довідники!$E$4,$Y$4&amp;",",""),IF($AL35=Довідники!$E$4,$AF$4&amp;",",""),IF($AS35=Довідники!$E$4,$AM$4&amp;",",""),IF($AZ35=Довідники!$E$4,$AT$4&amp;",",""),IF($BG35=Довідники!$E$4,$BA$4&amp;",",""),IF($BN35=Довідники!$E$4,$BH$4&amp;",",""),IF($BU35=Довідники!$E$4,$BO$4&amp;",",""),IF($CB35=Довідники!$E$4,$BV$4&amp;",",""),IF($CI35=Довідники!$E$4,$CC$4&amp;",",""),IF($CP35=Довідники!$E$4,$CJ$4&amp;",",""),IF($CW35=Довідники!$E$4,$CQ$4&amp;",",""),IF($DD35=Довідники!$E$4,$CX$4&amp;",",""),IF($DK35=Довідники!$E$4,$DE$4&amp;",",""))</f>
        <v/>
      </c>
      <c r="G35" s="538" t="str">
        <f>_xlfn.CONCAT(IF($X35=Довідники!$E$3,$R$4&amp;",",""),IF($X35=Довідники!$E$5,$R$4&amp;"*,",""),IF($AE35=Довідники!$E$3,$Y$4&amp;",",""),IF($AE35=Довідники!$E$5,$Y$4&amp;"*,",""),IF($AL35=Довідники!$E$3,$AF$4&amp;",",""),IF($AL35=Довідники!$E$5,$AF$4&amp;"*,",""),IF($AS35=Довідники!$E$3,$AM$4&amp;",",""),IF($AS35=Довідники!$E$5,$AM$4&amp;"*,",""),IF($AZ35=Довідники!$E$3,$AT$4&amp;",",""),IF($AZ35=Довідники!$E$5,$AT$4&amp;"*,",""),IF($BG35=Довідники!$E$3,$BA$4&amp;",",""),IF($BG35=Довідники!$E$5,$BA$4&amp;"*,",""),IF($BN35=Довідники!$E$3,$BH$4&amp;",",""),IF($BN35=Довідники!$E$5,$BH$4&amp;"*,",""),IF($BU35=Довідники!$E$3,$BO$4&amp;",",""),IF($BU35=Довідники!$E$5,$BO$4&amp;"*,",""),IF($CB35=Довідники!$E$3,$BV$4&amp;",",""),IF($CB35=Довідники!$E$5,$BV$4&amp;"*,",""),IF($CI35=Довідники!$E$3,$CC$4&amp;",",""),IF($CI35=Довідники!$E$5,$CC$4&amp;"*,",""),IF($CP35=Довідники!$E$3,$CJ$4&amp;",",""),IF($CP35=Довідники!$E$5,$CJ$4&amp;"*,",""),IF($CW35=Довідники!$E$3,$CQ$4&amp;",",""),IF($CW35=Довідники!$E$5,$CQ$4&amp;"*,",""),IF($DD35=Довідники!$E$3,$CX$4&amp;",",""),IF($DD35=Довідники!$E$5,$CX$4&amp;"*,",""),IF($DK35=Довідники!$E$3,$DE$4&amp;",",""),IF($DK35=Довідники!$E$5,$DE$4&amp;"*,",""))</f>
        <v/>
      </c>
      <c r="H35" s="538" t="str">
        <f>_xlfn.CONCAT(IF($W35=Довідники!$N$4,$R$4&amp;",",""),IF($AD35=Довідники!$N$4,$Y$4&amp;",",""),IF($AK35=Довідники!$N$4,$AF$4&amp;",",""),IF($AR35=Довідники!$N$4,$AM$4&amp;",",""),IF($AY35=Довідники!$N$4,$AT$4&amp;",",""),IF($BF35=Довідники!$N$4,$BA$4&amp;",",""),IF($BM35=Довідники!$N$4,$BH$4&amp;",",""),IF($BT35=Довідники!$N$4,$BO$4&amp;",",""),IF($CA35=Довідники!$N$4,$BV$4&amp;",",""),IF($CH35=Довідники!$N$4,$CC$4&amp;",",""),IF($CO35=Довідники!$N$4,$CJ$4&amp;",",""),IF($CV35=Довідники!$N$4,$CQ$4&amp;",",""),IF($DC35=Довідники!$N$4,$CX$4&amp;",",""),IF($DJ35=Довідники!$N$4,$DE$4&amp;",",""))</f>
        <v/>
      </c>
      <c r="I35" s="538" t="str">
        <f>_xlfn.CONCAT(IF($W35=Довідники!$N$3,$R$4&amp;",",""),IF($AD35=Довідники!$N$3,$Y$4&amp;",",""),IF($AK35=Довідники!$N$3,$AF$4&amp;",",""),IF($AR35=Довідники!$N$3,$AM$4&amp;",",""),IF($AY35=Довідники!$N$3,$AT$4&amp;",",""),IF($BF35=Довідники!$N$3,$BA$4&amp;",",""),IF($BM35=Довідники!$N$3,$BH$4&amp;",",""),IF($BT35=Довідники!$N$3,$BO$4&amp;",",""),IF($CA35=Довідники!$N$3,$BV$4&amp;",",""),IF($CH35=Довідники!$N$3,$CC$4&amp;",",""),IF($CO35=Довідники!$N$3,$CJ$4&amp;",",""),IF($CV35=Довідники!$N$3,$CQ$4&amp;",",""),IF($DC35=Довідники!$N$3,$CX$4&amp;",",""),IF($DJ35=Довідники!$N$3,$DE$4&amp;",",""))</f>
        <v/>
      </c>
      <c r="J35" s="538"/>
      <c r="K35" s="538"/>
      <c r="L35" s="538">
        <f t="shared" ca="1" si="16"/>
        <v>0</v>
      </c>
      <c r="M35" s="539">
        <f t="shared" ca="1" si="17"/>
        <v>0</v>
      </c>
      <c r="N35" s="539">
        <f t="shared" ca="1" si="18"/>
        <v>0</v>
      </c>
      <c r="O35" s="540">
        <f t="shared" ca="1" si="19"/>
        <v>0</v>
      </c>
      <c r="P35" s="541" t="str">
        <f t="shared" si="20"/>
        <v/>
      </c>
      <c r="Q35" s="542" t="str">
        <f>IF(IF(TRIM(P35)="",FALSE,OR($P35&lt;Довідники!$J$8,$P35&gt;Довідники!$K$8)),"!","")</f>
        <v/>
      </c>
      <c r="R35" s="172"/>
      <c r="S35" s="169"/>
      <c r="T35" s="169"/>
      <c r="U35" s="549">
        <f t="shared" si="21"/>
        <v>0</v>
      </c>
      <c r="V35" s="539"/>
      <c r="W35" s="175"/>
      <c r="X35" s="176"/>
      <c r="Y35" s="172"/>
      <c r="Z35" s="169"/>
      <c r="AA35" s="169"/>
      <c r="AB35" s="549">
        <f t="shared" si="22"/>
        <v>0</v>
      </c>
      <c r="AC35" s="539"/>
      <c r="AD35" s="175"/>
      <c r="AE35" s="176"/>
      <c r="AF35" s="172"/>
      <c r="AG35" s="169"/>
      <c r="AH35" s="169"/>
      <c r="AI35" s="549">
        <f t="shared" si="23"/>
        <v>0</v>
      </c>
      <c r="AJ35" s="539"/>
      <c r="AK35" s="175"/>
      <c r="AL35" s="176"/>
      <c r="AM35" s="172"/>
      <c r="AN35" s="169"/>
      <c r="AO35" s="169"/>
      <c r="AP35" s="549">
        <f t="shared" si="24"/>
        <v>0</v>
      </c>
      <c r="AQ35" s="539"/>
      <c r="AR35" s="175"/>
      <c r="AS35" s="176"/>
      <c r="AT35" s="172"/>
      <c r="AU35" s="169"/>
      <c r="AV35" s="169"/>
      <c r="AW35" s="549">
        <f t="shared" si="25"/>
        <v>0</v>
      </c>
      <c r="AX35" s="539"/>
      <c r="AY35" s="175"/>
      <c r="AZ35" s="176"/>
      <c r="BA35" s="172"/>
      <c r="BB35" s="169"/>
      <c r="BC35" s="169"/>
      <c r="BD35" s="549">
        <f t="shared" si="26"/>
        <v>0</v>
      </c>
      <c r="BE35" s="539"/>
      <c r="BF35" s="175"/>
      <c r="BG35" s="176"/>
      <c r="BH35" s="172"/>
      <c r="BI35" s="169"/>
      <c r="BJ35" s="169"/>
      <c r="BK35" s="549">
        <f t="shared" si="27"/>
        <v>0</v>
      </c>
      <c r="BL35" s="539"/>
      <c r="BM35" s="175"/>
      <c r="BN35" s="176"/>
      <c r="BO35" s="172"/>
      <c r="BP35" s="169"/>
      <c r="BQ35" s="169"/>
      <c r="BR35" s="549">
        <f t="shared" si="28"/>
        <v>0</v>
      </c>
      <c r="BS35" s="539"/>
      <c r="BT35" s="175"/>
      <c r="BU35" s="176"/>
      <c r="BV35" s="172"/>
      <c r="BW35" s="169"/>
      <c r="BX35" s="169"/>
      <c r="BY35" s="549">
        <f t="shared" si="29"/>
        <v>0</v>
      </c>
      <c r="BZ35" s="539"/>
      <c r="CA35" s="175"/>
      <c r="CB35" s="176"/>
      <c r="CC35" s="172"/>
      <c r="CD35" s="169"/>
      <c r="CE35" s="169"/>
      <c r="CF35" s="549">
        <f t="shared" si="30"/>
        <v>0</v>
      </c>
      <c r="CG35" s="539"/>
      <c r="CH35" s="175"/>
      <c r="CI35" s="176"/>
      <c r="CJ35" s="172"/>
      <c r="CK35" s="169"/>
      <c r="CL35" s="169"/>
      <c r="CM35" s="549">
        <f t="shared" si="31"/>
        <v>0</v>
      </c>
      <c r="CN35" s="539"/>
      <c r="CO35" s="175"/>
      <c r="CP35" s="176"/>
      <c r="CQ35" s="172"/>
      <c r="CR35" s="169"/>
      <c r="CS35" s="169"/>
      <c r="CT35" s="549">
        <f t="shared" si="32"/>
        <v>0</v>
      </c>
      <c r="CU35" s="539"/>
      <c r="CV35" s="175"/>
      <c r="CW35" s="176"/>
      <c r="CX35" s="361"/>
      <c r="CY35" s="108"/>
      <c r="CZ35" s="108"/>
      <c r="DA35" s="549">
        <f t="shared" si="14"/>
        <v>0</v>
      </c>
      <c r="DB35" s="539"/>
      <c r="DC35" s="439"/>
      <c r="DD35" s="439"/>
      <c r="DE35" s="108"/>
      <c r="DF35" s="108"/>
      <c r="DG35" s="108"/>
      <c r="DH35" s="549">
        <f t="shared" si="15"/>
        <v>0</v>
      </c>
      <c r="DI35" s="539"/>
      <c r="DJ35" s="439"/>
      <c r="DK35" s="440"/>
      <c r="DL35" s="555">
        <f t="shared" ca="1" si="33"/>
        <v>0</v>
      </c>
      <c r="DM35" s="539">
        <f>DN35*Довідники!$H$2</f>
        <v>0</v>
      </c>
      <c r="DN35" s="549">
        <f t="shared" si="34"/>
        <v>0</v>
      </c>
      <c r="DO35" s="541" t="str">
        <f t="shared" si="35"/>
        <v xml:space="preserve"> </v>
      </c>
      <c r="DP35" s="556" t="str">
        <f>IF(OR(DO35&lt;Довідники!$J$3, DO35&gt;Довідники!$K$3), "!", "")</f>
        <v>!</v>
      </c>
      <c r="DQ35" s="557"/>
      <c r="DR35" s="558" t="str">
        <f t="shared" si="36"/>
        <v/>
      </c>
      <c r="DS35" s="528"/>
      <c r="DT35" s="555"/>
      <c r="DU35" s="539"/>
      <c r="DV35" s="539"/>
      <c r="DW35" s="540"/>
      <c r="DX35" s="557"/>
      <c r="DY35" s="568"/>
      <c r="DZ35" s="569"/>
      <c r="EA35" s="570"/>
      <c r="ED35" s="91" t="e">
        <f t="shared" ca="1" si="37"/>
        <v>#NAME?</v>
      </c>
      <c r="EE35" s="91" t="e">
        <f t="shared" ca="1" si="38"/>
        <v>#NAME?</v>
      </c>
      <c r="EF35" s="91" t="e">
        <f t="shared" ca="1" si="39"/>
        <v>#NAME?</v>
      </c>
      <c r="EG35" s="91" t="e">
        <f t="shared" ca="1" si="40"/>
        <v>#NAME?</v>
      </c>
      <c r="EH35" s="91" t="e">
        <f t="shared" ca="1" si="41"/>
        <v>#NAME?</v>
      </c>
      <c r="EI35" s="91" t="e">
        <f t="shared" ca="1" si="42"/>
        <v>#NAME?</v>
      </c>
      <c r="EJ35" s="91" t="e">
        <f t="shared" ca="1" si="43"/>
        <v>#NAME?</v>
      </c>
      <c r="EL35" s="207" t="str">
        <f t="shared" ca="1" si="44"/>
        <v/>
      </c>
      <c r="EM35" s="91" t="str">
        <f t="shared" si="45"/>
        <v/>
      </c>
      <c r="EN35" s="91" t="str" cm="1">
        <f t="array" ref="EN35">IF(OR(SUM(ISTEXT(R35:T35)*1,ISNUMBER(W35:X35)*1)&gt;0,SUM(ISTEXT(Y35:AA35)*1,ISNUMBER(AD35:AE35)*1)&gt;0,SUM(ISTEXT(AF35:AH35)*1,ISNUMBER(AK35:AL35)*1)&gt;0,SUM(ISTEXT(AM35:AO35)*1,ISNUMBER(AR35:AS35)*1)&gt;0,SUM(ISTEXT(AT35:AV35)*1,ISNUMBER(AY35:AZ35)*1)&gt;0,SUM(ISTEXT(BA35:BC35)*1,ISNUMBER(BF35:BG35)*1)&gt;0,SUM(ISTEXT(BH35:BJ35)*1,ISNUMBER(BM35:BN35)*1)&gt;0,SUM(ISTEXT(BO35:BQ35)*1,ISNUMBER(BT35:BU35)*1)&gt;0,SUM(ISTEXT(BV35:BX35)*1,ISNUMBER(CA35:CB35)*1)&gt;0,SUM(ISTEXT(CC35:CE35)*1,ISNUMBER(CH35:CI35)*1)&gt;0,SUM(ISTEXT(CJ35:CL35)*1,ISNUMBER(CO35:CP35)*1)&gt;0,SUM(ISTEXT(CQ35:CS35)*1,ISNUMBER(CV35:CW35)*1)&gt;0),"!","")</f>
        <v/>
      </c>
      <c r="EO35" s="91" t="e">
        <f t="shared" ca="1" si="46"/>
        <v>#NAME?</v>
      </c>
      <c r="EP35" s="74" t="e">
        <f t="shared" ca="1" si="47"/>
        <v>#NAME?</v>
      </c>
    </row>
    <row r="36" spans="1:146" hidden="1" x14ac:dyDescent="0.2">
      <c r="A36" s="528" t="e">
        <f ca="1">IF(AND(TRIM($B36)&lt;&gt;"",$E36&lt;&gt;"",$EP36=""),MAX($A$10:A35)+1,"")</f>
        <v>#NAME?</v>
      </c>
      <c r="B36" s="312"/>
      <c r="C36" s="531" t="str">
        <f>IF(ISBLANK(D36)=FALSE,VLOOKUP(D36,Довідники!$B$2:$C$45,2,FALSE),"")</f>
        <v/>
      </c>
      <c r="D36" s="410"/>
      <c r="E36" s="313"/>
      <c r="F36" s="538" t="str">
        <f>_xlfn.CONCAT(IF($X36=Довідники!$E$4,$R$4&amp;",",""),IF($AE36=Довідники!$E$4,$Y$4&amp;",",""),IF($AL36=Довідники!$E$4,$AF$4&amp;",",""),IF($AS36=Довідники!$E$4,$AM$4&amp;",",""),IF($AZ36=Довідники!$E$4,$AT$4&amp;",",""),IF($BG36=Довідники!$E$4,$BA$4&amp;",",""),IF($BN36=Довідники!$E$4,$BH$4&amp;",",""),IF($BU36=Довідники!$E$4,$BO$4&amp;",",""),IF($CB36=Довідники!$E$4,$BV$4&amp;",",""),IF($CI36=Довідники!$E$4,$CC$4&amp;",",""),IF($CP36=Довідники!$E$4,$CJ$4&amp;",",""),IF($CW36=Довідники!$E$4,$CQ$4&amp;",",""),IF($DD36=Довідники!$E$4,$CX$4&amp;",",""),IF($DK36=Довідники!$E$4,$DE$4&amp;",",""))</f>
        <v/>
      </c>
      <c r="G36" s="538" t="str">
        <f>_xlfn.CONCAT(IF($X36=Довідники!$E$3,$R$4&amp;",",""),IF($X36=Довідники!$E$5,$R$4&amp;"*,",""),IF($AE36=Довідники!$E$3,$Y$4&amp;",",""),IF($AE36=Довідники!$E$5,$Y$4&amp;"*,",""),IF($AL36=Довідники!$E$3,$AF$4&amp;",",""),IF($AL36=Довідники!$E$5,$AF$4&amp;"*,",""),IF($AS36=Довідники!$E$3,$AM$4&amp;",",""),IF($AS36=Довідники!$E$5,$AM$4&amp;"*,",""),IF($AZ36=Довідники!$E$3,$AT$4&amp;",",""),IF($AZ36=Довідники!$E$5,$AT$4&amp;"*,",""),IF($BG36=Довідники!$E$3,$BA$4&amp;",",""),IF($BG36=Довідники!$E$5,$BA$4&amp;"*,",""),IF($BN36=Довідники!$E$3,$BH$4&amp;",",""),IF($BN36=Довідники!$E$5,$BH$4&amp;"*,",""),IF($BU36=Довідники!$E$3,$BO$4&amp;",",""),IF($BU36=Довідники!$E$5,$BO$4&amp;"*,",""),IF($CB36=Довідники!$E$3,$BV$4&amp;",",""),IF($CB36=Довідники!$E$5,$BV$4&amp;"*,",""),IF($CI36=Довідники!$E$3,$CC$4&amp;",",""),IF($CI36=Довідники!$E$5,$CC$4&amp;"*,",""),IF($CP36=Довідники!$E$3,$CJ$4&amp;",",""),IF($CP36=Довідники!$E$5,$CJ$4&amp;"*,",""),IF($CW36=Довідники!$E$3,$CQ$4&amp;",",""),IF($CW36=Довідники!$E$5,$CQ$4&amp;"*,",""),IF($DD36=Довідники!$E$3,$CX$4&amp;",",""),IF($DD36=Довідники!$E$5,$CX$4&amp;"*,",""),IF($DK36=Довідники!$E$3,$DE$4&amp;",",""),IF($DK36=Довідники!$E$5,$DE$4&amp;"*,",""))</f>
        <v/>
      </c>
      <c r="H36" s="538" t="str">
        <f>_xlfn.CONCAT(IF($W36=Довідники!$N$4,$R$4&amp;",",""),IF($AD36=Довідники!$N$4,$Y$4&amp;",",""),IF($AK36=Довідники!$N$4,$AF$4&amp;",",""),IF($AR36=Довідники!$N$4,$AM$4&amp;",",""),IF($AY36=Довідники!$N$4,$AT$4&amp;",",""),IF($BF36=Довідники!$N$4,$BA$4&amp;",",""),IF($BM36=Довідники!$N$4,$BH$4&amp;",",""),IF($BT36=Довідники!$N$4,$BO$4&amp;",",""),IF($CA36=Довідники!$N$4,$BV$4&amp;",",""),IF($CH36=Довідники!$N$4,$CC$4&amp;",",""),IF($CO36=Довідники!$N$4,$CJ$4&amp;",",""),IF($CV36=Довідники!$N$4,$CQ$4&amp;",",""),IF($DC36=Довідники!$N$4,$CX$4&amp;",",""),IF($DJ36=Довідники!$N$4,$DE$4&amp;",",""))</f>
        <v/>
      </c>
      <c r="I36" s="538" t="str">
        <f>_xlfn.CONCAT(IF($W36=Довідники!$N$3,$R$4&amp;",",""),IF($AD36=Довідники!$N$3,$Y$4&amp;",",""),IF($AK36=Довідники!$N$3,$AF$4&amp;",",""),IF($AR36=Довідники!$N$3,$AM$4&amp;",",""),IF($AY36=Довідники!$N$3,$AT$4&amp;",",""),IF($BF36=Довідники!$N$3,$BA$4&amp;",",""),IF($BM36=Довідники!$N$3,$BH$4&amp;",",""),IF($BT36=Довідники!$N$3,$BO$4&amp;",",""),IF($CA36=Довідники!$N$3,$BV$4&amp;",",""),IF($CH36=Довідники!$N$3,$CC$4&amp;",",""),IF($CO36=Довідники!$N$3,$CJ$4&amp;",",""),IF($CV36=Довідники!$N$3,$CQ$4&amp;",",""),IF($DC36=Довідники!$N$3,$CX$4&amp;",",""),IF($DJ36=Довідники!$N$3,$DE$4&amp;",",""))</f>
        <v/>
      </c>
      <c r="J36" s="538"/>
      <c r="K36" s="538"/>
      <c r="L36" s="538">
        <f t="shared" ca="1" si="16"/>
        <v>0</v>
      </c>
      <c r="M36" s="539">
        <f t="shared" ca="1" si="17"/>
        <v>0</v>
      </c>
      <c r="N36" s="539">
        <f t="shared" ca="1" si="18"/>
        <v>0</v>
      </c>
      <c r="O36" s="540">
        <f t="shared" ca="1" si="19"/>
        <v>0</v>
      </c>
      <c r="P36" s="541" t="str">
        <f t="shared" si="20"/>
        <v/>
      </c>
      <c r="Q36" s="542" t="str">
        <f>IF(IF(TRIM(P36)="",FALSE,OR($P36&lt;Довідники!$J$8,$P36&gt;Довідники!$K$8)),"!","")</f>
        <v/>
      </c>
      <c r="R36" s="172"/>
      <c r="S36" s="169"/>
      <c r="T36" s="169"/>
      <c r="U36" s="549">
        <f t="shared" si="21"/>
        <v>0</v>
      </c>
      <c r="V36" s="539"/>
      <c r="W36" s="175"/>
      <c r="X36" s="176"/>
      <c r="Y36" s="172"/>
      <c r="Z36" s="169"/>
      <c r="AA36" s="169"/>
      <c r="AB36" s="549">
        <f t="shared" si="22"/>
        <v>0</v>
      </c>
      <c r="AC36" s="539"/>
      <c r="AD36" s="175"/>
      <c r="AE36" s="176"/>
      <c r="AF36" s="172"/>
      <c r="AG36" s="169"/>
      <c r="AH36" s="169"/>
      <c r="AI36" s="549">
        <f t="shared" si="23"/>
        <v>0</v>
      </c>
      <c r="AJ36" s="539"/>
      <c r="AK36" s="175"/>
      <c r="AL36" s="176"/>
      <c r="AM36" s="172"/>
      <c r="AN36" s="169"/>
      <c r="AO36" s="169"/>
      <c r="AP36" s="549">
        <f t="shared" si="24"/>
        <v>0</v>
      </c>
      <c r="AQ36" s="539"/>
      <c r="AR36" s="175"/>
      <c r="AS36" s="176"/>
      <c r="AT36" s="172"/>
      <c r="AU36" s="169"/>
      <c r="AV36" s="169"/>
      <c r="AW36" s="549">
        <f t="shared" si="25"/>
        <v>0</v>
      </c>
      <c r="AX36" s="539"/>
      <c r="AY36" s="175"/>
      <c r="AZ36" s="176"/>
      <c r="BA36" s="172"/>
      <c r="BB36" s="169"/>
      <c r="BC36" s="169"/>
      <c r="BD36" s="549">
        <f t="shared" si="26"/>
        <v>0</v>
      </c>
      <c r="BE36" s="539"/>
      <c r="BF36" s="175"/>
      <c r="BG36" s="176"/>
      <c r="BH36" s="172"/>
      <c r="BI36" s="169"/>
      <c r="BJ36" s="169"/>
      <c r="BK36" s="549">
        <f t="shared" si="27"/>
        <v>0</v>
      </c>
      <c r="BL36" s="539"/>
      <c r="BM36" s="175"/>
      <c r="BN36" s="176"/>
      <c r="BO36" s="172"/>
      <c r="BP36" s="169"/>
      <c r="BQ36" s="169"/>
      <c r="BR36" s="549">
        <f t="shared" si="28"/>
        <v>0</v>
      </c>
      <c r="BS36" s="539"/>
      <c r="BT36" s="175"/>
      <c r="BU36" s="176"/>
      <c r="BV36" s="172"/>
      <c r="BW36" s="169"/>
      <c r="BX36" s="169"/>
      <c r="BY36" s="549">
        <f t="shared" si="29"/>
        <v>0</v>
      </c>
      <c r="BZ36" s="539"/>
      <c r="CA36" s="175"/>
      <c r="CB36" s="176"/>
      <c r="CC36" s="172"/>
      <c r="CD36" s="169"/>
      <c r="CE36" s="169"/>
      <c r="CF36" s="549">
        <f t="shared" si="30"/>
        <v>0</v>
      </c>
      <c r="CG36" s="539"/>
      <c r="CH36" s="175"/>
      <c r="CI36" s="176"/>
      <c r="CJ36" s="172"/>
      <c r="CK36" s="169"/>
      <c r="CL36" s="169"/>
      <c r="CM36" s="549">
        <f t="shared" si="31"/>
        <v>0</v>
      </c>
      <c r="CN36" s="539"/>
      <c r="CO36" s="175"/>
      <c r="CP36" s="176"/>
      <c r="CQ36" s="172"/>
      <c r="CR36" s="169"/>
      <c r="CS36" s="169"/>
      <c r="CT36" s="549">
        <f t="shared" si="32"/>
        <v>0</v>
      </c>
      <c r="CU36" s="539"/>
      <c r="CV36" s="175"/>
      <c r="CW36" s="176"/>
      <c r="CX36" s="361"/>
      <c r="CY36" s="108"/>
      <c r="CZ36" s="108"/>
      <c r="DA36" s="549">
        <f t="shared" si="14"/>
        <v>0</v>
      </c>
      <c r="DB36" s="539"/>
      <c r="DC36" s="439"/>
      <c r="DD36" s="439"/>
      <c r="DE36" s="108"/>
      <c r="DF36" s="108"/>
      <c r="DG36" s="108"/>
      <c r="DH36" s="549">
        <f t="shared" si="15"/>
        <v>0</v>
      </c>
      <c r="DI36" s="539"/>
      <c r="DJ36" s="439"/>
      <c r="DK36" s="440"/>
      <c r="DL36" s="555">
        <f t="shared" ca="1" si="33"/>
        <v>0</v>
      </c>
      <c r="DM36" s="539">
        <f>DN36*Довідники!$H$2</f>
        <v>0</v>
      </c>
      <c r="DN36" s="549">
        <f t="shared" si="34"/>
        <v>0</v>
      </c>
      <c r="DO36" s="541" t="str">
        <f t="shared" si="35"/>
        <v xml:space="preserve"> </v>
      </c>
      <c r="DP36" s="556" t="str">
        <f>IF(OR(DO36&lt;Довідники!$J$3, DO36&gt;Довідники!$K$3), "!", "")</f>
        <v>!</v>
      </c>
      <c r="DQ36" s="557"/>
      <c r="DR36" s="558" t="str">
        <f t="shared" si="36"/>
        <v/>
      </c>
      <c r="DS36" s="528"/>
      <c r="DT36" s="555"/>
      <c r="DU36" s="539"/>
      <c r="DV36" s="539"/>
      <c r="DW36" s="540"/>
      <c r="DX36" s="557"/>
      <c r="DY36" s="568"/>
      <c r="DZ36" s="569"/>
      <c r="EA36" s="570"/>
      <c r="ED36" s="91" t="e">
        <f t="shared" ca="1" si="37"/>
        <v>#NAME?</v>
      </c>
      <c r="EE36" s="91" t="e">
        <f t="shared" ca="1" si="38"/>
        <v>#NAME?</v>
      </c>
      <c r="EF36" s="91" t="e">
        <f t="shared" ca="1" si="39"/>
        <v>#NAME?</v>
      </c>
      <c r="EG36" s="91" t="e">
        <f t="shared" ca="1" si="40"/>
        <v>#NAME?</v>
      </c>
      <c r="EH36" s="91" t="e">
        <f t="shared" ca="1" si="41"/>
        <v>#NAME?</v>
      </c>
      <c r="EI36" s="91" t="e">
        <f t="shared" ca="1" si="42"/>
        <v>#NAME?</v>
      </c>
      <c r="EJ36" s="91" t="e">
        <f t="shared" ca="1" si="43"/>
        <v>#NAME?</v>
      </c>
      <c r="EL36" s="207" t="str">
        <f t="shared" ca="1" si="44"/>
        <v/>
      </c>
      <c r="EM36" s="91" t="str">
        <f t="shared" si="45"/>
        <v/>
      </c>
      <c r="EN36" s="91" t="str" cm="1">
        <f t="array" ref="EN36">IF(OR(SUM(ISTEXT(R36:T36)*1,ISNUMBER(W36:X36)*1)&gt;0,SUM(ISTEXT(Y36:AA36)*1,ISNUMBER(AD36:AE36)*1)&gt;0,SUM(ISTEXT(AF36:AH36)*1,ISNUMBER(AK36:AL36)*1)&gt;0,SUM(ISTEXT(AM36:AO36)*1,ISNUMBER(AR36:AS36)*1)&gt;0,SUM(ISTEXT(AT36:AV36)*1,ISNUMBER(AY36:AZ36)*1)&gt;0,SUM(ISTEXT(BA36:BC36)*1,ISNUMBER(BF36:BG36)*1)&gt;0,SUM(ISTEXT(BH36:BJ36)*1,ISNUMBER(BM36:BN36)*1)&gt;0,SUM(ISTEXT(BO36:BQ36)*1,ISNUMBER(BT36:BU36)*1)&gt;0,SUM(ISTEXT(BV36:BX36)*1,ISNUMBER(CA36:CB36)*1)&gt;0,SUM(ISTEXT(CC36:CE36)*1,ISNUMBER(CH36:CI36)*1)&gt;0,SUM(ISTEXT(CJ36:CL36)*1,ISNUMBER(CO36:CP36)*1)&gt;0,SUM(ISTEXT(CQ36:CS36)*1,ISNUMBER(CV36:CW36)*1)&gt;0),"!","")</f>
        <v/>
      </c>
      <c r="EO36" s="91" t="e">
        <f t="shared" ca="1" si="46"/>
        <v>#NAME?</v>
      </c>
      <c r="EP36" s="74" t="e">
        <f t="shared" ca="1" si="47"/>
        <v>#NAME?</v>
      </c>
    </row>
    <row r="37" spans="1:146" hidden="1" x14ac:dyDescent="0.2">
      <c r="A37" s="528" t="e">
        <f ca="1">IF(AND(TRIM($B37)&lt;&gt;"",$E37&lt;&gt;"",$EP37=""),MAX($A$10:A36)+1,"")</f>
        <v>#NAME?</v>
      </c>
      <c r="B37" s="312"/>
      <c r="C37" s="531" t="str">
        <f>IF(ISBLANK(D37)=FALSE,VLOOKUP(D37,Довідники!$B$2:$C$45,2,FALSE),"")</f>
        <v/>
      </c>
      <c r="D37" s="410"/>
      <c r="E37" s="313"/>
      <c r="F37" s="538" t="str">
        <f>_xlfn.CONCAT(IF($X37=Довідники!$E$4,$R$4&amp;",",""),IF($AE37=Довідники!$E$4,$Y$4&amp;",",""),IF($AL37=Довідники!$E$4,$AF$4&amp;",",""),IF($AS37=Довідники!$E$4,$AM$4&amp;",",""),IF($AZ37=Довідники!$E$4,$AT$4&amp;",",""),IF($BG37=Довідники!$E$4,$BA$4&amp;",",""),IF($BN37=Довідники!$E$4,$BH$4&amp;",",""),IF($BU37=Довідники!$E$4,$BO$4&amp;",",""),IF($CB37=Довідники!$E$4,$BV$4&amp;",",""),IF($CI37=Довідники!$E$4,$CC$4&amp;",",""),IF($CP37=Довідники!$E$4,$CJ$4&amp;",",""),IF($CW37=Довідники!$E$4,$CQ$4&amp;",",""),IF($DD37=Довідники!$E$4,$CX$4&amp;",",""),IF($DK37=Довідники!$E$4,$DE$4&amp;",",""))</f>
        <v/>
      </c>
      <c r="G37" s="538" t="str">
        <f>_xlfn.CONCAT(IF($X37=Довідники!$E$3,$R$4&amp;",",""),IF($X37=Довідники!$E$5,$R$4&amp;"*,",""),IF($AE37=Довідники!$E$3,$Y$4&amp;",",""),IF($AE37=Довідники!$E$5,$Y$4&amp;"*,",""),IF($AL37=Довідники!$E$3,$AF$4&amp;",",""),IF($AL37=Довідники!$E$5,$AF$4&amp;"*,",""),IF($AS37=Довідники!$E$3,$AM$4&amp;",",""),IF($AS37=Довідники!$E$5,$AM$4&amp;"*,",""),IF($AZ37=Довідники!$E$3,$AT$4&amp;",",""),IF($AZ37=Довідники!$E$5,$AT$4&amp;"*,",""),IF($BG37=Довідники!$E$3,$BA$4&amp;",",""),IF($BG37=Довідники!$E$5,$BA$4&amp;"*,",""),IF($BN37=Довідники!$E$3,$BH$4&amp;",",""),IF($BN37=Довідники!$E$5,$BH$4&amp;"*,",""),IF($BU37=Довідники!$E$3,$BO$4&amp;",",""),IF($BU37=Довідники!$E$5,$BO$4&amp;"*,",""),IF($CB37=Довідники!$E$3,$BV$4&amp;",",""),IF($CB37=Довідники!$E$5,$BV$4&amp;"*,",""),IF($CI37=Довідники!$E$3,$CC$4&amp;",",""),IF($CI37=Довідники!$E$5,$CC$4&amp;"*,",""),IF($CP37=Довідники!$E$3,$CJ$4&amp;",",""),IF($CP37=Довідники!$E$5,$CJ$4&amp;"*,",""),IF($CW37=Довідники!$E$3,$CQ$4&amp;",",""),IF($CW37=Довідники!$E$5,$CQ$4&amp;"*,",""),IF($DD37=Довідники!$E$3,$CX$4&amp;",",""),IF($DD37=Довідники!$E$5,$CX$4&amp;"*,",""),IF($DK37=Довідники!$E$3,$DE$4&amp;",",""),IF($DK37=Довідники!$E$5,$DE$4&amp;"*,",""))</f>
        <v/>
      </c>
      <c r="H37" s="538" t="str">
        <f>_xlfn.CONCAT(IF($W37=Довідники!$N$4,$R$4&amp;",",""),IF($AD37=Довідники!$N$4,$Y$4&amp;",",""),IF($AK37=Довідники!$N$4,$AF$4&amp;",",""),IF($AR37=Довідники!$N$4,$AM$4&amp;",",""),IF($AY37=Довідники!$N$4,$AT$4&amp;",",""),IF($BF37=Довідники!$N$4,$BA$4&amp;",",""),IF($BM37=Довідники!$N$4,$BH$4&amp;",",""),IF($BT37=Довідники!$N$4,$BO$4&amp;",",""),IF($CA37=Довідники!$N$4,$BV$4&amp;",",""),IF($CH37=Довідники!$N$4,$CC$4&amp;",",""),IF($CO37=Довідники!$N$4,$CJ$4&amp;",",""),IF($CV37=Довідники!$N$4,$CQ$4&amp;",",""),IF($DC37=Довідники!$N$4,$CX$4&amp;",",""),IF($DJ37=Довідники!$N$4,$DE$4&amp;",",""))</f>
        <v/>
      </c>
      <c r="I37" s="538" t="str">
        <f>_xlfn.CONCAT(IF($W37=Довідники!$N$3,$R$4&amp;",",""),IF($AD37=Довідники!$N$3,$Y$4&amp;",",""),IF($AK37=Довідники!$N$3,$AF$4&amp;",",""),IF($AR37=Довідники!$N$3,$AM$4&amp;",",""),IF($AY37=Довідники!$N$3,$AT$4&amp;",",""),IF($BF37=Довідники!$N$3,$BA$4&amp;",",""),IF($BM37=Довідники!$N$3,$BH$4&amp;",",""),IF($BT37=Довідники!$N$3,$BO$4&amp;",",""),IF($CA37=Довідники!$N$3,$BV$4&amp;",",""),IF($CH37=Довідники!$N$3,$CC$4&amp;",",""),IF($CO37=Довідники!$N$3,$CJ$4&amp;",",""),IF($CV37=Довідники!$N$3,$CQ$4&amp;",",""),IF($DC37=Довідники!$N$3,$CX$4&amp;",",""),IF($DJ37=Довідники!$N$3,$DE$4&amp;",",""))</f>
        <v/>
      </c>
      <c r="J37" s="538"/>
      <c r="K37" s="538"/>
      <c r="L37" s="538">
        <f t="shared" ca="1" si="16"/>
        <v>0</v>
      </c>
      <c r="M37" s="539">
        <f t="shared" ca="1" si="17"/>
        <v>0</v>
      </c>
      <c r="N37" s="539">
        <f t="shared" ca="1" si="18"/>
        <v>0</v>
      </c>
      <c r="O37" s="540">
        <f t="shared" ca="1" si="19"/>
        <v>0</v>
      </c>
      <c r="P37" s="541" t="str">
        <f t="shared" si="20"/>
        <v/>
      </c>
      <c r="Q37" s="542" t="str">
        <f>IF(IF(TRIM(P37)="",FALSE,OR($P37&lt;Довідники!$J$8,$P37&gt;Довідники!$K$8)),"!","")</f>
        <v/>
      </c>
      <c r="R37" s="172"/>
      <c r="S37" s="169"/>
      <c r="T37" s="169"/>
      <c r="U37" s="549">
        <f t="shared" si="21"/>
        <v>0</v>
      </c>
      <c r="V37" s="539"/>
      <c r="W37" s="175"/>
      <c r="X37" s="176"/>
      <c r="Y37" s="172"/>
      <c r="Z37" s="169"/>
      <c r="AA37" s="169"/>
      <c r="AB37" s="549">
        <f t="shared" si="22"/>
        <v>0</v>
      </c>
      <c r="AC37" s="539"/>
      <c r="AD37" s="175"/>
      <c r="AE37" s="176"/>
      <c r="AF37" s="172"/>
      <c r="AG37" s="169"/>
      <c r="AH37" s="169"/>
      <c r="AI37" s="549">
        <f t="shared" si="23"/>
        <v>0</v>
      </c>
      <c r="AJ37" s="539"/>
      <c r="AK37" s="175"/>
      <c r="AL37" s="176"/>
      <c r="AM37" s="172"/>
      <c r="AN37" s="169"/>
      <c r="AO37" s="169"/>
      <c r="AP37" s="549">
        <f t="shared" si="24"/>
        <v>0</v>
      </c>
      <c r="AQ37" s="539"/>
      <c r="AR37" s="175"/>
      <c r="AS37" s="176"/>
      <c r="AT37" s="172"/>
      <c r="AU37" s="169"/>
      <c r="AV37" s="169"/>
      <c r="AW37" s="549">
        <f t="shared" si="25"/>
        <v>0</v>
      </c>
      <c r="AX37" s="539"/>
      <c r="AY37" s="175"/>
      <c r="AZ37" s="176"/>
      <c r="BA37" s="172"/>
      <c r="BB37" s="169"/>
      <c r="BC37" s="169"/>
      <c r="BD37" s="549">
        <f t="shared" si="26"/>
        <v>0</v>
      </c>
      <c r="BE37" s="539"/>
      <c r="BF37" s="175"/>
      <c r="BG37" s="176"/>
      <c r="BH37" s="172"/>
      <c r="BI37" s="169"/>
      <c r="BJ37" s="169"/>
      <c r="BK37" s="549">
        <f t="shared" si="27"/>
        <v>0</v>
      </c>
      <c r="BL37" s="539"/>
      <c r="BM37" s="175"/>
      <c r="BN37" s="176"/>
      <c r="BO37" s="172"/>
      <c r="BP37" s="169"/>
      <c r="BQ37" s="169"/>
      <c r="BR37" s="549">
        <f t="shared" si="28"/>
        <v>0</v>
      </c>
      <c r="BS37" s="539"/>
      <c r="BT37" s="175"/>
      <c r="BU37" s="176"/>
      <c r="BV37" s="172"/>
      <c r="BW37" s="169"/>
      <c r="BX37" s="169"/>
      <c r="BY37" s="549">
        <f t="shared" si="29"/>
        <v>0</v>
      </c>
      <c r="BZ37" s="539"/>
      <c r="CA37" s="175"/>
      <c r="CB37" s="176"/>
      <c r="CC37" s="172"/>
      <c r="CD37" s="169"/>
      <c r="CE37" s="169"/>
      <c r="CF37" s="549">
        <f t="shared" si="30"/>
        <v>0</v>
      </c>
      <c r="CG37" s="539"/>
      <c r="CH37" s="175"/>
      <c r="CI37" s="176"/>
      <c r="CJ37" s="172"/>
      <c r="CK37" s="169"/>
      <c r="CL37" s="169"/>
      <c r="CM37" s="549">
        <f t="shared" si="31"/>
        <v>0</v>
      </c>
      <c r="CN37" s="539"/>
      <c r="CO37" s="175"/>
      <c r="CP37" s="176"/>
      <c r="CQ37" s="172"/>
      <c r="CR37" s="169"/>
      <c r="CS37" s="169"/>
      <c r="CT37" s="549">
        <f t="shared" si="32"/>
        <v>0</v>
      </c>
      <c r="CU37" s="539"/>
      <c r="CV37" s="175"/>
      <c r="CW37" s="176"/>
      <c r="CX37" s="361"/>
      <c r="CY37" s="108"/>
      <c r="CZ37" s="108"/>
      <c r="DA37" s="549">
        <f t="shared" si="14"/>
        <v>0</v>
      </c>
      <c r="DB37" s="539"/>
      <c r="DC37" s="439"/>
      <c r="DD37" s="439"/>
      <c r="DE37" s="108"/>
      <c r="DF37" s="108"/>
      <c r="DG37" s="108"/>
      <c r="DH37" s="549">
        <f t="shared" si="15"/>
        <v>0</v>
      </c>
      <c r="DI37" s="539"/>
      <c r="DJ37" s="439"/>
      <c r="DK37" s="440"/>
      <c r="DL37" s="555">
        <f t="shared" ca="1" si="33"/>
        <v>0</v>
      </c>
      <c r="DM37" s="539">
        <f>DN37*Довідники!$H$2</f>
        <v>0</v>
      </c>
      <c r="DN37" s="549">
        <f t="shared" si="34"/>
        <v>0</v>
      </c>
      <c r="DO37" s="541" t="str">
        <f t="shared" si="35"/>
        <v xml:space="preserve"> </v>
      </c>
      <c r="DP37" s="556" t="str">
        <f>IF(OR(DO37&lt;Довідники!$J$3, DO37&gt;Довідники!$K$3), "!", "")</f>
        <v>!</v>
      </c>
      <c r="DQ37" s="557"/>
      <c r="DR37" s="558" t="str">
        <f t="shared" si="36"/>
        <v/>
      </c>
      <c r="DS37" s="528"/>
      <c r="DT37" s="555"/>
      <c r="DU37" s="539"/>
      <c r="DV37" s="539"/>
      <c r="DW37" s="540"/>
      <c r="DX37" s="557"/>
      <c r="DY37" s="568"/>
      <c r="DZ37" s="569"/>
      <c r="EA37" s="570"/>
      <c r="ED37" s="91" t="e">
        <f t="shared" ca="1" si="37"/>
        <v>#NAME?</v>
      </c>
      <c r="EE37" s="91" t="e">
        <f t="shared" ca="1" si="38"/>
        <v>#NAME?</v>
      </c>
      <c r="EF37" s="91" t="e">
        <f t="shared" ca="1" si="39"/>
        <v>#NAME?</v>
      </c>
      <c r="EG37" s="91" t="e">
        <f t="shared" ca="1" si="40"/>
        <v>#NAME?</v>
      </c>
      <c r="EH37" s="91" t="e">
        <f t="shared" ca="1" si="41"/>
        <v>#NAME?</v>
      </c>
      <c r="EI37" s="91" t="e">
        <f t="shared" ca="1" si="42"/>
        <v>#NAME?</v>
      </c>
      <c r="EJ37" s="91" t="e">
        <f t="shared" ca="1" si="43"/>
        <v>#NAME?</v>
      </c>
      <c r="EL37" s="207" t="str">
        <f t="shared" ca="1" si="44"/>
        <v/>
      </c>
      <c r="EM37" s="91" t="str">
        <f t="shared" si="45"/>
        <v/>
      </c>
      <c r="EN37" s="91" t="str" cm="1">
        <f t="array" ref="EN37">IF(OR(SUM(ISTEXT(R37:T37)*1,ISNUMBER(W37:X37)*1)&gt;0,SUM(ISTEXT(Y37:AA37)*1,ISNUMBER(AD37:AE37)*1)&gt;0,SUM(ISTEXT(AF37:AH37)*1,ISNUMBER(AK37:AL37)*1)&gt;0,SUM(ISTEXT(AM37:AO37)*1,ISNUMBER(AR37:AS37)*1)&gt;0,SUM(ISTEXT(AT37:AV37)*1,ISNUMBER(AY37:AZ37)*1)&gt;0,SUM(ISTEXT(BA37:BC37)*1,ISNUMBER(BF37:BG37)*1)&gt;0,SUM(ISTEXT(BH37:BJ37)*1,ISNUMBER(BM37:BN37)*1)&gt;0,SUM(ISTEXT(BO37:BQ37)*1,ISNUMBER(BT37:BU37)*1)&gt;0,SUM(ISTEXT(BV37:BX37)*1,ISNUMBER(CA37:CB37)*1)&gt;0,SUM(ISTEXT(CC37:CE37)*1,ISNUMBER(CH37:CI37)*1)&gt;0,SUM(ISTEXT(CJ37:CL37)*1,ISNUMBER(CO37:CP37)*1)&gt;0,SUM(ISTEXT(CQ37:CS37)*1,ISNUMBER(CV37:CW37)*1)&gt;0),"!","")</f>
        <v/>
      </c>
      <c r="EO37" s="91" t="e">
        <f t="shared" ca="1" si="46"/>
        <v>#NAME?</v>
      </c>
      <c r="EP37" s="74" t="e">
        <f t="shared" ca="1" si="47"/>
        <v>#NAME?</v>
      </c>
    </row>
    <row r="38" spans="1:146" hidden="1" x14ac:dyDescent="0.2">
      <c r="A38" s="528" t="e">
        <f ca="1">IF(AND(TRIM($B38)&lt;&gt;"",$E38&lt;&gt;"",$EP38=""),MAX($A$10:A37)+1,"")</f>
        <v>#NAME?</v>
      </c>
      <c r="B38" s="312"/>
      <c r="C38" s="531" t="str">
        <f>IF(ISBLANK(D38)=FALSE,VLOOKUP(D38,Довідники!$B$2:$C$45,2,FALSE),"")</f>
        <v/>
      </c>
      <c r="D38" s="410"/>
      <c r="E38" s="313"/>
      <c r="F38" s="538" t="str">
        <f>_xlfn.CONCAT(IF($X38=Довідники!$E$4,$R$4&amp;",",""),IF($AE38=Довідники!$E$4,$Y$4&amp;",",""),IF($AL38=Довідники!$E$4,$AF$4&amp;",",""),IF($AS38=Довідники!$E$4,$AM$4&amp;",",""),IF($AZ38=Довідники!$E$4,$AT$4&amp;",",""),IF($BG38=Довідники!$E$4,$BA$4&amp;",",""),IF($BN38=Довідники!$E$4,$BH$4&amp;",",""),IF($BU38=Довідники!$E$4,$BO$4&amp;",",""),IF($CB38=Довідники!$E$4,$BV$4&amp;",",""),IF($CI38=Довідники!$E$4,$CC$4&amp;",",""),IF($CP38=Довідники!$E$4,$CJ$4&amp;",",""),IF($CW38=Довідники!$E$4,$CQ$4&amp;",",""),IF($DD38=Довідники!$E$4,$CX$4&amp;",",""),IF($DK38=Довідники!$E$4,$DE$4&amp;",",""))</f>
        <v/>
      </c>
      <c r="G38" s="538" t="str">
        <f>_xlfn.CONCAT(IF($X38=Довідники!$E$3,$R$4&amp;",",""),IF($X38=Довідники!$E$5,$R$4&amp;"*,",""),IF($AE38=Довідники!$E$3,$Y$4&amp;",",""),IF($AE38=Довідники!$E$5,$Y$4&amp;"*,",""),IF($AL38=Довідники!$E$3,$AF$4&amp;",",""),IF($AL38=Довідники!$E$5,$AF$4&amp;"*,",""),IF($AS38=Довідники!$E$3,$AM$4&amp;",",""),IF($AS38=Довідники!$E$5,$AM$4&amp;"*,",""),IF($AZ38=Довідники!$E$3,$AT$4&amp;",",""),IF($AZ38=Довідники!$E$5,$AT$4&amp;"*,",""),IF($BG38=Довідники!$E$3,$BA$4&amp;",",""),IF($BG38=Довідники!$E$5,$BA$4&amp;"*,",""),IF($BN38=Довідники!$E$3,$BH$4&amp;",",""),IF($BN38=Довідники!$E$5,$BH$4&amp;"*,",""),IF($BU38=Довідники!$E$3,$BO$4&amp;",",""),IF($BU38=Довідники!$E$5,$BO$4&amp;"*,",""),IF($CB38=Довідники!$E$3,$BV$4&amp;",",""),IF($CB38=Довідники!$E$5,$BV$4&amp;"*,",""),IF($CI38=Довідники!$E$3,$CC$4&amp;",",""),IF($CI38=Довідники!$E$5,$CC$4&amp;"*,",""),IF($CP38=Довідники!$E$3,$CJ$4&amp;",",""),IF($CP38=Довідники!$E$5,$CJ$4&amp;"*,",""),IF($CW38=Довідники!$E$3,$CQ$4&amp;",",""),IF($CW38=Довідники!$E$5,$CQ$4&amp;"*,",""),IF($DD38=Довідники!$E$3,$CX$4&amp;",",""),IF($DD38=Довідники!$E$5,$CX$4&amp;"*,",""),IF($DK38=Довідники!$E$3,$DE$4&amp;",",""),IF($DK38=Довідники!$E$5,$DE$4&amp;"*,",""))</f>
        <v/>
      </c>
      <c r="H38" s="538" t="str">
        <f>_xlfn.CONCAT(IF($W38=Довідники!$N$4,$R$4&amp;",",""),IF($AD38=Довідники!$N$4,$Y$4&amp;",",""),IF($AK38=Довідники!$N$4,$AF$4&amp;",",""),IF($AR38=Довідники!$N$4,$AM$4&amp;",",""),IF($AY38=Довідники!$N$4,$AT$4&amp;",",""),IF($BF38=Довідники!$N$4,$BA$4&amp;",",""),IF($BM38=Довідники!$N$4,$BH$4&amp;",",""),IF($BT38=Довідники!$N$4,$BO$4&amp;",",""),IF($CA38=Довідники!$N$4,$BV$4&amp;",",""),IF($CH38=Довідники!$N$4,$CC$4&amp;",",""),IF($CO38=Довідники!$N$4,$CJ$4&amp;",",""),IF($CV38=Довідники!$N$4,$CQ$4&amp;",",""),IF($DC38=Довідники!$N$4,$CX$4&amp;",",""),IF($DJ38=Довідники!$N$4,$DE$4&amp;",",""))</f>
        <v/>
      </c>
      <c r="I38" s="538" t="str">
        <f>_xlfn.CONCAT(IF($W38=Довідники!$N$3,$R$4&amp;",",""),IF($AD38=Довідники!$N$3,$Y$4&amp;",",""),IF($AK38=Довідники!$N$3,$AF$4&amp;",",""),IF($AR38=Довідники!$N$3,$AM$4&amp;",",""),IF($AY38=Довідники!$N$3,$AT$4&amp;",",""),IF($BF38=Довідники!$N$3,$BA$4&amp;",",""),IF($BM38=Довідники!$N$3,$BH$4&amp;",",""),IF($BT38=Довідники!$N$3,$BO$4&amp;",",""),IF($CA38=Довідники!$N$3,$BV$4&amp;",",""),IF($CH38=Довідники!$N$3,$CC$4&amp;",",""),IF($CO38=Довідники!$N$3,$CJ$4&amp;",",""),IF($CV38=Довідники!$N$3,$CQ$4&amp;",",""),IF($DC38=Довідники!$N$3,$CX$4&amp;",",""),IF($DJ38=Довідники!$N$3,$DE$4&amp;",",""))</f>
        <v/>
      </c>
      <c r="J38" s="538"/>
      <c r="K38" s="538"/>
      <c r="L38" s="538">
        <f t="shared" ca="1" si="16"/>
        <v>0</v>
      </c>
      <c r="M38" s="539">
        <f t="shared" ca="1" si="17"/>
        <v>0</v>
      </c>
      <c r="N38" s="539">
        <f t="shared" ca="1" si="18"/>
        <v>0</v>
      </c>
      <c r="O38" s="540">
        <f t="shared" ca="1" si="19"/>
        <v>0</v>
      </c>
      <c r="P38" s="541" t="str">
        <f t="shared" si="20"/>
        <v/>
      </c>
      <c r="Q38" s="542" t="str">
        <f>IF(IF(TRIM(P38)="",FALSE,OR($P38&lt;Довідники!$J$8,$P38&gt;Довідники!$K$8)),"!","")</f>
        <v/>
      </c>
      <c r="R38" s="172"/>
      <c r="S38" s="169"/>
      <c r="T38" s="169"/>
      <c r="U38" s="549">
        <f t="shared" si="21"/>
        <v>0</v>
      </c>
      <c r="V38" s="539"/>
      <c r="W38" s="175"/>
      <c r="X38" s="176"/>
      <c r="Y38" s="172"/>
      <c r="Z38" s="169"/>
      <c r="AA38" s="169"/>
      <c r="AB38" s="549">
        <f t="shared" si="22"/>
        <v>0</v>
      </c>
      <c r="AC38" s="539"/>
      <c r="AD38" s="175"/>
      <c r="AE38" s="176"/>
      <c r="AF38" s="172"/>
      <c r="AG38" s="169"/>
      <c r="AH38" s="169"/>
      <c r="AI38" s="549">
        <f t="shared" si="23"/>
        <v>0</v>
      </c>
      <c r="AJ38" s="539"/>
      <c r="AK38" s="175"/>
      <c r="AL38" s="176"/>
      <c r="AM38" s="172"/>
      <c r="AN38" s="169"/>
      <c r="AO38" s="169"/>
      <c r="AP38" s="549">
        <f t="shared" si="24"/>
        <v>0</v>
      </c>
      <c r="AQ38" s="539"/>
      <c r="AR38" s="175"/>
      <c r="AS38" s="176"/>
      <c r="AT38" s="172"/>
      <c r="AU38" s="169"/>
      <c r="AV38" s="169"/>
      <c r="AW38" s="549">
        <f t="shared" si="25"/>
        <v>0</v>
      </c>
      <c r="AX38" s="539"/>
      <c r="AY38" s="175"/>
      <c r="AZ38" s="176"/>
      <c r="BA38" s="172"/>
      <c r="BB38" s="169"/>
      <c r="BC38" s="169"/>
      <c r="BD38" s="549">
        <f t="shared" si="26"/>
        <v>0</v>
      </c>
      <c r="BE38" s="539"/>
      <c r="BF38" s="175"/>
      <c r="BG38" s="176"/>
      <c r="BH38" s="172"/>
      <c r="BI38" s="169"/>
      <c r="BJ38" s="169"/>
      <c r="BK38" s="549">
        <f t="shared" si="27"/>
        <v>0</v>
      </c>
      <c r="BL38" s="539"/>
      <c r="BM38" s="175"/>
      <c r="BN38" s="176"/>
      <c r="BO38" s="172"/>
      <c r="BP38" s="169"/>
      <c r="BQ38" s="169"/>
      <c r="BR38" s="549">
        <f t="shared" si="28"/>
        <v>0</v>
      </c>
      <c r="BS38" s="539"/>
      <c r="BT38" s="175"/>
      <c r="BU38" s="176"/>
      <c r="BV38" s="172"/>
      <c r="BW38" s="169"/>
      <c r="BX38" s="169"/>
      <c r="BY38" s="549">
        <f t="shared" si="29"/>
        <v>0</v>
      </c>
      <c r="BZ38" s="539"/>
      <c r="CA38" s="175"/>
      <c r="CB38" s="176"/>
      <c r="CC38" s="172"/>
      <c r="CD38" s="169"/>
      <c r="CE38" s="169"/>
      <c r="CF38" s="549">
        <f t="shared" si="30"/>
        <v>0</v>
      </c>
      <c r="CG38" s="539"/>
      <c r="CH38" s="175"/>
      <c r="CI38" s="176"/>
      <c r="CJ38" s="172"/>
      <c r="CK38" s="169"/>
      <c r="CL38" s="169"/>
      <c r="CM38" s="549">
        <f t="shared" si="31"/>
        <v>0</v>
      </c>
      <c r="CN38" s="539"/>
      <c r="CO38" s="175"/>
      <c r="CP38" s="176"/>
      <c r="CQ38" s="172"/>
      <c r="CR38" s="169"/>
      <c r="CS38" s="169"/>
      <c r="CT38" s="549">
        <f t="shared" si="32"/>
        <v>0</v>
      </c>
      <c r="CU38" s="539"/>
      <c r="CV38" s="175"/>
      <c r="CW38" s="176"/>
      <c r="CX38" s="361"/>
      <c r="CY38" s="108"/>
      <c r="CZ38" s="108"/>
      <c r="DA38" s="549">
        <f t="shared" si="14"/>
        <v>0</v>
      </c>
      <c r="DB38" s="539"/>
      <c r="DC38" s="439"/>
      <c r="DD38" s="439"/>
      <c r="DE38" s="108"/>
      <c r="DF38" s="108"/>
      <c r="DG38" s="108"/>
      <c r="DH38" s="549">
        <f t="shared" si="15"/>
        <v>0</v>
      </c>
      <c r="DI38" s="539"/>
      <c r="DJ38" s="439"/>
      <c r="DK38" s="440"/>
      <c r="DL38" s="555">
        <f t="shared" ca="1" si="33"/>
        <v>0</v>
      </c>
      <c r="DM38" s="539">
        <f>DN38*Довідники!$H$2</f>
        <v>0</v>
      </c>
      <c r="DN38" s="549">
        <f t="shared" si="34"/>
        <v>0</v>
      </c>
      <c r="DO38" s="541" t="str">
        <f t="shared" si="35"/>
        <v xml:space="preserve"> </v>
      </c>
      <c r="DP38" s="556" t="str">
        <f>IF(OR(DO38&lt;Довідники!$J$3, DO38&gt;Довідники!$K$3), "!", "")</f>
        <v>!</v>
      </c>
      <c r="DQ38" s="557"/>
      <c r="DR38" s="558" t="str">
        <f t="shared" si="36"/>
        <v/>
      </c>
      <c r="DS38" s="528"/>
      <c r="DT38" s="555"/>
      <c r="DU38" s="539"/>
      <c r="DV38" s="539"/>
      <c r="DW38" s="540"/>
      <c r="DX38" s="557"/>
      <c r="DY38" s="568"/>
      <c r="DZ38" s="569"/>
      <c r="EA38" s="570"/>
      <c r="ED38" s="91" t="e">
        <f t="shared" ca="1" si="37"/>
        <v>#NAME?</v>
      </c>
      <c r="EE38" s="91" t="e">
        <f t="shared" ca="1" si="38"/>
        <v>#NAME?</v>
      </c>
      <c r="EF38" s="91" t="e">
        <f t="shared" ca="1" si="39"/>
        <v>#NAME?</v>
      </c>
      <c r="EG38" s="91" t="e">
        <f t="shared" ca="1" si="40"/>
        <v>#NAME?</v>
      </c>
      <c r="EH38" s="91" t="e">
        <f t="shared" ca="1" si="41"/>
        <v>#NAME?</v>
      </c>
      <c r="EI38" s="91" t="e">
        <f t="shared" ca="1" si="42"/>
        <v>#NAME?</v>
      </c>
      <c r="EJ38" s="91" t="e">
        <f t="shared" ca="1" si="43"/>
        <v>#NAME?</v>
      </c>
      <c r="EL38" s="207" t="str">
        <f t="shared" ca="1" si="44"/>
        <v/>
      </c>
      <c r="EM38" s="91" t="str">
        <f t="shared" si="45"/>
        <v/>
      </c>
      <c r="EN38" s="91" t="str" cm="1">
        <f t="array" ref="EN38">IF(OR(SUM(ISTEXT(R38:T38)*1,ISNUMBER(W38:X38)*1)&gt;0,SUM(ISTEXT(Y38:AA38)*1,ISNUMBER(AD38:AE38)*1)&gt;0,SUM(ISTEXT(AF38:AH38)*1,ISNUMBER(AK38:AL38)*1)&gt;0,SUM(ISTEXT(AM38:AO38)*1,ISNUMBER(AR38:AS38)*1)&gt;0,SUM(ISTEXT(AT38:AV38)*1,ISNUMBER(AY38:AZ38)*1)&gt;0,SUM(ISTEXT(BA38:BC38)*1,ISNUMBER(BF38:BG38)*1)&gt;0,SUM(ISTEXT(BH38:BJ38)*1,ISNUMBER(BM38:BN38)*1)&gt;0,SUM(ISTEXT(BO38:BQ38)*1,ISNUMBER(BT38:BU38)*1)&gt;0,SUM(ISTEXT(BV38:BX38)*1,ISNUMBER(CA38:CB38)*1)&gt;0,SUM(ISTEXT(CC38:CE38)*1,ISNUMBER(CH38:CI38)*1)&gt;0,SUM(ISTEXT(CJ38:CL38)*1,ISNUMBER(CO38:CP38)*1)&gt;0,SUM(ISTEXT(CQ38:CS38)*1,ISNUMBER(CV38:CW38)*1)&gt;0),"!","")</f>
        <v/>
      </c>
      <c r="EO38" s="91" t="e">
        <f t="shared" ca="1" si="46"/>
        <v>#NAME?</v>
      </c>
      <c r="EP38" s="74" t="e">
        <f t="shared" ca="1" si="47"/>
        <v>#NAME?</v>
      </c>
    </row>
    <row r="39" spans="1:146" hidden="1" x14ac:dyDescent="0.2">
      <c r="A39" s="528" t="e">
        <f ca="1">IF(AND(TRIM($B39)&lt;&gt;"",$E39&lt;&gt;"",$EP39=""),MAX($A$10:A38)+1,"")</f>
        <v>#NAME?</v>
      </c>
      <c r="B39" s="312"/>
      <c r="C39" s="531" t="str">
        <f>IF(ISBLANK(D39)=FALSE,VLOOKUP(D39,Довідники!$B$2:$C$45,2,FALSE),"")</f>
        <v/>
      </c>
      <c r="D39" s="410"/>
      <c r="E39" s="313"/>
      <c r="F39" s="538" t="str">
        <f>_xlfn.CONCAT(IF($X39=Довідники!$E$4,$R$4&amp;",",""),IF($AE39=Довідники!$E$4,$Y$4&amp;",",""),IF($AL39=Довідники!$E$4,$AF$4&amp;",",""),IF($AS39=Довідники!$E$4,$AM$4&amp;",",""),IF($AZ39=Довідники!$E$4,$AT$4&amp;",",""),IF($BG39=Довідники!$E$4,$BA$4&amp;",",""),IF($BN39=Довідники!$E$4,$BH$4&amp;",",""),IF($BU39=Довідники!$E$4,$BO$4&amp;",",""),IF($CB39=Довідники!$E$4,$BV$4&amp;",",""),IF($CI39=Довідники!$E$4,$CC$4&amp;",",""),IF($CP39=Довідники!$E$4,$CJ$4&amp;",",""),IF($CW39=Довідники!$E$4,$CQ$4&amp;",",""),IF($DD39=Довідники!$E$4,$CX$4&amp;",",""),IF($DK39=Довідники!$E$4,$DE$4&amp;",",""))</f>
        <v/>
      </c>
      <c r="G39" s="538" t="str">
        <f>_xlfn.CONCAT(IF($X39=Довідники!$E$3,$R$4&amp;",",""),IF($X39=Довідники!$E$5,$R$4&amp;"*,",""),IF($AE39=Довідники!$E$3,$Y$4&amp;",",""),IF($AE39=Довідники!$E$5,$Y$4&amp;"*,",""),IF($AL39=Довідники!$E$3,$AF$4&amp;",",""),IF($AL39=Довідники!$E$5,$AF$4&amp;"*,",""),IF($AS39=Довідники!$E$3,$AM$4&amp;",",""),IF($AS39=Довідники!$E$5,$AM$4&amp;"*,",""),IF($AZ39=Довідники!$E$3,$AT$4&amp;",",""),IF($AZ39=Довідники!$E$5,$AT$4&amp;"*,",""),IF($BG39=Довідники!$E$3,$BA$4&amp;",",""),IF($BG39=Довідники!$E$5,$BA$4&amp;"*,",""),IF($BN39=Довідники!$E$3,$BH$4&amp;",",""),IF($BN39=Довідники!$E$5,$BH$4&amp;"*,",""),IF($BU39=Довідники!$E$3,$BO$4&amp;",",""),IF($BU39=Довідники!$E$5,$BO$4&amp;"*,",""),IF($CB39=Довідники!$E$3,$BV$4&amp;",",""),IF($CB39=Довідники!$E$5,$BV$4&amp;"*,",""),IF($CI39=Довідники!$E$3,$CC$4&amp;",",""),IF($CI39=Довідники!$E$5,$CC$4&amp;"*,",""),IF($CP39=Довідники!$E$3,$CJ$4&amp;",",""),IF($CP39=Довідники!$E$5,$CJ$4&amp;"*,",""),IF($CW39=Довідники!$E$3,$CQ$4&amp;",",""),IF($CW39=Довідники!$E$5,$CQ$4&amp;"*,",""),IF($DD39=Довідники!$E$3,$CX$4&amp;",",""),IF($DD39=Довідники!$E$5,$CX$4&amp;"*,",""),IF($DK39=Довідники!$E$3,$DE$4&amp;",",""),IF($DK39=Довідники!$E$5,$DE$4&amp;"*,",""))</f>
        <v/>
      </c>
      <c r="H39" s="538" t="str">
        <f>_xlfn.CONCAT(IF($W39=Довідники!$N$4,$R$4&amp;",",""),IF($AD39=Довідники!$N$4,$Y$4&amp;",",""),IF($AK39=Довідники!$N$4,$AF$4&amp;",",""),IF($AR39=Довідники!$N$4,$AM$4&amp;",",""),IF($AY39=Довідники!$N$4,$AT$4&amp;",",""),IF($BF39=Довідники!$N$4,$BA$4&amp;",",""),IF($BM39=Довідники!$N$4,$BH$4&amp;",",""),IF($BT39=Довідники!$N$4,$BO$4&amp;",",""),IF($CA39=Довідники!$N$4,$BV$4&amp;",",""),IF($CH39=Довідники!$N$4,$CC$4&amp;",",""),IF($CO39=Довідники!$N$4,$CJ$4&amp;",",""),IF($CV39=Довідники!$N$4,$CQ$4&amp;",",""),IF($DC39=Довідники!$N$4,$CX$4&amp;",",""),IF($DJ39=Довідники!$N$4,$DE$4&amp;",",""))</f>
        <v/>
      </c>
      <c r="I39" s="538" t="str">
        <f>_xlfn.CONCAT(IF($W39=Довідники!$N$3,$R$4&amp;",",""),IF($AD39=Довідники!$N$3,$Y$4&amp;",",""),IF($AK39=Довідники!$N$3,$AF$4&amp;",",""),IF($AR39=Довідники!$N$3,$AM$4&amp;",",""),IF($AY39=Довідники!$N$3,$AT$4&amp;",",""),IF($BF39=Довідники!$N$3,$BA$4&amp;",",""),IF($BM39=Довідники!$N$3,$BH$4&amp;",",""),IF($BT39=Довідники!$N$3,$BO$4&amp;",",""),IF($CA39=Довідники!$N$3,$BV$4&amp;",",""),IF($CH39=Довідники!$N$3,$CC$4&amp;",",""),IF($CO39=Довідники!$N$3,$CJ$4&amp;",",""),IF($CV39=Довідники!$N$3,$CQ$4&amp;",",""),IF($DC39=Довідники!$N$3,$CX$4&amp;",",""),IF($DJ39=Довідники!$N$3,$DE$4&amp;",",""))</f>
        <v/>
      </c>
      <c r="J39" s="538"/>
      <c r="K39" s="538"/>
      <c r="L39" s="538">
        <f t="shared" ca="1" si="16"/>
        <v>0</v>
      </c>
      <c r="M39" s="539">
        <f t="shared" ca="1" si="17"/>
        <v>0</v>
      </c>
      <c r="N39" s="539">
        <f t="shared" ca="1" si="18"/>
        <v>0</v>
      </c>
      <c r="O39" s="540">
        <f t="shared" ca="1" si="19"/>
        <v>0</v>
      </c>
      <c r="P39" s="541" t="str">
        <f t="shared" si="20"/>
        <v/>
      </c>
      <c r="Q39" s="542" t="str">
        <f>IF(IF(TRIM(P39)="",FALSE,OR($P39&lt;Довідники!$J$8,$P39&gt;Довідники!$K$8)),"!","")</f>
        <v/>
      </c>
      <c r="R39" s="172"/>
      <c r="S39" s="169"/>
      <c r="T39" s="169"/>
      <c r="U39" s="549">
        <f t="shared" si="21"/>
        <v>0</v>
      </c>
      <c r="V39" s="539"/>
      <c r="W39" s="175"/>
      <c r="X39" s="176"/>
      <c r="Y39" s="172"/>
      <c r="Z39" s="169"/>
      <c r="AA39" s="169"/>
      <c r="AB39" s="549">
        <f t="shared" si="22"/>
        <v>0</v>
      </c>
      <c r="AC39" s="539"/>
      <c r="AD39" s="175"/>
      <c r="AE39" s="176"/>
      <c r="AF39" s="172"/>
      <c r="AG39" s="169"/>
      <c r="AH39" s="169"/>
      <c r="AI39" s="549">
        <f t="shared" si="23"/>
        <v>0</v>
      </c>
      <c r="AJ39" s="539"/>
      <c r="AK39" s="175"/>
      <c r="AL39" s="176"/>
      <c r="AM39" s="172"/>
      <c r="AN39" s="169"/>
      <c r="AO39" s="169"/>
      <c r="AP39" s="549">
        <f t="shared" si="24"/>
        <v>0</v>
      </c>
      <c r="AQ39" s="539"/>
      <c r="AR39" s="175"/>
      <c r="AS39" s="176"/>
      <c r="AT39" s="172"/>
      <c r="AU39" s="169"/>
      <c r="AV39" s="169"/>
      <c r="AW39" s="549">
        <f t="shared" si="25"/>
        <v>0</v>
      </c>
      <c r="AX39" s="539"/>
      <c r="AY39" s="175"/>
      <c r="AZ39" s="176"/>
      <c r="BA39" s="172"/>
      <c r="BB39" s="169"/>
      <c r="BC39" s="169"/>
      <c r="BD39" s="549">
        <f t="shared" si="26"/>
        <v>0</v>
      </c>
      <c r="BE39" s="539"/>
      <c r="BF39" s="175"/>
      <c r="BG39" s="176"/>
      <c r="BH39" s="172"/>
      <c r="BI39" s="169"/>
      <c r="BJ39" s="169"/>
      <c r="BK39" s="549">
        <f t="shared" si="27"/>
        <v>0</v>
      </c>
      <c r="BL39" s="539"/>
      <c r="BM39" s="175"/>
      <c r="BN39" s="176"/>
      <c r="BO39" s="172"/>
      <c r="BP39" s="169"/>
      <c r="BQ39" s="169"/>
      <c r="BR39" s="549">
        <f t="shared" si="28"/>
        <v>0</v>
      </c>
      <c r="BS39" s="539"/>
      <c r="BT39" s="175"/>
      <c r="BU39" s="176"/>
      <c r="BV39" s="172"/>
      <c r="BW39" s="169"/>
      <c r="BX39" s="169"/>
      <c r="BY39" s="549">
        <f t="shared" si="29"/>
        <v>0</v>
      </c>
      <c r="BZ39" s="539"/>
      <c r="CA39" s="175"/>
      <c r="CB39" s="176"/>
      <c r="CC39" s="172"/>
      <c r="CD39" s="169"/>
      <c r="CE39" s="169"/>
      <c r="CF39" s="549">
        <f t="shared" si="30"/>
        <v>0</v>
      </c>
      <c r="CG39" s="539"/>
      <c r="CH39" s="175"/>
      <c r="CI39" s="176"/>
      <c r="CJ39" s="172"/>
      <c r="CK39" s="169"/>
      <c r="CL39" s="169"/>
      <c r="CM39" s="549">
        <f t="shared" si="31"/>
        <v>0</v>
      </c>
      <c r="CN39" s="539"/>
      <c r="CO39" s="175"/>
      <c r="CP39" s="176"/>
      <c r="CQ39" s="172"/>
      <c r="CR39" s="169"/>
      <c r="CS39" s="169"/>
      <c r="CT39" s="549">
        <f t="shared" si="32"/>
        <v>0</v>
      </c>
      <c r="CU39" s="539"/>
      <c r="CV39" s="175"/>
      <c r="CW39" s="176"/>
      <c r="CX39" s="361"/>
      <c r="CY39" s="108"/>
      <c r="CZ39" s="108"/>
      <c r="DA39" s="549">
        <f t="shared" si="14"/>
        <v>0</v>
      </c>
      <c r="DB39" s="539"/>
      <c r="DC39" s="439"/>
      <c r="DD39" s="439"/>
      <c r="DE39" s="108"/>
      <c r="DF39" s="108"/>
      <c r="DG39" s="108"/>
      <c r="DH39" s="549">
        <f t="shared" si="15"/>
        <v>0</v>
      </c>
      <c r="DI39" s="539"/>
      <c r="DJ39" s="439"/>
      <c r="DK39" s="440"/>
      <c r="DL39" s="555">
        <f t="shared" ca="1" si="33"/>
        <v>0</v>
      </c>
      <c r="DM39" s="539">
        <f>DN39*Довідники!$H$2</f>
        <v>0</v>
      </c>
      <c r="DN39" s="549">
        <f t="shared" si="34"/>
        <v>0</v>
      </c>
      <c r="DO39" s="541" t="str">
        <f t="shared" si="35"/>
        <v xml:space="preserve"> </v>
      </c>
      <c r="DP39" s="556" t="str">
        <f>IF(OR(DO39&lt;Довідники!$J$3, DO39&gt;Довідники!$K$3), "!", "")</f>
        <v>!</v>
      </c>
      <c r="DQ39" s="557"/>
      <c r="DR39" s="558" t="str">
        <f t="shared" si="36"/>
        <v/>
      </c>
      <c r="DS39" s="528"/>
      <c r="DT39" s="555"/>
      <c r="DU39" s="539"/>
      <c r="DV39" s="539"/>
      <c r="DW39" s="540"/>
      <c r="DX39" s="557"/>
      <c r="DY39" s="568"/>
      <c r="DZ39" s="569"/>
      <c r="EA39" s="570"/>
      <c r="ED39" s="91" t="e">
        <f t="shared" ca="1" si="37"/>
        <v>#NAME?</v>
      </c>
      <c r="EE39" s="91" t="e">
        <f t="shared" ca="1" si="38"/>
        <v>#NAME?</v>
      </c>
      <c r="EF39" s="91" t="e">
        <f t="shared" ca="1" si="39"/>
        <v>#NAME?</v>
      </c>
      <c r="EG39" s="91" t="e">
        <f t="shared" ca="1" si="40"/>
        <v>#NAME?</v>
      </c>
      <c r="EH39" s="91" t="e">
        <f t="shared" ca="1" si="41"/>
        <v>#NAME?</v>
      </c>
      <c r="EI39" s="91" t="e">
        <f t="shared" ca="1" si="42"/>
        <v>#NAME?</v>
      </c>
      <c r="EJ39" s="91" t="e">
        <f t="shared" ca="1" si="43"/>
        <v>#NAME?</v>
      </c>
      <c r="EL39" s="207" t="str">
        <f t="shared" ca="1" si="44"/>
        <v/>
      </c>
      <c r="EM39" s="91" t="str">
        <f t="shared" si="45"/>
        <v/>
      </c>
      <c r="EN39" s="91" t="str" cm="1">
        <f t="array" ref="EN39">IF(OR(SUM(ISTEXT(R39:T39)*1,ISNUMBER(W39:X39)*1)&gt;0,SUM(ISTEXT(Y39:AA39)*1,ISNUMBER(AD39:AE39)*1)&gt;0,SUM(ISTEXT(AF39:AH39)*1,ISNUMBER(AK39:AL39)*1)&gt;0,SUM(ISTEXT(AM39:AO39)*1,ISNUMBER(AR39:AS39)*1)&gt;0,SUM(ISTEXT(AT39:AV39)*1,ISNUMBER(AY39:AZ39)*1)&gt;0,SUM(ISTEXT(BA39:BC39)*1,ISNUMBER(BF39:BG39)*1)&gt;0,SUM(ISTEXT(BH39:BJ39)*1,ISNUMBER(BM39:BN39)*1)&gt;0,SUM(ISTEXT(BO39:BQ39)*1,ISNUMBER(BT39:BU39)*1)&gt;0,SUM(ISTEXT(BV39:BX39)*1,ISNUMBER(CA39:CB39)*1)&gt;0,SUM(ISTEXT(CC39:CE39)*1,ISNUMBER(CH39:CI39)*1)&gt;0,SUM(ISTEXT(CJ39:CL39)*1,ISNUMBER(CO39:CP39)*1)&gt;0,SUM(ISTEXT(CQ39:CS39)*1,ISNUMBER(CV39:CW39)*1)&gt;0),"!","")</f>
        <v/>
      </c>
      <c r="EO39" s="91" t="e">
        <f t="shared" ca="1" si="46"/>
        <v>#NAME?</v>
      </c>
      <c r="EP39" s="74" t="e">
        <f t="shared" ca="1" si="47"/>
        <v>#NAME?</v>
      </c>
    </row>
    <row r="40" spans="1:146" hidden="1" x14ac:dyDescent="0.2">
      <c r="A40" s="528" t="e">
        <f ca="1">IF(AND(TRIM($B40)&lt;&gt;"",$E40&lt;&gt;"",$EP40=""),MAX($A$10:A39)+1,"")</f>
        <v>#NAME?</v>
      </c>
      <c r="B40" s="312"/>
      <c r="C40" s="531" t="str">
        <f>IF(ISBLANK(D40)=FALSE,VLOOKUP(D40,Довідники!$B$2:$C$45,2,FALSE),"")</f>
        <v/>
      </c>
      <c r="D40" s="410"/>
      <c r="E40" s="313"/>
      <c r="F40" s="538" t="str">
        <f>_xlfn.CONCAT(IF($X40=Довідники!$E$4,$R$4&amp;",",""),IF($AE40=Довідники!$E$4,$Y$4&amp;",",""),IF($AL40=Довідники!$E$4,$AF$4&amp;",",""),IF($AS40=Довідники!$E$4,$AM$4&amp;",",""),IF($AZ40=Довідники!$E$4,$AT$4&amp;",",""),IF($BG40=Довідники!$E$4,$BA$4&amp;",",""),IF($BN40=Довідники!$E$4,$BH$4&amp;",",""),IF($BU40=Довідники!$E$4,$BO$4&amp;",",""),IF($CB40=Довідники!$E$4,$BV$4&amp;",",""),IF($CI40=Довідники!$E$4,$CC$4&amp;",",""),IF($CP40=Довідники!$E$4,$CJ$4&amp;",",""),IF($CW40=Довідники!$E$4,$CQ$4&amp;",",""),IF($DD40=Довідники!$E$4,$CX$4&amp;",",""),IF($DK40=Довідники!$E$4,$DE$4&amp;",",""))</f>
        <v/>
      </c>
      <c r="G40" s="538" t="str">
        <f>_xlfn.CONCAT(IF($X40=Довідники!$E$3,$R$4&amp;",",""),IF($X40=Довідники!$E$5,$R$4&amp;"*,",""),IF($AE40=Довідники!$E$3,$Y$4&amp;",",""),IF($AE40=Довідники!$E$5,$Y$4&amp;"*,",""),IF($AL40=Довідники!$E$3,$AF$4&amp;",",""),IF($AL40=Довідники!$E$5,$AF$4&amp;"*,",""),IF($AS40=Довідники!$E$3,$AM$4&amp;",",""),IF($AS40=Довідники!$E$5,$AM$4&amp;"*,",""),IF($AZ40=Довідники!$E$3,$AT$4&amp;",",""),IF($AZ40=Довідники!$E$5,$AT$4&amp;"*,",""),IF($BG40=Довідники!$E$3,$BA$4&amp;",",""),IF($BG40=Довідники!$E$5,$BA$4&amp;"*,",""),IF($BN40=Довідники!$E$3,$BH$4&amp;",",""),IF($BN40=Довідники!$E$5,$BH$4&amp;"*,",""),IF($BU40=Довідники!$E$3,$BO$4&amp;",",""),IF($BU40=Довідники!$E$5,$BO$4&amp;"*,",""),IF($CB40=Довідники!$E$3,$BV$4&amp;",",""),IF($CB40=Довідники!$E$5,$BV$4&amp;"*,",""),IF($CI40=Довідники!$E$3,$CC$4&amp;",",""),IF($CI40=Довідники!$E$5,$CC$4&amp;"*,",""),IF($CP40=Довідники!$E$3,$CJ$4&amp;",",""),IF($CP40=Довідники!$E$5,$CJ$4&amp;"*,",""),IF($CW40=Довідники!$E$3,$CQ$4&amp;",",""),IF($CW40=Довідники!$E$5,$CQ$4&amp;"*,",""),IF($DD40=Довідники!$E$3,$CX$4&amp;",",""),IF($DD40=Довідники!$E$5,$CX$4&amp;"*,",""),IF($DK40=Довідники!$E$3,$DE$4&amp;",",""),IF($DK40=Довідники!$E$5,$DE$4&amp;"*,",""))</f>
        <v/>
      </c>
      <c r="H40" s="538" t="str">
        <f>_xlfn.CONCAT(IF($W40=Довідники!$N$4,$R$4&amp;",",""),IF($AD40=Довідники!$N$4,$Y$4&amp;",",""),IF($AK40=Довідники!$N$4,$AF$4&amp;",",""),IF($AR40=Довідники!$N$4,$AM$4&amp;",",""),IF($AY40=Довідники!$N$4,$AT$4&amp;",",""),IF($BF40=Довідники!$N$4,$BA$4&amp;",",""),IF($BM40=Довідники!$N$4,$BH$4&amp;",",""),IF($BT40=Довідники!$N$4,$BO$4&amp;",",""),IF($CA40=Довідники!$N$4,$BV$4&amp;",",""),IF($CH40=Довідники!$N$4,$CC$4&amp;",",""),IF($CO40=Довідники!$N$4,$CJ$4&amp;",",""),IF($CV40=Довідники!$N$4,$CQ$4&amp;",",""),IF($DC40=Довідники!$N$4,$CX$4&amp;",",""),IF($DJ40=Довідники!$N$4,$DE$4&amp;",",""))</f>
        <v/>
      </c>
      <c r="I40" s="538" t="str">
        <f>_xlfn.CONCAT(IF($W40=Довідники!$N$3,$R$4&amp;",",""),IF($AD40=Довідники!$N$3,$Y$4&amp;",",""),IF($AK40=Довідники!$N$3,$AF$4&amp;",",""),IF($AR40=Довідники!$N$3,$AM$4&amp;",",""),IF($AY40=Довідники!$N$3,$AT$4&amp;",",""),IF($BF40=Довідники!$N$3,$BA$4&amp;",",""),IF($BM40=Довідники!$N$3,$BH$4&amp;",",""),IF($BT40=Довідники!$N$3,$BO$4&amp;",",""),IF($CA40=Довідники!$N$3,$BV$4&amp;",",""),IF($CH40=Довідники!$N$3,$CC$4&amp;",",""),IF($CO40=Довідники!$N$3,$CJ$4&amp;",",""),IF($CV40=Довідники!$N$3,$CQ$4&amp;",",""),IF($DC40=Довідники!$N$3,$CX$4&amp;",",""),IF($DJ40=Довідники!$N$3,$DE$4&amp;",",""))</f>
        <v/>
      </c>
      <c r="J40" s="538"/>
      <c r="K40" s="538"/>
      <c r="L40" s="538">
        <f t="shared" ca="1" si="16"/>
        <v>0</v>
      </c>
      <c r="M40" s="539">
        <f t="shared" ca="1" si="17"/>
        <v>0</v>
      </c>
      <c r="N40" s="539">
        <f t="shared" ca="1" si="18"/>
        <v>0</v>
      </c>
      <c r="O40" s="540">
        <f t="shared" ca="1" si="19"/>
        <v>0</v>
      </c>
      <c r="P40" s="541" t="str">
        <f t="shared" si="20"/>
        <v/>
      </c>
      <c r="Q40" s="542" t="str">
        <f>IF(IF(TRIM(P40)="",FALSE,OR($P40&lt;Довідники!$J$8,$P40&gt;Довідники!$K$8)),"!","")</f>
        <v/>
      </c>
      <c r="R40" s="172"/>
      <c r="S40" s="169"/>
      <c r="T40" s="169"/>
      <c r="U40" s="549">
        <f t="shared" si="21"/>
        <v>0</v>
      </c>
      <c r="V40" s="539"/>
      <c r="W40" s="175"/>
      <c r="X40" s="176"/>
      <c r="Y40" s="172"/>
      <c r="Z40" s="169"/>
      <c r="AA40" s="169"/>
      <c r="AB40" s="549">
        <f t="shared" si="22"/>
        <v>0</v>
      </c>
      <c r="AC40" s="539"/>
      <c r="AD40" s="175"/>
      <c r="AE40" s="176"/>
      <c r="AF40" s="172"/>
      <c r="AG40" s="169"/>
      <c r="AH40" s="169"/>
      <c r="AI40" s="549">
        <f t="shared" si="23"/>
        <v>0</v>
      </c>
      <c r="AJ40" s="539"/>
      <c r="AK40" s="175"/>
      <c r="AL40" s="176"/>
      <c r="AM40" s="172"/>
      <c r="AN40" s="169"/>
      <c r="AO40" s="169"/>
      <c r="AP40" s="549">
        <f t="shared" si="24"/>
        <v>0</v>
      </c>
      <c r="AQ40" s="539"/>
      <c r="AR40" s="175"/>
      <c r="AS40" s="176"/>
      <c r="AT40" s="172"/>
      <c r="AU40" s="169"/>
      <c r="AV40" s="169"/>
      <c r="AW40" s="549">
        <f t="shared" si="25"/>
        <v>0</v>
      </c>
      <c r="AX40" s="539"/>
      <c r="AY40" s="175"/>
      <c r="AZ40" s="176"/>
      <c r="BA40" s="172"/>
      <c r="BB40" s="169"/>
      <c r="BC40" s="169"/>
      <c r="BD40" s="549">
        <f t="shared" si="26"/>
        <v>0</v>
      </c>
      <c r="BE40" s="539"/>
      <c r="BF40" s="175"/>
      <c r="BG40" s="176"/>
      <c r="BH40" s="172"/>
      <c r="BI40" s="169"/>
      <c r="BJ40" s="169"/>
      <c r="BK40" s="549">
        <f t="shared" si="27"/>
        <v>0</v>
      </c>
      <c r="BL40" s="539"/>
      <c r="BM40" s="175"/>
      <c r="BN40" s="176"/>
      <c r="BO40" s="172"/>
      <c r="BP40" s="169"/>
      <c r="BQ40" s="169"/>
      <c r="BR40" s="549">
        <f t="shared" si="28"/>
        <v>0</v>
      </c>
      <c r="BS40" s="539"/>
      <c r="BT40" s="175"/>
      <c r="BU40" s="176"/>
      <c r="BV40" s="172"/>
      <c r="BW40" s="169"/>
      <c r="BX40" s="169"/>
      <c r="BY40" s="549">
        <f t="shared" si="29"/>
        <v>0</v>
      </c>
      <c r="BZ40" s="539"/>
      <c r="CA40" s="175"/>
      <c r="CB40" s="176"/>
      <c r="CC40" s="172"/>
      <c r="CD40" s="169"/>
      <c r="CE40" s="169"/>
      <c r="CF40" s="549">
        <f t="shared" si="30"/>
        <v>0</v>
      </c>
      <c r="CG40" s="539"/>
      <c r="CH40" s="175"/>
      <c r="CI40" s="176"/>
      <c r="CJ40" s="172"/>
      <c r="CK40" s="169"/>
      <c r="CL40" s="169"/>
      <c r="CM40" s="549">
        <f t="shared" si="31"/>
        <v>0</v>
      </c>
      <c r="CN40" s="539"/>
      <c r="CO40" s="175"/>
      <c r="CP40" s="176"/>
      <c r="CQ40" s="172"/>
      <c r="CR40" s="169"/>
      <c r="CS40" s="169"/>
      <c r="CT40" s="549">
        <f t="shared" si="32"/>
        <v>0</v>
      </c>
      <c r="CU40" s="539"/>
      <c r="CV40" s="175"/>
      <c r="CW40" s="176"/>
      <c r="CX40" s="361"/>
      <c r="CY40" s="108"/>
      <c r="CZ40" s="108"/>
      <c r="DA40" s="549">
        <f t="shared" si="14"/>
        <v>0</v>
      </c>
      <c r="DB40" s="539"/>
      <c r="DC40" s="439"/>
      <c r="DD40" s="439"/>
      <c r="DE40" s="108"/>
      <c r="DF40" s="108"/>
      <c r="DG40" s="108"/>
      <c r="DH40" s="549">
        <f t="shared" si="15"/>
        <v>0</v>
      </c>
      <c r="DI40" s="539"/>
      <c r="DJ40" s="439"/>
      <c r="DK40" s="440"/>
      <c r="DL40" s="555">
        <f t="shared" ca="1" si="33"/>
        <v>0</v>
      </c>
      <c r="DM40" s="539">
        <f>DN40*Довідники!$H$2</f>
        <v>0</v>
      </c>
      <c r="DN40" s="549">
        <f t="shared" si="34"/>
        <v>0</v>
      </c>
      <c r="DO40" s="541" t="str">
        <f t="shared" si="35"/>
        <v xml:space="preserve"> </v>
      </c>
      <c r="DP40" s="556" t="str">
        <f>IF(OR(DO40&lt;Довідники!$J$3, DO40&gt;Довідники!$K$3), "!", "")</f>
        <v>!</v>
      </c>
      <c r="DQ40" s="557"/>
      <c r="DR40" s="558" t="str">
        <f t="shared" si="36"/>
        <v/>
      </c>
      <c r="DS40" s="528"/>
      <c r="DT40" s="555"/>
      <c r="DU40" s="539"/>
      <c r="DV40" s="539"/>
      <c r="DW40" s="540"/>
      <c r="DX40" s="557"/>
      <c r="DY40" s="568"/>
      <c r="DZ40" s="569"/>
      <c r="EA40" s="570"/>
      <c r="ED40" s="91" t="e">
        <f t="shared" ca="1" si="37"/>
        <v>#NAME?</v>
      </c>
      <c r="EE40" s="91" t="e">
        <f t="shared" ca="1" si="38"/>
        <v>#NAME?</v>
      </c>
      <c r="EF40" s="91" t="e">
        <f t="shared" ca="1" si="39"/>
        <v>#NAME?</v>
      </c>
      <c r="EG40" s="91" t="e">
        <f t="shared" ca="1" si="40"/>
        <v>#NAME?</v>
      </c>
      <c r="EH40" s="91" t="e">
        <f t="shared" ca="1" si="41"/>
        <v>#NAME?</v>
      </c>
      <c r="EI40" s="91" t="e">
        <f t="shared" ca="1" si="42"/>
        <v>#NAME?</v>
      </c>
      <c r="EJ40" s="91" t="e">
        <f t="shared" ca="1" si="43"/>
        <v>#NAME?</v>
      </c>
      <c r="EL40" s="207" t="str">
        <f t="shared" ca="1" si="44"/>
        <v/>
      </c>
      <c r="EM40" s="91" t="str">
        <f t="shared" si="45"/>
        <v/>
      </c>
      <c r="EN40" s="91" t="str" cm="1">
        <f t="array" ref="EN40">IF(OR(SUM(ISTEXT(R40:T40)*1,ISNUMBER(W40:X40)*1)&gt;0,SUM(ISTEXT(Y40:AA40)*1,ISNUMBER(AD40:AE40)*1)&gt;0,SUM(ISTEXT(AF40:AH40)*1,ISNUMBER(AK40:AL40)*1)&gt;0,SUM(ISTEXT(AM40:AO40)*1,ISNUMBER(AR40:AS40)*1)&gt;0,SUM(ISTEXT(AT40:AV40)*1,ISNUMBER(AY40:AZ40)*1)&gt;0,SUM(ISTEXT(BA40:BC40)*1,ISNUMBER(BF40:BG40)*1)&gt;0,SUM(ISTEXT(BH40:BJ40)*1,ISNUMBER(BM40:BN40)*1)&gt;0,SUM(ISTEXT(BO40:BQ40)*1,ISNUMBER(BT40:BU40)*1)&gt;0,SUM(ISTEXT(BV40:BX40)*1,ISNUMBER(CA40:CB40)*1)&gt;0,SUM(ISTEXT(CC40:CE40)*1,ISNUMBER(CH40:CI40)*1)&gt;0,SUM(ISTEXT(CJ40:CL40)*1,ISNUMBER(CO40:CP40)*1)&gt;0,SUM(ISTEXT(CQ40:CS40)*1,ISNUMBER(CV40:CW40)*1)&gt;0),"!","")</f>
        <v/>
      </c>
      <c r="EO40" s="91" t="e">
        <f t="shared" ca="1" si="46"/>
        <v>#NAME?</v>
      </c>
      <c r="EP40" s="74" t="e">
        <f t="shared" ca="1" si="47"/>
        <v>#NAME?</v>
      </c>
    </row>
    <row r="41" spans="1:146" hidden="1" x14ac:dyDescent="0.2">
      <c r="A41" s="528" t="e">
        <f ca="1">IF(AND(TRIM($B41)&lt;&gt;"",$E41&lt;&gt;"",$EP41=""),MAX($A$10:A40)+1,"")</f>
        <v>#NAME?</v>
      </c>
      <c r="B41" s="312"/>
      <c r="C41" s="531" t="str">
        <f>IF(ISBLANK(D41)=FALSE,VLOOKUP(D41,Довідники!$B$2:$C$45,2,FALSE),"")</f>
        <v/>
      </c>
      <c r="D41" s="410"/>
      <c r="E41" s="313"/>
      <c r="F41" s="538" t="str">
        <f>_xlfn.CONCAT(IF($X41=Довідники!$E$4,$R$4&amp;",",""),IF($AE41=Довідники!$E$4,$Y$4&amp;",",""),IF($AL41=Довідники!$E$4,$AF$4&amp;",",""),IF($AS41=Довідники!$E$4,$AM$4&amp;",",""),IF($AZ41=Довідники!$E$4,$AT$4&amp;",",""),IF($BG41=Довідники!$E$4,$BA$4&amp;",",""),IF($BN41=Довідники!$E$4,$BH$4&amp;",",""),IF($BU41=Довідники!$E$4,$BO$4&amp;",",""),IF($CB41=Довідники!$E$4,$BV$4&amp;",",""),IF($CI41=Довідники!$E$4,$CC$4&amp;",",""),IF($CP41=Довідники!$E$4,$CJ$4&amp;",",""),IF($CW41=Довідники!$E$4,$CQ$4&amp;",",""),IF($DD41=Довідники!$E$4,$CX$4&amp;",",""),IF($DK41=Довідники!$E$4,$DE$4&amp;",",""))</f>
        <v/>
      </c>
      <c r="G41" s="538" t="str">
        <f>_xlfn.CONCAT(IF($X41=Довідники!$E$3,$R$4&amp;",",""),IF($X41=Довідники!$E$5,$R$4&amp;"*,",""),IF($AE41=Довідники!$E$3,$Y$4&amp;",",""),IF($AE41=Довідники!$E$5,$Y$4&amp;"*,",""),IF($AL41=Довідники!$E$3,$AF$4&amp;",",""),IF($AL41=Довідники!$E$5,$AF$4&amp;"*,",""),IF($AS41=Довідники!$E$3,$AM$4&amp;",",""),IF($AS41=Довідники!$E$5,$AM$4&amp;"*,",""),IF($AZ41=Довідники!$E$3,$AT$4&amp;",",""),IF($AZ41=Довідники!$E$5,$AT$4&amp;"*,",""),IF($BG41=Довідники!$E$3,$BA$4&amp;",",""),IF($BG41=Довідники!$E$5,$BA$4&amp;"*,",""),IF($BN41=Довідники!$E$3,$BH$4&amp;",",""),IF($BN41=Довідники!$E$5,$BH$4&amp;"*,",""),IF($BU41=Довідники!$E$3,$BO$4&amp;",",""),IF($BU41=Довідники!$E$5,$BO$4&amp;"*,",""),IF($CB41=Довідники!$E$3,$BV$4&amp;",",""),IF($CB41=Довідники!$E$5,$BV$4&amp;"*,",""),IF($CI41=Довідники!$E$3,$CC$4&amp;",",""),IF($CI41=Довідники!$E$5,$CC$4&amp;"*,",""),IF($CP41=Довідники!$E$3,$CJ$4&amp;",",""),IF($CP41=Довідники!$E$5,$CJ$4&amp;"*,",""),IF($CW41=Довідники!$E$3,$CQ$4&amp;",",""),IF($CW41=Довідники!$E$5,$CQ$4&amp;"*,",""),IF($DD41=Довідники!$E$3,$CX$4&amp;",",""),IF($DD41=Довідники!$E$5,$CX$4&amp;"*,",""),IF($DK41=Довідники!$E$3,$DE$4&amp;",",""),IF($DK41=Довідники!$E$5,$DE$4&amp;"*,",""))</f>
        <v/>
      </c>
      <c r="H41" s="538" t="str">
        <f>_xlfn.CONCAT(IF($W41=Довідники!$N$4,$R$4&amp;",",""),IF($AD41=Довідники!$N$4,$Y$4&amp;",",""),IF($AK41=Довідники!$N$4,$AF$4&amp;",",""),IF($AR41=Довідники!$N$4,$AM$4&amp;",",""),IF($AY41=Довідники!$N$4,$AT$4&amp;",",""),IF($BF41=Довідники!$N$4,$BA$4&amp;",",""),IF($BM41=Довідники!$N$4,$BH$4&amp;",",""),IF($BT41=Довідники!$N$4,$BO$4&amp;",",""),IF($CA41=Довідники!$N$4,$BV$4&amp;",",""),IF($CH41=Довідники!$N$4,$CC$4&amp;",",""),IF($CO41=Довідники!$N$4,$CJ$4&amp;",",""),IF($CV41=Довідники!$N$4,$CQ$4&amp;",",""),IF($DC41=Довідники!$N$4,$CX$4&amp;",",""),IF($DJ41=Довідники!$N$4,$DE$4&amp;",",""))</f>
        <v/>
      </c>
      <c r="I41" s="538" t="str">
        <f>_xlfn.CONCAT(IF($W41=Довідники!$N$3,$R$4&amp;",",""),IF($AD41=Довідники!$N$3,$Y$4&amp;",",""),IF($AK41=Довідники!$N$3,$AF$4&amp;",",""),IF($AR41=Довідники!$N$3,$AM$4&amp;",",""),IF($AY41=Довідники!$N$3,$AT$4&amp;",",""),IF($BF41=Довідники!$N$3,$BA$4&amp;",",""),IF($BM41=Довідники!$N$3,$BH$4&amp;",",""),IF($BT41=Довідники!$N$3,$BO$4&amp;",",""),IF($CA41=Довідники!$N$3,$BV$4&amp;",",""),IF($CH41=Довідники!$N$3,$CC$4&amp;",",""),IF($CO41=Довідники!$N$3,$CJ$4&amp;",",""),IF($CV41=Довідники!$N$3,$CQ$4&amp;",",""),IF($DC41=Довідники!$N$3,$CX$4&amp;",",""),IF($DJ41=Довідники!$N$3,$DE$4&amp;",",""))</f>
        <v/>
      </c>
      <c r="J41" s="538"/>
      <c r="K41" s="538"/>
      <c r="L41" s="538">
        <f t="shared" ca="1" si="16"/>
        <v>0</v>
      </c>
      <c r="M41" s="539">
        <f t="shared" ca="1" si="17"/>
        <v>0</v>
      </c>
      <c r="N41" s="539">
        <f t="shared" ca="1" si="18"/>
        <v>0</v>
      </c>
      <c r="O41" s="540">
        <f t="shared" ca="1" si="19"/>
        <v>0</v>
      </c>
      <c r="P41" s="541" t="str">
        <f t="shared" si="20"/>
        <v/>
      </c>
      <c r="Q41" s="542" t="str">
        <f>IF(IF(TRIM(P41)="",FALSE,OR($P41&lt;Довідники!$J$8,$P41&gt;Довідники!$K$8)),"!","")</f>
        <v/>
      </c>
      <c r="R41" s="172"/>
      <c r="S41" s="169"/>
      <c r="T41" s="169"/>
      <c r="U41" s="549">
        <f t="shared" si="21"/>
        <v>0</v>
      </c>
      <c r="V41" s="539"/>
      <c r="W41" s="175"/>
      <c r="X41" s="176"/>
      <c r="Y41" s="172"/>
      <c r="Z41" s="169"/>
      <c r="AA41" s="169"/>
      <c r="AB41" s="549">
        <f t="shared" si="22"/>
        <v>0</v>
      </c>
      <c r="AC41" s="539"/>
      <c r="AD41" s="175"/>
      <c r="AE41" s="176"/>
      <c r="AF41" s="172"/>
      <c r="AG41" s="169"/>
      <c r="AH41" s="169"/>
      <c r="AI41" s="549">
        <f t="shared" si="23"/>
        <v>0</v>
      </c>
      <c r="AJ41" s="539"/>
      <c r="AK41" s="175"/>
      <c r="AL41" s="176"/>
      <c r="AM41" s="172"/>
      <c r="AN41" s="169"/>
      <c r="AO41" s="169"/>
      <c r="AP41" s="549">
        <f t="shared" si="24"/>
        <v>0</v>
      </c>
      <c r="AQ41" s="539"/>
      <c r="AR41" s="175"/>
      <c r="AS41" s="176"/>
      <c r="AT41" s="172"/>
      <c r="AU41" s="169"/>
      <c r="AV41" s="169"/>
      <c r="AW41" s="549">
        <f t="shared" si="25"/>
        <v>0</v>
      </c>
      <c r="AX41" s="539"/>
      <c r="AY41" s="175"/>
      <c r="AZ41" s="176"/>
      <c r="BA41" s="172"/>
      <c r="BB41" s="169"/>
      <c r="BC41" s="169"/>
      <c r="BD41" s="549">
        <f t="shared" si="26"/>
        <v>0</v>
      </c>
      <c r="BE41" s="539"/>
      <c r="BF41" s="175"/>
      <c r="BG41" s="176"/>
      <c r="BH41" s="172"/>
      <c r="BI41" s="169"/>
      <c r="BJ41" s="169"/>
      <c r="BK41" s="549">
        <f t="shared" si="27"/>
        <v>0</v>
      </c>
      <c r="BL41" s="539"/>
      <c r="BM41" s="175"/>
      <c r="BN41" s="176"/>
      <c r="BO41" s="172"/>
      <c r="BP41" s="169"/>
      <c r="BQ41" s="169"/>
      <c r="BR41" s="549">
        <f t="shared" si="28"/>
        <v>0</v>
      </c>
      <c r="BS41" s="539"/>
      <c r="BT41" s="175"/>
      <c r="BU41" s="176"/>
      <c r="BV41" s="172"/>
      <c r="BW41" s="169"/>
      <c r="BX41" s="169"/>
      <c r="BY41" s="549">
        <f t="shared" si="29"/>
        <v>0</v>
      </c>
      <c r="BZ41" s="539"/>
      <c r="CA41" s="175"/>
      <c r="CB41" s="176"/>
      <c r="CC41" s="172"/>
      <c r="CD41" s="169"/>
      <c r="CE41" s="169"/>
      <c r="CF41" s="549">
        <f t="shared" si="30"/>
        <v>0</v>
      </c>
      <c r="CG41" s="539"/>
      <c r="CH41" s="175"/>
      <c r="CI41" s="176"/>
      <c r="CJ41" s="172"/>
      <c r="CK41" s="169"/>
      <c r="CL41" s="169"/>
      <c r="CM41" s="549">
        <f t="shared" si="31"/>
        <v>0</v>
      </c>
      <c r="CN41" s="539"/>
      <c r="CO41" s="175"/>
      <c r="CP41" s="176"/>
      <c r="CQ41" s="172"/>
      <c r="CR41" s="169"/>
      <c r="CS41" s="169"/>
      <c r="CT41" s="549">
        <f t="shared" si="32"/>
        <v>0</v>
      </c>
      <c r="CU41" s="539"/>
      <c r="CV41" s="175"/>
      <c r="CW41" s="176"/>
      <c r="CX41" s="361"/>
      <c r="CY41" s="108"/>
      <c r="CZ41" s="108"/>
      <c r="DA41" s="549">
        <f t="shared" si="14"/>
        <v>0</v>
      </c>
      <c r="DB41" s="539"/>
      <c r="DC41" s="439"/>
      <c r="DD41" s="439"/>
      <c r="DE41" s="108"/>
      <c r="DF41" s="108"/>
      <c r="DG41" s="108"/>
      <c r="DH41" s="549">
        <f t="shared" si="15"/>
        <v>0</v>
      </c>
      <c r="DI41" s="539"/>
      <c r="DJ41" s="439"/>
      <c r="DK41" s="440"/>
      <c r="DL41" s="555">
        <f t="shared" ca="1" si="33"/>
        <v>0</v>
      </c>
      <c r="DM41" s="539">
        <f>DN41*Довідники!$H$2</f>
        <v>0</v>
      </c>
      <c r="DN41" s="549">
        <f t="shared" si="34"/>
        <v>0</v>
      </c>
      <c r="DO41" s="541" t="str">
        <f t="shared" si="35"/>
        <v xml:space="preserve"> </v>
      </c>
      <c r="DP41" s="556" t="str">
        <f>IF(OR(DO41&lt;Довідники!$J$3, DO41&gt;Довідники!$K$3), "!", "")</f>
        <v>!</v>
      </c>
      <c r="DQ41" s="557"/>
      <c r="DR41" s="558" t="str">
        <f t="shared" si="36"/>
        <v/>
      </c>
      <c r="DS41" s="528"/>
      <c r="DT41" s="555"/>
      <c r="DU41" s="539"/>
      <c r="DV41" s="539"/>
      <c r="DW41" s="540"/>
      <c r="DX41" s="557"/>
      <c r="DY41" s="568"/>
      <c r="DZ41" s="569"/>
      <c r="EA41" s="570"/>
      <c r="ED41" s="91" t="e">
        <f t="shared" ca="1" si="37"/>
        <v>#NAME?</v>
      </c>
      <c r="EE41" s="91" t="e">
        <f t="shared" ca="1" si="38"/>
        <v>#NAME?</v>
      </c>
      <c r="EF41" s="91" t="e">
        <f t="shared" ca="1" si="39"/>
        <v>#NAME?</v>
      </c>
      <c r="EG41" s="91" t="e">
        <f t="shared" ca="1" si="40"/>
        <v>#NAME?</v>
      </c>
      <c r="EH41" s="91" t="e">
        <f t="shared" ca="1" si="41"/>
        <v>#NAME?</v>
      </c>
      <c r="EI41" s="91" t="e">
        <f t="shared" ca="1" si="42"/>
        <v>#NAME?</v>
      </c>
      <c r="EJ41" s="91" t="e">
        <f t="shared" ca="1" si="43"/>
        <v>#NAME?</v>
      </c>
      <c r="EL41" s="207" t="str">
        <f t="shared" ca="1" si="44"/>
        <v/>
      </c>
      <c r="EM41" s="91" t="str">
        <f t="shared" si="45"/>
        <v/>
      </c>
      <c r="EN41" s="91" t="str" cm="1">
        <f t="array" ref="EN41">IF(OR(SUM(ISTEXT(R41:T41)*1,ISNUMBER(W41:X41)*1)&gt;0,SUM(ISTEXT(Y41:AA41)*1,ISNUMBER(AD41:AE41)*1)&gt;0,SUM(ISTEXT(AF41:AH41)*1,ISNUMBER(AK41:AL41)*1)&gt;0,SUM(ISTEXT(AM41:AO41)*1,ISNUMBER(AR41:AS41)*1)&gt;0,SUM(ISTEXT(AT41:AV41)*1,ISNUMBER(AY41:AZ41)*1)&gt;0,SUM(ISTEXT(BA41:BC41)*1,ISNUMBER(BF41:BG41)*1)&gt;0,SUM(ISTEXT(BH41:BJ41)*1,ISNUMBER(BM41:BN41)*1)&gt;0,SUM(ISTEXT(BO41:BQ41)*1,ISNUMBER(BT41:BU41)*1)&gt;0,SUM(ISTEXT(BV41:BX41)*1,ISNUMBER(CA41:CB41)*1)&gt;0,SUM(ISTEXT(CC41:CE41)*1,ISNUMBER(CH41:CI41)*1)&gt;0,SUM(ISTEXT(CJ41:CL41)*1,ISNUMBER(CO41:CP41)*1)&gt;0,SUM(ISTEXT(CQ41:CS41)*1,ISNUMBER(CV41:CW41)*1)&gt;0),"!","")</f>
        <v/>
      </c>
      <c r="EO41" s="91" t="e">
        <f t="shared" ca="1" si="46"/>
        <v>#NAME?</v>
      </c>
      <c r="EP41" s="74" t="e">
        <f t="shared" ca="1" si="47"/>
        <v>#NAME?</v>
      </c>
    </row>
    <row r="42" spans="1:146" hidden="1" x14ac:dyDescent="0.2">
      <c r="A42" s="528" t="e">
        <f ca="1">IF(AND(TRIM($B42)&lt;&gt;"",$E42&lt;&gt;"",$EP42=""),MAX($A$10:A41)+1,"")</f>
        <v>#NAME?</v>
      </c>
      <c r="B42" s="312"/>
      <c r="C42" s="531" t="str">
        <f>IF(ISBLANK(D42)=FALSE,VLOOKUP(D42,Довідники!$B$2:$C$45,2,FALSE),"")</f>
        <v/>
      </c>
      <c r="D42" s="410"/>
      <c r="E42" s="313"/>
      <c r="F42" s="538" t="str">
        <f>_xlfn.CONCAT(IF($X42=Довідники!$E$4,$R$4&amp;",",""),IF($AE42=Довідники!$E$4,$Y$4&amp;",",""),IF($AL42=Довідники!$E$4,$AF$4&amp;",",""),IF($AS42=Довідники!$E$4,$AM$4&amp;",",""),IF($AZ42=Довідники!$E$4,$AT$4&amp;",",""),IF($BG42=Довідники!$E$4,$BA$4&amp;",",""),IF($BN42=Довідники!$E$4,$BH$4&amp;",",""),IF($BU42=Довідники!$E$4,$BO$4&amp;",",""),IF($CB42=Довідники!$E$4,$BV$4&amp;",",""),IF($CI42=Довідники!$E$4,$CC$4&amp;",",""),IF($CP42=Довідники!$E$4,$CJ$4&amp;",",""),IF($CW42=Довідники!$E$4,$CQ$4&amp;",",""),IF($DD42=Довідники!$E$4,$CX$4&amp;",",""),IF($DK42=Довідники!$E$4,$DE$4&amp;",",""))</f>
        <v/>
      </c>
      <c r="G42" s="538" t="str">
        <f>_xlfn.CONCAT(IF($X42=Довідники!$E$3,$R$4&amp;",",""),IF($X42=Довідники!$E$5,$R$4&amp;"*,",""),IF($AE42=Довідники!$E$3,$Y$4&amp;",",""),IF($AE42=Довідники!$E$5,$Y$4&amp;"*,",""),IF($AL42=Довідники!$E$3,$AF$4&amp;",",""),IF($AL42=Довідники!$E$5,$AF$4&amp;"*,",""),IF($AS42=Довідники!$E$3,$AM$4&amp;",",""),IF($AS42=Довідники!$E$5,$AM$4&amp;"*,",""),IF($AZ42=Довідники!$E$3,$AT$4&amp;",",""),IF($AZ42=Довідники!$E$5,$AT$4&amp;"*,",""),IF($BG42=Довідники!$E$3,$BA$4&amp;",",""),IF($BG42=Довідники!$E$5,$BA$4&amp;"*,",""),IF($BN42=Довідники!$E$3,$BH$4&amp;",",""),IF($BN42=Довідники!$E$5,$BH$4&amp;"*,",""),IF($BU42=Довідники!$E$3,$BO$4&amp;",",""),IF($BU42=Довідники!$E$5,$BO$4&amp;"*,",""),IF($CB42=Довідники!$E$3,$BV$4&amp;",",""),IF($CB42=Довідники!$E$5,$BV$4&amp;"*,",""),IF($CI42=Довідники!$E$3,$CC$4&amp;",",""),IF($CI42=Довідники!$E$5,$CC$4&amp;"*,",""),IF($CP42=Довідники!$E$3,$CJ$4&amp;",",""),IF($CP42=Довідники!$E$5,$CJ$4&amp;"*,",""),IF($CW42=Довідники!$E$3,$CQ$4&amp;",",""),IF($CW42=Довідники!$E$5,$CQ$4&amp;"*,",""),IF($DD42=Довідники!$E$3,$CX$4&amp;",",""),IF($DD42=Довідники!$E$5,$CX$4&amp;"*,",""),IF($DK42=Довідники!$E$3,$DE$4&amp;",",""),IF($DK42=Довідники!$E$5,$DE$4&amp;"*,",""))</f>
        <v/>
      </c>
      <c r="H42" s="538" t="str">
        <f>_xlfn.CONCAT(IF($W42=Довідники!$N$4,$R$4&amp;",",""),IF($AD42=Довідники!$N$4,$Y$4&amp;",",""),IF($AK42=Довідники!$N$4,$AF$4&amp;",",""),IF($AR42=Довідники!$N$4,$AM$4&amp;",",""),IF($AY42=Довідники!$N$4,$AT$4&amp;",",""),IF($BF42=Довідники!$N$4,$BA$4&amp;",",""),IF($BM42=Довідники!$N$4,$BH$4&amp;",",""),IF($BT42=Довідники!$N$4,$BO$4&amp;",",""),IF($CA42=Довідники!$N$4,$BV$4&amp;",",""),IF($CH42=Довідники!$N$4,$CC$4&amp;",",""),IF($CO42=Довідники!$N$4,$CJ$4&amp;",",""),IF($CV42=Довідники!$N$4,$CQ$4&amp;",",""),IF($DC42=Довідники!$N$4,$CX$4&amp;",",""),IF($DJ42=Довідники!$N$4,$DE$4&amp;",",""))</f>
        <v/>
      </c>
      <c r="I42" s="538" t="str">
        <f>_xlfn.CONCAT(IF($W42=Довідники!$N$3,$R$4&amp;",",""),IF($AD42=Довідники!$N$3,$Y$4&amp;",",""),IF($AK42=Довідники!$N$3,$AF$4&amp;",",""),IF($AR42=Довідники!$N$3,$AM$4&amp;",",""),IF($AY42=Довідники!$N$3,$AT$4&amp;",",""),IF($BF42=Довідники!$N$3,$BA$4&amp;",",""),IF($BM42=Довідники!$N$3,$BH$4&amp;",",""),IF($BT42=Довідники!$N$3,$BO$4&amp;",",""),IF($CA42=Довідники!$N$3,$BV$4&amp;",",""),IF($CH42=Довідники!$N$3,$CC$4&amp;",",""),IF($CO42=Довідники!$N$3,$CJ$4&amp;",",""),IF($CV42=Довідники!$N$3,$CQ$4&amp;",",""),IF($DC42=Довідники!$N$3,$CX$4&amp;",",""),IF($DJ42=Довідники!$N$3,$DE$4&amp;",",""))</f>
        <v/>
      </c>
      <c r="J42" s="538"/>
      <c r="K42" s="538"/>
      <c r="L42" s="538">
        <f t="shared" ca="1" si="16"/>
        <v>0</v>
      </c>
      <c r="M42" s="539">
        <f t="shared" ca="1" si="17"/>
        <v>0</v>
      </c>
      <c r="N42" s="539">
        <f t="shared" ca="1" si="18"/>
        <v>0</v>
      </c>
      <c r="O42" s="540">
        <f t="shared" ca="1" si="19"/>
        <v>0</v>
      </c>
      <c r="P42" s="541" t="str">
        <f t="shared" si="20"/>
        <v/>
      </c>
      <c r="Q42" s="542" t="str">
        <f>IF(IF(TRIM(P42)="",FALSE,OR($P42&lt;Довідники!$J$8,$P42&gt;Довідники!$K$8)),"!","")</f>
        <v/>
      </c>
      <c r="R42" s="172"/>
      <c r="S42" s="169"/>
      <c r="T42" s="169"/>
      <c r="U42" s="549">
        <f t="shared" si="21"/>
        <v>0</v>
      </c>
      <c r="V42" s="539"/>
      <c r="W42" s="175"/>
      <c r="X42" s="176"/>
      <c r="Y42" s="172"/>
      <c r="Z42" s="169"/>
      <c r="AA42" s="169"/>
      <c r="AB42" s="549">
        <f t="shared" si="22"/>
        <v>0</v>
      </c>
      <c r="AC42" s="539"/>
      <c r="AD42" s="175"/>
      <c r="AE42" s="176"/>
      <c r="AF42" s="172"/>
      <c r="AG42" s="169"/>
      <c r="AH42" s="169"/>
      <c r="AI42" s="549">
        <f t="shared" si="23"/>
        <v>0</v>
      </c>
      <c r="AJ42" s="539"/>
      <c r="AK42" s="175"/>
      <c r="AL42" s="176"/>
      <c r="AM42" s="172"/>
      <c r="AN42" s="169"/>
      <c r="AO42" s="169"/>
      <c r="AP42" s="549">
        <f t="shared" si="24"/>
        <v>0</v>
      </c>
      <c r="AQ42" s="539"/>
      <c r="AR42" s="175"/>
      <c r="AS42" s="176"/>
      <c r="AT42" s="172"/>
      <c r="AU42" s="169"/>
      <c r="AV42" s="169"/>
      <c r="AW42" s="549">
        <f t="shared" si="25"/>
        <v>0</v>
      </c>
      <c r="AX42" s="539"/>
      <c r="AY42" s="175"/>
      <c r="AZ42" s="176"/>
      <c r="BA42" s="172"/>
      <c r="BB42" s="169"/>
      <c r="BC42" s="169"/>
      <c r="BD42" s="549">
        <f t="shared" si="26"/>
        <v>0</v>
      </c>
      <c r="BE42" s="539"/>
      <c r="BF42" s="175"/>
      <c r="BG42" s="176"/>
      <c r="BH42" s="172"/>
      <c r="BI42" s="169"/>
      <c r="BJ42" s="169"/>
      <c r="BK42" s="549">
        <f t="shared" si="27"/>
        <v>0</v>
      </c>
      <c r="BL42" s="539"/>
      <c r="BM42" s="175"/>
      <c r="BN42" s="176"/>
      <c r="BO42" s="172"/>
      <c r="BP42" s="169"/>
      <c r="BQ42" s="169"/>
      <c r="BR42" s="549">
        <f t="shared" si="28"/>
        <v>0</v>
      </c>
      <c r="BS42" s="539"/>
      <c r="BT42" s="175"/>
      <c r="BU42" s="176"/>
      <c r="BV42" s="172"/>
      <c r="BW42" s="169"/>
      <c r="BX42" s="169"/>
      <c r="BY42" s="549">
        <f t="shared" si="29"/>
        <v>0</v>
      </c>
      <c r="BZ42" s="539"/>
      <c r="CA42" s="175"/>
      <c r="CB42" s="176"/>
      <c r="CC42" s="172"/>
      <c r="CD42" s="169"/>
      <c r="CE42" s="169"/>
      <c r="CF42" s="549">
        <f t="shared" si="30"/>
        <v>0</v>
      </c>
      <c r="CG42" s="539"/>
      <c r="CH42" s="175"/>
      <c r="CI42" s="176"/>
      <c r="CJ42" s="172"/>
      <c r="CK42" s="169"/>
      <c r="CL42" s="169"/>
      <c r="CM42" s="549">
        <f t="shared" si="31"/>
        <v>0</v>
      </c>
      <c r="CN42" s="539"/>
      <c r="CO42" s="175"/>
      <c r="CP42" s="176"/>
      <c r="CQ42" s="172"/>
      <c r="CR42" s="169"/>
      <c r="CS42" s="169"/>
      <c r="CT42" s="549">
        <f t="shared" si="32"/>
        <v>0</v>
      </c>
      <c r="CU42" s="539"/>
      <c r="CV42" s="175"/>
      <c r="CW42" s="176"/>
      <c r="CX42" s="361"/>
      <c r="CY42" s="108"/>
      <c r="CZ42" s="108"/>
      <c r="DA42" s="549">
        <f t="shared" si="14"/>
        <v>0</v>
      </c>
      <c r="DB42" s="539"/>
      <c r="DC42" s="439"/>
      <c r="DD42" s="439"/>
      <c r="DE42" s="108"/>
      <c r="DF42" s="108"/>
      <c r="DG42" s="108"/>
      <c r="DH42" s="549">
        <f t="shared" si="15"/>
        <v>0</v>
      </c>
      <c r="DI42" s="539"/>
      <c r="DJ42" s="439"/>
      <c r="DK42" s="440"/>
      <c r="DL42" s="555">
        <f t="shared" ca="1" si="33"/>
        <v>0</v>
      </c>
      <c r="DM42" s="539">
        <f>DN42*Довідники!$H$2</f>
        <v>0</v>
      </c>
      <c r="DN42" s="549">
        <f t="shared" si="34"/>
        <v>0</v>
      </c>
      <c r="DO42" s="541" t="str">
        <f t="shared" si="35"/>
        <v xml:space="preserve"> </v>
      </c>
      <c r="DP42" s="556" t="str">
        <f>IF(OR(DO42&lt;Довідники!$J$3, DO42&gt;Довідники!$K$3), "!", "")</f>
        <v>!</v>
      </c>
      <c r="DQ42" s="557"/>
      <c r="DR42" s="558" t="str">
        <f t="shared" si="36"/>
        <v/>
      </c>
      <c r="DS42" s="528"/>
      <c r="DT42" s="555"/>
      <c r="DU42" s="539"/>
      <c r="DV42" s="539"/>
      <c r="DW42" s="540"/>
      <c r="DX42" s="557"/>
      <c r="DY42" s="568"/>
      <c r="DZ42" s="569"/>
      <c r="EA42" s="570"/>
      <c r="ED42" s="91" t="e">
        <f t="shared" ca="1" si="37"/>
        <v>#NAME?</v>
      </c>
      <c r="EE42" s="91" t="e">
        <f t="shared" ca="1" si="38"/>
        <v>#NAME?</v>
      </c>
      <c r="EF42" s="91" t="e">
        <f t="shared" ca="1" si="39"/>
        <v>#NAME?</v>
      </c>
      <c r="EG42" s="91" t="e">
        <f t="shared" ca="1" si="40"/>
        <v>#NAME?</v>
      </c>
      <c r="EH42" s="91" t="e">
        <f t="shared" ca="1" si="41"/>
        <v>#NAME?</v>
      </c>
      <c r="EI42" s="91" t="e">
        <f t="shared" ca="1" si="42"/>
        <v>#NAME?</v>
      </c>
      <c r="EJ42" s="91" t="e">
        <f t="shared" ca="1" si="43"/>
        <v>#NAME?</v>
      </c>
      <c r="EL42" s="207" t="str">
        <f t="shared" ca="1" si="44"/>
        <v/>
      </c>
      <c r="EM42" s="91" t="str">
        <f t="shared" si="45"/>
        <v/>
      </c>
      <c r="EN42" s="91" t="str" cm="1">
        <f t="array" ref="EN42">IF(OR(SUM(ISTEXT(R42:T42)*1,ISNUMBER(W42:X42)*1)&gt;0,SUM(ISTEXT(Y42:AA42)*1,ISNUMBER(AD42:AE42)*1)&gt;0,SUM(ISTEXT(AF42:AH42)*1,ISNUMBER(AK42:AL42)*1)&gt;0,SUM(ISTEXT(AM42:AO42)*1,ISNUMBER(AR42:AS42)*1)&gt;0,SUM(ISTEXT(AT42:AV42)*1,ISNUMBER(AY42:AZ42)*1)&gt;0,SUM(ISTEXT(BA42:BC42)*1,ISNUMBER(BF42:BG42)*1)&gt;0,SUM(ISTEXT(BH42:BJ42)*1,ISNUMBER(BM42:BN42)*1)&gt;0,SUM(ISTEXT(BO42:BQ42)*1,ISNUMBER(BT42:BU42)*1)&gt;0,SUM(ISTEXT(BV42:BX42)*1,ISNUMBER(CA42:CB42)*1)&gt;0,SUM(ISTEXT(CC42:CE42)*1,ISNUMBER(CH42:CI42)*1)&gt;0,SUM(ISTEXT(CJ42:CL42)*1,ISNUMBER(CO42:CP42)*1)&gt;0,SUM(ISTEXT(CQ42:CS42)*1,ISNUMBER(CV42:CW42)*1)&gt;0),"!","")</f>
        <v/>
      </c>
      <c r="EO42" s="91" t="e">
        <f t="shared" ca="1" si="46"/>
        <v>#NAME?</v>
      </c>
      <c r="EP42" s="74" t="e">
        <f t="shared" ca="1" si="47"/>
        <v>#NAME?</v>
      </c>
    </row>
    <row r="43" spans="1:146" hidden="1" x14ac:dyDescent="0.2">
      <c r="A43" s="528" t="e">
        <f ca="1">IF(AND(TRIM($B43)&lt;&gt;"",$E43&lt;&gt;"",$EP43=""),MAX($A$10:A42)+1,"")</f>
        <v>#NAME?</v>
      </c>
      <c r="B43" s="312"/>
      <c r="C43" s="531" t="str">
        <f>IF(ISBLANK(D43)=FALSE,VLOOKUP(D43,Довідники!$B$2:$C$45,2,FALSE),"")</f>
        <v/>
      </c>
      <c r="D43" s="410"/>
      <c r="E43" s="313"/>
      <c r="F43" s="538" t="str">
        <f>_xlfn.CONCAT(IF($X43=Довідники!$E$4,$R$4&amp;",",""),IF($AE43=Довідники!$E$4,$Y$4&amp;",",""),IF($AL43=Довідники!$E$4,$AF$4&amp;",",""),IF($AS43=Довідники!$E$4,$AM$4&amp;",",""),IF($AZ43=Довідники!$E$4,$AT$4&amp;",",""),IF($BG43=Довідники!$E$4,$BA$4&amp;",",""),IF($BN43=Довідники!$E$4,$BH$4&amp;",",""),IF($BU43=Довідники!$E$4,$BO$4&amp;",",""),IF($CB43=Довідники!$E$4,$BV$4&amp;",",""),IF($CI43=Довідники!$E$4,$CC$4&amp;",",""),IF($CP43=Довідники!$E$4,$CJ$4&amp;",",""),IF($CW43=Довідники!$E$4,$CQ$4&amp;",",""),IF($DD43=Довідники!$E$4,$CX$4&amp;",",""),IF($DK43=Довідники!$E$4,$DE$4&amp;",",""))</f>
        <v/>
      </c>
      <c r="G43" s="538" t="str">
        <f>_xlfn.CONCAT(IF($X43=Довідники!$E$3,$R$4&amp;",",""),IF($X43=Довідники!$E$5,$R$4&amp;"*,",""),IF($AE43=Довідники!$E$3,$Y$4&amp;",",""),IF($AE43=Довідники!$E$5,$Y$4&amp;"*,",""),IF($AL43=Довідники!$E$3,$AF$4&amp;",",""),IF($AL43=Довідники!$E$5,$AF$4&amp;"*,",""),IF($AS43=Довідники!$E$3,$AM$4&amp;",",""),IF($AS43=Довідники!$E$5,$AM$4&amp;"*,",""),IF($AZ43=Довідники!$E$3,$AT$4&amp;",",""),IF($AZ43=Довідники!$E$5,$AT$4&amp;"*,",""),IF($BG43=Довідники!$E$3,$BA$4&amp;",",""),IF($BG43=Довідники!$E$5,$BA$4&amp;"*,",""),IF($BN43=Довідники!$E$3,$BH$4&amp;",",""),IF($BN43=Довідники!$E$5,$BH$4&amp;"*,",""),IF($BU43=Довідники!$E$3,$BO$4&amp;",",""),IF($BU43=Довідники!$E$5,$BO$4&amp;"*,",""),IF($CB43=Довідники!$E$3,$BV$4&amp;",",""),IF($CB43=Довідники!$E$5,$BV$4&amp;"*,",""),IF($CI43=Довідники!$E$3,$CC$4&amp;",",""),IF($CI43=Довідники!$E$5,$CC$4&amp;"*,",""),IF($CP43=Довідники!$E$3,$CJ$4&amp;",",""),IF($CP43=Довідники!$E$5,$CJ$4&amp;"*,",""),IF($CW43=Довідники!$E$3,$CQ$4&amp;",",""),IF($CW43=Довідники!$E$5,$CQ$4&amp;"*,",""),IF($DD43=Довідники!$E$3,$CX$4&amp;",",""),IF($DD43=Довідники!$E$5,$CX$4&amp;"*,",""),IF($DK43=Довідники!$E$3,$DE$4&amp;",",""),IF($DK43=Довідники!$E$5,$DE$4&amp;"*,",""))</f>
        <v/>
      </c>
      <c r="H43" s="538" t="str">
        <f>_xlfn.CONCAT(IF($W43=Довідники!$N$4,$R$4&amp;",",""),IF($AD43=Довідники!$N$4,$Y$4&amp;",",""),IF($AK43=Довідники!$N$4,$AF$4&amp;",",""),IF($AR43=Довідники!$N$4,$AM$4&amp;",",""),IF($AY43=Довідники!$N$4,$AT$4&amp;",",""),IF($BF43=Довідники!$N$4,$BA$4&amp;",",""),IF($BM43=Довідники!$N$4,$BH$4&amp;",",""),IF($BT43=Довідники!$N$4,$BO$4&amp;",",""),IF($CA43=Довідники!$N$4,$BV$4&amp;",",""),IF($CH43=Довідники!$N$4,$CC$4&amp;",",""),IF($CO43=Довідники!$N$4,$CJ$4&amp;",",""),IF($CV43=Довідники!$N$4,$CQ$4&amp;",",""),IF($DC43=Довідники!$N$4,$CX$4&amp;",",""),IF($DJ43=Довідники!$N$4,$DE$4&amp;",",""))</f>
        <v/>
      </c>
      <c r="I43" s="538" t="str">
        <f>_xlfn.CONCAT(IF($W43=Довідники!$N$3,$R$4&amp;",",""),IF($AD43=Довідники!$N$3,$Y$4&amp;",",""),IF($AK43=Довідники!$N$3,$AF$4&amp;",",""),IF($AR43=Довідники!$N$3,$AM$4&amp;",",""),IF($AY43=Довідники!$N$3,$AT$4&amp;",",""),IF($BF43=Довідники!$N$3,$BA$4&amp;",",""),IF($BM43=Довідники!$N$3,$BH$4&amp;",",""),IF($BT43=Довідники!$N$3,$BO$4&amp;",",""),IF($CA43=Довідники!$N$3,$BV$4&amp;",",""),IF($CH43=Довідники!$N$3,$CC$4&amp;",",""),IF($CO43=Довідники!$N$3,$CJ$4&amp;",",""),IF($CV43=Довідники!$N$3,$CQ$4&amp;",",""),IF($DC43=Довідники!$N$3,$CX$4&amp;",",""),IF($DJ43=Довідники!$N$3,$DE$4&amp;",",""))</f>
        <v/>
      </c>
      <c r="J43" s="538"/>
      <c r="K43" s="538"/>
      <c r="L43" s="538">
        <f t="shared" ca="1" si="16"/>
        <v>0</v>
      </c>
      <c r="M43" s="539">
        <f t="shared" ca="1" si="17"/>
        <v>0</v>
      </c>
      <c r="N43" s="539">
        <f t="shared" ca="1" si="18"/>
        <v>0</v>
      </c>
      <c r="O43" s="540">
        <f t="shared" ca="1" si="19"/>
        <v>0</v>
      </c>
      <c r="P43" s="541" t="str">
        <f t="shared" si="20"/>
        <v/>
      </c>
      <c r="Q43" s="542" t="str">
        <f>IF(IF(TRIM(P43)="",FALSE,OR($P43&lt;Довідники!$J$8,$P43&gt;Довідники!$K$8)),"!","")</f>
        <v/>
      </c>
      <c r="R43" s="172"/>
      <c r="S43" s="169"/>
      <c r="T43" s="169"/>
      <c r="U43" s="549">
        <f t="shared" si="21"/>
        <v>0</v>
      </c>
      <c r="V43" s="539"/>
      <c r="W43" s="175"/>
      <c r="X43" s="176"/>
      <c r="Y43" s="172"/>
      <c r="Z43" s="169"/>
      <c r="AA43" s="169"/>
      <c r="AB43" s="549">
        <f t="shared" si="22"/>
        <v>0</v>
      </c>
      <c r="AC43" s="539"/>
      <c r="AD43" s="175"/>
      <c r="AE43" s="176"/>
      <c r="AF43" s="172"/>
      <c r="AG43" s="169"/>
      <c r="AH43" s="169"/>
      <c r="AI43" s="549">
        <f t="shared" si="23"/>
        <v>0</v>
      </c>
      <c r="AJ43" s="539"/>
      <c r="AK43" s="175"/>
      <c r="AL43" s="176"/>
      <c r="AM43" s="172"/>
      <c r="AN43" s="169"/>
      <c r="AO43" s="169"/>
      <c r="AP43" s="549">
        <f t="shared" si="24"/>
        <v>0</v>
      </c>
      <c r="AQ43" s="539"/>
      <c r="AR43" s="175"/>
      <c r="AS43" s="176"/>
      <c r="AT43" s="172"/>
      <c r="AU43" s="169"/>
      <c r="AV43" s="169"/>
      <c r="AW43" s="549">
        <f t="shared" si="25"/>
        <v>0</v>
      </c>
      <c r="AX43" s="539"/>
      <c r="AY43" s="175"/>
      <c r="AZ43" s="176"/>
      <c r="BA43" s="172"/>
      <c r="BB43" s="169"/>
      <c r="BC43" s="169"/>
      <c r="BD43" s="549">
        <f t="shared" si="26"/>
        <v>0</v>
      </c>
      <c r="BE43" s="539"/>
      <c r="BF43" s="175"/>
      <c r="BG43" s="176"/>
      <c r="BH43" s="172"/>
      <c r="BI43" s="169"/>
      <c r="BJ43" s="169"/>
      <c r="BK43" s="549">
        <f t="shared" si="27"/>
        <v>0</v>
      </c>
      <c r="BL43" s="539"/>
      <c r="BM43" s="175"/>
      <c r="BN43" s="176"/>
      <c r="BO43" s="172"/>
      <c r="BP43" s="169"/>
      <c r="BQ43" s="169"/>
      <c r="BR43" s="549">
        <f t="shared" si="28"/>
        <v>0</v>
      </c>
      <c r="BS43" s="539"/>
      <c r="BT43" s="175"/>
      <c r="BU43" s="176"/>
      <c r="BV43" s="172"/>
      <c r="BW43" s="169"/>
      <c r="BX43" s="169"/>
      <c r="BY43" s="549">
        <f t="shared" si="29"/>
        <v>0</v>
      </c>
      <c r="BZ43" s="539"/>
      <c r="CA43" s="175"/>
      <c r="CB43" s="176"/>
      <c r="CC43" s="172"/>
      <c r="CD43" s="169"/>
      <c r="CE43" s="169"/>
      <c r="CF43" s="549">
        <f t="shared" si="30"/>
        <v>0</v>
      </c>
      <c r="CG43" s="539"/>
      <c r="CH43" s="175"/>
      <c r="CI43" s="176"/>
      <c r="CJ43" s="172"/>
      <c r="CK43" s="169"/>
      <c r="CL43" s="169"/>
      <c r="CM43" s="549">
        <f t="shared" si="31"/>
        <v>0</v>
      </c>
      <c r="CN43" s="539"/>
      <c r="CO43" s="175"/>
      <c r="CP43" s="176"/>
      <c r="CQ43" s="172"/>
      <c r="CR43" s="169"/>
      <c r="CS43" s="169"/>
      <c r="CT43" s="549">
        <f t="shared" si="32"/>
        <v>0</v>
      </c>
      <c r="CU43" s="539"/>
      <c r="CV43" s="175"/>
      <c r="CW43" s="176"/>
      <c r="CX43" s="361"/>
      <c r="CY43" s="108"/>
      <c r="CZ43" s="108"/>
      <c r="DA43" s="549">
        <f t="shared" si="14"/>
        <v>0</v>
      </c>
      <c r="DB43" s="539"/>
      <c r="DC43" s="439"/>
      <c r="DD43" s="439"/>
      <c r="DE43" s="108"/>
      <c r="DF43" s="108"/>
      <c r="DG43" s="108"/>
      <c r="DH43" s="549">
        <f t="shared" si="15"/>
        <v>0</v>
      </c>
      <c r="DI43" s="539"/>
      <c r="DJ43" s="439"/>
      <c r="DK43" s="440"/>
      <c r="DL43" s="555">
        <f t="shared" ca="1" si="33"/>
        <v>0</v>
      </c>
      <c r="DM43" s="539">
        <f>DN43*Довідники!$H$2</f>
        <v>0</v>
      </c>
      <c r="DN43" s="549">
        <f t="shared" si="34"/>
        <v>0</v>
      </c>
      <c r="DO43" s="541" t="str">
        <f t="shared" si="35"/>
        <v xml:space="preserve"> </v>
      </c>
      <c r="DP43" s="556" t="str">
        <f>IF(OR(DO43&lt;Довідники!$J$3, DO43&gt;Довідники!$K$3), "!", "")</f>
        <v>!</v>
      </c>
      <c r="DQ43" s="557"/>
      <c r="DR43" s="558" t="str">
        <f t="shared" si="36"/>
        <v/>
      </c>
      <c r="DS43" s="528"/>
      <c r="DT43" s="555"/>
      <c r="DU43" s="539"/>
      <c r="DV43" s="539"/>
      <c r="DW43" s="540"/>
      <c r="DX43" s="557"/>
      <c r="DY43" s="568"/>
      <c r="DZ43" s="569"/>
      <c r="EA43" s="570"/>
      <c r="ED43" s="91" t="e">
        <f t="shared" ca="1" si="37"/>
        <v>#NAME?</v>
      </c>
      <c r="EE43" s="91" t="e">
        <f t="shared" ca="1" si="38"/>
        <v>#NAME?</v>
      </c>
      <c r="EF43" s="91" t="e">
        <f t="shared" ca="1" si="39"/>
        <v>#NAME?</v>
      </c>
      <c r="EG43" s="91" t="e">
        <f t="shared" ca="1" si="40"/>
        <v>#NAME?</v>
      </c>
      <c r="EH43" s="91" t="e">
        <f t="shared" ca="1" si="41"/>
        <v>#NAME?</v>
      </c>
      <c r="EI43" s="91" t="e">
        <f t="shared" ca="1" si="42"/>
        <v>#NAME?</v>
      </c>
      <c r="EJ43" s="91" t="e">
        <f t="shared" ca="1" si="43"/>
        <v>#NAME?</v>
      </c>
      <c r="EL43" s="207" t="str">
        <f t="shared" ca="1" si="44"/>
        <v/>
      </c>
      <c r="EM43" s="91" t="str">
        <f t="shared" si="45"/>
        <v/>
      </c>
      <c r="EN43" s="91" t="str" cm="1">
        <f t="array" ref="EN43">IF(OR(SUM(ISTEXT(R43:T43)*1,ISNUMBER(W43:X43)*1)&gt;0,SUM(ISTEXT(Y43:AA43)*1,ISNUMBER(AD43:AE43)*1)&gt;0,SUM(ISTEXT(AF43:AH43)*1,ISNUMBER(AK43:AL43)*1)&gt;0,SUM(ISTEXT(AM43:AO43)*1,ISNUMBER(AR43:AS43)*1)&gt;0,SUM(ISTEXT(AT43:AV43)*1,ISNUMBER(AY43:AZ43)*1)&gt;0,SUM(ISTEXT(BA43:BC43)*1,ISNUMBER(BF43:BG43)*1)&gt;0,SUM(ISTEXT(BH43:BJ43)*1,ISNUMBER(BM43:BN43)*1)&gt;0,SUM(ISTEXT(BO43:BQ43)*1,ISNUMBER(BT43:BU43)*1)&gt;0,SUM(ISTEXT(BV43:BX43)*1,ISNUMBER(CA43:CB43)*1)&gt;0,SUM(ISTEXT(CC43:CE43)*1,ISNUMBER(CH43:CI43)*1)&gt;0,SUM(ISTEXT(CJ43:CL43)*1,ISNUMBER(CO43:CP43)*1)&gt;0,SUM(ISTEXT(CQ43:CS43)*1,ISNUMBER(CV43:CW43)*1)&gt;0),"!","")</f>
        <v/>
      </c>
      <c r="EO43" s="91" t="e">
        <f t="shared" ca="1" si="46"/>
        <v>#NAME?</v>
      </c>
      <c r="EP43" s="74" t="e">
        <f t="shared" ca="1" si="47"/>
        <v>#NAME?</v>
      </c>
    </row>
    <row r="44" spans="1:146" hidden="1" x14ac:dyDescent="0.2">
      <c r="A44" s="528" t="e">
        <f ca="1">IF(AND(TRIM($B44)&lt;&gt;"",$E44&lt;&gt;"",$EP44=""),MAX($A$10:A43)+1,"")</f>
        <v>#NAME?</v>
      </c>
      <c r="B44" s="312"/>
      <c r="C44" s="531" t="str">
        <f>IF(ISBLANK(D44)=FALSE,VLOOKUP(D44,Довідники!$B$2:$C$45,2,FALSE),"")</f>
        <v/>
      </c>
      <c r="D44" s="410"/>
      <c r="E44" s="313"/>
      <c r="F44" s="538" t="str">
        <f>_xlfn.CONCAT(IF($X44=Довідники!$E$4,$R$4&amp;",",""),IF($AE44=Довідники!$E$4,$Y$4&amp;",",""),IF($AL44=Довідники!$E$4,$AF$4&amp;",",""),IF($AS44=Довідники!$E$4,$AM$4&amp;",",""),IF($AZ44=Довідники!$E$4,$AT$4&amp;",",""),IF($BG44=Довідники!$E$4,$BA$4&amp;",",""),IF($BN44=Довідники!$E$4,$BH$4&amp;",",""),IF($BU44=Довідники!$E$4,$BO$4&amp;",",""),IF($CB44=Довідники!$E$4,$BV$4&amp;",",""),IF($CI44=Довідники!$E$4,$CC$4&amp;",",""),IF($CP44=Довідники!$E$4,$CJ$4&amp;",",""),IF($CW44=Довідники!$E$4,$CQ$4&amp;",",""),IF($DD44=Довідники!$E$4,$CX$4&amp;",",""),IF($DK44=Довідники!$E$4,$DE$4&amp;",",""))</f>
        <v/>
      </c>
      <c r="G44" s="538" t="str">
        <f>_xlfn.CONCAT(IF($X44=Довідники!$E$3,$R$4&amp;",",""),IF($X44=Довідники!$E$5,$R$4&amp;"*,",""),IF($AE44=Довідники!$E$3,$Y$4&amp;",",""),IF($AE44=Довідники!$E$5,$Y$4&amp;"*,",""),IF($AL44=Довідники!$E$3,$AF$4&amp;",",""),IF($AL44=Довідники!$E$5,$AF$4&amp;"*,",""),IF($AS44=Довідники!$E$3,$AM$4&amp;",",""),IF($AS44=Довідники!$E$5,$AM$4&amp;"*,",""),IF($AZ44=Довідники!$E$3,$AT$4&amp;",",""),IF($AZ44=Довідники!$E$5,$AT$4&amp;"*,",""),IF($BG44=Довідники!$E$3,$BA$4&amp;",",""),IF($BG44=Довідники!$E$5,$BA$4&amp;"*,",""),IF($BN44=Довідники!$E$3,$BH$4&amp;",",""),IF($BN44=Довідники!$E$5,$BH$4&amp;"*,",""),IF($BU44=Довідники!$E$3,$BO$4&amp;",",""),IF($BU44=Довідники!$E$5,$BO$4&amp;"*,",""),IF($CB44=Довідники!$E$3,$BV$4&amp;",",""),IF($CB44=Довідники!$E$5,$BV$4&amp;"*,",""),IF($CI44=Довідники!$E$3,$CC$4&amp;",",""),IF($CI44=Довідники!$E$5,$CC$4&amp;"*,",""),IF($CP44=Довідники!$E$3,$CJ$4&amp;",",""),IF($CP44=Довідники!$E$5,$CJ$4&amp;"*,",""),IF($CW44=Довідники!$E$3,$CQ$4&amp;",",""),IF($CW44=Довідники!$E$5,$CQ$4&amp;"*,",""),IF($DD44=Довідники!$E$3,$CX$4&amp;",",""),IF($DD44=Довідники!$E$5,$CX$4&amp;"*,",""),IF($DK44=Довідники!$E$3,$DE$4&amp;",",""),IF($DK44=Довідники!$E$5,$DE$4&amp;"*,",""))</f>
        <v/>
      </c>
      <c r="H44" s="538" t="str">
        <f>_xlfn.CONCAT(IF($W44=Довідники!$N$4,$R$4&amp;",",""),IF($AD44=Довідники!$N$4,$Y$4&amp;",",""),IF($AK44=Довідники!$N$4,$AF$4&amp;",",""),IF($AR44=Довідники!$N$4,$AM$4&amp;",",""),IF($AY44=Довідники!$N$4,$AT$4&amp;",",""),IF($BF44=Довідники!$N$4,$BA$4&amp;",",""),IF($BM44=Довідники!$N$4,$BH$4&amp;",",""),IF($BT44=Довідники!$N$4,$BO$4&amp;",",""),IF($CA44=Довідники!$N$4,$BV$4&amp;",",""),IF($CH44=Довідники!$N$4,$CC$4&amp;",",""),IF($CO44=Довідники!$N$4,$CJ$4&amp;",",""),IF($CV44=Довідники!$N$4,$CQ$4&amp;",",""),IF($DC44=Довідники!$N$4,$CX$4&amp;",",""),IF($DJ44=Довідники!$N$4,$DE$4&amp;",",""))</f>
        <v/>
      </c>
      <c r="I44" s="538" t="str">
        <f>_xlfn.CONCAT(IF($W44=Довідники!$N$3,$R$4&amp;",",""),IF($AD44=Довідники!$N$3,$Y$4&amp;",",""),IF($AK44=Довідники!$N$3,$AF$4&amp;",",""),IF($AR44=Довідники!$N$3,$AM$4&amp;",",""),IF($AY44=Довідники!$N$3,$AT$4&amp;",",""),IF($BF44=Довідники!$N$3,$BA$4&amp;",",""),IF($BM44=Довідники!$N$3,$BH$4&amp;",",""),IF($BT44=Довідники!$N$3,$BO$4&amp;",",""),IF($CA44=Довідники!$N$3,$BV$4&amp;",",""),IF($CH44=Довідники!$N$3,$CC$4&amp;",",""),IF($CO44=Довідники!$N$3,$CJ$4&amp;",",""),IF($CV44=Довідники!$N$3,$CQ$4&amp;",",""),IF($DC44=Довідники!$N$3,$CX$4&amp;",",""),IF($DJ44=Довідники!$N$3,$DE$4&amp;",",""))</f>
        <v/>
      </c>
      <c r="J44" s="538"/>
      <c r="K44" s="538"/>
      <c r="L44" s="538">
        <f t="shared" ca="1" si="16"/>
        <v>0</v>
      </c>
      <c r="M44" s="539">
        <f t="shared" ca="1" si="17"/>
        <v>0</v>
      </c>
      <c r="N44" s="539">
        <f t="shared" ca="1" si="18"/>
        <v>0</v>
      </c>
      <c r="O44" s="540">
        <f t="shared" ca="1" si="19"/>
        <v>0</v>
      </c>
      <c r="P44" s="541" t="str">
        <f t="shared" si="20"/>
        <v/>
      </c>
      <c r="Q44" s="542" t="str">
        <f>IF(IF(TRIM(P44)="",FALSE,OR($P44&lt;Довідники!$J$8,$P44&gt;Довідники!$K$8)),"!","")</f>
        <v/>
      </c>
      <c r="R44" s="172"/>
      <c r="S44" s="169"/>
      <c r="T44" s="169"/>
      <c r="U44" s="549">
        <f t="shared" si="21"/>
        <v>0</v>
      </c>
      <c r="V44" s="539"/>
      <c r="W44" s="175"/>
      <c r="X44" s="176"/>
      <c r="Y44" s="172"/>
      <c r="Z44" s="169"/>
      <c r="AA44" s="169"/>
      <c r="AB44" s="549">
        <f t="shared" si="22"/>
        <v>0</v>
      </c>
      <c r="AC44" s="539"/>
      <c r="AD44" s="175"/>
      <c r="AE44" s="176"/>
      <c r="AF44" s="172"/>
      <c r="AG44" s="169"/>
      <c r="AH44" s="169"/>
      <c r="AI44" s="549">
        <f t="shared" si="23"/>
        <v>0</v>
      </c>
      <c r="AJ44" s="539"/>
      <c r="AK44" s="175"/>
      <c r="AL44" s="176"/>
      <c r="AM44" s="172"/>
      <c r="AN44" s="169"/>
      <c r="AO44" s="169"/>
      <c r="AP44" s="549">
        <f t="shared" si="24"/>
        <v>0</v>
      </c>
      <c r="AQ44" s="539"/>
      <c r="AR44" s="175"/>
      <c r="AS44" s="176"/>
      <c r="AT44" s="172"/>
      <c r="AU44" s="169"/>
      <c r="AV44" s="169"/>
      <c r="AW44" s="549">
        <f t="shared" si="25"/>
        <v>0</v>
      </c>
      <c r="AX44" s="539"/>
      <c r="AY44" s="175"/>
      <c r="AZ44" s="176"/>
      <c r="BA44" s="172"/>
      <c r="BB44" s="169"/>
      <c r="BC44" s="169"/>
      <c r="BD44" s="549">
        <f t="shared" si="26"/>
        <v>0</v>
      </c>
      <c r="BE44" s="539"/>
      <c r="BF44" s="175"/>
      <c r="BG44" s="176"/>
      <c r="BH44" s="172"/>
      <c r="BI44" s="169"/>
      <c r="BJ44" s="169"/>
      <c r="BK44" s="549">
        <f t="shared" si="27"/>
        <v>0</v>
      </c>
      <c r="BL44" s="539"/>
      <c r="BM44" s="175"/>
      <c r="BN44" s="176"/>
      <c r="BO44" s="172"/>
      <c r="BP44" s="169"/>
      <c r="BQ44" s="169"/>
      <c r="BR44" s="549">
        <f t="shared" si="28"/>
        <v>0</v>
      </c>
      <c r="BS44" s="539"/>
      <c r="BT44" s="175"/>
      <c r="BU44" s="176"/>
      <c r="BV44" s="172"/>
      <c r="BW44" s="169"/>
      <c r="BX44" s="169"/>
      <c r="BY44" s="549">
        <f t="shared" si="29"/>
        <v>0</v>
      </c>
      <c r="BZ44" s="539"/>
      <c r="CA44" s="175"/>
      <c r="CB44" s="176"/>
      <c r="CC44" s="172"/>
      <c r="CD44" s="169"/>
      <c r="CE44" s="169"/>
      <c r="CF44" s="549">
        <f t="shared" si="30"/>
        <v>0</v>
      </c>
      <c r="CG44" s="539"/>
      <c r="CH44" s="175"/>
      <c r="CI44" s="176"/>
      <c r="CJ44" s="172"/>
      <c r="CK44" s="169"/>
      <c r="CL44" s="169"/>
      <c r="CM44" s="549">
        <f t="shared" si="31"/>
        <v>0</v>
      </c>
      <c r="CN44" s="539"/>
      <c r="CO44" s="175"/>
      <c r="CP44" s="176"/>
      <c r="CQ44" s="172"/>
      <c r="CR44" s="169"/>
      <c r="CS44" s="169"/>
      <c r="CT44" s="549">
        <f t="shared" si="32"/>
        <v>0</v>
      </c>
      <c r="CU44" s="539"/>
      <c r="CV44" s="175"/>
      <c r="CW44" s="176"/>
      <c r="CX44" s="361"/>
      <c r="CY44" s="108"/>
      <c r="CZ44" s="108"/>
      <c r="DA44" s="549">
        <f t="shared" si="14"/>
        <v>0</v>
      </c>
      <c r="DB44" s="539"/>
      <c r="DC44" s="439"/>
      <c r="DD44" s="439"/>
      <c r="DE44" s="108"/>
      <c r="DF44" s="108"/>
      <c r="DG44" s="108"/>
      <c r="DH44" s="549">
        <f t="shared" si="15"/>
        <v>0</v>
      </c>
      <c r="DI44" s="539"/>
      <c r="DJ44" s="439"/>
      <c r="DK44" s="440"/>
      <c r="DL44" s="555">
        <f t="shared" ca="1" si="33"/>
        <v>0</v>
      </c>
      <c r="DM44" s="539">
        <f>DN44*Довідники!$H$2</f>
        <v>0</v>
      </c>
      <c r="DN44" s="549">
        <f t="shared" si="34"/>
        <v>0</v>
      </c>
      <c r="DO44" s="541" t="str">
        <f t="shared" si="35"/>
        <v xml:space="preserve"> </v>
      </c>
      <c r="DP44" s="556" t="str">
        <f>IF(OR(DO44&lt;Довідники!$J$3, DO44&gt;Довідники!$K$3), "!", "")</f>
        <v>!</v>
      </c>
      <c r="DQ44" s="557"/>
      <c r="DR44" s="558" t="str">
        <f t="shared" si="36"/>
        <v/>
      </c>
      <c r="DS44" s="528"/>
      <c r="DT44" s="555"/>
      <c r="DU44" s="539"/>
      <c r="DV44" s="539"/>
      <c r="DW44" s="540"/>
      <c r="DX44" s="557"/>
      <c r="DY44" s="568"/>
      <c r="DZ44" s="569"/>
      <c r="EA44" s="570"/>
      <c r="ED44" s="91" t="e">
        <f t="shared" ca="1" si="37"/>
        <v>#NAME?</v>
      </c>
      <c r="EE44" s="91" t="e">
        <f t="shared" ca="1" si="38"/>
        <v>#NAME?</v>
      </c>
      <c r="EF44" s="91" t="e">
        <f t="shared" ca="1" si="39"/>
        <v>#NAME?</v>
      </c>
      <c r="EG44" s="91" t="e">
        <f t="shared" ca="1" si="40"/>
        <v>#NAME?</v>
      </c>
      <c r="EH44" s="91" t="e">
        <f t="shared" ca="1" si="41"/>
        <v>#NAME?</v>
      </c>
      <c r="EI44" s="91" t="e">
        <f t="shared" ca="1" si="42"/>
        <v>#NAME?</v>
      </c>
      <c r="EJ44" s="91" t="e">
        <f t="shared" ca="1" si="43"/>
        <v>#NAME?</v>
      </c>
      <c r="EL44" s="207" t="str">
        <f t="shared" ca="1" si="44"/>
        <v/>
      </c>
      <c r="EM44" s="91" t="str">
        <f t="shared" si="45"/>
        <v/>
      </c>
      <c r="EN44" s="91" t="str" cm="1">
        <f t="array" ref="EN44">IF(OR(SUM(ISTEXT(R44:T44)*1,ISNUMBER(W44:X44)*1)&gt;0,SUM(ISTEXT(Y44:AA44)*1,ISNUMBER(AD44:AE44)*1)&gt;0,SUM(ISTEXT(AF44:AH44)*1,ISNUMBER(AK44:AL44)*1)&gt;0,SUM(ISTEXT(AM44:AO44)*1,ISNUMBER(AR44:AS44)*1)&gt;0,SUM(ISTEXT(AT44:AV44)*1,ISNUMBER(AY44:AZ44)*1)&gt;0,SUM(ISTEXT(BA44:BC44)*1,ISNUMBER(BF44:BG44)*1)&gt;0,SUM(ISTEXT(BH44:BJ44)*1,ISNUMBER(BM44:BN44)*1)&gt;0,SUM(ISTEXT(BO44:BQ44)*1,ISNUMBER(BT44:BU44)*1)&gt;0,SUM(ISTEXT(BV44:BX44)*1,ISNUMBER(CA44:CB44)*1)&gt;0,SUM(ISTEXT(CC44:CE44)*1,ISNUMBER(CH44:CI44)*1)&gt;0,SUM(ISTEXT(CJ44:CL44)*1,ISNUMBER(CO44:CP44)*1)&gt;0,SUM(ISTEXT(CQ44:CS44)*1,ISNUMBER(CV44:CW44)*1)&gt;0),"!","")</f>
        <v/>
      </c>
      <c r="EO44" s="91" t="e">
        <f t="shared" ca="1" si="46"/>
        <v>#NAME?</v>
      </c>
      <c r="EP44" s="74" t="e">
        <f t="shared" ca="1" si="47"/>
        <v>#NAME?</v>
      </c>
    </row>
    <row r="45" spans="1:146" hidden="1" x14ac:dyDescent="0.2">
      <c r="A45" s="528" t="e">
        <f ca="1">IF(AND(TRIM($B45)&lt;&gt;"",$E45&lt;&gt;"",$EP45=""),MAX($A$10:A44)+1,"")</f>
        <v>#NAME?</v>
      </c>
      <c r="B45" s="312"/>
      <c r="C45" s="531" t="str">
        <f>IF(ISBLANK(D45)=FALSE,VLOOKUP(D45,Довідники!$B$2:$C$45,2,FALSE),"")</f>
        <v/>
      </c>
      <c r="D45" s="410"/>
      <c r="E45" s="313"/>
      <c r="F45" s="538" t="str">
        <f>_xlfn.CONCAT(IF($X45=Довідники!$E$4,$R$4&amp;",",""),IF($AE45=Довідники!$E$4,$Y$4&amp;",",""),IF($AL45=Довідники!$E$4,$AF$4&amp;",",""),IF($AS45=Довідники!$E$4,$AM$4&amp;",",""),IF($AZ45=Довідники!$E$4,$AT$4&amp;",",""),IF($BG45=Довідники!$E$4,$BA$4&amp;",",""),IF($BN45=Довідники!$E$4,$BH$4&amp;",",""),IF($BU45=Довідники!$E$4,$BO$4&amp;",",""),IF($CB45=Довідники!$E$4,$BV$4&amp;",",""),IF($CI45=Довідники!$E$4,$CC$4&amp;",",""),IF($CP45=Довідники!$E$4,$CJ$4&amp;",",""),IF($CW45=Довідники!$E$4,$CQ$4&amp;",",""),IF($DD45=Довідники!$E$4,$CX$4&amp;",",""),IF($DK45=Довідники!$E$4,$DE$4&amp;",",""))</f>
        <v/>
      </c>
      <c r="G45" s="538" t="str">
        <f>_xlfn.CONCAT(IF($X45=Довідники!$E$3,$R$4&amp;",",""),IF($X45=Довідники!$E$5,$R$4&amp;"*,",""),IF($AE45=Довідники!$E$3,$Y$4&amp;",",""),IF($AE45=Довідники!$E$5,$Y$4&amp;"*,",""),IF($AL45=Довідники!$E$3,$AF$4&amp;",",""),IF($AL45=Довідники!$E$5,$AF$4&amp;"*,",""),IF($AS45=Довідники!$E$3,$AM$4&amp;",",""),IF($AS45=Довідники!$E$5,$AM$4&amp;"*,",""),IF($AZ45=Довідники!$E$3,$AT$4&amp;",",""),IF($AZ45=Довідники!$E$5,$AT$4&amp;"*,",""),IF($BG45=Довідники!$E$3,$BA$4&amp;",",""),IF($BG45=Довідники!$E$5,$BA$4&amp;"*,",""),IF($BN45=Довідники!$E$3,$BH$4&amp;",",""),IF($BN45=Довідники!$E$5,$BH$4&amp;"*,",""),IF($BU45=Довідники!$E$3,$BO$4&amp;",",""),IF($BU45=Довідники!$E$5,$BO$4&amp;"*,",""),IF($CB45=Довідники!$E$3,$BV$4&amp;",",""),IF($CB45=Довідники!$E$5,$BV$4&amp;"*,",""),IF($CI45=Довідники!$E$3,$CC$4&amp;",",""),IF($CI45=Довідники!$E$5,$CC$4&amp;"*,",""),IF($CP45=Довідники!$E$3,$CJ$4&amp;",",""),IF($CP45=Довідники!$E$5,$CJ$4&amp;"*,",""),IF($CW45=Довідники!$E$3,$CQ$4&amp;",",""),IF($CW45=Довідники!$E$5,$CQ$4&amp;"*,",""),IF($DD45=Довідники!$E$3,$CX$4&amp;",",""),IF($DD45=Довідники!$E$5,$CX$4&amp;"*,",""),IF($DK45=Довідники!$E$3,$DE$4&amp;",",""),IF($DK45=Довідники!$E$5,$DE$4&amp;"*,",""))</f>
        <v/>
      </c>
      <c r="H45" s="538" t="str">
        <f>_xlfn.CONCAT(IF($W45=Довідники!$N$4,$R$4&amp;",",""),IF($AD45=Довідники!$N$4,$Y$4&amp;",",""),IF($AK45=Довідники!$N$4,$AF$4&amp;",",""),IF($AR45=Довідники!$N$4,$AM$4&amp;",",""),IF($AY45=Довідники!$N$4,$AT$4&amp;",",""),IF($BF45=Довідники!$N$4,$BA$4&amp;",",""),IF($BM45=Довідники!$N$4,$BH$4&amp;",",""),IF($BT45=Довідники!$N$4,$BO$4&amp;",",""),IF($CA45=Довідники!$N$4,$BV$4&amp;",",""),IF($CH45=Довідники!$N$4,$CC$4&amp;",",""),IF($CO45=Довідники!$N$4,$CJ$4&amp;",",""),IF($CV45=Довідники!$N$4,$CQ$4&amp;",",""),IF($DC45=Довідники!$N$4,$CX$4&amp;",",""),IF($DJ45=Довідники!$N$4,$DE$4&amp;",",""))</f>
        <v/>
      </c>
      <c r="I45" s="538" t="str">
        <f>_xlfn.CONCAT(IF($W45=Довідники!$N$3,$R$4&amp;",",""),IF($AD45=Довідники!$N$3,$Y$4&amp;",",""),IF($AK45=Довідники!$N$3,$AF$4&amp;",",""),IF($AR45=Довідники!$N$3,$AM$4&amp;",",""),IF($AY45=Довідники!$N$3,$AT$4&amp;",",""),IF($BF45=Довідники!$N$3,$BA$4&amp;",",""),IF($BM45=Довідники!$N$3,$BH$4&amp;",",""),IF($BT45=Довідники!$N$3,$BO$4&amp;",",""),IF($CA45=Довідники!$N$3,$BV$4&amp;",",""),IF($CH45=Довідники!$N$3,$CC$4&amp;",",""),IF($CO45=Довідники!$N$3,$CJ$4&amp;",",""),IF($CV45=Довідники!$N$3,$CQ$4&amp;",",""),IF($DC45=Довідники!$N$3,$CX$4&amp;",",""),IF($DJ45=Довідники!$N$3,$DE$4&amp;",",""))</f>
        <v/>
      </c>
      <c r="J45" s="538"/>
      <c r="K45" s="538"/>
      <c r="L45" s="538">
        <f t="shared" ca="1" si="16"/>
        <v>0</v>
      </c>
      <c r="M45" s="539">
        <f t="shared" ca="1" si="17"/>
        <v>0</v>
      </c>
      <c r="N45" s="539">
        <f t="shared" ca="1" si="18"/>
        <v>0</v>
      </c>
      <c r="O45" s="540">
        <f t="shared" ca="1" si="19"/>
        <v>0</v>
      </c>
      <c r="P45" s="541" t="str">
        <f t="shared" si="20"/>
        <v/>
      </c>
      <c r="Q45" s="542" t="str">
        <f>IF(IF(TRIM(P45)="",FALSE,OR($P45&lt;Довідники!$J$8,$P45&gt;Довідники!$K$8)),"!","")</f>
        <v/>
      </c>
      <c r="R45" s="172"/>
      <c r="S45" s="169"/>
      <c r="T45" s="169"/>
      <c r="U45" s="549">
        <f t="shared" si="21"/>
        <v>0</v>
      </c>
      <c r="V45" s="539"/>
      <c r="W45" s="175"/>
      <c r="X45" s="176"/>
      <c r="Y45" s="172"/>
      <c r="Z45" s="169"/>
      <c r="AA45" s="169"/>
      <c r="AB45" s="549">
        <f t="shared" si="22"/>
        <v>0</v>
      </c>
      <c r="AC45" s="539"/>
      <c r="AD45" s="175"/>
      <c r="AE45" s="176"/>
      <c r="AF45" s="172"/>
      <c r="AG45" s="169"/>
      <c r="AH45" s="169"/>
      <c r="AI45" s="549">
        <f t="shared" si="23"/>
        <v>0</v>
      </c>
      <c r="AJ45" s="539"/>
      <c r="AK45" s="175"/>
      <c r="AL45" s="176"/>
      <c r="AM45" s="172"/>
      <c r="AN45" s="169"/>
      <c r="AO45" s="169"/>
      <c r="AP45" s="549">
        <f t="shared" si="24"/>
        <v>0</v>
      </c>
      <c r="AQ45" s="539"/>
      <c r="AR45" s="175"/>
      <c r="AS45" s="176"/>
      <c r="AT45" s="172"/>
      <c r="AU45" s="169"/>
      <c r="AV45" s="169"/>
      <c r="AW45" s="549">
        <f t="shared" si="25"/>
        <v>0</v>
      </c>
      <c r="AX45" s="539"/>
      <c r="AY45" s="175"/>
      <c r="AZ45" s="176"/>
      <c r="BA45" s="172"/>
      <c r="BB45" s="169"/>
      <c r="BC45" s="169"/>
      <c r="BD45" s="549">
        <f t="shared" si="26"/>
        <v>0</v>
      </c>
      <c r="BE45" s="539"/>
      <c r="BF45" s="175"/>
      <c r="BG45" s="176"/>
      <c r="BH45" s="172"/>
      <c r="BI45" s="169"/>
      <c r="BJ45" s="169"/>
      <c r="BK45" s="549">
        <f t="shared" si="27"/>
        <v>0</v>
      </c>
      <c r="BL45" s="539"/>
      <c r="BM45" s="175"/>
      <c r="BN45" s="176"/>
      <c r="BO45" s="172"/>
      <c r="BP45" s="169"/>
      <c r="BQ45" s="169"/>
      <c r="BR45" s="549">
        <f t="shared" si="28"/>
        <v>0</v>
      </c>
      <c r="BS45" s="539"/>
      <c r="BT45" s="175"/>
      <c r="BU45" s="176"/>
      <c r="BV45" s="172"/>
      <c r="BW45" s="169"/>
      <c r="BX45" s="169"/>
      <c r="BY45" s="549">
        <f t="shared" si="29"/>
        <v>0</v>
      </c>
      <c r="BZ45" s="539"/>
      <c r="CA45" s="175"/>
      <c r="CB45" s="176"/>
      <c r="CC45" s="172"/>
      <c r="CD45" s="169"/>
      <c r="CE45" s="169"/>
      <c r="CF45" s="549">
        <f t="shared" si="30"/>
        <v>0</v>
      </c>
      <c r="CG45" s="539"/>
      <c r="CH45" s="175"/>
      <c r="CI45" s="176"/>
      <c r="CJ45" s="172"/>
      <c r="CK45" s="169"/>
      <c r="CL45" s="169"/>
      <c r="CM45" s="549">
        <f t="shared" si="31"/>
        <v>0</v>
      </c>
      <c r="CN45" s="539"/>
      <c r="CO45" s="175"/>
      <c r="CP45" s="176"/>
      <c r="CQ45" s="172"/>
      <c r="CR45" s="169"/>
      <c r="CS45" s="169"/>
      <c r="CT45" s="549">
        <f t="shared" si="32"/>
        <v>0</v>
      </c>
      <c r="CU45" s="539"/>
      <c r="CV45" s="175"/>
      <c r="CW45" s="176"/>
      <c r="CX45" s="361"/>
      <c r="CY45" s="108"/>
      <c r="CZ45" s="108"/>
      <c r="DA45" s="549">
        <f t="shared" si="14"/>
        <v>0</v>
      </c>
      <c r="DB45" s="539"/>
      <c r="DC45" s="439"/>
      <c r="DD45" s="439"/>
      <c r="DE45" s="108"/>
      <c r="DF45" s="108"/>
      <c r="DG45" s="108"/>
      <c r="DH45" s="549">
        <f t="shared" si="15"/>
        <v>0</v>
      </c>
      <c r="DI45" s="539"/>
      <c r="DJ45" s="439"/>
      <c r="DK45" s="440"/>
      <c r="DL45" s="555">
        <f t="shared" ca="1" si="33"/>
        <v>0</v>
      </c>
      <c r="DM45" s="539">
        <f>DN45*Довідники!$H$2</f>
        <v>0</v>
      </c>
      <c r="DN45" s="549">
        <f t="shared" si="34"/>
        <v>0</v>
      </c>
      <c r="DO45" s="541" t="str">
        <f t="shared" si="35"/>
        <v xml:space="preserve"> </v>
      </c>
      <c r="DP45" s="556" t="str">
        <f>IF(OR(DO45&lt;Довідники!$J$3, DO45&gt;Довідники!$K$3), "!", "")</f>
        <v>!</v>
      </c>
      <c r="DQ45" s="557"/>
      <c r="DR45" s="558" t="str">
        <f t="shared" si="36"/>
        <v/>
      </c>
      <c r="DS45" s="528"/>
      <c r="DT45" s="555"/>
      <c r="DU45" s="539"/>
      <c r="DV45" s="539"/>
      <c r="DW45" s="540"/>
      <c r="DX45" s="557"/>
      <c r="DY45" s="568"/>
      <c r="DZ45" s="569"/>
      <c r="EA45" s="570"/>
      <c r="ED45" s="91" t="e">
        <f t="shared" ca="1" si="37"/>
        <v>#NAME?</v>
      </c>
      <c r="EE45" s="91" t="e">
        <f t="shared" ca="1" si="38"/>
        <v>#NAME?</v>
      </c>
      <c r="EF45" s="91" t="e">
        <f t="shared" ca="1" si="39"/>
        <v>#NAME?</v>
      </c>
      <c r="EG45" s="91" t="e">
        <f t="shared" ca="1" si="40"/>
        <v>#NAME?</v>
      </c>
      <c r="EH45" s="91" t="e">
        <f t="shared" ca="1" si="41"/>
        <v>#NAME?</v>
      </c>
      <c r="EI45" s="91" t="e">
        <f t="shared" ca="1" si="42"/>
        <v>#NAME?</v>
      </c>
      <c r="EJ45" s="91" t="e">
        <f t="shared" ca="1" si="43"/>
        <v>#NAME?</v>
      </c>
      <c r="EL45" s="207" t="str">
        <f t="shared" ca="1" si="44"/>
        <v/>
      </c>
      <c r="EM45" s="91" t="str">
        <f t="shared" si="45"/>
        <v/>
      </c>
      <c r="EN45" s="91" t="str" cm="1">
        <f t="array" ref="EN45">IF(OR(SUM(ISTEXT(R45:T45)*1,ISNUMBER(W45:X45)*1)&gt;0,SUM(ISTEXT(Y45:AA45)*1,ISNUMBER(AD45:AE45)*1)&gt;0,SUM(ISTEXT(AF45:AH45)*1,ISNUMBER(AK45:AL45)*1)&gt;0,SUM(ISTEXT(AM45:AO45)*1,ISNUMBER(AR45:AS45)*1)&gt;0,SUM(ISTEXT(AT45:AV45)*1,ISNUMBER(AY45:AZ45)*1)&gt;0,SUM(ISTEXT(BA45:BC45)*1,ISNUMBER(BF45:BG45)*1)&gt;0,SUM(ISTEXT(BH45:BJ45)*1,ISNUMBER(BM45:BN45)*1)&gt;0,SUM(ISTEXT(BO45:BQ45)*1,ISNUMBER(BT45:BU45)*1)&gt;0,SUM(ISTEXT(BV45:BX45)*1,ISNUMBER(CA45:CB45)*1)&gt;0,SUM(ISTEXT(CC45:CE45)*1,ISNUMBER(CH45:CI45)*1)&gt;0,SUM(ISTEXT(CJ45:CL45)*1,ISNUMBER(CO45:CP45)*1)&gt;0,SUM(ISTEXT(CQ45:CS45)*1,ISNUMBER(CV45:CW45)*1)&gt;0),"!","")</f>
        <v/>
      </c>
      <c r="EO45" s="91" t="e">
        <f t="shared" ca="1" si="46"/>
        <v>#NAME?</v>
      </c>
      <c r="EP45" s="74" t="e">
        <f t="shared" ca="1" si="47"/>
        <v>#NAME?</v>
      </c>
    </row>
    <row r="46" spans="1:146" hidden="1" x14ac:dyDescent="0.2">
      <c r="A46" s="528" t="e">
        <f ca="1">IF(AND(TRIM($B46)&lt;&gt;"",$E46&lt;&gt;"",$EP46=""),MAX($A$10:A45)+1,"")</f>
        <v>#NAME?</v>
      </c>
      <c r="B46" s="312"/>
      <c r="C46" s="531" t="str">
        <f>IF(ISBLANK(D46)=FALSE,VLOOKUP(D46,Довідники!$B$2:$C$45,2,FALSE),"")</f>
        <v/>
      </c>
      <c r="D46" s="410"/>
      <c r="E46" s="313"/>
      <c r="F46" s="538" t="str">
        <f>_xlfn.CONCAT(IF($X46=Довідники!$E$4,$R$4&amp;",",""),IF($AE46=Довідники!$E$4,$Y$4&amp;",",""),IF($AL46=Довідники!$E$4,$AF$4&amp;",",""),IF($AS46=Довідники!$E$4,$AM$4&amp;",",""),IF($AZ46=Довідники!$E$4,$AT$4&amp;",",""),IF($BG46=Довідники!$E$4,$BA$4&amp;",",""),IF($BN46=Довідники!$E$4,$BH$4&amp;",",""),IF($BU46=Довідники!$E$4,$BO$4&amp;",",""),IF($CB46=Довідники!$E$4,$BV$4&amp;",",""),IF($CI46=Довідники!$E$4,$CC$4&amp;",",""),IF($CP46=Довідники!$E$4,$CJ$4&amp;",",""),IF($CW46=Довідники!$E$4,$CQ$4&amp;",",""),IF($DD46=Довідники!$E$4,$CX$4&amp;",",""),IF($DK46=Довідники!$E$4,$DE$4&amp;",",""))</f>
        <v/>
      </c>
      <c r="G46" s="538" t="str">
        <f>_xlfn.CONCAT(IF($X46=Довідники!$E$3,$R$4&amp;",",""),IF($X46=Довідники!$E$5,$R$4&amp;"*,",""),IF($AE46=Довідники!$E$3,$Y$4&amp;",",""),IF($AE46=Довідники!$E$5,$Y$4&amp;"*,",""),IF($AL46=Довідники!$E$3,$AF$4&amp;",",""),IF($AL46=Довідники!$E$5,$AF$4&amp;"*,",""),IF($AS46=Довідники!$E$3,$AM$4&amp;",",""),IF($AS46=Довідники!$E$5,$AM$4&amp;"*,",""),IF($AZ46=Довідники!$E$3,$AT$4&amp;",",""),IF($AZ46=Довідники!$E$5,$AT$4&amp;"*,",""),IF($BG46=Довідники!$E$3,$BA$4&amp;",",""),IF($BG46=Довідники!$E$5,$BA$4&amp;"*,",""),IF($BN46=Довідники!$E$3,$BH$4&amp;",",""),IF($BN46=Довідники!$E$5,$BH$4&amp;"*,",""),IF($BU46=Довідники!$E$3,$BO$4&amp;",",""),IF($BU46=Довідники!$E$5,$BO$4&amp;"*,",""),IF($CB46=Довідники!$E$3,$BV$4&amp;",",""),IF($CB46=Довідники!$E$5,$BV$4&amp;"*,",""),IF($CI46=Довідники!$E$3,$CC$4&amp;",",""),IF($CI46=Довідники!$E$5,$CC$4&amp;"*,",""),IF($CP46=Довідники!$E$3,$CJ$4&amp;",",""),IF($CP46=Довідники!$E$5,$CJ$4&amp;"*,",""),IF($CW46=Довідники!$E$3,$CQ$4&amp;",",""),IF($CW46=Довідники!$E$5,$CQ$4&amp;"*,",""),IF($DD46=Довідники!$E$3,$CX$4&amp;",",""),IF($DD46=Довідники!$E$5,$CX$4&amp;"*,",""),IF($DK46=Довідники!$E$3,$DE$4&amp;",",""),IF($DK46=Довідники!$E$5,$DE$4&amp;"*,",""))</f>
        <v/>
      </c>
      <c r="H46" s="538" t="str">
        <f>_xlfn.CONCAT(IF($W46=Довідники!$N$4,$R$4&amp;",",""),IF($AD46=Довідники!$N$4,$Y$4&amp;",",""),IF($AK46=Довідники!$N$4,$AF$4&amp;",",""),IF($AR46=Довідники!$N$4,$AM$4&amp;",",""),IF($AY46=Довідники!$N$4,$AT$4&amp;",",""),IF($BF46=Довідники!$N$4,$BA$4&amp;",",""),IF($BM46=Довідники!$N$4,$BH$4&amp;",",""),IF($BT46=Довідники!$N$4,$BO$4&amp;",",""),IF($CA46=Довідники!$N$4,$BV$4&amp;",",""),IF($CH46=Довідники!$N$4,$CC$4&amp;",",""),IF($CO46=Довідники!$N$4,$CJ$4&amp;",",""),IF($CV46=Довідники!$N$4,$CQ$4&amp;",",""),IF($DC46=Довідники!$N$4,$CX$4&amp;",",""),IF($DJ46=Довідники!$N$4,$DE$4&amp;",",""))</f>
        <v/>
      </c>
      <c r="I46" s="538" t="str">
        <f>_xlfn.CONCAT(IF($W46=Довідники!$N$3,$R$4&amp;",",""),IF($AD46=Довідники!$N$3,$Y$4&amp;",",""),IF($AK46=Довідники!$N$3,$AF$4&amp;",",""),IF($AR46=Довідники!$N$3,$AM$4&amp;",",""),IF($AY46=Довідники!$N$3,$AT$4&amp;",",""),IF($BF46=Довідники!$N$3,$BA$4&amp;",",""),IF($BM46=Довідники!$N$3,$BH$4&amp;",",""),IF($BT46=Довідники!$N$3,$BO$4&amp;",",""),IF($CA46=Довідники!$N$3,$BV$4&amp;",",""),IF($CH46=Довідники!$N$3,$CC$4&amp;",",""),IF($CO46=Довідники!$N$3,$CJ$4&amp;",",""),IF($CV46=Довідники!$N$3,$CQ$4&amp;",",""),IF($DC46=Довідники!$N$3,$CX$4&amp;",",""),IF($DJ46=Довідники!$N$3,$DE$4&amp;",",""))</f>
        <v/>
      </c>
      <c r="J46" s="538"/>
      <c r="K46" s="538"/>
      <c r="L46" s="538">
        <f t="shared" ca="1" si="16"/>
        <v>0</v>
      </c>
      <c r="M46" s="539">
        <f t="shared" ca="1" si="17"/>
        <v>0</v>
      </c>
      <c r="N46" s="539">
        <f t="shared" ca="1" si="18"/>
        <v>0</v>
      </c>
      <c r="O46" s="540">
        <f t="shared" ca="1" si="19"/>
        <v>0</v>
      </c>
      <c r="P46" s="541" t="str">
        <f t="shared" si="20"/>
        <v/>
      </c>
      <c r="Q46" s="542" t="str">
        <f>IF(IF(TRIM(P46)="",FALSE,OR($P46&lt;Довідники!$J$8,$P46&gt;Довідники!$K$8)),"!","")</f>
        <v/>
      </c>
      <c r="R46" s="172"/>
      <c r="S46" s="169"/>
      <c r="T46" s="169"/>
      <c r="U46" s="549">
        <f t="shared" si="21"/>
        <v>0</v>
      </c>
      <c r="V46" s="539"/>
      <c r="W46" s="175"/>
      <c r="X46" s="176"/>
      <c r="Y46" s="172"/>
      <c r="Z46" s="169"/>
      <c r="AA46" s="169"/>
      <c r="AB46" s="549">
        <f t="shared" si="22"/>
        <v>0</v>
      </c>
      <c r="AC46" s="539"/>
      <c r="AD46" s="175"/>
      <c r="AE46" s="176"/>
      <c r="AF46" s="172"/>
      <c r="AG46" s="169"/>
      <c r="AH46" s="169"/>
      <c r="AI46" s="549">
        <f t="shared" si="23"/>
        <v>0</v>
      </c>
      <c r="AJ46" s="539"/>
      <c r="AK46" s="175"/>
      <c r="AL46" s="176"/>
      <c r="AM46" s="172"/>
      <c r="AN46" s="169"/>
      <c r="AO46" s="169"/>
      <c r="AP46" s="549">
        <f t="shared" si="24"/>
        <v>0</v>
      </c>
      <c r="AQ46" s="539"/>
      <c r="AR46" s="175"/>
      <c r="AS46" s="176"/>
      <c r="AT46" s="172"/>
      <c r="AU46" s="169"/>
      <c r="AV46" s="169"/>
      <c r="AW46" s="549">
        <f t="shared" si="25"/>
        <v>0</v>
      </c>
      <c r="AX46" s="539"/>
      <c r="AY46" s="175"/>
      <c r="AZ46" s="176"/>
      <c r="BA46" s="172"/>
      <c r="BB46" s="169"/>
      <c r="BC46" s="169"/>
      <c r="BD46" s="549">
        <f t="shared" si="26"/>
        <v>0</v>
      </c>
      <c r="BE46" s="539"/>
      <c r="BF46" s="175"/>
      <c r="BG46" s="176"/>
      <c r="BH46" s="172"/>
      <c r="BI46" s="169"/>
      <c r="BJ46" s="169"/>
      <c r="BK46" s="549">
        <f t="shared" si="27"/>
        <v>0</v>
      </c>
      <c r="BL46" s="539"/>
      <c r="BM46" s="175"/>
      <c r="BN46" s="176"/>
      <c r="BO46" s="172"/>
      <c r="BP46" s="169"/>
      <c r="BQ46" s="169"/>
      <c r="BR46" s="549">
        <f t="shared" si="28"/>
        <v>0</v>
      </c>
      <c r="BS46" s="539"/>
      <c r="BT46" s="175"/>
      <c r="BU46" s="176"/>
      <c r="BV46" s="172"/>
      <c r="BW46" s="169"/>
      <c r="BX46" s="169"/>
      <c r="BY46" s="549">
        <f t="shared" si="29"/>
        <v>0</v>
      </c>
      <c r="BZ46" s="539"/>
      <c r="CA46" s="175"/>
      <c r="CB46" s="176"/>
      <c r="CC46" s="172"/>
      <c r="CD46" s="169"/>
      <c r="CE46" s="169"/>
      <c r="CF46" s="549">
        <f t="shared" si="30"/>
        <v>0</v>
      </c>
      <c r="CG46" s="539"/>
      <c r="CH46" s="175"/>
      <c r="CI46" s="176"/>
      <c r="CJ46" s="172"/>
      <c r="CK46" s="169"/>
      <c r="CL46" s="169"/>
      <c r="CM46" s="549">
        <f t="shared" si="31"/>
        <v>0</v>
      </c>
      <c r="CN46" s="539"/>
      <c r="CO46" s="175"/>
      <c r="CP46" s="176"/>
      <c r="CQ46" s="172"/>
      <c r="CR46" s="169"/>
      <c r="CS46" s="169"/>
      <c r="CT46" s="549">
        <f t="shared" si="32"/>
        <v>0</v>
      </c>
      <c r="CU46" s="539"/>
      <c r="CV46" s="175"/>
      <c r="CW46" s="176"/>
      <c r="CX46" s="361"/>
      <c r="CY46" s="108"/>
      <c r="CZ46" s="108"/>
      <c r="DA46" s="549">
        <f t="shared" si="14"/>
        <v>0</v>
      </c>
      <c r="DB46" s="539"/>
      <c r="DC46" s="439"/>
      <c r="DD46" s="439"/>
      <c r="DE46" s="108"/>
      <c r="DF46" s="108"/>
      <c r="DG46" s="108"/>
      <c r="DH46" s="549">
        <f t="shared" si="15"/>
        <v>0</v>
      </c>
      <c r="DI46" s="539"/>
      <c r="DJ46" s="439"/>
      <c r="DK46" s="440"/>
      <c r="DL46" s="555">
        <f t="shared" ca="1" si="33"/>
        <v>0</v>
      </c>
      <c r="DM46" s="539">
        <f>DN46*Довідники!$H$2</f>
        <v>0</v>
      </c>
      <c r="DN46" s="549">
        <f t="shared" si="34"/>
        <v>0</v>
      </c>
      <c r="DO46" s="541" t="str">
        <f t="shared" si="35"/>
        <v xml:space="preserve"> </v>
      </c>
      <c r="DP46" s="556" t="str">
        <f>IF(OR(DO46&lt;Довідники!$J$3, DO46&gt;Довідники!$K$3), "!", "")</f>
        <v>!</v>
      </c>
      <c r="DQ46" s="557"/>
      <c r="DR46" s="558" t="str">
        <f t="shared" si="36"/>
        <v/>
      </c>
      <c r="DS46" s="528"/>
      <c r="DT46" s="555"/>
      <c r="DU46" s="539"/>
      <c r="DV46" s="539"/>
      <c r="DW46" s="540"/>
      <c r="DX46" s="557"/>
      <c r="DY46" s="568"/>
      <c r="DZ46" s="569"/>
      <c r="EA46" s="570"/>
      <c r="ED46" s="91" t="e">
        <f t="shared" ca="1" si="37"/>
        <v>#NAME?</v>
      </c>
      <c r="EE46" s="91" t="e">
        <f t="shared" ca="1" si="38"/>
        <v>#NAME?</v>
      </c>
      <c r="EF46" s="91" t="e">
        <f t="shared" ca="1" si="39"/>
        <v>#NAME?</v>
      </c>
      <c r="EG46" s="91" t="e">
        <f t="shared" ca="1" si="40"/>
        <v>#NAME?</v>
      </c>
      <c r="EH46" s="91" t="e">
        <f t="shared" ca="1" si="41"/>
        <v>#NAME?</v>
      </c>
      <c r="EI46" s="91" t="e">
        <f t="shared" ca="1" si="42"/>
        <v>#NAME?</v>
      </c>
      <c r="EJ46" s="91" t="e">
        <f t="shared" ca="1" si="43"/>
        <v>#NAME?</v>
      </c>
      <c r="EL46" s="207" t="str">
        <f t="shared" ca="1" si="44"/>
        <v/>
      </c>
      <c r="EM46" s="91" t="str">
        <f t="shared" si="45"/>
        <v/>
      </c>
      <c r="EN46" s="91" t="str" cm="1">
        <f t="array" ref="EN46">IF(OR(SUM(ISTEXT(R46:T46)*1,ISNUMBER(W46:X46)*1)&gt;0,SUM(ISTEXT(Y46:AA46)*1,ISNUMBER(AD46:AE46)*1)&gt;0,SUM(ISTEXT(AF46:AH46)*1,ISNUMBER(AK46:AL46)*1)&gt;0,SUM(ISTEXT(AM46:AO46)*1,ISNUMBER(AR46:AS46)*1)&gt;0,SUM(ISTEXT(AT46:AV46)*1,ISNUMBER(AY46:AZ46)*1)&gt;0,SUM(ISTEXT(BA46:BC46)*1,ISNUMBER(BF46:BG46)*1)&gt;0,SUM(ISTEXT(BH46:BJ46)*1,ISNUMBER(BM46:BN46)*1)&gt;0,SUM(ISTEXT(BO46:BQ46)*1,ISNUMBER(BT46:BU46)*1)&gt;0,SUM(ISTEXT(BV46:BX46)*1,ISNUMBER(CA46:CB46)*1)&gt;0,SUM(ISTEXT(CC46:CE46)*1,ISNUMBER(CH46:CI46)*1)&gt;0,SUM(ISTEXT(CJ46:CL46)*1,ISNUMBER(CO46:CP46)*1)&gt;0,SUM(ISTEXT(CQ46:CS46)*1,ISNUMBER(CV46:CW46)*1)&gt;0),"!","")</f>
        <v/>
      </c>
      <c r="EO46" s="91" t="e">
        <f t="shared" ca="1" si="46"/>
        <v>#NAME?</v>
      </c>
      <c r="EP46" s="74" t="e">
        <f t="shared" ca="1" si="47"/>
        <v>#NAME?</v>
      </c>
    </row>
    <row r="47" spans="1:146" hidden="1" x14ac:dyDescent="0.2">
      <c r="A47" s="528" t="e">
        <f ca="1">IF(AND(TRIM($B47)&lt;&gt;"",$E47&lt;&gt;"",$EP47=""),MAX($A$10:A46)+1,"")</f>
        <v>#NAME?</v>
      </c>
      <c r="B47" s="312"/>
      <c r="C47" s="531" t="str">
        <f>IF(ISBLANK(D47)=FALSE,VLOOKUP(D47,Довідники!$B$2:$C$45,2,FALSE),"")</f>
        <v/>
      </c>
      <c r="D47" s="410"/>
      <c r="E47" s="313"/>
      <c r="F47" s="538" t="str">
        <f>_xlfn.CONCAT(IF($X47=Довідники!$E$4,$R$4&amp;",",""),IF($AE47=Довідники!$E$4,$Y$4&amp;",",""),IF($AL47=Довідники!$E$4,$AF$4&amp;",",""),IF($AS47=Довідники!$E$4,$AM$4&amp;",",""),IF($AZ47=Довідники!$E$4,$AT$4&amp;",",""),IF($BG47=Довідники!$E$4,$BA$4&amp;",",""),IF($BN47=Довідники!$E$4,$BH$4&amp;",",""),IF($BU47=Довідники!$E$4,$BO$4&amp;",",""),IF($CB47=Довідники!$E$4,$BV$4&amp;",",""),IF($CI47=Довідники!$E$4,$CC$4&amp;",",""),IF($CP47=Довідники!$E$4,$CJ$4&amp;",",""),IF($CW47=Довідники!$E$4,$CQ$4&amp;",",""),IF($DD47=Довідники!$E$4,$CX$4&amp;",",""),IF($DK47=Довідники!$E$4,$DE$4&amp;",",""))</f>
        <v/>
      </c>
      <c r="G47" s="538" t="str">
        <f>_xlfn.CONCAT(IF($X47=Довідники!$E$3,$R$4&amp;",",""),IF($X47=Довідники!$E$5,$R$4&amp;"*,",""),IF($AE47=Довідники!$E$3,$Y$4&amp;",",""),IF($AE47=Довідники!$E$5,$Y$4&amp;"*,",""),IF($AL47=Довідники!$E$3,$AF$4&amp;",",""),IF($AL47=Довідники!$E$5,$AF$4&amp;"*,",""),IF($AS47=Довідники!$E$3,$AM$4&amp;",",""),IF($AS47=Довідники!$E$5,$AM$4&amp;"*,",""),IF($AZ47=Довідники!$E$3,$AT$4&amp;",",""),IF($AZ47=Довідники!$E$5,$AT$4&amp;"*,",""),IF($BG47=Довідники!$E$3,$BA$4&amp;",",""),IF($BG47=Довідники!$E$5,$BA$4&amp;"*,",""),IF($BN47=Довідники!$E$3,$BH$4&amp;",",""),IF($BN47=Довідники!$E$5,$BH$4&amp;"*,",""),IF($BU47=Довідники!$E$3,$BO$4&amp;",",""),IF($BU47=Довідники!$E$5,$BO$4&amp;"*,",""),IF($CB47=Довідники!$E$3,$BV$4&amp;",",""),IF($CB47=Довідники!$E$5,$BV$4&amp;"*,",""),IF($CI47=Довідники!$E$3,$CC$4&amp;",",""),IF($CI47=Довідники!$E$5,$CC$4&amp;"*,",""),IF($CP47=Довідники!$E$3,$CJ$4&amp;",",""),IF($CP47=Довідники!$E$5,$CJ$4&amp;"*,",""),IF($CW47=Довідники!$E$3,$CQ$4&amp;",",""),IF($CW47=Довідники!$E$5,$CQ$4&amp;"*,",""),IF($DD47=Довідники!$E$3,$CX$4&amp;",",""),IF($DD47=Довідники!$E$5,$CX$4&amp;"*,",""),IF($DK47=Довідники!$E$3,$DE$4&amp;",",""),IF($DK47=Довідники!$E$5,$DE$4&amp;"*,",""))</f>
        <v/>
      </c>
      <c r="H47" s="538" t="str">
        <f>_xlfn.CONCAT(IF($W47=Довідники!$N$4,$R$4&amp;",",""),IF($AD47=Довідники!$N$4,$Y$4&amp;",",""),IF($AK47=Довідники!$N$4,$AF$4&amp;",",""),IF($AR47=Довідники!$N$4,$AM$4&amp;",",""),IF($AY47=Довідники!$N$4,$AT$4&amp;",",""),IF($BF47=Довідники!$N$4,$BA$4&amp;",",""),IF($BM47=Довідники!$N$4,$BH$4&amp;",",""),IF($BT47=Довідники!$N$4,$BO$4&amp;",",""),IF($CA47=Довідники!$N$4,$BV$4&amp;",",""),IF($CH47=Довідники!$N$4,$CC$4&amp;",",""),IF($CO47=Довідники!$N$4,$CJ$4&amp;",",""),IF($CV47=Довідники!$N$4,$CQ$4&amp;",",""),IF($DC47=Довідники!$N$4,$CX$4&amp;",",""),IF($DJ47=Довідники!$N$4,$DE$4&amp;",",""))</f>
        <v/>
      </c>
      <c r="I47" s="538" t="str">
        <f>_xlfn.CONCAT(IF($W47=Довідники!$N$3,$R$4&amp;",",""),IF($AD47=Довідники!$N$3,$Y$4&amp;",",""),IF($AK47=Довідники!$N$3,$AF$4&amp;",",""),IF($AR47=Довідники!$N$3,$AM$4&amp;",",""),IF($AY47=Довідники!$N$3,$AT$4&amp;",",""),IF($BF47=Довідники!$N$3,$BA$4&amp;",",""),IF($BM47=Довідники!$N$3,$BH$4&amp;",",""),IF($BT47=Довідники!$N$3,$BO$4&amp;",",""),IF($CA47=Довідники!$N$3,$BV$4&amp;",",""),IF($CH47=Довідники!$N$3,$CC$4&amp;",",""),IF($CO47=Довідники!$N$3,$CJ$4&amp;",",""),IF($CV47=Довідники!$N$3,$CQ$4&amp;",",""),IF($DC47=Довідники!$N$3,$CX$4&amp;",",""),IF($DJ47=Довідники!$N$3,$DE$4&amp;",",""))</f>
        <v/>
      </c>
      <c r="J47" s="538"/>
      <c r="K47" s="538"/>
      <c r="L47" s="538">
        <f t="shared" ca="1" si="16"/>
        <v>0</v>
      </c>
      <c r="M47" s="539">
        <f t="shared" ca="1" si="17"/>
        <v>0</v>
      </c>
      <c r="N47" s="539">
        <f t="shared" ca="1" si="18"/>
        <v>0</v>
      </c>
      <c r="O47" s="540">
        <f t="shared" ca="1" si="19"/>
        <v>0</v>
      </c>
      <c r="P47" s="541" t="str">
        <f t="shared" si="20"/>
        <v/>
      </c>
      <c r="Q47" s="542" t="str">
        <f>IF(IF(TRIM(P47)="",FALSE,OR($P47&lt;Довідники!$J$8,$P47&gt;Довідники!$K$8)),"!","")</f>
        <v/>
      </c>
      <c r="R47" s="172"/>
      <c r="S47" s="169"/>
      <c r="T47" s="169"/>
      <c r="U47" s="549">
        <f t="shared" si="21"/>
        <v>0</v>
      </c>
      <c r="V47" s="539"/>
      <c r="W47" s="175"/>
      <c r="X47" s="176"/>
      <c r="Y47" s="172"/>
      <c r="Z47" s="169"/>
      <c r="AA47" s="169"/>
      <c r="AB47" s="549">
        <f t="shared" si="22"/>
        <v>0</v>
      </c>
      <c r="AC47" s="539"/>
      <c r="AD47" s="175"/>
      <c r="AE47" s="176"/>
      <c r="AF47" s="172"/>
      <c r="AG47" s="169"/>
      <c r="AH47" s="169"/>
      <c r="AI47" s="549">
        <f t="shared" si="23"/>
        <v>0</v>
      </c>
      <c r="AJ47" s="539"/>
      <c r="AK47" s="175"/>
      <c r="AL47" s="176"/>
      <c r="AM47" s="172"/>
      <c r="AN47" s="169"/>
      <c r="AO47" s="169"/>
      <c r="AP47" s="549">
        <f t="shared" si="24"/>
        <v>0</v>
      </c>
      <c r="AQ47" s="539"/>
      <c r="AR47" s="175"/>
      <c r="AS47" s="176"/>
      <c r="AT47" s="172"/>
      <c r="AU47" s="169"/>
      <c r="AV47" s="169"/>
      <c r="AW47" s="549">
        <f t="shared" si="25"/>
        <v>0</v>
      </c>
      <c r="AX47" s="539"/>
      <c r="AY47" s="175"/>
      <c r="AZ47" s="176"/>
      <c r="BA47" s="172"/>
      <c r="BB47" s="169"/>
      <c r="BC47" s="169"/>
      <c r="BD47" s="549">
        <f t="shared" si="26"/>
        <v>0</v>
      </c>
      <c r="BE47" s="539"/>
      <c r="BF47" s="175"/>
      <c r="BG47" s="176"/>
      <c r="BH47" s="172"/>
      <c r="BI47" s="169"/>
      <c r="BJ47" s="169"/>
      <c r="BK47" s="549">
        <f t="shared" si="27"/>
        <v>0</v>
      </c>
      <c r="BL47" s="539"/>
      <c r="BM47" s="175"/>
      <c r="BN47" s="176"/>
      <c r="BO47" s="172"/>
      <c r="BP47" s="169"/>
      <c r="BQ47" s="169"/>
      <c r="BR47" s="549">
        <f t="shared" si="28"/>
        <v>0</v>
      </c>
      <c r="BS47" s="539"/>
      <c r="BT47" s="175"/>
      <c r="BU47" s="176"/>
      <c r="BV47" s="172"/>
      <c r="BW47" s="169"/>
      <c r="BX47" s="169"/>
      <c r="BY47" s="549">
        <f t="shared" si="29"/>
        <v>0</v>
      </c>
      <c r="BZ47" s="539"/>
      <c r="CA47" s="175"/>
      <c r="CB47" s="176"/>
      <c r="CC47" s="172"/>
      <c r="CD47" s="169"/>
      <c r="CE47" s="169"/>
      <c r="CF47" s="549">
        <f t="shared" si="30"/>
        <v>0</v>
      </c>
      <c r="CG47" s="539"/>
      <c r="CH47" s="175"/>
      <c r="CI47" s="176"/>
      <c r="CJ47" s="172"/>
      <c r="CK47" s="169"/>
      <c r="CL47" s="169"/>
      <c r="CM47" s="549">
        <f t="shared" si="31"/>
        <v>0</v>
      </c>
      <c r="CN47" s="539"/>
      <c r="CO47" s="175"/>
      <c r="CP47" s="176"/>
      <c r="CQ47" s="172"/>
      <c r="CR47" s="169"/>
      <c r="CS47" s="169"/>
      <c r="CT47" s="549">
        <f t="shared" si="32"/>
        <v>0</v>
      </c>
      <c r="CU47" s="539"/>
      <c r="CV47" s="175"/>
      <c r="CW47" s="176"/>
      <c r="CX47" s="361"/>
      <c r="CY47" s="108"/>
      <c r="CZ47" s="108"/>
      <c r="DA47" s="549">
        <f t="shared" si="14"/>
        <v>0</v>
      </c>
      <c r="DB47" s="539"/>
      <c r="DC47" s="439"/>
      <c r="DD47" s="439"/>
      <c r="DE47" s="108"/>
      <c r="DF47" s="108"/>
      <c r="DG47" s="108"/>
      <c r="DH47" s="549">
        <f t="shared" si="15"/>
        <v>0</v>
      </c>
      <c r="DI47" s="539"/>
      <c r="DJ47" s="439"/>
      <c r="DK47" s="440"/>
      <c r="DL47" s="555">
        <f t="shared" ca="1" si="33"/>
        <v>0</v>
      </c>
      <c r="DM47" s="539">
        <f>DN47*Довідники!$H$2</f>
        <v>0</v>
      </c>
      <c r="DN47" s="549">
        <f t="shared" si="34"/>
        <v>0</v>
      </c>
      <c r="DO47" s="541" t="str">
        <f t="shared" si="35"/>
        <v xml:space="preserve"> </v>
      </c>
      <c r="DP47" s="556" t="str">
        <f>IF(OR(DO47&lt;Довідники!$J$3, DO47&gt;Довідники!$K$3), "!", "")</f>
        <v>!</v>
      </c>
      <c r="DQ47" s="557"/>
      <c r="DR47" s="558" t="str">
        <f t="shared" si="36"/>
        <v/>
      </c>
      <c r="DS47" s="528"/>
      <c r="DT47" s="555"/>
      <c r="DU47" s="539"/>
      <c r="DV47" s="539"/>
      <c r="DW47" s="540"/>
      <c r="DX47" s="557"/>
      <c r="DY47" s="568"/>
      <c r="DZ47" s="569"/>
      <c r="EA47" s="570"/>
      <c r="ED47" s="91" t="e">
        <f t="shared" ca="1" si="37"/>
        <v>#NAME?</v>
      </c>
      <c r="EE47" s="91" t="e">
        <f t="shared" ca="1" si="38"/>
        <v>#NAME?</v>
      </c>
      <c r="EF47" s="91" t="e">
        <f t="shared" ca="1" si="39"/>
        <v>#NAME?</v>
      </c>
      <c r="EG47" s="91" t="e">
        <f t="shared" ca="1" si="40"/>
        <v>#NAME?</v>
      </c>
      <c r="EH47" s="91" t="e">
        <f t="shared" ca="1" si="41"/>
        <v>#NAME?</v>
      </c>
      <c r="EI47" s="91" t="e">
        <f t="shared" ca="1" si="42"/>
        <v>#NAME?</v>
      </c>
      <c r="EJ47" s="91" t="e">
        <f t="shared" ca="1" si="43"/>
        <v>#NAME?</v>
      </c>
      <c r="EL47" s="207" t="str">
        <f t="shared" ca="1" si="44"/>
        <v/>
      </c>
      <c r="EM47" s="91" t="str">
        <f t="shared" si="45"/>
        <v/>
      </c>
      <c r="EN47" s="91" t="str" cm="1">
        <f t="array" ref="EN47">IF(OR(SUM(ISTEXT(R47:T47)*1,ISNUMBER(W47:X47)*1)&gt;0,SUM(ISTEXT(Y47:AA47)*1,ISNUMBER(AD47:AE47)*1)&gt;0,SUM(ISTEXT(AF47:AH47)*1,ISNUMBER(AK47:AL47)*1)&gt;0,SUM(ISTEXT(AM47:AO47)*1,ISNUMBER(AR47:AS47)*1)&gt;0,SUM(ISTEXT(AT47:AV47)*1,ISNUMBER(AY47:AZ47)*1)&gt;0,SUM(ISTEXT(BA47:BC47)*1,ISNUMBER(BF47:BG47)*1)&gt;0,SUM(ISTEXT(BH47:BJ47)*1,ISNUMBER(BM47:BN47)*1)&gt;0,SUM(ISTEXT(BO47:BQ47)*1,ISNUMBER(BT47:BU47)*1)&gt;0,SUM(ISTEXT(BV47:BX47)*1,ISNUMBER(CA47:CB47)*1)&gt;0,SUM(ISTEXT(CC47:CE47)*1,ISNUMBER(CH47:CI47)*1)&gt;0,SUM(ISTEXT(CJ47:CL47)*1,ISNUMBER(CO47:CP47)*1)&gt;0,SUM(ISTEXT(CQ47:CS47)*1,ISNUMBER(CV47:CW47)*1)&gt;0),"!","")</f>
        <v/>
      </c>
      <c r="EO47" s="91" t="e">
        <f t="shared" ca="1" si="46"/>
        <v>#NAME?</v>
      </c>
      <c r="EP47" s="74" t="e">
        <f t="shared" ca="1" si="47"/>
        <v>#NAME?</v>
      </c>
    </row>
    <row r="48" spans="1:146" hidden="1" x14ac:dyDescent="0.2">
      <c r="A48" s="528" t="e">
        <f ca="1">IF(AND(TRIM($B48)&lt;&gt;"",$E48&lt;&gt;"",$EP48=""),MAX($A$10:A47)+1,"")</f>
        <v>#NAME?</v>
      </c>
      <c r="B48" s="312"/>
      <c r="C48" s="531" t="str">
        <f>IF(ISBLANK(D48)=FALSE,VLOOKUP(D48,Довідники!$B$2:$C$45,2,FALSE),"")</f>
        <v/>
      </c>
      <c r="D48" s="410"/>
      <c r="E48" s="313"/>
      <c r="F48" s="538" t="str">
        <f>_xlfn.CONCAT(IF($X48=Довідники!$E$4,$R$4&amp;",",""),IF($AE48=Довідники!$E$4,$Y$4&amp;",",""),IF($AL48=Довідники!$E$4,$AF$4&amp;",",""),IF($AS48=Довідники!$E$4,$AM$4&amp;",",""),IF($AZ48=Довідники!$E$4,$AT$4&amp;",",""),IF($BG48=Довідники!$E$4,$BA$4&amp;",",""),IF($BN48=Довідники!$E$4,$BH$4&amp;",",""),IF($BU48=Довідники!$E$4,$BO$4&amp;",",""),IF($CB48=Довідники!$E$4,$BV$4&amp;",",""),IF($CI48=Довідники!$E$4,$CC$4&amp;",",""),IF($CP48=Довідники!$E$4,$CJ$4&amp;",",""),IF($CW48=Довідники!$E$4,$CQ$4&amp;",",""),IF($DD48=Довідники!$E$4,$CX$4&amp;",",""),IF($DK48=Довідники!$E$4,$DE$4&amp;",",""))</f>
        <v/>
      </c>
      <c r="G48" s="538" t="str">
        <f>_xlfn.CONCAT(IF($X48=Довідники!$E$3,$R$4&amp;",",""),IF($X48=Довідники!$E$5,$R$4&amp;"*,",""),IF($AE48=Довідники!$E$3,$Y$4&amp;",",""),IF($AE48=Довідники!$E$5,$Y$4&amp;"*,",""),IF($AL48=Довідники!$E$3,$AF$4&amp;",",""),IF($AL48=Довідники!$E$5,$AF$4&amp;"*,",""),IF($AS48=Довідники!$E$3,$AM$4&amp;",",""),IF($AS48=Довідники!$E$5,$AM$4&amp;"*,",""),IF($AZ48=Довідники!$E$3,$AT$4&amp;",",""),IF($AZ48=Довідники!$E$5,$AT$4&amp;"*,",""),IF($BG48=Довідники!$E$3,$BA$4&amp;",",""),IF($BG48=Довідники!$E$5,$BA$4&amp;"*,",""),IF($BN48=Довідники!$E$3,$BH$4&amp;",",""),IF($BN48=Довідники!$E$5,$BH$4&amp;"*,",""),IF($BU48=Довідники!$E$3,$BO$4&amp;",",""),IF($BU48=Довідники!$E$5,$BO$4&amp;"*,",""),IF($CB48=Довідники!$E$3,$BV$4&amp;",",""),IF($CB48=Довідники!$E$5,$BV$4&amp;"*,",""),IF($CI48=Довідники!$E$3,$CC$4&amp;",",""),IF($CI48=Довідники!$E$5,$CC$4&amp;"*,",""),IF($CP48=Довідники!$E$3,$CJ$4&amp;",",""),IF($CP48=Довідники!$E$5,$CJ$4&amp;"*,",""),IF($CW48=Довідники!$E$3,$CQ$4&amp;",",""),IF($CW48=Довідники!$E$5,$CQ$4&amp;"*,",""),IF($DD48=Довідники!$E$3,$CX$4&amp;",",""),IF($DD48=Довідники!$E$5,$CX$4&amp;"*,",""),IF($DK48=Довідники!$E$3,$DE$4&amp;",",""),IF($DK48=Довідники!$E$5,$DE$4&amp;"*,",""))</f>
        <v/>
      </c>
      <c r="H48" s="538" t="str">
        <f>_xlfn.CONCAT(IF($W48=Довідники!$N$4,$R$4&amp;",",""),IF($AD48=Довідники!$N$4,$Y$4&amp;",",""),IF($AK48=Довідники!$N$4,$AF$4&amp;",",""),IF($AR48=Довідники!$N$4,$AM$4&amp;",",""),IF($AY48=Довідники!$N$4,$AT$4&amp;",",""),IF($BF48=Довідники!$N$4,$BA$4&amp;",",""),IF($BM48=Довідники!$N$4,$BH$4&amp;",",""),IF($BT48=Довідники!$N$4,$BO$4&amp;",",""),IF($CA48=Довідники!$N$4,$BV$4&amp;",",""),IF($CH48=Довідники!$N$4,$CC$4&amp;",",""),IF($CO48=Довідники!$N$4,$CJ$4&amp;",",""),IF($CV48=Довідники!$N$4,$CQ$4&amp;",",""),IF($DC48=Довідники!$N$4,$CX$4&amp;",",""),IF($DJ48=Довідники!$N$4,$DE$4&amp;",",""))</f>
        <v/>
      </c>
      <c r="I48" s="538" t="str">
        <f>_xlfn.CONCAT(IF($W48=Довідники!$N$3,$R$4&amp;",",""),IF($AD48=Довідники!$N$3,$Y$4&amp;",",""),IF($AK48=Довідники!$N$3,$AF$4&amp;",",""),IF($AR48=Довідники!$N$3,$AM$4&amp;",",""),IF($AY48=Довідники!$N$3,$AT$4&amp;",",""),IF($BF48=Довідники!$N$3,$BA$4&amp;",",""),IF($BM48=Довідники!$N$3,$BH$4&amp;",",""),IF($BT48=Довідники!$N$3,$BO$4&amp;",",""),IF($CA48=Довідники!$N$3,$BV$4&amp;",",""),IF($CH48=Довідники!$N$3,$CC$4&amp;",",""),IF($CO48=Довідники!$N$3,$CJ$4&amp;",",""),IF($CV48=Довідники!$N$3,$CQ$4&amp;",",""),IF($DC48=Довідники!$N$3,$CX$4&amp;",",""),IF($DJ48=Довідники!$N$3,$DE$4&amp;",",""))</f>
        <v/>
      </c>
      <c r="J48" s="538"/>
      <c r="K48" s="538"/>
      <c r="L48" s="538">
        <f t="shared" ca="1" si="16"/>
        <v>0</v>
      </c>
      <c r="M48" s="539">
        <f t="shared" ca="1" si="17"/>
        <v>0</v>
      </c>
      <c r="N48" s="539">
        <f t="shared" ca="1" si="18"/>
        <v>0</v>
      </c>
      <c r="O48" s="540">
        <f t="shared" ca="1" si="19"/>
        <v>0</v>
      </c>
      <c r="P48" s="541" t="str">
        <f t="shared" si="20"/>
        <v/>
      </c>
      <c r="Q48" s="542" t="str">
        <f>IF(IF(TRIM(P48)="",FALSE,OR($P48&lt;Довідники!$J$8,$P48&gt;Довідники!$K$8)),"!","")</f>
        <v/>
      </c>
      <c r="R48" s="172"/>
      <c r="S48" s="169"/>
      <c r="T48" s="169"/>
      <c r="U48" s="549">
        <f t="shared" si="21"/>
        <v>0</v>
      </c>
      <c r="V48" s="539"/>
      <c r="W48" s="175"/>
      <c r="X48" s="176"/>
      <c r="Y48" s="172"/>
      <c r="Z48" s="169"/>
      <c r="AA48" s="169"/>
      <c r="AB48" s="549">
        <f t="shared" si="22"/>
        <v>0</v>
      </c>
      <c r="AC48" s="539"/>
      <c r="AD48" s="175"/>
      <c r="AE48" s="176"/>
      <c r="AF48" s="172"/>
      <c r="AG48" s="169"/>
      <c r="AH48" s="169"/>
      <c r="AI48" s="549">
        <f t="shared" si="23"/>
        <v>0</v>
      </c>
      <c r="AJ48" s="539"/>
      <c r="AK48" s="175"/>
      <c r="AL48" s="176"/>
      <c r="AM48" s="172"/>
      <c r="AN48" s="169"/>
      <c r="AO48" s="169"/>
      <c r="AP48" s="549">
        <f t="shared" si="24"/>
        <v>0</v>
      </c>
      <c r="AQ48" s="539"/>
      <c r="AR48" s="175"/>
      <c r="AS48" s="176"/>
      <c r="AT48" s="172"/>
      <c r="AU48" s="169"/>
      <c r="AV48" s="169"/>
      <c r="AW48" s="549">
        <f t="shared" si="25"/>
        <v>0</v>
      </c>
      <c r="AX48" s="539"/>
      <c r="AY48" s="175"/>
      <c r="AZ48" s="176"/>
      <c r="BA48" s="172"/>
      <c r="BB48" s="169"/>
      <c r="BC48" s="169"/>
      <c r="BD48" s="549">
        <f t="shared" si="26"/>
        <v>0</v>
      </c>
      <c r="BE48" s="539"/>
      <c r="BF48" s="175"/>
      <c r="BG48" s="176"/>
      <c r="BH48" s="172"/>
      <c r="BI48" s="169"/>
      <c r="BJ48" s="169"/>
      <c r="BK48" s="549">
        <f t="shared" si="27"/>
        <v>0</v>
      </c>
      <c r="BL48" s="539"/>
      <c r="BM48" s="175"/>
      <c r="BN48" s="176"/>
      <c r="BO48" s="172"/>
      <c r="BP48" s="169"/>
      <c r="BQ48" s="169"/>
      <c r="BR48" s="549">
        <f t="shared" si="28"/>
        <v>0</v>
      </c>
      <c r="BS48" s="539"/>
      <c r="BT48" s="175"/>
      <c r="BU48" s="176"/>
      <c r="BV48" s="172"/>
      <c r="BW48" s="169"/>
      <c r="BX48" s="169"/>
      <c r="BY48" s="549">
        <f t="shared" si="29"/>
        <v>0</v>
      </c>
      <c r="BZ48" s="539"/>
      <c r="CA48" s="175"/>
      <c r="CB48" s="176"/>
      <c r="CC48" s="172"/>
      <c r="CD48" s="169"/>
      <c r="CE48" s="169"/>
      <c r="CF48" s="549">
        <f t="shared" si="30"/>
        <v>0</v>
      </c>
      <c r="CG48" s="539"/>
      <c r="CH48" s="175"/>
      <c r="CI48" s="176"/>
      <c r="CJ48" s="172"/>
      <c r="CK48" s="169"/>
      <c r="CL48" s="169"/>
      <c r="CM48" s="549">
        <f t="shared" si="31"/>
        <v>0</v>
      </c>
      <c r="CN48" s="539"/>
      <c r="CO48" s="175"/>
      <c r="CP48" s="176"/>
      <c r="CQ48" s="172"/>
      <c r="CR48" s="169"/>
      <c r="CS48" s="169"/>
      <c r="CT48" s="549">
        <f t="shared" si="32"/>
        <v>0</v>
      </c>
      <c r="CU48" s="539"/>
      <c r="CV48" s="175"/>
      <c r="CW48" s="176"/>
      <c r="CX48" s="361"/>
      <c r="CY48" s="108"/>
      <c r="CZ48" s="108"/>
      <c r="DA48" s="549">
        <f t="shared" si="14"/>
        <v>0</v>
      </c>
      <c r="DB48" s="539"/>
      <c r="DC48" s="439"/>
      <c r="DD48" s="439"/>
      <c r="DE48" s="108"/>
      <c r="DF48" s="108"/>
      <c r="DG48" s="108"/>
      <c r="DH48" s="549">
        <f t="shared" si="15"/>
        <v>0</v>
      </c>
      <c r="DI48" s="539"/>
      <c r="DJ48" s="439"/>
      <c r="DK48" s="440"/>
      <c r="DL48" s="555">
        <f t="shared" ca="1" si="33"/>
        <v>0</v>
      </c>
      <c r="DM48" s="539">
        <f>DN48*Довідники!$H$2</f>
        <v>0</v>
      </c>
      <c r="DN48" s="549">
        <f t="shared" si="34"/>
        <v>0</v>
      </c>
      <c r="DO48" s="541" t="str">
        <f t="shared" si="35"/>
        <v xml:space="preserve"> </v>
      </c>
      <c r="DP48" s="556" t="str">
        <f>IF(OR(DO48&lt;Довідники!$J$3, DO48&gt;Довідники!$K$3), "!", "")</f>
        <v>!</v>
      </c>
      <c r="DQ48" s="557"/>
      <c r="DR48" s="558" t="str">
        <f t="shared" si="36"/>
        <v/>
      </c>
      <c r="DS48" s="528"/>
      <c r="DT48" s="555"/>
      <c r="DU48" s="539"/>
      <c r="DV48" s="539"/>
      <c r="DW48" s="540"/>
      <c r="DX48" s="557"/>
      <c r="DY48" s="568"/>
      <c r="DZ48" s="569"/>
      <c r="EA48" s="570"/>
      <c r="ED48" s="91" t="e">
        <f t="shared" ca="1" si="37"/>
        <v>#NAME?</v>
      </c>
      <c r="EE48" s="91" t="e">
        <f t="shared" ca="1" si="38"/>
        <v>#NAME?</v>
      </c>
      <c r="EF48" s="91" t="e">
        <f t="shared" ca="1" si="39"/>
        <v>#NAME?</v>
      </c>
      <c r="EG48" s="91" t="e">
        <f t="shared" ca="1" si="40"/>
        <v>#NAME?</v>
      </c>
      <c r="EH48" s="91" t="e">
        <f t="shared" ca="1" si="41"/>
        <v>#NAME?</v>
      </c>
      <c r="EI48" s="91" t="e">
        <f t="shared" ca="1" si="42"/>
        <v>#NAME?</v>
      </c>
      <c r="EJ48" s="91" t="e">
        <f t="shared" ca="1" si="43"/>
        <v>#NAME?</v>
      </c>
      <c r="EL48" s="207" t="str">
        <f t="shared" ca="1" si="44"/>
        <v/>
      </c>
      <c r="EM48" s="91" t="str">
        <f t="shared" si="45"/>
        <v/>
      </c>
      <c r="EN48" s="91" t="str" cm="1">
        <f t="array" ref="EN48">IF(OR(SUM(ISTEXT(R48:T48)*1,ISNUMBER(W48:X48)*1)&gt;0,SUM(ISTEXT(Y48:AA48)*1,ISNUMBER(AD48:AE48)*1)&gt;0,SUM(ISTEXT(AF48:AH48)*1,ISNUMBER(AK48:AL48)*1)&gt;0,SUM(ISTEXT(AM48:AO48)*1,ISNUMBER(AR48:AS48)*1)&gt;0,SUM(ISTEXT(AT48:AV48)*1,ISNUMBER(AY48:AZ48)*1)&gt;0,SUM(ISTEXT(BA48:BC48)*1,ISNUMBER(BF48:BG48)*1)&gt;0,SUM(ISTEXT(BH48:BJ48)*1,ISNUMBER(BM48:BN48)*1)&gt;0,SUM(ISTEXT(BO48:BQ48)*1,ISNUMBER(BT48:BU48)*1)&gt;0,SUM(ISTEXT(BV48:BX48)*1,ISNUMBER(CA48:CB48)*1)&gt;0,SUM(ISTEXT(CC48:CE48)*1,ISNUMBER(CH48:CI48)*1)&gt;0,SUM(ISTEXT(CJ48:CL48)*1,ISNUMBER(CO48:CP48)*1)&gt;0,SUM(ISTEXT(CQ48:CS48)*1,ISNUMBER(CV48:CW48)*1)&gt;0),"!","")</f>
        <v/>
      </c>
      <c r="EO48" s="91" t="e">
        <f t="shared" ca="1" si="46"/>
        <v>#NAME?</v>
      </c>
      <c r="EP48" s="74" t="e">
        <f t="shared" ca="1" si="47"/>
        <v>#NAME?</v>
      </c>
    </row>
    <row r="49" spans="1:146" hidden="1" x14ac:dyDescent="0.2">
      <c r="A49" s="528" t="e">
        <f ca="1">IF(AND(TRIM($B49)&lt;&gt;"",$E49&lt;&gt;"",$EP49=""),MAX($A$10:A48)+1,"")</f>
        <v>#NAME?</v>
      </c>
      <c r="B49" s="312"/>
      <c r="C49" s="531" t="str">
        <f>IF(ISBLANK(D49)=FALSE,VLOOKUP(D49,Довідники!$B$2:$C$45,2,FALSE),"")</f>
        <v/>
      </c>
      <c r="D49" s="410"/>
      <c r="E49" s="313"/>
      <c r="F49" s="538" t="str">
        <f>_xlfn.CONCAT(IF($X49=Довідники!$E$4,$R$4&amp;",",""),IF($AE49=Довідники!$E$4,$Y$4&amp;",",""),IF($AL49=Довідники!$E$4,$AF$4&amp;",",""),IF($AS49=Довідники!$E$4,$AM$4&amp;",",""),IF($AZ49=Довідники!$E$4,$AT$4&amp;",",""),IF($BG49=Довідники!$E$4,$BA$4&amp;",",""),IF($BN49=Довідники!$E$4,$BH$4&amp;",",""),IF($BU49=Довідники!$E$4,$BO$4&amp;",",""),IF($CB49=Довідники!$E$4,$BV$4&amp;",",""),IF($CI49=Довідники!$E$4,$CC$4&amp;",",""),IF($CP49=Довідники!$E$4,$CJ$4&amp;",",""),IF($CW49=Довідники!$E$4,$CQ$4&amp;",",""),IF($DD49=Довідники!$E$4,$CX$4&amp;",",""),IF($DK49=Довідники!$E$4,$DE$4&amp;",",""))</f>
        <v/>
      </c>
      <c r="G49" s="538" t="str">
        <f>_xlfn.CONCAT(IF($X49=Довідники!$E$3,$R$4&amp;",",""),IF($X49=Довідники!$E$5,$R$4&amp;"*,",""),IF($AE49=Довідники!$E$3,$Y$4&amp;",",""),IF($AE49=Довідники!$E$5,$Y$4&amp;"*,",""),IF($AL49=Довідники!$E$3,$AF$4&amp;",",""),IF($AL49=Довідники!$E$5,$AF$4&amp;"*,",""),IF($AS49=Довідники!$E$3,$AM$4&amp;",",""),IF($AS49=Довідники!$E$5,$AM$4&amp;"*,",""),IF($AZ49=Довідники!$E$3,$AT$4&amp;",",""),IF($AZ49=Довідники!$E$5,$AT$4&amp;"*,",""),IF($BG49=Довідники!$E$3,$BA$4&amp;",",""),IF($BG49=Довідники!$E$5,$BA$4&amp;"*,",""),IF($BN49=Довідники!$E$3,$BH$4&amp;",",""),IF($BN49=Довідники!$E$5,$BH$4&amp;"*,",""),IF($BU49=Довідники!$E$3,$BO$4&amp;",",""),IF($BU49=Довідники!$E$5,$BO$4&amp;"*,",""),IF($CB49=Довідники!$E$3,$BV$4&amp;",",""),IF($CB49=Довідники!$E$5,$BV$4&amp;"*,",""),IF($CI49=Довідники!$E$3,$CC$4&amp;",",""),IF($CI49=Довідники!$E$5,$CC$4&amp;"*,",""),IF($CP49=Довідники!$E$3,$CJ$4&amp;",",""),IF($CP49=Довідники!$E$5,$CJ$4&amp;"*,",""),IF($CW49=Довідники!$E$3,$CQ$4&amp;",",""),IF($CW49=Довідники!$E$5,$CQ$4&amp;"*,",""),IF($DD49=Довідники!$E$3,$CX$4&amp;",",""),IF($DD49=Довідники!$E$5,$CX$4&amp;"*,",""),IF($DK49=Довідники!$E$3,$DE$4&amp;",",""),IF($DK49=Довідники!$E$5,$DE$4&amp;"*,",""))</f>
        <v/>
      </c>
      <c r="H49" s="538" t="str">
        <f>_xlfn.CONCAT(IF($W49=Довідники!$N$4,$R$4&amp;",",""),IF($AD49=Довідники!$N$4,$Y$4&amp;",",""),IF($AK49=Довідники!$N$4,$AF$4&amp;",",""),IF($AR49=Довідники!$N$4,$AM$4&amp;",",""),IF($AY49=Довідники!$N$4,$AT$4&amp;",",""),IF($BF49=Довідники!$N$4,$BA$4&amp;",",""),IF($BM49=Довідники!$N$4,$BH$4&amp;",",""),IF($BT49=Довідники!$N$4,$BO$4&amp;",",""),IF($CA49=Довідники!$N$4,$BV$4&amp;",",""),IF($CH49=Довідники!$N$4,$CC$4&amp;",",""),IF($CO49=Довідники!$N$4,$CJ$4&amp;",",""),IF($CV49=Довідники!$N$4,$CQ$4&amp;",",""),IF($DC49=Довідники!$N$4,$CX$4&amp;",",""),IF($DJ49=Довідники!$N$4,$DE$4&amp;",",""))</f>
        <v/>
      </c>
      <c r="I49" s="538" t="str">
        <f>_xlfn.CONCAT(IF($W49=Довідники!$N$3,$R$4&amp;",",""),IF($AD49=Довідники!$N$3,$Y$4&amp;",",""),IF($AK49=Довідники!$N$3,$AF$4&amp;",",""),IF($AR49=Довідники!$N$3,$AM$4&amp;",",""),IF($AY49=Довідники!$N$3,$AT$4&amp;",",""),IF($BF49=Довідники!$N$3,$BA$4&amp;",",""),IF($BM49=Довідники!$N$3,$BH$4&amp;",",""),IF($BT49=Довідники!$N$3,$BO$4&amp;",",""),IF($CA49=Довідники!$N$3,$BV$4&amp;",",""),IF($CH49=Довідники!$N$3,$CC$4&amp;",",""),IF($CO49=Довідники!$N$3,$CJ$4&amp;",",""),IF($CV49=Довідники!$N$3,$CQ$4&amp;",",""),IF($DC49=Довідники!$N$3,$CX$4&amp;",",""),IF($DJ49=Довідники!$N$3,$DE$4&amp;",",""))</f>
        <v/>
      </c>
      <c r="J49" s="538"/>
      <c r="K49" s="538"/>
      <c r="L49" s="538">
        <f t="shared" ca="1" si="16"/>
        <v>0</v>
      </c>
      <c r="M49" s="539">
        <f t="shared" ca="1" si="17"/>
        <v>0</v>
      </c>
      <c r="N49" s="539">
        <f t="shared" ca="1" si="18"/>
        <v>0</v>
      </c>
      <c r="O49" s="540">
        <f t="shared" ca="1" si="19"/>
        <v>0</v>
      </c>
      <c r="P49" s="541" t="str">
        <f t="shared" si="20"/>
        <v/>
      </c>
      <c r="Q49" s="542" t="str">
        <f>IF(IF(TRIM(P49)="",FALSE,OR($P49&lt;Довідники!$J$8,$P49&gt;Довідники!$K$8)),"!","")</f>
        <v/>
      </c>
      <c r="R49" s="172"/>
      <c r="S49" s="169"/>
      <c r="T49" s="169"/>
      <c r="U49" s="549">
        <f t="shared" si="21"/>
        <v>0</v>
      </c>
      <c r="V49" s="539"/>
      <c r="W49" s="175"/>
      <c r="X49" s="176"/>
      <c r="Y49" s="172"/>
      <c r="Z49" s="169"/>
      <c r="AA49" s="169"/>
      <c r="AB49" s="549">
        <f t="shared" si="22"/>
        <v>0</v>
      </c>
      <c r="AC49" s="539"/>
      <c r="AD49" s="175"/>
      <c r="AE49" s="176"/>
      <c r="AF49" s="172"/>
      <c r="AG49" s="169"/>
      <c r="AH49" s="169"/>
      <c r="AI49" s="549">
        <f t="shared" si="23"/>
        <v>0</v>
      </c>
      <c r="AJ49" s="539"/>
      <c r="AK49" s="175"/>
      <c r="AL49" s="176"/>
      <c r="AM49" s="172"/>
      <c r="AN49" s="169"/>
      <c r="AO49" s="169"/>
      <c r="AP49" s="549">
        <f t="shared" si="24"/>
        <v>0</v>
      </c>
      <c r="AQ49" s="539"/>
      <c r="AR49" s="175"/>
      <c r="AS49" s="176"/>
      <c r="AT49" s="172"/>
      <c r="AU49" s="169"/>
      <c r="AV49" s="169"/>
      <c r="AW49" s="549">
        <f t="shared" si="25"/>
        <v>0</v>
      </c>
      <c r="AX49" s="539"/>
      <c r="AY49" s="175"/>
      <c r="AZ49" s="176"/>
      <c r="BA49" s="172"/>
      <c r="BB49" s="169"/>
      <c r="BC49" s="169"/>
      <c r="BD49" s="549">
        <f t="shared" si="26"/>
        <v>0</v>
      </c>
      <c r="BE49" s="539"/>
      <c r="BF49" s="175"/>
      <c r="BG49" s="176"/>
      <c r="BH49" s="172"/>
      <c r="BI49" s="169"/>
      <c r="BJ49" s="169"/>
      <c r="BK49" s="549">
        <f t="shared" si="27"/>
        <v>0</v>
      </c>
      <c r="BL49" s="539"/>
      <c r="BM49" s="175"/>
      <c r="BN49" s="176"/>
      <c r="BO49" s="172"/>
      <c r="BP49" s="169"/>
      <c r="BQ49" s="169"/>
      <c r="BR49" s="549">
        <f t="shared" si="28"/>
        <v>0</v>
      </c>
      <c r="BS49" s="539"/>
      <c r="BT49" s="175"/>
      <c r="BU49" s="176"/>
      <c r="BV49" s="172"/>
      <c r="BW49" s="169"/>
      <c r="BX49" s="169"/>
      <c r="BY49" s="549">
        <f t="shared" si="29"/>
        <v>0</v>
      </c>
      <c r="BZ49" s="539"/>
      <c r="CA49" s="175"/>
      <c r="CB49" s="176"/>
      <c r="CC49" s="172"/>
      <c r="CD49" s="169"/>
      <c r="CE49" s="169"/>
      <c r="CF49" s="549">
        <f t="shared" si="30"/>
        <v>0</v>
      </c>
      <c r="CG49" s="539"/>
      <c r="CH49" s="175"/>
      <c r="CI49" s="176"/>
      <c r="CJ49" s="172"/>
      <c r="CK49" s="169"/>
      <c r="CL49" s="169"/>
      <c r="CM49" s="549">
        <f t="shared" si="31"/>
        <v>0</v>
      </c>
      <c r="CN49" s="539"/>
      <c r="CO49" s="175"/>
      <c r="CP49" s="176"/>
      <c r="CQ49" s="172"/>
      <c r="CR49" s="169"/>
      <c r="CS49" s="169"/>
      <c r="CT49" s="549">
        <f t="shared" si="32"/>
        <v>0</v>
      </c>
      <c r="CU49" s="539"/>
      <c r="CV49" s="175"/>
      <c r="CW49" s="176"/>
      <c r="CX49" s="361"/>
      <c r="CY49" s="108"/>
      <c r="CZ49" s="108"/>
      <c r="DA49" s="549">
        <f t="shared" si="14"/>
        <v>0</v>
      </c>
      <c r="DB49" s="539"/>
      <c r="DC49" s="439"/>
      <c r="DD49" s="439"/>
      <c r="DE49" s="108"/>
      <c r="DF49" s="108"/>
      <c r="DG49" s="108"/>
      <c r="DH49" s="549">
        <f t="shared" si="15"/>
        <v>0</v>
      </c>
      <c r="DI49" s="539"/>
      <c r="DJ49" s="439"/>
      <c r="DK49" s="440"/>
      <c r="DL49" s="555">
        <f t="shared" ca="1" si="33"/>
        <v>0</v>
      </c>
      <c r="DM49" s="539">
        <f>DN49*Довідники!$H$2</f>
        <v>0</v>
      </c>
      <c r="DN49" s="549">
        <f t="shared" si="34"/>
        <v>0</v>
      </c>
      <c r="DO49" s="541" t="str">
        <f t="shared" si="35"/>
        <v xml:space="preserve"> </v>
      </c>
      <c r="DP49" s="556" t="str">
        <f>IF(OR(DO49&lt;Довідники!$J$3, DO49&gt;Довідники!$K$3), "!", "")</f>
        <v>!</v>
      </c>
      <c r="DQ49" s="557"/>
      <c r="DR49" s="558" t="str">
        <f t="shared" si="36"/>
        <v/>
      </c>
      <c r="DS49" s="528"/>
      <c r="DT49" s="555"/>
      <c r="DU49" s="539"/>
      <c r="DV49" s="539"/>
      <c r="DW49" s="540"/>
      <c r="DX49" s="557"/>
      <c r="DY49" s="568"/>
      <c r="DZ49" s="569"/>
      <c r="EA49" s="570"/>
      <c r="ED49" s="91" t="e">
        <f t="shared" ca="1" si="37"/>
        <v>#NAME?</v>
      </c>
      <c r="EE49" s="91" t="e">
        <f t="shared" ca="1" si="38"/>
        <v>#NAME?</v>
      </c>
      <c r="EF49" s="91" t="e">
        <f t="shared" ca="1" si="39"/>
        <v>#NAME?</v>
      </c>
      <c r="EG49" s="91" t="e">
        <f t="shared" ca="1" si="40"/>
        <v>#NAME?</v>
      </c>
      <c r="EH49" s="91" t="e">
        <f t="shared" ca="1" si="41"/>
        <v>#NAME?</v>
      </c>
      <c r="EI49" s="91" t="e">
        <f t="shared" ca="1" si="42"/>
        <v>#NAME?</v>
      </c>
      <c r="EJ49" s="91" t="e">
        <f t="shared" ca="1" si="43"/>
        <v>#NAME?</v>
      </c>
      <c r="EL49" s="207" t="str">
        <f t="shared" ca="1" si="44"/>
        <v/>
      </c>
      <c r="EM49" s="91" t="str">
        <f t="shared" si="45"/>
        <v/>
      </c>
      <c r="EN49" s="91" t="str" cm="1">
        <f t="array" ref="EN49">IF(OR(SUM(ISTEXT(R49:T49)*1,ISNUMBER(W49:X49)*1)&gt;0,SUM(ISTEXT(Y49:AA49)*1,ISNUMBER(AD49:AE49)*1)&gt;0,SUM(ISTEXT(AF49:AH49)*1,ISNUMBER(AK49:AL49)*1)&gt;0,SUM(ISTEXT(AM49:AO49)*1,ISNUMBER(AR49:AS49)*1)&gt;0,SUM(ISTEXT(AT49:AV49)*1,ISNUMBER(AY49:AZ49)*1)&gt;0,SUM(ISTEXT(BA49:BC49)*1,ISNUMBER(BF49:BG49)*1)&gt;0,SUM(ISTEXT(BH49:BJ49)*1,ISNUMBER(BM49:BN49)*1)&gt;0,SUM(ISTEXT(BO49:BQ49)*1,ISNUMBER(BT49:BU49)*1)&gt;0,SUM(ISTEXT(BV49:BX49)*1,ISNUMBER(CA49:CB49)*1)&gt;0,SUM(ISTEXT(CC49:CE49)*1,ISNUMBER(CH49:CI49)*1)&gt;0,SUM(ISTEXT(CJ49:CL49)*1,ISNUMBER(CO49:CP49)*1)&gt;0,SUM(ISTEXT(CQ49:CS49)*1,ISNUMBER(CV49:CW49)*1)&gt;0),"!","")</f>
        <v/>
      </c>
      <c r="EO49" s="91" t="e">
        <f t="shared" ca="1" si="46"/>
        <v>#NAME?</v>
      </c>
      <c r="EP49" s="74" t="e">
        <f t="shared" ca="1" si="47"/>
        <v>#NAME?</v>
      </c>
    </row>
    <row r="50" spans="1:146" hidden="1" x14ac:dyDescent="0.2">
      <c r="A50" s="528" t="e">
        <f ca="1">IF(AND(TRIM($B50)&lt;&gt;"",$E50&lt;&gt;"",$EP50=""),MAX($A$10:A49)+1,"")</f>
        <v>#NAME?</v>
      </c>
      <c r="B50" s="312"/>
      <c r="C50" s="531" t="str">
        <f>IF(ISBLANK(D50)=FALSE,VLOOKUP(D50,Довідники!$B$2:$C$45,2,FALSE),"")</f>
        <v/>
      </c>
      <c r="D50" s="410"/>
      <c r="E50" s="313"/>
      <c r="F50" s="538" t="str">
        <f>_xlfn.CONCAT(IF($X50=Довідники!$E$4,$R$4&amp;",",""),IF($AE50=Довідники!$E$4,$Y$4&amp;",",""),IF($AL50=Довідники!$E$4,$AF$4&amp;",",""),IF($AS50=Довідники!$E$4,$AM$4&amp;",",""),IF($AZ50=Довідники!$E$4,$AT$4&amp;",",""),IF($BG50=Довідники!$E$4,$BA$4&amp;",",""),IF($BN50=Довідники!$E$4,$BH$4&amp;",",""),IF($BU50=Довідники!$E$4,$BO$4&amp;",",""),IF($CB50=Довідники!$E$4,$BV$4&amp;",",""),IF($CI50=Довідники!$E$4,$CC$4&amp;",",""),IF($CP50=Довідники!$E$4,$CJ$4&amp;",",""),IF($CW50=Довідники!$E$4,$CQ$4&amp;",",""),IF($DD50=Довідники!$E$4,$CX$4&amp;",",""),IF($DK50=Довідники!$E$4,$DE$4&amp;",",""))</f>
        <v/>
      </c>
      <c r="G50" s="538" t="str">
        <f>_xlfn.CONCAT(IF($X50=Довідники!$E$3,$R$4&amp;",",""),IF($X50=Довідники!$E$5,$R$4&amp;"*,",""),IF($AE50=Довідники!$E$3,$Y$4&amp;",",""),IF($AE50=Довідники!$E$5,$Y$4&amp;"*,",""),IF($AL50=Довідники!$E$3,$AF$4&amp;",",""),IF($AL50=Довідники!$E$5,$AF$4&amp;"*,",""),IF($AS50=Довідники!$E$3,$AM$4&amp;",",""),IF($AS50=Довідники!$E$5,$AM$4&amp;"*,",""),IF($AZ50=Довідники!$E$3,$AT$4&amp;",",""),IF($AZ50=Довідники!$E$5,$AT$4&amp;"*,",""),IF($BG50=Довідники!$E$3,$BA$4&amp;",",""),IF($BG50=Довідники!$E$5,$BA$4&amp;"*,",""),IF($BN50=Довідники!$E$3,$BH$4&amp;",",""),IF($BN50=Довідники!$E$5,$BH$4&amp;"*,",""),IF($BU50=Довідники!$E$3,$BO$4&amp;",",""),IF($BU50=Довідники!$E$5,$BO$4&amp;"*,",""),IF($CB50=Довідники!$E$3,$BV$4&amp;",",""),IF($CB50=Довідники!$E$5,$BV$4&amp;"*,",""),IF($CI50=Довідники!$E$3,$CC$4&amp;",",""),IF($CI50=Довідники!$E$5,$CC$4&amp;"*,",""),IF($CP50=Довідники!$E$3,$CJ$4&amp;",",""),IF($CP50=Довідники!$E$5,$CJ$4&amp;"*,",""),IF($CW50=Довідники!$E$3,$CQ$4&amp;",",""),IF($CW50=Довідники!$E$5,$CQ$4&amp;"*,",""),IF($DD50=Довідники!$E$3,$CX$4&amp;",",""),IF($DD50=Довідники!$E$5,$CX$4&amp;"*,",""),IF($DK50=Довідники!$E$3,$DE$4&amp;",",""),IF($DK50=Довідники!$E$5,$DE$4&amp;"*,",""))</f>
        <v/>
      </c>
      <c r="H50" s="538" t="str">
        <f>_xlfn.CONCAT(IF($W50=Довідники!$N$4,$R$4&amp;",",""),IF($AD50=Довідники!$N$4,$Y$4&amp;",",""),IF($AK50=Довідники!$N$4,$AF$4&amp;",",""),IF($AR50=Довідники!$N$4,$AM$4&amp;",",""),IF($AY50=Довідники!$N$4,$AT$4&amp;",",""),IF($BF50=Довідники!$N$4,$BA$4&amp;",",""),IF($BM50=Довідники!$N$4,$BH$4&amp;",",""),IF($BT50=Довідники!$N$4,$BO$4&amp;",",""),IF($CA50=Довідники!$N$4,$BV$4&amp;",",""),IF($CH50=Довідники!$N$4,$CC$4&amp;",",""),IF($CO50=Довідники!$N$4,$CJ$4&amp;",",""),IF($CV50=Довідники!$N$4,$CQ$4&amp;",",""),IF($DC50=Довідники!$N$4,$CX$4&amp;",",""),IF($DJ50=Довідники!$N$4,$DE$4&amp;",",""))</f>
        <v/>
      </c>
      <c r="I50" s="538" t="str">
        <f>_xlfn.CONCAT(IF($W50=Довідники!$N$3,$R$4&amp;",",""),IF($AD50=Довідники!$N$3,$Y$4&amp;",",""),IF($AK50=Довідники!$N$3,$AF$4&amp;",",""),IF($AR50=Довідники!$N$3,$AM$4&amp;",",""),IF($AY50=Довідники!$N$3,$AT$4&amp;",",""),IF($BF50=Довідники!$N$3,$BA$4&amp;",",""),IF($BM50=Довідники!$N$3,$BH$4&amp;",",""),IF($BT50=Довідники!$N$3,$BO$4&amp;",",""),IF($CA50=Довідники!$N$3,$BV$4&amp;",",""),IF($CH50=Довідники!$N$3,$CC$4&amp;",",""),IF($CO50=Довідники!$N$3,$CJ$4&amp;",",""),IF($CV50=Довідники!$N$3,$CQ$4&amp;",",""),IF($DC50=Довідники!$N$3,$CX$4&amp;",",""),IF($DJ50=Довідники!$N$3,$DE$4&amp;",",""))</f>
        <v/>
      </c>
      <c r="J50" s="538"/>
      <c r="K50" s="538"/>
      <c r="L50" s="538">
        <f t="shared" ca="1" si="16"/>
        <v>0</v>
      </c>
      <c r="M50" s="539">
        <f t="shared" ca="1" si="17"/>
        <v>0</v>
      </c>
      <c r="N50" s="539">
        <f t="shared" ca="1" si="18"/>
        <v>0</v>
      </c>
      <c r="O50" s="540">
        <f t="shared" ca="1" si="19"/>
        <v>0</v>
      </c>
      <c r="P50" s="541" t="str">
        <f t="shared" si="20"/>
        <v/>
      </c>
      <c r="Q50" s="542" t="str">
        <f>IF(IF(TRIM(P50)="",FALSE,OR($P50&lt;Довідники!$J$8,$P50&gt;Довідники!$K$8)),"!","")</f>
        <v/>
      </c>
      <c r="R50" s="172"/>
      <c r="S50" s="169"/>
      <c r="T50" s="169"/>
      <c r="U50" s="549">
        <f t="shared" si="21"/>
        <v>0</v>
      </c>
      <c r="V50" s="539"/>
      <c r="W50" s="175"/>
      <c r="X50" s="176"/>
      <c r="Y50" s="172"/>
      <c r="Z50" s="169"/>
      <c r="AA50" s="169"/>
      <c r="AB50" s="549">
        <f t="shared" si="22"/>
        <v>0</v>
      </c>
      <c r="AC50" s="539"/>
      <c r="AD50" s="175"/>
      <c r="AE50" s="176"/>
      <c r="AF50" s="172"/>
      <c r="AG50" s="169"/>
      <c r="AH50" s="169"/>
      <c r="AI50" s="549">
        <f t="shared" si="23"/>
        <v>0</v>
      </c>
      <c r="AJ50" s="539"/>
      <c r="AK50" s="175"/>
      <c r="AL50" s="176"/>
      <c r="AM50" s="172"/>
      <c r="AN50" s="169"/>
      <c r="AO50" s="169"/>
      <c r="AP50" s="549">
        <f t="shared" si="24"/>
        <v>0</v>
      </c>
      <c r="AQ50" s="539"/>
      <c r="AR50" s="175"/>
      <c r="AS50" s="176"/>
      <c r="AT50" s="172"/>
      <c r="AU50" s="169"/>
      <c r="AV50" s="169"/>
      <c r="AW50" s="549">
        <f t="shared" si="25"/>
        <v>0</v>
      </c>
      <c r="AX50" s="539"/>
      <c r="AY50" s="175"/>
      <c r="AZ50" s="176"/>
      <c r="BA50" s="172"/>
      <c r="BB50" s="169"/>
      <c r="BC50" s="169"/>
      <c r="BD50" s="549">
        <f t="shared" si="26"/>
        <v>0</v>
      </c>
      <c r="BE50" s="539"/>
      <c r="BF50" s="175"/>
      <c r="BG50" s="176"/>
      <c r="BH50" s="172"/>
      <c r="BI50" s="169"/>
      <c r="BJ50" s="169"/>
      <c r="BK50" s="549">
        <f t="shared" si="27"/>
        <v>0</v>
      </c>
      <c r="BL50" s="539"/>
      <c r="BM50" s="175"/>
      <c r="BN50" s="176"/>
      <c r="BO50" s="172"/>
      <c r="BP50" s="169"/>
      <c r="BQ50" s="169"/>
      <c r="BR50" s="549">
        <f t="shared" si="28"/>
        <v>0</v>
      </c>
      <c r="BS50" s="539"/>
      <c r="BT50" s="175"/>
      <c r="BU50" s="176"/>
      <c r="BV50" s="172"/>
      <c r="BW50" s="169"/>
      <c r="BX50" s="169"/>
      <c r="BY50" s="549">
        <f t="shared" si="29"/>
        <v>0</v>
      </c>
      <c r="BZ50" s="539"/>
      <c r="CA50" s="175"/>
      <c r="CB50" s="176"/>
      <c r="CC50" s="172"/>
      <c r="CD50" s="169"/>
      <c r="CE50" s="169"/>
      <c r="CF50" s="549">
        <f t="shared" si="30"/>
        <v>0</v>
      </c>
      <c r="CG50" s="539"/>
      <c r="CH50" s="175"/>
      <c r="CI50" s="176"/>
      <c r="CJ50" s="172"/>
      <c r="CK50" s="169"/>
      <c r="CL50" s="169"/>
      <c r="CM50" s="549">
        <f t="shared" si="31"/>
        <v>0</v>
      </c>
      <c r="CN50" s="539"/>
      <c r="CO50" s="175"/>
      <c r="CP50" s="176"/>
      <c r="CQ50" s="172"/>
      <c r="CR50" s="169"/>
      <c r="CS50" s="169"/>
      <c r="CT50" s="549">
        <f t="shared" si="32"/>
        <v>0</v>
      </c>
      <c r="CU50" s="539"/>
      <c r="CV50" s="175"/>
      <c r="CW50" s="176"/>
      <c r="CX50" s="361"/>
      <c r="CY50" s="108"/>
      <c r="CZ50" s="108"/>
      <c r="DA50" s="549">
        <f t="shared" si="14"/>
        <v>0</v>
      </c>
      <c r="DB50" s="539"/>
      <c r="DC50" s="439"/>
      <c r="DD50" s="439"/>
      <c r="DE50" s="108"/>
      <c r="DF50" s="108"/>
      <c r="DG50" s="108"/>
      <c r="DH50" s="549">
        <f t="shared" si="15"/>
        <v>0</v>
      </c>
      <c r="DI50" s="539"/>
      <c r="DJ50" s="439"/>
      <c r="DK50" s="440"/>
      <c r="DL50" s="555">
        <f t="shared" ca="1" si="33"/>
        <v>0</v>
      </c>
      <c r="DM50" s="539">
        <f>DN50*Довідники!$H$2</f>
        <v>0</v>
      </c>
      <c r="DN50" s="549">
        <f t="shared" si="34"/>
        <v>0</v>
      </c>
      <c r="DO50" s="541" t="str">
        <f t="shared" si="35"/>
        <v xml:space="preserve"> </v>
      </c>
      <c r="DP50" s="556" t="str">
        <f>IF(OR(DO50&lt;Довідники!$J$3, DO50&gt;Довідники!$K$3), "!", "")</f>
        <v>!</v>
      </c>
      <c r="DQ50" s="557"/>
      <c r="DR50" s="558" t="str">
        <f t="shared" si="36"/>
        <v/>
      </c>
      <c r="DS50" s="528"/>
      <c r="DT50" s="555"/>
      <c r="DU50" s="539"/>
      <c r="DV50" s="539"/>
      <c r="DW50" s="540"/>
      <c r="DX50" s="557"/>
      <c r="DY50" s="568"/>
      <c r="DZ50" s="569"/>
      <c r="EA50" s="570"/>
      <c r="ED50" s="91" t="e">
        <f t="shared" ca="1" si="37"/>
        <v>#NAME?</v>
      </c>
      <c r="EE50" s="91" t="e">
        <f t="shared" ca="1" si="38"/>
        <v>#NAME?</v>
      </c>
      <c r="EF50" s="91" t="e">
        <f t="shared" ca="1" si="39"/>
        <v>#NAME?</v>
      </c>
      <c r="EG50" s="91" t="e">
        <f t="shared" ca="1" si="40"/>
        <v>#NAME?</v>
      </c>
      <c r="EH50" s="91" t="e">
        <f t="shared" ca="1" si="41"/>
        <v>#NAME?</v>
      </c>
      <c r="EI50" s="91" t="e">
        <f t="shared" ca="1" si="42"/>
        <v>#NAME?</v>
      </c>
      <c r="EJ50" s="91" t="e">
        <f t="shared" ca="1" si="43"/>
        <v>#NAME?</v>
      </c>
      <c r="EL50" s="207" t="str">
        <f t="shared" ca="1" si="44"/>
        <v/>
      </c>
      <c r="EM50" s="91" t="str">
        <f t="shared" si="45"/>
        <v/>
      </c>
      <c r="EN50" s="91" t="str" cm="1">
        <f t="array" ref="EN50">IF(OR(SUM(ISTEXT(R50:T50)*1,ISNUMBER(W50:X50)*1)&gt;0,SUM(ISTEXT(Y50:AA50)*1,ISNUMBER(AD50:AE50)*1)&gt;0,SUM(ISTEXT(AF50:AH50)*1,ISNUMBER(AK50:AL50)*1)&gt;0,SUM(ISTEXT(AM50:AO50)*1,ISNUMBER(AR50:AS50)*1)&gt;0,SUM(ISTEXT(AT50:AV50)*1,ISNUMBER(AY50:AZ50)*1)&gt;0,SUM(ISTEXT(BA50:BC50)*1,ISNUMBER(BF50:BG50)*1)&gt;0,SUM(ISTEXT(BH50:BJ50)*1,ISNUMBER(BM50:BN50)*1)&gt;0,SUM(ISTEXT(BO50:BQ50)*1,ISNUMBER(BT50:BU50)*1)&gt;0,SUM(ISTEXT(BV50:BX50)*1,ISNUMBER(CA50:CB50)*1)&gt;0,SUM(ISTEXT(CC50:CE50)*1,ISNUMBER(CH50:CI50)*1)&gt;0,SUM(ISTEXT(CJ50:CL50)*1,ISNUMBER(CO50:CP50)*1)&gt;0,SUM(ISTEXT(CQ50:CS50)*1,ISNUMBER(CV50:CW50)*1)&gt;0),"!","")</f>
        <v/>
      </c>
      <c r="EO50" s="91" t="e">
        <f t="shared" ca="1" si="46"/>
        <v>#NAME?</v>
      </c>
      <c r="EP50" s="74" t="e">
        <f t="shared" ca="1" si="47"/>
        <v>#NAME?</v>
      </c>
    </row>
    <row r="51" spans="1:146" hidden="1" x14ac:dyDescent="0.2">
      <c r="A51" s="528" t="e">
        <f ca="1">IF(AND(TRIM($B51)&lt;&gt;"",$E51&lt;&gt;"",$EP51=""),MAX($A$10:A50)+1,"")</f>
        <v>#NAME?</v>
      </c>
      <c r="B51" s="312"/>
      <c r="C51" s="531" t="str">
        <f>IF(ISBLANK(D51)=FALSE,VLOOKUP(D51,Довідники!$B$2:$C$45,2,FALSE),"")</f>
        <v/>
      </c>
      <c r="D51" s="410"/>
      <c r="E51" s="313"/>
      <c r="F51" s="538" t="str">
        <f>_xlfn.CONCAT(IF($X51=Довідники!$E$4,$R$4&amp;",",""),IF($AE51=Довідники!$E$4,$Y$4&amp;",",""),IF($AL51=Довідники!$E$4,$AF$4&amp;",",""),IF($AS51=Довідники!$E$4,$AM$4&amp;",",""),IF($AZ51=Довідники!$E$4,$AT$4&amp;",",""),IF($BG51=Довідники!$E$4,$BA$4&amp;",",""),IF($BN51=Довідники!$E$4,$BH$4&amp;",",""),IF($BU51=Довідники!$E$4,$BO$4&amp;",",""),IF($CB51=Довідники!$E$4,$BV$4&amp;",",""),IF($CI51=Довідники!$E$4,$CC$4&amp;",",""),IF($CP51=Довідники!$E$4,$CJ$4&amp;",",""),IF($CW51=Довідники!$E$4,$CQ$4&amp;",",""),IF($DD51=Довідники!$E$4,$CX$4&amp;",",""),IF($DK51=Довідники!$E$4,$DE$4&amp;",",""))</f>
        <v/>
      </c>
      <c r="G51" s="538" t="str">
        <f>_xlfn.CONCAT(IF($X51=Довідники!$E$3,$R$4&amp;",",""),IF($X51=Довідники!$E$5,$R$4&amp;"*,",""),IF($AE51=Довідники!$E$3,$Y$4&amp;",",""),IF($AE51=Довідники!$E$5,$Y$4&amp;"*,",""),IF($AL51=Довідники!$E$3,$AF$4&amp;",",""),IF($AL51=Довідники!$E$5,$AF$4&amp;"*,",""),IF($AS51=Довідники!$E$3,$AM$4&amp;",",""),IF($AS51=Довідники!$E$5,$AM$4&amp;"*,",""),IF($AZ51=Довідники!$E$3,$AT$4&amp;",",""),IF($AZ51=Довідники!$E$5,$AT$4&amp;"*,",""),IF($BG51=Довідники!$E$3,$BA$4&amp;",",""),IF($BG51=Довідники!$E$5,$BA$4&amp;"*,",""),IF($BN51=Довідники!$E$3,$BH$4&amp;",",""),IF($BN51=Довідники!$E$5,$BH$4&amp;"*,",""),IF($BU51=Довідники!$E$3,$BO$4&amp;",",""),IF($BU51=Довідники!$E$5,$BO$4&amp;"*,",""),IF($CB51=Довідники!$E$3,$BV$4&amp;",",""),IF($CB51=Довідники!$E$5,$BV$4&amp;"*,",""),IF($CI51=Довідники!$E$3,$CC$4&amp;",",""),IF($CI51=Довідники!$E$5,$CC$4&amp;"*,",""),IF($CP51=Довідники!$E$3,$CJ$4&amp;",",""),IF($CP51=Довідники!$E$5,$CJ$4&amp;"*,",""),IF($CW51=Довідники!$E$3,$CQ$4&amp;",",""),IF($CW51=Довідники!$E$5,$CQ$4&amp;"*,",""),IF($DD51=Довідники!$E$3,$CX$4&amp;",",""),IF($DD51=Довідники!$E$5,$CX$4&amp;"*,",""),IF($DK51=Довідники!$E$3,$DE$4&amp;",",""),IF($DK51=Довідники!$E$5,$DE$4&amp;"*,",""))</f>
        <v/>
      </c>
      <c r="H51" s="538" t="str">
        <f>_xlfn.CONCAT(IF($W51=Довідники!$N$4,$R$4&amp;",",""),IF($AD51=Довідники!$N$4,$Y$4&amp;",",""),IF($AK51=Довідники!$N$4,$AF$4&amp;",",""),IF($AR51=Довідники!$N$4,$AM$4&amp;",",""),IF($AY51=Довідники!$N$4,$AT$4&amp;",",""),IF($BF51=Довідники!$N$4,$BA$4&amp;",",""),IF($BM51=Довідники!$N$4,$BH$4&amp;",",""),IF($BT51=Довідники!$N$4,$BO$4&amp;",",""),IF($CA51=Довідники!$N$4,$BV$4&amp;",",""),IF($CH51=Довідники!$N$4,$CC$4&amp;",",""),IF($CO51=Довідники!$N$4,$CJ$4&amp;",",""),IF($CV51=Довідники!$N$4,$CQ$4&amp;",",""),IF($DC51=Довідники!$N$4,$CX$4&amp;",",""),IF($DJ51=Довідники!$N$4,$DE$4&amp;",",""))</f>
        <v/>
      </c>
      <c r="I51" s="538" t="str">
        <f>_xlfn.CONCAT(IF($W51=Довідники!$N$3,$R$4&amp;",",""),IF($AD51=Довідники!$N$3,$Y$4&amp;",",""),IF($AK51=Довідники!$N$3,$AF$4&amp;",",""),IF($AR51=Довідники!$N$3,$AM$4&amp;",",""),IF($AY51=Довідники!$N$3,$AT$4&amp;",",""),IF($BF51=Довідники!$N$3,$BA$4&amp;",",""),IF($BM51=Довідники!$N$3,$BH$4&amp;",",""),IF($BT51=Довідники!$N$3,$BO$4&amp;",",""),IF($CA51=Довідники!$N$3,$BV$4&amp;",",""),IF($CH51=Довідники!$N$3,$CC$4&amp;",",""),IF($CO51=Довідники!$N$3,$CJ$4&amp;",",""),IF($CV51=Довідники!$N$3,$CQ$4&amp;",",""),IF($DC51=Довідники!$N$3,$CX$4&amp;",",""),IF($DJ51=Довідники!$N$3,$DE$4&amp;",",""))</f>
        <v/>
      </c>
      <c r="J51" s="538"/>
      <c r="K51" s="538"/>
      <c r="L51" s="538">
        <f t="shared" ca="1" si="16"/>
        <v>0</v>
      </c>
      <c r="M51" s="539">
        <f t="shared" ca="1" si="17"/>
        <v>0</v>
      </c>
      <c r="N51" s="539">
        <f t="shared" ca="1" si="18"/>
        <v>0</v>
      </c>
      <c r="O51" s="540">
        <f t="shared" ca="1" si="19"/>
        <v>0</v>
      </c>
      <c r="P51" s="541" t="str">
        <f t="shared" si="20"/>
        <v/>
      </c>
      <c r="Q51" s="542" t="str">
        <f>IF(IF(TRIM(P51)="",FALSE,OR($P51&lt;Довідники!$J$8,$P51&gt;Довідники!$K$8)),"!","")</f>
        <v/>
      </c>
      <c r="R51" s="172"/>
      <c r="S51" s="169"/>
      <c r="T51" s="169"/>
      <c r="U51" s="549">
        <f t="shared" si="21"/>
        <v>0</v>
      </c>
      <c r="V51" s="539"/>
      <c r="W51" s="175"/>
      <c r="X51" s="176"/>
      <c r="Y51" s="172"/>
      <c r="Z51" s="169"/>
      <c r="AA51" s="169"/>
      <c r="AB51" s="549">
        <f t="shared" si="22"/>
        <v>0</v>
      </c>
      <c r="AC51" s="539"/>
      <c r="AD51" s="175"/>
      <c r="AE51" s="176"/>
      <c r="AF51" s="172"/>
      <c r="AG51" s="169"/>
      <c r="AH51" s="169"/>
      <c r="AI51" s="549">
        <f t="shared" si="23"/>
        <v>0</v>
      </c>
      <c r="AJ51" s="539"/>
      <c r="AK51" s="175"/>
      <c r="AL51" s="176"/>
      <c r="AM51" s="172"/>
      <c r="AN51" s="169"/>
      <c r="AO51" s="169"/>
      <c r="AP51" s="549">
        <f t="shared" si="24"/>
        <v>0</v>
      </c>
      <c r="AQ51" s="539"/>
      <c r="AR51" s="175"/>
      <c r="AS51" s="176"/>
      <c r="AT51" s="172"/>
      <c r="AU51" s="169"/>
      <c r="AV51" s="169"/>
      <c r="AW51" s="549">
        <f t="shared" si="25"/>
        <v>0</v>
      </c>
      <c r="AX51" s="539"/>
      <c r="AY51" s="175"/>
      <c r="AZ51" s="176"/>
      <c r="BA51" s="172"/>
      <c r="BB51" s="169"/>
      <c r="BC51" s="169"/>
      <c r="BD51" s="549">
        <f t="shared" si="26"/>
        <v>0</v>
      </c>
      <c r="BE51" s="539"/>
      <c r="BF51" s="175"/>
      <c r="BG51" s="176"/>
      <c r="BH51" s="172"/>
      <c r="BI51" s="169"/>
      <c r="BJ51" s="169"/>
      <c r="BK51" s="549">
        <f t="shared" si="27"/>
        <v>0</v>
      </c>
      <c r="BL51" s="539"/>
      <c r="BM51" s="175"/>
      <c r="BN51" s="176"/>
      <c r="BO51" s="172"/>
      <c r="BP51" s="169"/>
      <c r="BQ51" s="169"/>
      <c r="BR51" s="549">
        <f t="shared" si="28"/>
        <v>0</v>
      </c>
      <c r="BS51" s="539"/>
      <c r="BT51" s="175"/>
      <c r="BU51" s="176"/>
      <c r="BV51" s="172"/>
      <c r="BW51" s="169"/>
      <c r="BX51" s="169"/>
      <c r="BY51" s="549">
        <f t="shared" si="29"/>
        <v>0</v>
      </c>
      <c r="BZ51" s="539"/>
      <c r="CA51" s="175"/>
      <c r="CB51" s="176"/>
      <c r="CC51" s="172"/>
      <c r="CD51" s="169"/>
      <c r="CE51" s="169"/>
      <c r="CF51" s="549">
        <f t="shared" si="30"/>
        <v>0</v>
      </c>
      <c r="CG51" s="539"/>
      <c r="CH51" s="175"/>
      <c r="CI51" s="176"/>
      <c r="CJ51" s="172"/>
      <c r="CK51" s="169"/>
      <c r="CL51" s="169"/>
      <c r="CM51" s="549">
        <f t="shared" si="31"/>
        <v>0</v>
      </c>
      <c r="CN51" s="539"/>
      <c r="CO51" s="175"/>
      <c r="CP51" s="176"/>
      <c r="CQ51" s="172"/>
      <c r="CR51" s="169"/>
      <c r="CS51" s="169"/>
      <c r="CT51" s="549">
        <f t="shared" si="32"/>
        <v>0</v>
      </c>
      <c r="CU51" s="539"/>
      <c r="CV51" s="175"/>
      <c r="CW51" s="176"/>
      <c r="CX51" s="361"/>
      <c r="CY51" s="108"/>
      <c r="CZ51" s="108"/>
      <c r="DA51" s="549">
        <f t="shared" si="14"/>
        <v>0</v>
      </c>
      <c r="DB51" s="539"/>
      <c r="DC51" s="439"/>
      <c r="DD51" s="439"/>
      <c r="DE51" s="108"/>
      <c r="DF51" s="108"/>
      <c r="DG51" s="108"/>
      <c r="DH51" s="549">
        <f t="shared" si="15"/>
        <v>0</v>
      </c>
      <c r="DI51" s="539"/>
      <c r="DJ51" s="439"/>
      <c r="DK51" s="440"/>
      <c r="DL51" s="555">
        <f t="shared" ca="1" si="33"/>
        <v>0</v>
      </c>
      <c r="DM51" s="539">
        <f>DN51*Довідники!$H$2</f>
        <v>0</v>
      </c>
      <c r="DN51" s="549">
        <f t="shared" si="34"/>
        <v>0</v>
      </c>
      <c r="DO51" s="541" t="str">
        <f t="shared" si="35"/>
        <v xml:space="preserve"> </v>
      </c>
      <c r="DP51" s="556" t="str">
        <f>IF(OR(DO51&lt;Довідники!$J$3, DO51&gt;Довідники!$K$3), "!", "")</f>
        <v>!</v>
      </c>
      <c r="DQ51" s="557"/>
      <c r="DR51" s="558" t="str">
        <f t="shared" si="36"/>
        <v/>
      </c>
      <c r="DS51" s="528"/>
      <c r="DT51" s="555"/>
      <c r="DU51" s="539"/>
      <c r="DV51" s="539"/>
      <c r="DW51" s="540"/>
      <c r="DX51" s="557"/>
      <c r="DY51" s="568"/>
      <c r="DZ51" s="569"/>
      <c r="EA51" s="570"/>
      <c r="ED51" s="91" t="e">
        <f t="shared" ca="1" si="37"/>
        <v>#NAME?</v>
      </c>
      <c r="EE51" s="91" t="e">
        <f t="shared" ca="1" si="38"/>
        <v>#NAME?</v>
      </c>
      <c r="EF51" s="91" t="e">
        <f t="shared" ca="1" si="39"/>
        <v>#NAME?</v>
      </c>
      <c r="EG51" s="91" t="e">
        <f t="shared" ca="1" si="40"/>
        <v>#NAME?</v>
      </c>
      <c r="EH51" s="91" t="e">
        <f t="shared" ca="1" si="41"/>
        <v>#NAME?</v>
      </c>
      <c r="EI51" s="91" t="e">
        <f t="shared" ca="1" si="42"/>
        <v>#NAME?</v>
      </c>
      <c r="EJ51" s="91" t="e">
        <f t="shared" ca="1" si="43"/>
        <v>#NAME?</v>
      </c>
      <c r="EL51" s="207" t="str">
        <f t="shared" ca="1" si="44"/>
        <v/>
      </c>
      <c r="EM51" s="91" t="str">
        <f t="shared" si="45"/>
        <v/>
      </c>
      <c r="EN51" s="91" t="str" cm="1">
        <f t="array" ref="EN51">IF(OR(SUM(ISTEXT(R51:T51)*1,ISNUMBER(W51:X51)*1)&gt;0,SUM(ISTEXT(Y51:AA51)*1,ISNUMBER(AD51:AE51)*1)&gt;0,SUM(ISTEXT(AF51:AH51)*1,ISNUMBER(AK51:AL51)*1)&gt;0,SUM(ISTEXT(AM51:AO51)*1,ISNUMBER(AR51:AS51)*1)&gt;0,SUM(ISTEXT(AT51:AV51)*1,ISNUMBER(AY51:AZ51)*1)&gt;0,SUM(ISTEXT(BA51:BC51)*1,ISNUMBER(BF51:BG51)*1)&gt;0,SUM(ISTEXT(BH51:BJ51)*1,ISNUMBER(BM51:BN51)*1)&gt;0,SUM(ISTEXT(BO51:BQ51)*1,ISNUMBER(BT51:BU51)*1)&gt;0,SUM(ISTEXT(BV51:BX51)*1,ISNUMBER(CA51:CB51)*1)&gt;0,SUM(ISTEXT(CC51:CE51)*1,ISNUMBER(CH51:CI51)*1)&gt;0,SUM(ISTEXT(CJ51:CL51)*1,ISNUMBER(CO51:CP51)*1)&gt;0,SUM(ISTEXT(CQ51:CS51)*1,ISNUMBER(CV51:CW51)*1)&gt;0),"!","")</f>
        <v/>
      </c>
      <c r="EO51" s="91" t="e">
        <f t="shared" ca="1" si="46"/>
        <v>#NAME?</v>
      </c>
      <c r="EP51" s="74" t="e">
        <f t="shared" ca="1" si="47"/>
        <v>#NAME?</v>
      </c>
    </row>
    <row r="52" spans="1:146" hidden="1" x14ac:dyDescent="0.2">
      <c r="A52" s="528" t="e">
        <f ca="1">IF(AND(TRIM($B52)&lt;&gt;"",$E52&lt;&gt;"",$EP52=""),MAX($A$10:A51)+1,"")</f>
        <v>#NAME?</v>
      </c>
      <c r="B52" s="312"/>
      <c r="C52" s="531" t="str">
        <f>IF(ISBLANK(D52)=FALSE,VLOOKUP(D52,Довідники!$B$2:$C$45,2,FALSE),"")</f>
        <v/>
      </c>
      <c r="D52" s="410"/>
      <c r="E52" s="313"/>
      <c r="F52" s="538" t="str">
        <f>_xlfn.CONCAT(IF($X52=Довідники!$E$4,$R$4&amp;",",""),IF($AE52=Довідники!$E$4,$Y$4&amp;",",""),IF($AL52=Довідники!$E$4,$AF$4&amp;",",""),IF($AS52=Довідники!$E$4,$AM$4&amp;",",""),IF($AZ52=Довідники!$E$4,$AT$4&amp;",",""),IF($BG52=Довідники!$E$4,$BA$4&amp;",",""),IF($BN52=Довідники!$E$4,$BH$4&amp;",",""),IF($BU52=Довідники!$E$4,$BO$4&amp;",",""),IF($CB52=Довідники!$E$4,$BV$4&amp;",",""),IF($CI52=Довідники!$E$4,$CC$4&amp;",",""),IF($CP52=Довідники!$E$4,$CJ$4&amp;",",""),IF($CW52=Довідники!$E$4,$CQ$4&amp;",",""),IF($DD52=Довідники!$E$4,$CX$4&amp;",",""),IF($DK52=Довідники!$E$4,$DE$4&amp;",",""))</f>
        <v/>
      </c>
      <c r="G52" s="538" t="str">
        <f>_xlfn.CONCAT(IF($X52=Довідники!$E$3,$R$4&amp;",",""),IF($X52=Довідники!$E$5,$R$4&amp;"*,",""),IF($AE52=Довідники!$E$3,$Y$4&amp;",",""),IF($AE52=Довідники!$E$5,$Y$4&amp;"*,",""),IF($AL52=Довідники!$E$3,$AF$4&amp;",",""),IF($AL52=Довідники!$E$5,$AF$4&amp;"*,",""),IF($AS52=Довідники!$E$3,$AM$4&amp;",",""),IF($AS52=Довідники!$E$5,$AM$4&amp;"*,",""),IF($AZ52=Довідники!$E$3,$AT$4&amp;",",""),IF($AZ52=Довідники!$E$5,$AT$4&amp;"*,",""),IF($BG52=Довідники!$E$3,$BA$4&amp;",",""),IF($BG52=Довідники!$E$5,$BA$4&amp;"*,",""),IF($BN52=Довідники!$E$3,$BH$4&amp;",",""),IF($BN52=Довідники!$E$5,$BH$4&amp;"*,",""),IF($BU52=Довідники!$E$3,$BO$4&amp;",",""),IF($BU52=Довідники!$E$5,$BO$4&amp;"*,",""),IF($CB52=Довідники!$E$3,$BV$4&amp;",",""),IF($CB52=Довідники!$E$5,$BV$4&amp;"*,",""),IF($CI52=Довідники!$E$3,$CC$4&amp;",",""),IF($CI52=Довідники!$E$5,$CC$4&amp;"*,",""),IF($CP52=Довідники!$E$3,$CJ$4&amp;",",""),IF($CP52=Довідники!$E$5,$CJ$4&amp;"*,",""),IF($CW52=Довідники!$E$3,$CQ$4&amp;",",""),IF($CW52=Довідники!$E$5,$CQ$4&amp;"*,",""),IF($DD52=Довідники!$E$3,$CX$4&amp;",",""),IF($DD52=Довідники!$E$5,$CX$4&amp;"*,",""),IF($DK52=Довідники!$E$3,$DE$4&amp;",",""),IF($DK52=Довідники!$E$5,$DE$4&amp;"*,",""))</f>
        <v/>
      </c>
      <c r="H52" s="538" t="str">
        <f>_xlfn.CONCAT(IF($W52=Довідники!$N$4,$R$4&amp;",",""),IF($AD52=Довідники!$N$4,$Y$4&amp;",",""),IF($AK52=Довідники!$N$4,$AF$4&amp;",",""),IF($AR52=Довідники!$N$4,$AM$4&amp;",",""),IF($AY52=Довідники!$N$4,$AT$4&amp;",",""),IF($BF52=Довідники!$N$4,$BA$4&amp;",",""),IF($BM52=Довідники!$N$4,$BH$4&amp;",",""),IF($BT52=Довідники!$N$4,$BO$4&amp;",",""),IF($CA52=Довідники!$N$4,$BV$4&amp;",",""),IF($CH52=Довідники!$N$4,$CC$4&amp;",",""),IF($CO52=Довідники!$N$4,$CJ$4&amp;",",""),IF($CV52=Довідники!$N$4,$CQ$4&amp;",",""),IF($DC52=Довідники!$N$4,$CX$4&amp;",",""),IF($DJ52=Довідники!$N$4,$DE$4&amp;",",""))</f>
        <v/>
      </c>
      <c r="I52" s="538" t="str">
        <f>_xlfn.CONCAT(IF($W52=Довідники!$N$3,$R$4&amp;",",""),IF($AD52=Довідники!$N$3,$Y$4&amp;",",""),IF($AK52=Довідники!$N$3,$AF$4&amp;",",""),IF($AR52=Довідники!$N$3,$AM$4&amp;",",""),IF($AY52=Довідники!$N$3,$AT$4&amp;",",""),IF($BF52=Довідники!$N$3,$BA$4&amp;",",""),IF($BM52=Довідники!$N$3,$BH$4&amp;",",""),IF($BT52=Довідники!$N$3,$BO$4&amp;",",""),IF($CA52=Довідники!$N$3,$BV$4&amp;",",""),IF($CH52=Довідники!$N$3,$CC$4&amp;",",""),IF($CO52=Довідники!$N$3,$CJ$4&amp;",",""),IF($CV52=Довідники!$N$3,$CQ$4&amp;",",""),IF($DC52=Довідники!$N$3,$CX$4&amp;",",""),IF($DJ52=Довідники!$N$3,$DE$4&amp;",",""))</f>
        <v/>
      </c>
      <c r="J52" s="538"/>
      <c r="K52" s="538"/>
      <c r="L52" s="538">
        <f t="shared" ca="1" si="16"/>
        <v>0</v>
      </c>
      <c r="M52" s="539">
        <f t="shared" ca="1" si="17"/>
        <v>0</v>
      </c>
      <c r="N52" s="539">
        <f t="shared" ca="1" si="18"/>
        <v>0</v>
      </c>
      <c r="O52" s="540">
        <f t="shared" ca="1" si="19"/>
        <v>0</v>
      </c>
      <c r="P52" s="541" t="str">
        <f t="shared" si="20"/>
        <v/>
      </c>
      <c r="Q52" s="542" t="str">
        <f>IF(IF(TRIM(P52)="",FALSE,OR($P52&lt;Довідники!$J$8,$P52&gt;Довідники!$K$8)),"!","")</f>
        <v/>
      </c>
      <c r="R52" s="172"/>
      <c r="S52" s="169"/>
      <c r="T52" s="169"/>
      <c r="U52" s="549">
        <f t="shared" si="21"/>
        <v>0</v>
      </c>
      <c r="V52" s="539"/>
      <c r="W52" s="175"/>
      <c r="X52" s="176"/>
      <c r="Y52" s="172"/>
      <c r="Z52" s="169"/>
      <c r="AA52" s="169"/>
      <c r="AB52" s="549">
        <f t="shared" si="22"/>
        <v>0</v>
      </c>
      <c r="AC52" s="539"/>
      <c r="AD52" s="175"/>
      <c r="AE52" s="176"/>
      <c r="AF52" s="172"/>
      <c r="AG52" s="169"/>
      <c r="AH52" s="169"/>
      <c r="AI52" s="549">
        <f t="shared" si="23"/>
        <v>0</v>
      </c>
      <c r="AJ52" s="539"/>
      <c r="AK52" s="175"/>
      <c r="AL52" s="176"/>
      <c r="AM52" s="172"/>
      <c r="AN52" s="169"/>
      <c r="AO52" s="169"/>
      <c r="AP52" s="549">
        <f t="shared" si="24"/>
        <v>0</v>
      </c>
      <c r="AQ52" s="539"/>
      <c r="AR52" s="175"/>
      <c r="AS52" s="176"/>
      <c r="AT52" s="172"/>
      <c r="AU52" s="169"/>
      <c r="AV52" s="169"/>
      <c r="AW52" s="549">
        <f t="shared" si="25"/>
        <v>0</v>
      </c>
      <c r="AX52" s="539"/>
      <c r="AY52" s="175"/>
      <c r="AZ52" s="176"/>
      <c r="BA52" s="172"/>
      <c r="BB52" s="169"/>
      <c r="BC52" s="169"/>
      <c r="BD52" s="549">
        <f t="shared" si="26"/>
        <v>0</v>
      </c>
      <c r="BE52" s="539"/>
      <c r="BF52" s="175"/>
      <c r="BG52" s="176"/>
      <c r="BH52" s="172"/>
      <c r="BI52" s="169"/>
      <c r="BJ52" s="169"/>
      <c r="BK52" s="549">
        <f t="shared" si="27"/>
        <v>0</v>
      </c>
      <c r="BL52" s="539"/>
      <c r="BM52" s="175"/>
      <c r="BN52" s="176"/>
      <c r="BO52" s="172"/>
      <c r="BP52" s="169"/>
      <c r="BQ52" s="169"/>
      <c r="BR52" s="549">
        <f t="shared" si="28"/>
        <v>0</v>
      </c>
      <c r="BS52" s="539"/>
      <c r="BT52" s="175"/>
      <c r="BU52" s="176"/>
      <c r="BV52" s="172"/>
      <c r="BW52" s="169"/>
      <c r="BX52" s="169"/>
      <c r="BY52" s="549">
        <f t="shared" si="29"/>
        <v>0</v>
      </c>
      <c r="BZ52" s="539"/>
      <c r="CA52" s="175"/>
      <c r="CB52" s="176"/>
      <c r="CC52" s="172"/>
      <c r="CD52" s="169"/>
      <c r="CE52" s="169"/>
      <c r="CF52" s="549">
        <f t="shared" si="30"/>
        <v>0</v>
      </c>
      <c r="CG52" s="539"/>
      <c r="CH52" s="175"/>
      <c r="CI52" s="176"/>
      <c r="CJ52" s="172"/>
      <c r="CK52" s="169"/>
      <c r="CL52" s="169"/>
      <c r="CM52" s="549">
        <f t="shared" si="31"/>
        <v>0</v>
      </c>
      <c r="CN52" s="539"/>
      <c r="CO52" s="175"/>
      <c r="CP52" s="176"/>
      <c r="CQ52" s="172"/>
      <c r="CR52" s="169"/>
      <c r="CS52" s="169"/>
      <c r="CT52" s="549">
        <f t="shared" si="32"/>
        <v>0</v>
      </c>
      <c r="CU52" s="539"/>
      <c r="CV52" s="175"/>
      <c r="CW52" s="176"/>
      <c r="CX52" s="361"/>
      <c r="CY52" s="108"/>
      <c r="CZ52" s="108"/>
      <c r="DA52" s="549">
        <f t="shared" si="14"/>
        <v>0</v>
      </c>
      <c r="DB52" s="539"/>
      <c r="DC52" s="439"/>
      <c r="DD52" s="439"/>
      <c r="DE52" s="108"/>
      <c r="DF52" s="108"/>
      <c r="DG52" s="108"/>
      <c r="DH52" s="549">
        <f t="shared" si="15"/>
        <v>0</v>
      </c>
      <c r="DI52" s="539"/>
      <c r="DJ52" s="439"/>
      <c r="DK52" s="440"/>
      <c r="DL52" s="555">
        <f t="shared" ca="1" si="33"/>
        <v>0</v>
      </c>
      <c r="DM52" s="539">
        <f>DN52*Довідники!$H$2</f>
        <v>0</v>
      </c>
      <c r="DN52" s="549">
        <f t="shared" si="34"/>
        <v>0</v>
      </c>
      <c r="DO52" s="541" t="str">
        <f t="shared" si="35"/>
        <v xml:space="preserve"> </v>
      </c>
      <c r="DP52" s="556" t="str">
        <f>IF(OR(DO52&lt;Довідники!$J$3, DO52&gt;Довідники!$K$3), "!", "")</f>
        <v>!</v>
      </c>
      <c r="DQ52" s="557"/>
      <c r="DR52" s="558" t="str">
        <f t="shared" si="36"/>
        <v/>
      </c>
      <c r="DS52" s="528"/>
      <c r="DT52" s="555"/>
      <c r="DU52" s="539"/>
      <c r="DV52" s="539"/>
      <c r="DW52" s="540"/>
      <c r="DX52" s="557"/>
      <c r="DY52" s="568"/>
      <c r="DZ52" s="569"/>
      <c r="EA52" s="570"/>
      <c r="ED52" s="91" t="e">
        <f t="shared" ca="1" si="37"/>
        <v>#NAME?</v>
      </c>
      <c r="EE52" s="91" t="e">
        <f t="shared" ca="1" si="38"/>
        <v>#NAME?</v>
      </c>
      <c r="EF52" s="91" t="e">
        <f t="shared" ca="1" si="39"/>
        <v>#NAME?</v>
      </c>
      <c r="EG52" s="91" t="e">
        <f t="shared" ca="1" si="40"/>
        <v>#NAME?</v>
      </c>
      <c r="EH52" s="91" t="e">
        <f t="shared" ca="1" si="41"/>
        <v>#NAME?</v>
      </c>
      <c r="EI52" s="91" t="e">
        <f t="shared" ca="1" si="42"/>
        <v>#NAME?</v>
      </c>
      <c r="EJ52" s="91" t="e">
        <f t="shared" ca="1" si="43"/>
        <v>#NAME?</v>
      </c>
      <c r="EL52" s="207" t="str">
        <f t="shared" ca="1" si="44"/>
        <v/>
      </c>
      <c r="EM52" s="91" t="str">
        <f t="shared" si="45"/>
        <v/>
      </c>
      <c r="EN52" s="91" t="str" cm="1">
        <f t="array" ref="EN52">IF(OR(SUM(ISTEXT(R52:T52)*1,ISNUMBER(W52:X52)*1)&gt;0,SUM(ISTEXT(Y52:AA52)*1,ISNUMBER(AD52:AE52)*1)&gt;0,SUM(ISTEXT(AF52:AH52)*1,ISNUMBER(AK52:AL52)*1)&gt;0,SUM(ISTEXT(AM52:AO52)*1,ISNUMBER(AR52:AS52)*1)&gt;0,SUM(ISTEXT(AT52:AV52)*1,ISNUMBER(AY52:AZ52)*1)&gt;0,SUM(ISTEXT(BA52:BC52)*1,ISNUMBER(BF52:BG52)*1)&gt;0,SUM(ISTEXT(BH52:BJ52)*1,ISNUMBER(BM52:BN52)*1)&gt;0,SUM(ISTEXT(BO52:BQ52)*1,ISNUMBER(BT52:BU52)*1)&gt;0,SUM(ISTEXT(BV52:BX52)*1,ISNUMBER(CA52:CB52)*1)&gt;0,SUM(ISTEXT(CC52:CE52)*1,ISNUMBER(CH52:CI52)*1)&gt;0,SUM(ISTEXT(CJ52:CL52)*1,ISNUMBER(CO52:CP52)*1)&gt;0,SUM(ISTEXT(CQ52:CS52)*1,ISNUMBER(CV52:CW52)*1)&gt;0),"!","")</f>
        <v/>
      </c>
      <c r="EO52" s="91" t="e">
        <f t="shared" ca="1" si="46"/>
        <v>#NAME?</v>
      </c>
      <c r="EP52" s="74" t="e">
        <f t="shared" ca="1" si="47"/>
        <v>#NAME?</v>
      </c>
    </row>
    <row r="53" spans="1:146" hidden="1" x14ac:dyDescent="0.2">
      <c r="A53" s="528" t="e">
        <f ca="1">IF(AND(TRIM($B53)&lt;&gt;"",$E53&lt;&gt;"",$EP53=""),MAX($A$10:A52)+1,"")</f>
        <v>#NAME?</v>
      </c>
      <c r="B53" s="312"/>
      <c r="C53" s="531" t="str">
        <f>IF(ISBLANK(D53)=FALSE,VLOOKUP(D53,Довідники!$B$2:$C$45,2,FALSE),"")</f>
        <v/>
      </c>
      <c r="D53" s="410"/>
      <c r="E53" s="313"/>
      <c r="F53" s="538" t="str">
        <f>_xlfn.CONCAT(IF($X53=Довідники!$E$4,$R$4&amp;",",""),IF($AE53=Довідники!$E$4,$Y$4&amp;",",""),IF($AL53=Довідники!$E$4,$AF$4&amp;",",""),IF($AS53=Довідники!$E$4,$AM$4&amp;",",""),IF($AZ53=Довідники!$E$4,$AT$4&amp;",",""),IF($BG53=Довідники!$E$4,$BA$4&amp;",",""),IF($BN53=Довідники!$E$4,$BH$4&amp;",",""),IF($BU53=Довідники!$E$4,$BO$4&amp;",",""),IF($CB53=Довідники!$E$4,$BV$4&amp;",",""),IF($CI53=Довідники!$E$4,$CC$4&amp;",",""),IF($CP53=Довідники!$E$4,$CJ$4&amp;",",""),IF($CW53=Довідники!$E$4,$CQ$4&amp;",",""),IF($DD53=Довідники!$E$4,$CX$4&amp;",",""),IF($DK53=Довідники!$E$4,$DE$4&amp;",",""))</f>
        <v/>
      </c>
      <c r="G53" s="538" t="str">
        <f>_xlfn.CONCAT(IF($X53=Довідники!$E$3,$R$4&amp;",",""),IF($X53=Довідники!$E$5,$R$4&amp;"*,",""),IF($AE53=Довідники!$E$3,$Y$4&amp;",",""),IF($AE53=Довідники!$E$5,$Y$4&amp;"*,",""),IF($AL53=Довідники!$E$3,$AF$4&amp;",",""),IF($AL53=Довідники!$E$5,$AF$4&amp;"*,",""),IF($AS53=Довідники!$E$3,$AM$4&amp;",",""),IF($AS53=Довідники!$E$5,$AM$4&amp;"*,",""),IF($AZ53=Довідники!$E$3,$AT$4&amp;",",""),IF($AZ53=Довідники!$E$5,$AT$4&amp;"*,",""),IF($BG53=Довідники!$E$3,$BA$4&amp;",",""),IF($BG53=Довідники!$E$5,$BA$4&amp;"*,",""),IF($BN53=Довідники!$E$3,$BH$4&amp;",",""),IF($BN53=Довідники!$E$5,$BH$4&amp;"*,",""),IF($BU53=Довідники!$E$3,$BO$4&amp;",",""),IF($BU53=Довідники!$E$5,$BO$4&amp;"*,",""),IF($CB53=Довідники!$E$3,$BV$4&amp;",",""),IF($CB53=Довідники!$E$5,$BV$4&amp;"*,",""),IF($CI53=Довідники!$E$3,$CC$4&amp;",",""),IF($CI53=Довідники!$E$5,$CC$4&amp;"*,",""),IF($CP53=Довідники!$E$3,$CJ$4&amp;",",""),IF($CP53=Довідники!$E$5,$CJ$4&amp;"*,",""),IF($CW53=Довідники!$E$3,$CQ$4&amp;",",""),IF($CW53=Довідники!$E$5,$CQ$4&amp;"*,",""),IF($DD53=Довідники!$E$3,$CX$4&amp;",",""),IF($DD53=Довідники!$E$5,$CX$4&amp;"*,",""),IF($DK53=Довідники!$E$3,$DE$4&amp;",",""),IF($DK53=Довідники!$E$5,$DE$4&amp;"*,",""))</f>
        <v/>
      </c>
      <c r="H53" s="538" t="str">
        <f>_xlfn.CONCAT(IF($W53=Довідники!$N$4,$R$4&amp;",",""),IF($AD53=Довідники!$N$4,$Y$4&amp;",",""),IF($AK53=Довідники!$N$4,$AF$4&amp;",",""),IF($AR53=Довідники!$N$4,$AM$4&amp;",",""),IF($AY53=Довідники!$N$4,$AT$4&amp;",",""),IF($BF53=Довідники!$N$4,$BA$4&amp;",",""),IF($BM53=Довідники!$N$4,$BH$4&amp;",",""),IF($BT53=Довідники!$N$4,$BO$4&amp;",",""),IF($CA53=Довідники!$N$4,$BV$4&amp;",",""),IF($CH53=Довідники!$N$4,$CC$4&amp;",",""),IF($CO53=Довідники!$N$4,$CJ$4&amp;",",""),IF($CV53=Довідники!$N$4,$CQ$4&amp;",",""),IF($DC53=Довідники!$N$4,$CX$4&amp;",",""),IF($DJ53=Довідники!$N$4,$DE$4&amp;",",""))</f>
        <v/>
      </c>
      <c r="I53" s="538" t="str">
        <f>_xlfn.CONCAT(IF($W53=Довідники!$N$3,$R$4&amp;",",""),IF($AD53=Довідники!$N$3,$Y$4&amp;",",""),IF($AK53=Довідники!$N$3,$AF$4&amp;",",""),IF($AR53=Довідники!$N$3,$AM$4&amp;",",""),IF($AY53=Довідники!$N$3,$AT$4&amp;",",""),IF($BF53=Довідники!$N$3,$BA$4&amp;",",""),IF($BM53=Довідники!$N$3,$BH$4&amp;",",""),IF($BT53=Довідники!$N$3,$BO$4&amp;",",""),IF($CA53=Довідники!$N$3,$BV$4&amp;",",""),IF($CH53=Довідники!$N$3,$CC$4&amp;",",""),IF($CO53=Довідники!$N$3,$CJ$4&amp;",",""),IF($CV53=Довідники!$N$3,$CQ$4&amp;",",""),IF($DC53=Довідники!$N$3,$CX$4&amp;",",""),IF($DJ53=Довідники!$N$3,$DE$4&amp;",",""))</f>
        <v/>
      </c>
      <c r="J53" s="538"/>
      <c r="K53" s="538"/>
      <c r="L53" s="538">
        <f t="shared" ca="1" si="16"/>
        <v>0</v>
      </c>
      <c r="M53" s="539">
        <f t="shared" ca="1" si="17"/>
        <v>0</v>
      </c>
      <c r="N53" s="539">
        <f t="shared" ca="1" si="18"/>
        <v>0</v>
      </c>
      <c r="O53" s="540">
        <f t="shared" ca="1" si="19"/>
        <v>0</v>
      </c>
      <c r="P53" s="541" t="str">
        <f t="shared" si="20"/>
        <v/>
      </c>
      <c r="Q53" s="542" t="str">
        <f>IF(IF(TRIM(P53)="",FALSE,OR($P53&lt;Довідники!$J$8,$P53&gt;Довідники!$K$8)),"!","")</f>
        <v/>
      </c>
      <c r="R53" s="172"/>
      <c r="S53" s="169"/>
      <c r="T53" s="169"/>
      <c r="U53" s="549">
        <f t="shared" si="21"/>
        <v>0</v>
      </c>
      <c r="V53" s="539"/>
      <c r="W53" s="175"/>
      <c r="X53" s="176"/>
      <c r="Y53" s="172"/>
      <c r="Z53" s="169"/>
      <c r="AA53" s="169"/>
      <c r="AB53" s="549">
        <f t="shared" si="22"/>
        <v>0</v>
      </c>
      <c r="AC53" s="539"/>
      <c r="AD53" s="175"/>
      <c r="AE53" s="176"/>
      <c r="AF53" s="172"/>
      <c r="AG53" s="169"/>
      <c r="AH53" s="169"/>
      <c r="AI53" s="549">
        <f t="shared" si="23"/>
        <v>0</v>
      </c>
      <c r="AJ53" s="539"/>
      <c r="AK53" s="175"/>
      <c r="AL53" s="176"/>
      <c r="AM53" s="172"/>
      <c r="AN53" s="169"/>
      <c r="AO53" s="169"/>
      <c r="AP53" s="549">
        <f t="shared" si="24"/>
        <v>0</v>
      </c>
      <c r="AQ53" s="539"/>
      <c r="AR53" s="175"/>
      <c r="AS53" s="176"/>
      <c r="AT53" s="172"/>
      <c r="AU53" s="169"/>
      <c r="AV53" s="169"/>
      <c r="AW53" s="549">
        <f t="shared" si="25"/>
        <v>0</v>
      </c>
      <c r="AX53" s="539"/>
      <c r="AY53" s="175"/>
      <c r="AZ53" s="176"/>
      <c r="BA53" s="172"/>
      <c r="BB53" s="169"/>
      <c r="BC53" s="169"/>
      <c r="BD53" s="549">
        <f t="shared" si="26"/>
        <v>0</v>
      </c>
      <c r="BE53" s="539"/>
      <c r="BF53" s="175"/>
      <c r="BG53" s="176"/>
      <c r="BH53" s="172"/>
      <c r="BI53" s="169"/>
      <c r="BJ53" s="169"/>
      <c r="BK53" s="549">
        <f t="shared" si="27"/>
        <v>0</v>
      </c>
      <c r="BL53" s="539"/>
      <c r="BM53" s="175"/>
      <c r="BN53" s="176"/>
      <c r="BO53" s="172"/>
      <c r="BP53" s="169"/>
      <c r="BQ53" s="169"/>
      <c r="BR53" s="549">
        <f t="shared" si="28"/>
        <v>0</v>
      </c>
      <c r="BS53" s="539"/>
      <c r="BT53" s="175"/>
      <c r="BU53" s="176"/>
      <c r="BV53" s="172"/>
      <c r="BW53" s="169"/>
      <c r="BX53" s="169"/>
      <c r="BY53" s="549">
        <f t="shared" si="29"/>
        <v>0</v>
      </c>
      <c r="BZ53" s="539"/>
      <c r="CA53" s="175"/>
      <c r="CB53" s="176"/>
      <c r="CC53" s="172"/>
      <c r="CD53" s="169"/>
      <c r="CE53" s="169"/>
      <c r="CF53" s="549">
        <f t="shared" si="30"/>
        <v>0</v>
      </c>
      <c r="CG53" s="539"/>
      <c r="CH53" s="175"/>
      <c r="CI53" s="176"/>
      <c r="CJ53" s="172"/>
      <c r="CK53" s="169"/>
      <c r="CL53" s="169"/>
      <c r="CM53" s="549">
        <f t="shared" si="31"/>
        <v>0</v>
      </c>
      <c r="CN53" s="539"/>
      <c r="CO53" s="175"/>
      <c r="CP53" s="176"/>
      <c r="CQ53" s="172"/>
      <c r="CR53" s="169"/>
      <c r="CS53" s="169"/>
      <c r="CT53" s="549">
        <f t="shared" si="32"/>
        <v>0</v>
      </c>
      <c r="CU53" s="539"/>
      <c r="CV53" s="175"/>
      <c r="CW53" s="176"/>
      <c r="CX53" s="361"/>
      <c r="CY53" s="108"/>
      <c r="CZ53" s="108"/>
      <c r="DA53" s="549">
        <f t="shared" si="14"/>
        <v>0</v>
      </c>
      <c r="DB53" s="539"/>
      <c r="DC53" s="439"/>
      <c r="DD53" s="439"/>
      <c r="DE53" s="108"/>
      <c r="DF53" s="108"/>
      <c r="DG53" s="108"/>
      <c r="DH53" s="549">
        <f t="shared" si="15"/>
        <v>0</v>
      </c>
      <c r="DI53" s="539"/>
      <c r="DJ53" s="439"/>
      <c r="DK53" s="440"/>
      <c r="DL53" s="555">
        <f t="shared" ca="1" si="33"/>
        <v>0</v>
      </c>
      <c r="DM53" s="539">
        <f>DN53*Довідники!$H$2</f>
        <v>0</v>
      </c>
      <c r="DN53" s="549">
        <f t="shared" si="34"/>
        <v>0</v>
      </c>
      <c r="DO53" s="541" t="str">
        <f t="shared" si="35"/>
        <v xml:space="preserve"> </v>
      </c>
      <c r="DP53" s="556" t="str">
        <f>IF(OR(DO53&lt;Довідники!$J$3, DO53&gt;Довідники!$K$3), "!", "")</f>
        <v>!</v>
      </c>
      <c r="DQ53" s="557"/>
      <c r="DR53" s="558" t="str">
        <f t="shared" si="36"/>
        <v/>
      </c>
      <c r="DS53" s="528"/>
      <c r="DT53" s="555"/>
      <c r="DU53" s="539"/>
      <c r="DV53" s="539"/>
      <c r="DW53" s="540"/>
      <c r="DX53" s="557"/>
      <c r="DY53" s="568"/>
      <c r="DZ53" s="569"/>
      <c r="EA53" s="570"/>
      <c r="ED53" s="91" t="e">
        <f t="shared" ca="1" si="37"/>
        <v>#NAME?</v>
      </c>
      <c r="EE53" s="91" t="e">
        <f t="shared" ca="1" si="38"/>
        <v>#NAME?</v>
      </c>
      <c r="EF53" s="91" t="e">
        <f t="shared" ca="1" si="39"/>
        <v>#NAME?</v>
      </c>
      <c r="EG53" s="91" t="e">
        <f t="shared" ca="1" si="40"/>
        <v>#NAME?</v>
      </c>
      <c r="EH53" s="91" t="e">
        <f t="shared" ca="1" si="41"/>
        <v>#NAME?</v>
      </c>
      <c r="EI53" s="91" t="e">
        <f t="shared" ca="1" si="42"/>
        <v>#NAME?</v>
      </c>
      <c r="EJ53" s="91" t="e">
        <f t="shared" ca="1" si="43"/>
        <v>#NAME?</v>
      </c>
      <c r="EL53" s="207" t="str">
        <f t="shared" ca="1" si="44"/>
        <v/>
      </c>
      <c r="EM53" s="91" t="str">
        <f t="shared" si="45"/>
        <v/>
      </c>
      <c r="EN53" s="91" t="str" cm="1">
        <f t="array" ref="EN53">IF(OR(SUM(ISTEXT(R53:T53)*1,ISNUMBER(W53:X53)*1)&gt;0,SUM(ISTEXT(Y53:AA53)*1,ISNUMBER(AD53:AE53)*1)&gt;0,SUM(ISTEXT(AF53:AH53)*1,ISNUMBER(AK53:AL53)*1)&gt;0,SUM(ISTEXT(AM53:AO53)*1,ISNUMBER(AR53:AS53)*1)&gt;0,SUM(ISTEXT(AT53:AV53)*1,ISNUMBER(AY53:AZ53)*1)&gt;0,SUM(ISTEXT(BA53:BC53)*1,ISNUMBER(BF53:BG53)*1)&gt;0,SUM(ISTEXT(BH53:BJ53)*1,ISNUMBER(BM53:BN53)*1)&gt;0,SUM(ISTEXT(BO53:BQ53)*1,ISNUMBER(BT53:BU53)*1)&gt;0,SUM(ISTEXT(BV53:BX53)*1,ISNUMBER(CA53:CB53)*1)&gt;0,SUM(ISTEXT(CC53:CE53)*1,ISNUMBER(CH53:CI53)*1)&gt;0,SUM(ISTEXT(CJ53:CL53)*1,ISNUMBER(CO53:CP53)*1)&gt;0,SUM(ISTEXT(CQ53:CS53)*1,ISNUMBER(CV53:CW53)*1)&gt;0),"!","")</f>
        <v/>
      </c>
      <c r="EO53" s="91" t="e">
        <f t="shared" ca="1" si="46"/>
        <v>#NAME?</v>
      </c>
      <c r="EP53" s="74" t="e">
        <f t="shared" ca="1" si="47"/>
        <v>#NAME?</v>
      </c>
    </row>
    <row r="54" spans="1:146" hidden="1" x14ac:dyDescent="0.2">
      <c r="A54" s="528" t="e">
        <f ca="1">IF(AND(TRIM($B54)&lt;&gt;"",$E54&lt;&gt;"",$EP54=""),MAX($A$10:A53)+1,"")</f>
        <v>#NAME?</v>
      </c>
      <c r="B54" s="312"/>
      <c r="C54" s="531" t="str">
        <f>IF(ISBLANK(D54)=FALSE,VLOOKUP(D54,Довідники!$B$2:$C$45,2,FALSE),"")</f>
        <v/>
      </c>
      <c r="D54" s="410"/>
      <c r="E54" s="313"/>
      <c r="F54" s="538" t="str">
        <f>_xlfn.CONCAT(IF($X54=Довідники!$E$4,$R$4&amp;",",""),IF($AE54=Довідники!$E$4,$Y$4&amp;",",""),IF($AL54=Довідники!$E$4,$AF$4&amp;",",""),IF($AS54=Довідники!$E$4,$AM$4&amp;",",""),IF($AZ54=Довідники!$E$4,$AT$4&amp;",",""),IF($BG54=Довідники!$E$4,$BA$4&amp;",",""),IF($BN54=Довідники!$E$4,$BH$4&amp;",",""),IF($BU54=Довідники!$E$4,$BO$4&amp;",",""),IF($CB54=Довідники!$E$4,$BV$4&amp;",",""),IF($CI54=Довідники!$E$4,$CC$4&amp;",",""),IF($CP54=Довідники!$E$4,$CJ$4&amp;",",""),IF($CW54=Довідники!$E$4,$CQ$4&amp;",",""),IF($DD54=Довідники!$E$4,$CX$4&amp;",",""),IF($DK54=Довідники!$E$4,$DE$4&amp;",",""))</f>
        <v/>
      </c>
      <c r="G54" s="538" t="str">
        <f>_xlfn.CONCAT(IF($X54=Довідники!$E$3,$R$4&amp;",",""),IF($X54=Довідники!$E$5,$R$4&amp;"*,",""),IF($AE54=Довідники!$E$3,$Y$4&amp;",",""),IF($AE54=Довідники!$E$5,$Y$4&amp;"*,",""),IF($AL54=Довідники!$E$3,$AF$4&amp;",",""),IF($AL54=Довідники!$E$5,$AF$4&amp;"*,",""),IF($AS54=Довідники!$E$3,$AM$4&amp;",",""),IF($AS54=Довідники!$E$5,$AM$4&amp;"*,",""),IF($AZ54=Довідники!$E$3,$AT$4&amp;",",""),IF($AZ54=Довідники!$E$5,$AT$4&amp;"*,",""),IF($BG54=Довідники!$E$3,$BA$4&amp;",",""),IF($BG54=Довідники!$E$5,$BA$4&amp;"*,",""),IF($BN54=Довідники!$E$3,$BH$4&amp;",",""),IF($BN54=Довідники!$E$5,$BH$4&amp;"*,",""),IF($BU54=Довідники!$E$3,$BO$4&amp;",",""),IF($BU54=Довідники!$E$5,$BO$4&amp;"*,",""),IF($CB54=Довідники!$E$3,$BV$4&amp;",",""),IF($CB54=Довідники!$E$5,$BV$4&amp;"*,",""),IF($CI54=Довідники!$E$3,$CC$4&amp;",",""),IF($CI54=Довідники!$E$5,$CC$4&amp;"*,",""),IF($CP54=Довідники!$E$3,$CJ$4&amp;",",""),IF($CP54=Довідники!$E$5,$CJ$4&amp;"*,",""),IF($CW54=Довідники!$E$3,$CQ$4&amp;",",""),IF($CW54=Довідники!$E$5,$CQ$4&amp;"*,",""),IF($DD54=Довідники!$E$3,$CX$4&amp;",",""),IF($DD54=Довідники!$E$5,$CX$4&amp;"*,",""),IF($DK54=Довідники!$E$3,$DE$4&amp;",",""),IF($DK54=Довідники!$E$5,$DE$4&amp;"*,",""))</f>
        <v/>
      </c>
      <c r="H54" s="538" t="str">
        <f>_xlfn.CONCAT(IF($W54=Довідники!$N$4,$R$4&amp;",",""),IF($AD54=Довідники!$N$4,$Y$4&amp;",",""),IF($AK54=Довідники!$N$4,$AF$4&amp;",",""),IF($AR54=Довідники!$N$4,$AM$4&amp;",",""),IF($AY54=Довідники!$N$4,$AT$4&amp;",",""),IF($BF54=Довідники!$N$4,$BA$4&amp;",",""),IF($BM54=Довідники!$N$4,$BH$4&amp;",",""),IF($BT54=Довідники!$N$4,$BO$4&amp;",",""),IF($CA54=Довідники!$N$4,$BV$4&amp;",",""),IF($CH54=Довідники!$N$4,$CC$4&amp;",",""),IF($CO54=Довідники!$N$4,$CJ$4&amp;",",""),IF($CV54=Довідники!$N$4,$CQ$4&amp;",",""),IF($DC54=Довідники!$N$4,$CX$4&amp;",",""),IF($DJ54=Довідники!$N$4,$DE$4&amp;",",""))</f>
        <v/>
      </c>
      <c r="I54" s="538" t="str">
        <f>_xlfn.CONCAT(IF($W54=Довідники!$N$3,$R$4&amp;",",""),IF($AD54=Довідники!$N$3,$Y$4&amp;",",""),IF($AK54=Довідники!$N$3,$AF$4&amp;",",""),IF($AR54=Довідники!$N$3,$AM$4&amp;",",""),IF($AY54=Довідники!$N$3,$AT$4&amp;",",""),IF($BF54=Довідники!$N$3,$BA$4&amp;",",""),IF($BM54=Довідники!$N$3,$BH$4&amp;",",""),IF($BT54=Довідники!$N$3,$BO$4&amp;",",""),IF($CA54=Довідники!$N$3,$BV$4&amp;",",""),IF($CH54=Довідники!$N$3,$CC$4&amp;",",""),IF($CO54=Довідники!$N$3,$CJ$4&amp;",",""),IF($CV54=Довідники!$N$3,$CQ$4&amp;",",""),IF($DC54=Довідники!$N$3,$CX$4&amp;",",""),IF($DJ54=Довідники!$N$3,$DE$4&amp;",",""))</f>
        <v/>
      </c>
      <c r="J54" s="538"/>
      <c r="K54" s="538"/>
      <c r="L54" s="538">
        <f t="shared" ca="1" si="16"/>
        <v>0</v>
      </c>
      <c r="M54" s="539">
        <f t="shared" ca="1" si="17"/>
        <v>0</v>
      </c>
      <c r="N54" s="539">
        <f t="shared" ca="1" si="18"/>
        <v>0</v>
      </c>
      <c r="O54" s="540">
        <f t="shared" ca="1" si="19"/>
        <v>0</v>
      </c>
      <c r="P54" s="541" t="str">
        <f t="shared" si="20"/>
        <v/>
      </c>
      <c r="Q54" s="542" t="str">
        <f>IF(IF(TRIM(P54)="",FALSE,OR($P54&lt;Довідники!$J$8,$P54&gt;Довідники!$K$8)),"!","")</f>
        <v/>
      </c>
      <c r="R54" s="172"/>
      <c r="S54" s="169"/>
      <c r="T54" s="169"/>
      <c r="U54" s="549">
        <f t="shared" si="21"/>
        <v>0</v>
      </c>
      <c r="V54" s="539"/>
      <c r="W54" s="175"/>
      <c r="X54" s="176"/>
      <c r="Y54" s="172"/>
      <c r="Z54" s="169"/>
      <c r="AA54" s="169"/>
      <c r="AB54" s="549">
        <f t="shared" si="22"/>
        <v>0</v>
      </c>
      <c r="AC54" s="539"/>
      <c r="AD54" s="175"/>
      <c r="AE54" s="176"/>
      <c r="AF54" s="172"/>
      <c r="AG54" s="169"/>
      <c r="AH54" s="169"/>
      <c r="AI54" s="549">
        <f t="shared" si="23"/>
        <v>0</v>
      </c>
      <c r="AJ54" s="539"/>
      <c r="AK54" s="175"/>
      <c r="AL54" s="176"/>
      <c r="AM54" s="172"/>
      <c r="AN54" s="169"/>
      <c r="AO54" s="169"/>
      <c r="AP54" s="549">
        <f t="shared" si="24"/>
        <v>0</v>
      </c>
      <c r="AQ54" s="539"/>
      <c r="AR54" s="175"/>
      <c r="AS54" s="176"/>
      <c r="AT54" s="172"/>
      <c r="AU54" s="169"/>
      <c r="AV54" s="169"/>
      <c r="AW54" s="549">
        <f t="shared" si="25"/>
        <v>0</v>
      </c>
      <c r="AX54" s="539"/>
      <c r="AY54" s="175"/>
      <c r="AZ54" s="176"/>
      <c r="BA54" s="172"/>
      <c r="BB54" s="169"/>
      <c r="BC54" s="169"/>
      <c r="BD54" s="549">
        <f t="shared" si="26"/>
        <v>0</v>
      </c>
      <c r="BE54" s="539"/>
      <c r="BF54" s="175"/>
      <c r="BG54" s="176"/>
      <c r="BH54" s="172"/>
      <c r="BI54" s="169"/>
      <c r="BJ54" s="169"/>
      <c r="BK54" s="549">
        <f t="shared" si="27"/>
        <v>0</v>
      </c>
      <c r="BL54" s="539"/>
      <c r="BM54" s="175"/>
      <c r="BN54" s="176"/>
      <c r="BO54" s="172"/>
      <c r="BP54" s="169"/>
      <c r="BQ54" s="169"/>
      <c r="BR54" s="549">
        <f t="shared" si="28"/>
        <v>0</v>
      </c>
      <c r="BS54" s="539"/>
      <c r="BT54" s="175"/>
      <c r="BU54" s="176"/>
      <c r="BV54" s="172"/>
      <c r="BW54" s="169"/>
      <c r="BX54" s="169"/>
      <c r="BY54" s="549">
        <f t="shared" si="29"/>
        <v>0</v>
      </c>
      <c r="BZ54" s="539"/>
      <c r="CA54" s="175"/>
      <c r="CB54" s="176"/>
      <c r="CC54" s="172"/>
      <c r="CD54" s="169"/>
      <c r="CE54" s="169"/>
      <c r="CF54" s="549">
        <f t="shared" si="30"/>
        <v>0</v>
      </c>
      <c r="CG54" s="539"/>
      <c r="CH54" s="175"/>
      <c r="CI54" s="176"/>
      <c r="CJ54" s="172"/>
      <c r="CK54" s="169"/>
      <c r="CL54" s="169"/>
      <c r="CM54" s="549">
        <f t="shared" si="31"/>
        <v>0</v>
      </c>
      <c r="CN54" s="539"/>
      <c r="CO54" s="175"/>
      <c r="CP54" s="176"/>
      <c r="CQ54" s="172"/>
      <c r="CR54" s="169"/>
      <c r="CS54" s="169"/>
      <c r="CT54" s="549">
        <f t="shared" si="32"/>
        <v>0</v>
      </c>
      <c r="CU54" s="539"/>
      <c r="CV54" s="175"/>
      <c r="CW54" s="176"/>
      <c r="CX54" s="361"/>
      <c r="CY54" s="108"/>
      <c r="CZ54" s="108"/>
      <c r="DA54" s="549">
        <f t="shared" si="14"/>
        <v>0</v>
      </c>
      <c r="DB54" s="539"/>
      <c r="DC54" s="439"/>
      <c r="DD54" s="439"/>
      <c r="DE54" s="108"/>
      <c r="DF54" s="108"/>
      <c r="DG54" s="108"/>
      <c r="DH54" s="549">
        <f t="shared" si="15"/>
        <v>0</v>
      </c>
      <c r="DI54" s="539"/>
      <c r="DJ54" s="439"/>
      <c r="DK54" s="440"/>
      <c r="DL54" s="555">
        <f t="shared" ca="1" si="33"/>
        <v>0</v>
      </c>
      <c r="DM54" s="539">
        <f>DN54*Довідники!$H$2</f>
        <v>0</v>
      </c>
      <c r="DN54" s="549">
        <f t="shared" si="34"/>
        <v>0</v>
      </c>
      <c r="DO54" s="541" t="str">
        <f t="shared" si="35"/>
        <v xml:space="preserve"> </v>
      </c>
      <c r="DP54" s="556" t="str">
        <f>IF(OR(DO54&lt;Довідники!$J$3, DO54&gt;Довідники!$K$3), "!", "")</f>
        <v>!</v>
      </c>
      <c r="DQ54" s="557"/>
      <c r="DR54" s="558" t="str">
        <f t="shared" si="36"/>
        <v/>
      </c>
      <c r="DS54" s="528"/>
      <c r="DT54" s="555"/>
      <c r="DU54" s="539"/>
      <c r="DV54" s="539"/>
      <c r="DW54" s="540"/>
      <c r="DX54" s="557"/>
      <c r="DY54" s="568"/>
      <c r="DZ54" s="569"/>
      <c r="EA54" s="570"/>
      <c r="ED54" s="91" t="e">
        <f t="shared" ca="1" si="37"/>
        <v>#NAME?</v>
      </c>
      <c r="EE54" s="91" t="e">
        <f t="shared" ca="1" si="38"/>
        <v>#NAME?</v>
      </c>
      <c r="EF54" s="91" t="e">
        <f t="shared" ca="1" si="39"/>
        <v>#NAME?</v>
      </c>
      <c r="EG54" s="91" t="e">
        <f t="shared" ca="1" si="40"/>
        <v>#NAME?</v>
      </c>
      <c r="EH54" s="91" t="e">
        <f t="shared" ca="1" si="41"/>
        <v>#NAME?</v>
      </c>
      <c r="EI54" s="91" t="e">
        <f t="shared" ca="1" si="42"/>
        <v>#NAME?</v>
      </c>
      <c r="EJ54" s="91" t="e">
        <f t="shared" ca="1" si="43"/>
        <v>#NAME?</v>
      </c>
      <c r="EL54" s="207" t="str">
        <f t="shared" ca="1" si="44"/>
        <v/>
      </c>
      <c r="EM54" s="91" t="str">
        <f t="shared" si="45"/>
        <v/>
      </c>
      <c r="EN54" s="91" t="str" cm="1">
        <f t="array" ref="EN54">IF(OR(SUM(ISTEXT(R54:T54)*1,ISNUMBER(W54:X54)*1)&gt;0,SUM(ISTEXT(Y54:AA54)*1,ISNUMBER(AD54:AE54)*1)&gt;0,SUM(ISTEXT(AF54:AH54)*1,ISNUMBER(AK54:AL54)*1)&gt;0,SUM(ISTEXT(AM54:AO54)*1,ISNUMBER(AR54:AS54)*1)&gt;0,SUM(ISTEXT(AT54:AV54)*1,ISNUMBER(AY54:AZ54)*1)&gt;0,SUM(ISTEXT(BA54:BC54)*1,ISNUMBER(BF54:BG54)*1)&gt;0,SUM(ISTEXT(BH54:BJ54)*1,ISNUMBER(BM54:BN54)*1)&gt;0,SUM(ISTEXT(BO54:BQ54)*1,ISNUMBER(BT54:BU54)*1)&gt;0,SUM(ISTEXT(BV54:BX54)*1,ISNUMBER(CA54:CB54)*1)&gt;0,SUM(ISTEXT(CC54:CE54)*1,ISNUMBER(CH54:CI54)*1)&gt;0,SUM(ISTEXT(CJ54:CL54)*1,ISNUMBER(CO54:CP54)*1)&gt;0,SUM(ISTEXT(CQ54:CS54)*1,ISNUMBER(CV54:CW54)*1)&gt;0),"!","")</f>
        <v/>
      </c>
      <c r="EO54" s="91" t="e">
        <f t="shared" ca="1" si="46"/>
        <v>#NAME?</v>
      </c>
      <c r="EP54" s="74" t="e">
        <f t="shared" ca="1" si="47"/>
        <v>#NAME?</v>
      </c>
    </row>
    <row r="55" spans="1:146" hidden="1" x14ac:dyDescent="0.2">
      <c r="A55" s="528" t="e">
        <f ca="1">IF(AND(TRIM($B55)&lt;&gt;"",$E55&lt;&gt;"",$EP55=""),MAX($A$10:A54)+1,"")</f>
        <v>#NAME?</v>
      </c>
      <c r="B55" s="312"/>
      <c r="C55" s="531" t="str">
        <f>IF(ISBLANK(D55)=FALSE,VLOOKUP(D55,Довідники!$B$2:$C$45,2,FALSE),"")</f>
        <v/>
      </c>
      <c r="D55" s="410"/>
      <c r="E55" s="313"/>
      <c r="F55" s="538" t="str">
        <f>_xlfn.CONCAT(IF($X55=Довідники!$E$4,$R$4&amp;",",""),IF($AE55=Довідники!$E$4,$Y$4&amp;",",""),IF($AL55=Довідники!$E$4,$AF$4&amp;",",""),IF($AS55=Довідники!$E$4,$AM$4&amp;",",""),IF($AZ55=Довідники!$E$4,$AT$4&amp;",",""),IF($BG55=Довідники!$E$4,$BA$4&amp;",",""),IF($BN55=Довідники!$E$4,$BH$4&amp;",",""),IF($BU55=Довідники!$E$4,$BO$4&amp;",",""),IF($CB55=Довідники!$E$4,$BV$4&amp;",",""),IF($CI55=Довідники!$E$4,$CC$4&amp;",",""),IF($CP55=Довідники!$E$4,$CJ$4&amp;",",""),IF($CW55=Довідники!$E$4,$CQ$4&amp;",",""),IF($DD55=Довідники!$E$4,$CX$4&amp;",",""),IF($DK55=Довідники!$E$4,$DE$4&amp;",",""))</f>
        <v/>
      </c>
      <c r="G55" s="538" t="str">
        <f>_xlfn.CONCAT(IF($X55=Довідники!$E$3,$R$4&amp;",",""),IF($X55=Довідники!$E$5,$R$4&amp;"*,",""),IF($AE55=Довідники!$E$3,$Y$4&amp;",",""),IF($AE55=Довідники!$E$5,$Y$4&amp;"*,",""),IF($AL55=Довідники!$E$3,$AF$4&amp;",",""),IF($AL55=Довідники!$E$5,$AF$4&amp;"*,",""),IF($AS55=Довідники!$E$3,$AM$4&amp;",",""),IF($AS55=Довідники!$E$5,$AM$4&amp;"*,",""),IF($AZ55=Довідники!$E$3,$AT$4&amp;",",""),IF($AZ55=Довідники!$E$5,$AT$4&amp;"*,",""),IF($BG55=Довідники!$E$3,$BA$4&amp;",",""),IF($BG55=Довідники!$E$5,$BA$4&amp;"*,",""),IF($BN55=Довідники!$E$3,$BH$4&amp;",",""),IF($BN55=Довідники!$E$5,$BH$4&amp;"*,",""),IF($BU55=Довідники!$E$3,$BO$4&amp;",",""),IF($BU55=Довідники!$E$5,$BO$4&amp;"*,",""),IF($CB55=Довідники!$E$3,$BV$4&amp;",",""),IF($CB55=Довідники!$E$5,$BV$4&amp;"*,",""),IF($CI55=Довідники!$E$3,$CC$4&amp;",",""),IF($CI55=Довідники!$E$5,$CC$4&amp;"*,",""),IF($CP55=Довідники!$E$3,$CJ$4&amp;",",""),IF($CP55=Довідники!$E$5,$CJ$4&amp;"*,",""),IF($CW55=Довідники!$E$3,$CQ$4&amp;",",""),IF($CW55=Довідники!$E$5,$CQ$4&amp;"*,",""),IF($DD55=Довідники!$E$3,$CX$4&amp;",",""),IF($DD55=Довідники!$E$5,$CX$4&amp;"*,",""),IF($DK55=Довідники!$E$3,$DE$4&amp;",",""),IF($DK55=Довідники!$E$5,$DE$4&amp;"*,",""))</f>
        <v/>
      </c>
      <c r="H55" s="538" t="str">
        <f>_xlfn.CONCAT(IF($W55=Довідники!$N$4,$R$4&amp;",",""),IF($AD55=Довідники!$N$4,$Y$4&amp;",",""),IF($AK55=Довідники!$N$4,$AF$4&amp;",",""),IF($AR55=Довідники!$N$4,$AM$4&amp;",",""),IF($AY55=Довідники!$N$4,$AT$4&amp;",",""),IF($BF55=Довідники!$N$4,$BA$4&amp;",",""),IF($BM55=Довідники!$N$4,$BH$4&amp;",",""),IF($BT55=Довідники!$N$4,$BO$4&amp;",",""),IF($CA55=Довідники!$N$4,$BV$4&amp;",",""),IF($CH55=Довідники!$N$4,$CC$4&amp;",",""),IF($CO55=Довідники!$N$4,$CJ$4&amp;",",""),IF($CV55=Довідники!$N$4,$CQ$4&amp;",",""),IF($DC55=Довідники!$N$4,$CX$4&amp;",",""),IF($DJ55=Довідники!$N$4,$DE$4&amp;",",""))</f>
        <v/>
      </c>
      <c r="I55" s="538" t="str">
        <f>_xlfn.CONCAT(IF($W55=Довідники!$N$3,$R$4&amp;",",""),IF($AD55=Довідники!$N$3,$Y$4&amp;",",""),IF($AK55=Довідники!$N$3,$AF$4&amp;",",""),IF($AR55=Довідники!$N$3,$AM$4&amp;",",""),IF($AY55=Довідники!$N$3,$AT$4&amp;",",""),IF($BF55=Довідники!$N$3,$BA$4&amp;",",""),IF($BM55=Довідники!$N$3,$BH$4&amp;",",""),IF($BT55=Довідники!$N$3,$BO$4&amp;",",""),IF($CA55=Довідники!$N$3,$BV$4&amp;",",""),IF($CH55=Довідники!$N$3,$CC$4&amp;",",""),IF($CO55=Довідники!$N$3,$CJ$4&amp;",",""),IF($CV55=Довідники!$N$3,$CQ$4&amp;",",""),IF($DC55=Довідники!$N$3,$CX$4&amp;",",""),IF($DJ55=Довідники!$N$3,$DE$4&amp;",",""))</f>
        <v/>
      </c>
      <c r="J55" s="538"/>
      <c r="K55" s="538"/>
      <c r="L55" s="538">
        <f t="shared" ca="1" si="16"/>
        <v>0</v>
      </c>
      <c r="M55" s="539">
        <f t="shared" ca="1" si="17"/>
        <v>0</v>
      </c>
      <c r="N55" s="539">
        <f t="shared" ca="1" si="18"/>
        <v>0</v>
      </c>
      <c r="O55" s="540">
        <f t="shared" ca="1" si="19"/>
        <v>0</v>
      </c>
      <c r="P55" s="541" t="str">
        <f t="shared" si="20"/>
        <v/>
      </c>
      <c r="Q55" s="542" t="str">
        <f>IF(IF(TRIM(P55)="",FALSE,OR($P55&lt;Довідники!$J$8,$P55&gt;Довідники!$K$8)),"!","")</f>
        <v/>
      </c>
      <c r="R55" s="172"/>
      <c r="S55" s="169"/>
      <c r="T55" s="169"/>
      <c r="U55" s="549">
        <f t="shared" si="21"/>
        <v>0</v>
      </c>
      <c r="V55" s="539"/>
      <c r="W55" s="175"/>
      <c r="X55" s="176"/>
      <c r="Y55" s="172"/>
      <c r="Z55" s="169"/>
      <c r="AA55" s="169"/>
      <c r="AB55" s="549">
        <f t="shared" si="22"/>
        <v>0</v>
      </c>
      <c r="AC55" s="539"/>
      <c r="AD55" s="175"/>
      <c r="AE55" s="176"/>
      <c r="AF55" s="172"/>
      <c r="AG55" s="169"/>
      <c r="AH55" s="169"/>
      <c r="AI55" s="549">
        <f t="shared" si="23"/>
        <v>0</v>
      </c>
      <c r="AJ55" s="539"/>
      <c r="AK55" s="175"/>
      <c r="AL55" s="176"/>
      <c r="AM55" s="172"/>
      <c r="AN55" s="169"/>
      <c r="AO55" s="169"/>
      <c r="AP55" s="549">
        <f t="shared" si="24"/>
        <v>0</v>
      </c>
      <c r="AQ55" s="539"/>
      <c r="AR55" s="175"/>
      <c r="AS55" s="176"/>
      <c r="AT55" s="172"/>
      <c r="AU55" s="169"/>
      <c r="AV55" s="169"/>
      <c r="AW55" s="549">
        <f t="shared" si="25"/>
        <v>0</v>
      </c>
      <c r="AX55" s="539"/>
      <c r="AY55" s="175"/>
      <c r="AZ55" s="176"/>
      <c r="BA55" s="172"/>
      <c r="BB55" s="169"/>
      <c r="BC55" s="169"/>
      <c r="BD55" s="549">
        <f t="shared" si="26"/>
        <v>0</v>
      </c>
      <c r="BE55" s="539"/>
      <c r="BF55" s="175"/>
      <c r="BG55" s="176"/>
      <c r="BH55" s="172"/>
      <c r="BI55" s="169"/>
      <c r="BJ55" s="169"/>
      <c r="BK55" s="549">
        <f t="shared" si="27"/>
        <v>0</v>
      </c>
      <c r="BL55" s="539"/>
      <c r="BM55" s="175"/>
      <c r="BN55" s="176"/>
      <c r="BO55" s="172"/>
      <c r="BP55" s="169"/>
      <c r="BQ55" s="169"/>
      <c r="BR55" s="549">
        <f t="shared" si="28"/>
        <v>0</v>
      </c>
      <c r="BS55" s="539"/>
      <c r="BT55" s="175"/>
      <c r="BU55" s="176"/>
      <c r="BV55" s="172"/>
      <c r="BW55" s="169"/>
      <c r="BX55" s="169"/>
      <c r="BY55" s="549">
        <f t="shared" si="29"/>
        <v>0</v>
      </c>
      <c r="BZ55" s="539"/>
      <c r="CA55" s="175"/>
      <c r="CB55" s="176"/>
      <c r="CC55" s="172"/>
      <c r="CD55" s="169"/>
      <c r="CE55" s="169"/>
      <c r="CF55" s="549">
        <f t="shared" si="30"/>
        <v>0</v>
      </c>
      <c r="CG55" s="539"/>
      <c r="CH55" s="175"/>
      <c r="CI55" s="176"/>
      <c r="CJ55" s="172"/>
      <c r="CK55" s="169"/>
      <c r="CL55" s="169"/>
      <c r="CM55" s="549">
        <f t="shared" si="31"/>
        <v>0</v>
      </c>
      <c r="CN55" s="539"/>
      <c r="CO55" s="175"/>
      <c r="CP55" s="176"/>
      <c r="CQ55" s="172"/>
      <c r="CR55" s="169"/>
      <c r="CS55" s="169"/>
      <c r="CT55" s="549">
        <f t="shared" si="32"/>
        <v>0</v>
      </c>
      <c r="CU55" s="539"/>
      <c r="CV55" s="175"/>
      <c r="CW55" s="176"/>
      <c r="CX55" s="361"/>
      <c r="CY55" s="108"/>
      <c r="CZ55" s="108"/>
      <c r="DA55" s="549">
        <f t="shared" si="14"/>
        <v>0</v>
      </c>
      <c r="DB55" s="539"/>
      <c r="DC55" s="439"/>
      <c r="DD55" s="439"/>
      <c r="DE55" s="108"/>
      <c r="DF55" s="108"/>
      <c r="DG55" s="108"/>
      <c r="DH55" s="549">
        <f t="shared" si="15"/>
        <v>0</v>
      </c>
      <c r="DI55" s="539"/>
      <c r="DJ55" s="439"/>
      <c r="DK55" s="440"/>
      <c r="DL55" s="555">
        <f t="shared" ca="1" si="33"/>
        <v>0</v>
      </c>
      <c r="DM55" s="539">
        <f>DN55*Довідники!$H$2</f>
        <v>0</v>
      </c>
      <c r="DN55" s="549">
        <f t="shared" si="34"/>
        <v>0</v>
      </c>
      <c r="DO55" s="541" t="str">
        <f t="shared" si="35"/>
        <v xml:space="preserve"> </v>
      </c>
      <c r="DP55" s="556" t="str">
        <f>IF(OR(DO55&lt;Довідники!$J$3, DO55&gt;Довідники!$K$3), "!", "")</f>
        <v>!</v>
      </c>
      <c r="DQ55" s="557"/>
      <c r="DR55" s="558" t="str">
        <f t="shared" si="36"/>
        <v/>
      </c>
      <c r="DS55" s="528"/>
      <c r="DT55" s="555"/>
      <c r="DU55" s="539"/>
      <c r="DV55" s="539"/>
      <c r="DW55" s="540"/>
      <c r="DX55" s="557"/>
      <c r="DY55" s="568"/>
      <c r="DZ55" s="569"/>
      <c r="EA55" s="570"/>
      <c r="ED55" s="91" t="e">
        <f t="shared" ca="1" si="37"/>
        <v>#NAME?</v>
      </c>
      <c r="EE55" s="91" t="e">
        <f t="shared" ca="1" si="38"/>
        <v>#NAME?</v>
      </c>
      <c r="EF55" s="91" t="e">
        <f t="shared" ca="1" si="39"/>
        <v>#NAME?</v>
      </c>
      <c r="EG55" s="91" t="e">
        <f t="shared" ca="1" si="40"/>
        <v>#NAME?</v>
      </c>
      <c r="EH55" s="91" t="e">
        <f t="shared" ca="1" si="41"/>
        <v>#NAME?</v>
      </c>
      <c r="EI55" s="91" t="e">
        <f t="shared" ca="1" si="42"/>
        <v>#NAME?</v>
      </c>
      <c r="EJ55" s="91" t="e">
        <f t="shared" ca="1" si="43"/>
        <v>#NAME?</v>
      </c>
      <c r="EL55" s="207" t="str">
        <f t="shared" ca="1" si="44"/>
        <v/>
      </c>
      <c r="EM55" s="91" t="str">
        <f t="shared" si="45"/>
        <v/>
      </c>
      <c r="EN55" s="91" t="str" cm="1">
        <f t="array" ref="EN55">IF(OR(SUM(ISTEXT(R55:T55)*1,ISNUMBER(W55:X55)*1)&gt;0,SUM(ISTEXT(Y55:AA55)*1,ISNUMBER(AD55:AE55)*1)&gt;0,SUM(ISTEXT(AF55:AH55)*1,ISNUMBER(AK55:AL55)*1)&gt;0,SUM(ISTEXT(AM55:AO55)*1,ISNUMBER(AR55:AS55)*1)&gt;0,SUM(ISTEXT(AT55:AV55)*1,ISNUMBER(AY55:AZ55)*1)&gt;0,SUM(ISTEXT(BA55:BC55)*1,ISNUMBER(BF55:BG55)*1)&gt;0,SUM(ISTEXT(BH55:BJ55)*1,ISNUMBER(BM55:BN55)*1)&gt;0,SUM(ISTEXT(BO55:BQ55)*1,ISNUMBER(BT55:BU55)*1)&gt;0,SUM(ISTEXT(BV55:BX55)*1,ISNUMBER(CA55:CB55)*1)&gt;0,SUM(ISTEXT(CC55:CE55)*1,ISNUMBER(CH55:CI55)*1)&gt;0,SUM(ISTEXT(CJ55:CL55)*1,ISNUMBER(CO55:CP55)*1)&gt;0,SUM(ISTEXT(CQ55:CS55)*1,ISNUMBER(CV55:CW55)*1)&gt;0),"!","")</f>
        <v/>
      </c>
      <c r="EO55" s="91" t="e">
        <f t="shared" ca="1" si="46"/>
        <v>#NAME?</v>
      </c>
      <c r="EP55" s="74" t="e">
        <f t="shared" ca="1" si="47"/>
        <v>#NAME?</v>
      </c>
    </row>
    <row r="56" spans="1:146" hidden="1" x14ac:dyDescent="0.2">
      <c r="A56" s="528" t="e">
        <f ca="1">IF(AND(TRIM($B56)&lt;&gt;"",$E56&lt;&gt;"",$EP56=""),MAX($A$10:A55)+1,"")</f>
        <v>#NAME?</v>
      </c>
      <c r="B56" s="312"/>
      <c r="C56" s="531" t="str">
        <f>IF(ISBLANK(D56)=FALSE,VLOOKUP(D56,Довідники!$B$2:$C$45,2,FALSE),"")</f>
        <v/>
      </c>
      <c r="D56" s="410"/>
      <c r="E56" s="313"/>
      <c r="F56" s="538" t="str">
        <f>_xlfn.CONCAT(IF($X56=Довідники!$E$4,$R$4&amp;",",""),IF($AE56=Довідники!$E$4,$Y$4&amp;",",""),IF($AL56=Довідники!$E$4,$AF$4&amp;",",""),IF($AS56=Довідники!$E$4,$AM$4&amp;",",""),IF($AZ56=Довідники!$E$4,$AT$4&amp;",",""),IF($BG56=Довідники!$E$4,$BA$4&amp;",",""),IF($BN56=Довідники!$E$4,$BH$4&amp;",",""),IF($BU56=Довідники!$E$4,$BO$4&amp;",",""),IF($CB56=Довідники!$E$4,$BV$4&amp;",",""),IF($CI56=Довідники!$E$4,$CC$4&amp;",",""),IF($CP56=Довідники!$E$4,$CJ$4&amp;",",""),IF($CW56=Довідники!$E$4,$CQ$4&amp;",",""),IF($DD56=Довідники!$E$4,$CX$4&amp;",",""),IF($DK56=Довідники!$E$4,$DE$4&amp;",",""))</f>
        <v/>
      </c>
      <c r="G56" s="538" t="str">
        <f>_xlfn.CONCAT(IF($X56=Довідники!$E$3,$R$4&amp;",",""),IF($X56=Довідники!$E$5,$R$4&amp;"*,",""),IF($AE56=Довідники!$E$3,$Y$4&amp;",",""),IF($AE56=Довідники!$E$5,$Y$4&amp;"*,",""),IF($AL56=Довідники!$E$3,$AF$4&amp;",",""),IF($AL56=Довідники!$E$5,$AF$4&amp;"*,",""),IF($AS56=Довідники!$E$3,$AM$4&amp;",",""),IF($AS56=Довідники!$E$5,$AM$4&amp;"*,",""),IF($AZ56=Довідники!$E$3,$AT$4&amp;",",""),IF($AZ56=Довідники!$E$5,$AT$4&amp;"*,",""),IF($BG56=Довідники!$E$3,$BA$4&amp;",",""),IF($BG56=Довідники!$E$5,$BA$4&amp;"*,",""),IF($BN56=Довідники!$E$3,$BH$4&amp;",",""),IF($BN56=Довідники!$E$5,$BH$4&amp;"*,",""),IF($BU56=Довідники!$E$3,$BO$4&amp;",",""),IF($BU56=Довідники!$E$5,$BO$4&amp;"*,",""),IF($CB56=Довідники!$E$3,$BV$4&amp;",",""),IF($CB56=Довідники!$E$5,$BV$4&amp;"*,",""),IF($CI56=Довідники!$E$3,$CC$4&amp;",",""),IF($CI56=Довідники!$E$5,$CC$4&amp;"*,",""),IF($CP56=Довідники!$E$3,$CJ$4&amp;",",""),IF($CP56=Довідники!$E$5,$CJ$4&amp;"*,",""),IF($CW56=Довідники!$E$3,$CQ$4&amp;",",""),IF($CW56=Довідники!$E$5,$CQ$4&amp;"*,",""),IF($DD56=Довідники!$E$3,$CX$4&amp;",",""),IF($DD56=Довідники!$E$5,$CX$4&amp;"*,",""),IF($DK56=Довідники!$E$3,$DE$4&amp;",",""),IF($DK56=Довідники!$E$5,$DE$4&amp;"*,",""))</f>
        <v/>
      </c>
      <c r="H56" s="538" t="str">
        <f>_xlfn.CONCAT(IF($W56=Довідники!$N$4,$R$4&amp;",",""),IF($AD56=Довідники!$N$4,$Y$4&amp;",",""),IF($AK56=Довідники!$N$4,$AF$4&amp;",",""),IF($AR56=Довідники!$N$4,$AM$4&amp;",",""),IF($AY56=Довідники!$N$4,$AT$4&amp;",",""),IF($BF56=Довідники!$N$4,$BA$4&amp;",",""),IF($BM56=Довідники!$N$4,$BH$4&amp;",",""),IF($BT56=Довідники!$N$4,$BO$4&amp;",",""),IF($CA56=Довідники!$N$4,$BV$4&amp;",",""),IF($CH56=Довідники!$N$4,$CC$4&amp;",",""),IF($CO56=Довідники!$N$4,$CJ$4&amp;",",""),IF($CV56=Довідники!$N$4,$CQ$4&amp;",",""),IF($DC56=Довідники!$N$4,$CX$4&amp;",",""),IF($DJ56=Довідники!$N$4,$DE$4&amp;",",""))</f>
        <v/>
      </c>
      <c r="I56" s="538" t="str">
        <f>_xlfn.CONCAT(IF($W56=Довідники!$N$3,$R$4&amp;",",""),IF($AD56=Довідники!$N$3,$Y$4&amp;",",""),IF($AK56=Довідники!$N$3,$AF$4&amp;",",""),IF($AR56=Довідники!$N$3,$AM$4&amp;",",""),IF($AY56=Довідники!$N$3,$AT$4&amp;",",""),IF($BF56=Довідники!$N$3,$BA$4&amp;",",""),IF($BM56=Довідники!$N$3,$BH$4&amp;",",""),IF($BT56=Довідники!$N$3,$BO$4&amp;",",""),IF($CA56=Довідники!$N$3,$BV$4&amp;",",""),IF($CH56=Довідники!$N$3,$CC$4&amp;",",""),IF($CO56=Довідники!$N$3,$CJ$4&amp;",",""),IF($CV56=Довідники!$N$3,$CQ$4&amp;",",""),IF($DC56=Довідники!$N$3,$CX$4&amp;",",""),IF($DJ56=Довідники!$N$3,$DE$4&amp;",",""))</f>
        <v/>
      </c>
      <c r="J56" s="538"/>
      <c r="K56" s="538"/>
      <c r="L56" s="538">
        <f t="shared" ca="1" si="16"/>
        <v>0</v>
      </c>
      <c r="M56" s="539">
        <f t="shared" ca="1" si="17"/>
        <v>0</v>
      </c>
      <c r="N56" s="539">
        <f t="shared" ca="1" si="18"/>
        <v>0</v>
      </c>
      <c r="O56" s="540">
        <f t="shared" ca="1" si="19"/>
        <v>0</v>
      </c>
      <c r="P56" s="541" t="str">
        <f t="shared" si="20"/>
        <v/>
      </c>
      <c r="Q56" s="542" t="str">
        <f>IF(IF(TRIM(P56)="",FALSE,OR($P56&lt;Довідники!$J$8,$P56&gt;Довідники!$K$8)),"!","")</f>
        <v/>
      </c>
      <c r="R56" s="172"/>
      <c r="S56" s="169"/>
      <c r="T56" s="169"/>
      <c r="U56" s="549">
        <f t="shared" si="21"/>
        <v>0</v>
      </c>
      <c r="V56" s="539"/>
      <c r="W56" s="175"/>
      <c r="X56" s="176"/>
      <c r="Y56" s="172"/>
      <c r="Z56" s="169"/>
      <c r="AA56" s="169"/>
      <c r="AB56" s="549">
        <f t="shared" si="22"/>
        <v>0</v>
      </c>
      <c r="AC56" s="539"/>
      <c r="AD56" s="175"/>
      <c r="AE56" s="176"/>
      <c r="AF56" s="172"/>
      <c r="AG56" s="169"/>
      <c r="AH56" s="169"/>
      <c r="AI56" s="549">
        <f t="shared" si="23"/>
        <v>0</v>
      </c>
      <c r="AJ56" s="539"/>
      <c r="AK56" s="175"/>
      <c r="AL56" s="176"/>
      <c r="AM56" s="172"/>
      <c r="AN56" s="169"/>
      <c r="AO56" s="169"/>
      <c r="AP56" s="549">
        <f t="shared" si="24"/>
        <v>0</v>
      </c>
      <c r="AQ56" s="539"/>
      <c r="AR56" s="175"/>
      <c r="AS56" s="176"/>
      <c r="AT56" s="172"/>
      <c r="AU56" s="169"/>
      <c r="AV56" s="169"/>
      <c r="AW56" s="549">
        <f t="shared" si="25"/>
        <v>0</v>
      </c>
      <c r="AX56" s="539"/>
      <c r="AY56" s="175"/>
      <c r="AZ56" s="176"/>
      <c r="BA56" s="172"/>
      <c r="BB56" s="169"/>
      <c r="BC56" s="169"/>
      <c r="BD56" s="549">
        <f t="shared" si="26"/>
        <v>0</v>
      </c>
      <c r="BE56" s="539"/>
      <c r="BF56" s="175"/>
      <c r="BG56" s="176"/>
      <c r="BH56" s="172"/>
      <c r="BI56" s="169"/>
      <c r="BJ56" s="169"/>
      <c r="BK56" s="549">
        <f t="shared" si="27"/>
        <v>0</v>
      </c>
      <c r="BL56" s="539"/>
      <c r="BM56" s="175"/>
      <c r="BN56" s="176"/>
      <c r="BO56" s="172"/>
      <c r="BP56" s="169"/>
      <c r="BQ56" s="169"/>
      <c r="BR56" s="549">
        <f t="shared" si="28"/>
        <v>0</v>
      </c>
      <c r="BS56" s="539"/>
      <c r="BT56" s="175"/>
      <c r="BU56" s="176"/>
      <c r="BV56" s="172"/>
      <c r="BW56" s="169"/>
      <c r="BX56" s="169"/>
      <c r="BY56" s="549">
        <f t="shared" si="29"/>
        <v>0</v>
      </c>
      <c r="BZ56" s="539"/>
      <c r="CA56" s="175"/>
      <c r="CB56" s="176"/>
      <c r="CC56" s="172"/>
      <c r="CD56" s="169"/>
      <c r="CE56" s="169"/>
      <c r="CF56" s="549">
        <f t="shared" si="30"/>
        <v>0</v>
      </c>
      <c r="CG56" s="539"/>
      <c r="CH56" s="175"/>
      <c r="CI56" s="176"/>
      <c r="CJ56" s="172"/>
      <c r="CK56" s="169"/>
      <c r="CL56" s="169"/>
      <c r="CM56" s="549">
        <f t="shared" si="31"/>
        <v>0</v>
      </c>
      <c r="CN56" s="539"/>
      <c r="CO56" s="175"/>
      <c r="CP56" s="176"/>
      <c r="CQ56" s="172"/>
      <c r="CR56" s="169"/>
      <c r="CS56" s="169"/>
      <c r="CT56" s="549">
        <f t="shared" si="32"/>
        <v>0</v>
      </c>
      <c r="CU56" s="539"/>
      <c r="CV56" s="175"/>
      <c r="CW56" s="176"/>
      <c r="CX56" s="361"/>
      <c r="CY56" s="108"/>
      <c r="CZ56" s="108"/>
      <c r="DA56" s="549">
        <f t="shared" si="14"/>
        <v>0</v>
      </c>
      <c r="DB56" s="539"/>
      <c r="DC56" s="439"/>
      <c r="DD56" s="439"/>
      <c r="DE56" s="108"/>
      <c r="DF56" s="108"/>
      <c r="DG56" s="108"/>
      <c r="DH56" s="549">
        <f t="shared" si="15"/>
        <v>0</v>
      </c>
      <c r="DI56" s="539"/>
      <c r="DJ56" s="439"/>
      <c r="DK56" s="440"/>
      <c r="DL56" s="555">
        <f t="shared" ca="1" si="33"/>
        <v>0</v>
      </c>
      <c r="DM56" s="539">
        <f>DN56*Довідники!$H$2</f>
        <v>0</v>
      </c>
      <c r="DN56" s="549">
        <f t="shared" si="34"/>
        <v>0</v>
      </c>
      <c r="DO56" s="541" t="str">
        <f t="shared" si="35"/>
        <v xml:space="preserve"> </v>
      </c>
      <c r="DP56" s="556" t="str">
        <f>IF(OR(DO56&lt;Довідники!$J$3, DO56&gt;Довідники!$K$3), "!", "")</f>
        <v>!</v>
      </c>
      <c r="DQ56" s="557"/>
      <c r="DR56" s="558" t="str">
        <f t="shared" si="36"/>
        <v/>
      </c>
      <c r="DS56" s="528"/>
      <c r="DT56" s="555"/>
      <c r="DU56" s="539"/>
      <c r="DV56" s="539"/>
      <c r="DW56" s="540"/>
      <c r="DX56" s="557"/>
      <c r="DY56" s="568"/>
      <c r="DZ56" s="569"/>
      <c r="EA56" s="570"/>
      <c r="ED56" s="91" t="e">
        <f t="shared" ca="1" si="37"/>
        <v>#NAME?</v>
      </c>
      <c r="EE56" s="91" t="e">
        <f t="shared" ca="1" si="38"/>
        <v>#NAME?</v>
      </c>
      <c r="EF56" s="91" t="e">
        <f t="shared" ca="1" si="39"/>
        <v>#NAME?</v>
      </c>
      <c r="EG56" s="91" t="e">
        <f t="shared" ca="1" si="40"/>
        <v>#NAME?</v>
      </c>
      <c r="EH56" s="91" t="e">
        <f t="shared" ca="1" si="41"/>
        <v>#NAME?</v>
      </c>
      <c r="EI56" s="91" t="e">
        <f t="shared" ca="1" si="42"/>
        <v>#NAME?</v>
      </c>
      <c r="EJ56" s="91" t="e">
        <f t="shared" ca="1" si="43"/>
        <v>#NAME?</v>
      </c>
      <c r="EL56" s="207" t="str">
        <f t="shared" ca="1" si="44"/>
        <v/>
      </c>
      <c r="EM56" s="91" t="str">
        <f t="shared" si="45"/>
        <v/>
      </c>
      <c r="EN56" s="91" t="str" cm="1">
        <f t="array" ref="EN56">IF(OR(SUM(ISTEXT(R56:T56)*1,ISNUMBER(W56:X56)*1)&gt;0,SUM(ISTEXT(Y56:AA56)*1,ISNUMBER(AD56:AE56)*1)&gt;0,SUM(ISTEXT(AF56:AH56)*1,ISNUMBER(AK56:AL56)*1)&gt;0,SUM(ISTEXT(AM56:AO56)*1,ISNUMBER(AR56:AS56)*1)&gt;0,SUM(ISTEXT(AT56:AV56)*1,ISNUMBER(AY56:AZ56)*1)&gt;0,SUM(ISTEXT(BA56:BC56)*1,ISNUMBER(BF56:BG56)*1)&gt;0,SUM(ISTEXT(BH56:BJ56)*1,ISNUMBER(BM56:BN56)*1)&gt;0,SUM(ISTEXT(BO56:BQ56)*1,ISNUMBER(BT56:BU56)*1)&gt;0,SUM(ISTEXT(BV56:BX56)*1,ISNUMBER(CA56:CB56)*1)&gt;0,SUM(ISTEXT(CC56:CE56)*1,ISNUMBER(CH56:CI56)*1)&gt;0,SUM(ISTEXT(CJ56:CL56)*1,ISNUMBER(CO56:CP56)*1)&gt;0,SUM(ISTEXT(CQ56:CS56)*1,ISNUMBER(CV56:CW56)*1)&gt;0),"!","")</f>
        <v/>
      </c>
      <c r="EO56" s="91" t="e">
        <f t="shared" ca="1" si="46"/>
        <v>#NAME?</v>
      </c>
      <c r="EP56" s="74" t="e">
        <f t="shared" ca="1" si="47"/>
        <v>#NAME?</v>
      </c>
    </row>
    <row r="57" spans="1:146" hidden="1" x14ac:dyDescent="0.2">
      <c r="A57" s="528" t="e">
        <f ca="1">IF(AND(TRIM($B57)&lt;&gt;"",$E57&lt;&gt;"",$EP57=""),MAX($A$10:A56)+1,"")</f>
        <v>#NAME?</v>
      </c>
      <c r="B57" s="312"/>
      <c r="C57" s="531" t="str">
        <f>IF(ISBLANK(D57)=FALSE,VLOOKUP(D57,Довідники!$B$2:$C$45,2,FALSE),"")</f>
        <v/>
      </c>
      <c r="D57" s="410"/>
      <c r="E57" s="313"/>
      <c r="F57" s="538" t="str">
        <f>_xlfn.CONCAT(IF($X57=Довідники!$E$4,$R$4&amp;",",""),IF($AE57=Довідники!$E$4,$Y$4&amp;",",""),IF($AL57=Довідники!$E$4,$AF$4&amp;",",""),IF($AS57=Довідники!$E$4,$AM$4&amp;",",""),IF($AZ57=Довідники!$E$4,$AT$4&amp;",",""),IF($BG57=Довідники!$E$4,$BA$4&amp;",",""),IF($BN57=Довідники!$E$4,$BH$4&amp;",",""),IF($BU57=Довідники!$E$4,$BO$4&amp;",",""),IF($CB57=Довідники!$E$4,$BV$4&amp;",",""),IF($CI57=Довідники!$E$4,$CC$4&amp;",",""),IF($CP57=Довідники!$E$4,$CJ$4&amp;",",""),IF($CW57=Довідники!$E$4,$CQ$4&amp;",",""),IF($DD57=Довідники!$E$4,$CX$4&amp;",",""),IF($DK57=Довідники!$E$4,$DE$4&amp;",",""))</f>
        <v/>
      </c>
      <c r="G57" s="538" t="str">
        <f>_xlfn.CONCAT(IF($X57=Довідники!$E$3,$R$4&amp;",",""),IF($X57=Довідники!$E$5,$R$4&amp;"*,",""),IF($AE57=Довідники!$E$3,$Y$4&amp;",",""),IF($AE57=Довідники!$E$5,$Y$4&amp;"*,",""),IF($AL57=Довідники!$E$3,$AF$4&amp;",",""),IF($AL57=Довідники!$E$5,$AF$4&amp;"*,",""),IF($AS57=Довідники!$E$3,$AM$4&amp;",",""),IF($AS57=Довідники!$E$5,$AM$4&amp;"*,",""),IF($AZ57=Довідники!$E$3,$AT$4&amp;",",""),IF($AZ57=Довідники!$E$5,$AT$4&amp;"*,",""),IF($BG57=Довідники!$E$3,$BA$4&amp;",",""),IF($BG57=Довідники!$E$5,$BA$4&amp;"*,",""),IF($BN57=Довідники!$E$3,$BH$4&amp;",",""),IF($BN57=Довідники!$E$5,$BH$4&amp;"*,",""),IF($BU57=Довідники!$E$3,$BO$4&amp;",",""),IF($BU57=Довідники!$E$5,$BO$4&amp;"*,",""),IF($CB57=Довідники!$E$3,$BV$4&amp;",",""),IF($CB57=Довідники!$E$5,$BV$4&amp;"*,",""),IF($CI57=Довідники!$E$3,$CC$4&amp;",",""),IF($CI57=Довідники!$E$5,$CC$4&amp;"*,",""),IF($CP57=Довідники!$E$3,$CJ$4&amp;",",""),IF($CP57=Довідники!$E$5,$CJ$4&amp;"*,",""),IF($CW57=Довідники!$E$3,$CQ$4&amp;",",""),IF($CW57=Довідники!$E$5,$CQ$4&amp;"*,",""),IF($DD57=Довідники!$E$3,$CX$4&amp;",",""),IF($DD57=Довідники!$E$5,$CX$4&amp;"*,",""),IF($DK57=Довідники!$E$3,$DE$4&amp;",",""),IF($DK57=Довідники!$E$5,$DE$4&amp;"*,",""))</f>
        <v/>
      </c>
      <c r="H57" s="538" t="str">
        <f>_xlfn.CONCAT(IF($W57=Довідники!$N$4,$R$4&amp;",",""),IF($AD57=Довідники!$N$4,$Y$4&amp;",",""),IF($AK57=Довідники!$N$4,$AF$4&amp;",",""),IF($AR57=Довідники!$N$4,$AM$4&amp;",",""),IF($AY57=Довідники!$N$4,$AT$4&amp;",",""),IF($BF57=Довідники!$N$4,$BA$4&amp;",",""),IF($BM57=Довідники!$N$4,$BH$4&amp;",",""),IF($BT57=Довідники!$N$4,$BO$4&amp;",",""),IF($CA57=Довідники!$N$4,$BV$4&amp;",",""),IF($CH57=Довідники!$N$4,$CC$4&amp;",",""),IF($CO57=Довідники!$N$4,$CJ$4&amp;",",""),IF($CV57=Довідники!$N$4,$CQ$4&amp;",",""),IF($DC57=Довідники!$N$4,$CX$4&amp;",",""),IF($DJ57=Довідники!$N$4,$DE$4&amp;",",""))</f>
        <v/>
      </c>
      <c r="I57" s="538" t="str">
        <f>_xlfn.CONCAT(IF($W57=Довідники!$N$3,$R$4&amp;",",""),IF($AD57=Довідники!$N$3,$Y$4&amp;",",""),IF($AK57=Довідники!$N$3,$AF$4&amp;",",""),IF($AR57=Довідники!$N$3,$AM$4&amp;",",""),IF($AY57=Довідники!$N$3,$AT$4&amp;",",""),IF($BF57=Довідники!$N$3,$BA$4&amp;",",""),IF($BM57=Довідники!$N$3,$BH$4&amp;",",""),IF($BT57=Довідники!$N$3,$BO$4&amp;",",""),IF($CA57=Довідники!$N$3,$BV$4&amp;",",""),IF($CH57=Довідники!$N$3,$CC$4&amp;",",""),IF($CO57=Довідники!$N$3,$CJ$4&amp;",",""),IF($CV57=Довідники!$N$3,$CQ$4&amp;",",""),IF($DC57=Довідники!$N$3,$CX$4&amp;",",""),IF($DJ57=Довідники!$N$3,$DE$4&amp;",",""))</f>
        <v/>
      </c>
      <c r="J57" s="538"/>
      <c r="K57" s="538"/>
      <c r="L57" s="538">
        <f t="shared" ca="1" si="16"/>
        <v>0</v>
      </c>
      <c r="M57" s="539">
        <f t="shared" ca="1" si="17"/>
        <v>0</v>
      </c>
      <c r="N57" s="539">
        <f t="shared" ca="1" si="18"/>
        <v>0</v>
      </c>
      <c r="O57" s="540">
        <f t="shared" ca="1" si="19"/>
        <v>0</v>
      </c>
      <c r="P57" s="541" t="str">
        <f t="shared" si="20"/>
        <v/>
      </c>
      <c r="Q57" s="542" t="str">
        <f>IF(IF(TRIM(P57)="",FALSE,OR($P57&lt;Довідники!$J$8,$P57&gt;Довідники!$K$8)),"!","")</f>
        <v/>
      </c>
      <c r="R57" s="172"/>
      <c r="S57" s="169"/>
      <c r="T57" s="169"/>
      <c r="U57" s="549">
        <f t="shared" si="21"/>
        <v>0</v>
      </c>
      <c r="V57" s="539"/>
      <c r="W57" s="175"/>
      <c r="X57" s="176"/>
      <c r="Y57" s="172"/>
      <c r="Z57" s="169"/>
      <c r="AA57" s="169"/>
      <c r="AB57" s="549">
        <f t="shared" si="22"/>
        <v>0</v>
      </c>
      <c r="AC57" s="539"/>
      <c r="AD57" s="175"/>
      <c r="AE57" s="176"/>
      <c r="AF57" s="172"/>
      <c r="AG57" s="169"/>
      <c r="AH57" s="169"/>
      <c r="AI57" s="549">
        <f t="shared" si="23"/>
        <v>0</v>
      </c>
      <c r="AJ57" s="539"/>
      <c r="AK57" s="175"/>
      <c r="AL57" s="176"/>
      <c r="AM57" s="172"/>
      <c r="AN57" s="169"/>
      <c r="AO57" s="169"/>
      <c r="AP57" s="549">
        <f t="shared" si="24"/>
        <v>0</v>
      </c>
      <c r="AQ57" s="539"/>
      <c r="AR57" s="175"/>
      <c r="AS57" s="176"/>
      <c r="AT57" s="172"/>
      <c r="AU57" s="169"/>
      <c r="AV57" s="169"/>
      <c r="AW57" s="549">
        <f t="shared" si="25"/>
        <v>0</v>
      </c>
      <c r="AX57" s="539"/>
      <c r="AY57" s="175"/>
      <c r="AZ57" s="176"/>
      <c r="BA57" s="172"/>
      <c r="BB57" s="169"/>
      <c r="BC57" s="169"/>
      <c r="BD57" s="549">
        <f t="shared" si="26"/>
        <v>0</v>
      </c>
      <c r="BE57" s="539"/>
      <c r="BF57" s="175"/>
      <c r="BG57" s="176"/>
      <c r="BH57" s="172"/>
      <c r="BI57" s="169"/>
      <c r="BJ57" s="169"/>
      <c r="BK57" s="549">
        <f t="shared" si="27"/>
        <v>0</v>
      </c>
      <c r="BL57" s="539"/>
      <c r="BM57" s="175"/>
      <c r="BN57" s="176"/>
      <c r="BO57" s="172"/>
      <c r="BP57" s="169"/>
      <c r="BQ57" s="169"/>
      <c r="BR57" s="549">
        <f t="shared" si="28"/>
        <v>0</v>
      </c>
      <c r="BS57" s="539"/>
      <c r="BT57" s="175"/>
      <c r="BU57" s="176"/>
      <c r="BV57" s="172"/>
      <c r="BW57" s="169"/>
      <c r="BX57" s="169"/>
      <c r="BY57" s="549">
        <f t="shared" si="29"/>
        <v>0</v>
      </c>
      <c r="BZ57" s="539"/>
      <c r="CA57" s="175"/>
      <c r="CB57" s="176"/>
      <c r="CC57" s="172"/>
      <c r="CD57" s="169"/>
      <c r="CE57" s="169"/>
      <c r="CF57" s="549">
        <f t="shared" si="30"/>
        <v>0</v>
      </c>
      <c r="CG57" s="539"/>
      <c r="CH57" s="175"/>
      <c r="CI57" s="176"/>
      <c r="CJ57" s="172"/>
      <c r="CK57" s="169"/>
      <c r="CL57" s="169"/>
      <c r="CM57" s="549">
        <f t="shared" si="31"/>
        <v>0</v>
      </c>
      <c r="CN57" s="539"/>
      <c r="CO57" s="175"/>
      <c r="CP57" s="176"/>
      <c r="CQ57" s="172"/>
      <c r="CR57" s="169"/>
      <c r="CS57" s="169"/>
      <c r="CT57" s="549">
        <f t="shared" si="32"/>
        <v>0</v>
      </c>
      <c r="CU57" s="539"/>
      <c r="CV57" s="175"/>
      <c r="CW57" s="176"/>
      <c r="CX57" s="361"/>
      <c r="CY57" s="108"/>
      <c r="CZ57" s="108"/>
      <c r="DA57" s="549">
        <f t="shared" si="14"/>
        <v>0</v>
      </c>
      <c r="DB57" s="539"/>
      <c r="DC57" s="439"/>
      <c r="DD57" s="439"/>
      <c r="DE57" s="108"/>
      <c r="DF57" s="108"/>
      <c r="DG57" s="108"/>
      <c r="DH57" s="549">
        <f t="shared" si="15"/>
        <v>0</v>
      </c>
      <c r="DI57" s="539"/>
      <c r="DJ57" s="439"/>
      <c r="DK57" s="440"/>
      <c r="DL57" s="555">
        <f t="shared" ca="1" si="33"/>
        <v>0</v>
      </c>
      <c r="DM57" s="539">
        <f>DN57*Довідники!$H$2</f>
        <v>0</v>
      </c>
      <c r="DN57" s="549">
        <f t="shared" si="34"/>
        <v>0</v>
      </c>
      <c r="DO57" s="541" t="str">
        <f t="shared" si="35"/>
        <v xml:space="preserve"> </v>
      </c>
      <c r="DP57" s="556" t="str">
        <f>IF(OR(DO57&lt;Довідники!$J$3, DO57&gt;Довідники!$K$3), "!", "")</f>
        <v>!</v>
      </c>
      <c r="DQ57" s="557"/>
      <c r="DR57" s="558" t="str">
        <f t="shared" si="36"/>
        <v/>
      </c>
      <c r="DS57" s="528"/>
      <c r="DT57" s="555"/>
      <c r="DU57" s="539"/>
      <c r="DV57" s="539"/>
      <c r="DW57" s="540"/>
      <c r="DX57" s="557"/>
      <c r="DY57" s="568"/>
      <c r="DZ57" s="569"/>
      <c r="EA57" s="570"/>
      <c r="ED57" s="91" t="e">
        <f t="shared" ca="1" si="37"/>
        <v>#NAME?</v>
      </c>
      <c r="EE57" s="91" t="e">
        <f t="shared" ca="1" si="38"/>
        <v>#NAME?</v>
      </c>
      <c r="EF57" s="91" t="e">
        <f t="shared" ca="1" si="39"/>
        <v>#NAME?</v>
      </c>
      <c r="EG57" s="91" t="e">
        <f t="shared" ca="1" si="40"/>
        <v>#NAME?</v>
      </c>
      <c r="EH57" s="91" t="e">
        <f t="shared" ca="1" si="41"/>
        <v>#NAME?</v>
      </c>
      <c r="EI57" s="91" t="e">
        <f t="shared" ca="1" si="42"/>
        <v>#NAME?</v>
      </c>
      <c r="EJ57" s="91" t="e">
        <f t="shared" ca="1" si="43"/>
        <v>#NAME?</v>
      </c>
      <c r="EL57" s="207" t="str">
        <f t="shared" ca="1" si="44"/>
        <v/>
      </c>
      <c r="EM57" s="91" t="str">
        <f t="shared" si="45"/>
        <v/>
      </c>
      <c r="EN57" s="91" t="str" cm="1">
        <f t="array" ref="EN57">IF(OR(SUM(ISTEXT(R57:T57)*1,ISNUMBER(W57:X57)*1)&gt;0,SUM(ISTEXT(Y57:AA57)*1,ISNUMBER(AD57:AE57)*1)&gt;0,SUM(ISTEXT(AF57:AH57)*1,ISNUMBER(AK57:AL57)*1)&gt;0,SUM(ISTEXT(AM57:AO57)*1,ISNUMBER(AR57:AS57)*1)&gt;0,SUM(ISTEXT(AT57:AV57)*1,ISNUMBER(AY57:AZ57)*1)&gt;0,SUM(ISTEXT(BA57:BC57)*1,ISNUMBER(BF57:BG57)*1)&gt;0,SUM(ISTEXT(BH57:BJ57)*1,ISNUMBER(BM57:BN57)*1)&gt;0,SUM(ISTEXT(BO57:BQ57)*1,ISNUMBER(BT57:BU57)*1)&gt;0,SUM(ISTEXT(BV57:BX57)*1,ISNUMBER(CA57:CB57)*1)&gt;0,SUM(ISTEXT(CC57:CE57)*1,ISNUMBER(CH57:CI57)*1)&gt;0,SUM(ISTEXT(CJ57:CL57)*1,ISNUMBER(CO57:CP57)*1)&gt;0,SUM(ISTEXT(CQ57:CS57)*1,ISNUMBER(CV57:CW57)*1)&gt;0),"!","")</f>
        <v/>
      </c>
      <c r="EO57" s="91" t="e">
        <f t="shared" ca="1" si="46"/>
        <v>#NAME?</v>
      </c>
      <c r="EP57" s="74" t="e">
        <f t="shared" ca="1" si="47"/>
        <v>#NAME?</v>
      </c>
    </row>
    <row r="58" spans="1:146" hidden="1" x14ac:dyDescent="0.2">
      <c r="A58" s="528" t="e">
        <f ca="1">IF(AND(TRIM($B58)&lt;&gt;"",$E58&lt;&gt;"",$EP58=""),MAX($A$10:A57)+1,"")</f>
        <v>#NAME?</v>
      </c>
      <c r="B58" s="312"/>
      <c r="C58" s="531" t="str">
        <f>IF(ISBLANK(D58)=FALSE,VLOOKUP(D58,Довідники!$B$2:$C$45,2,FALSE),"")</f>
        <v/>
      </c>
      <c r="D58" s="410"/>
      <c r="E58" s="313"/>
      <c r="F58" s="538" t="str">
        <f>_xlfn.CONCAT(IF($X58=Довідники!$E$4,$R$4&amp;",",""),IF($AE58=Довідники!$E$4,$Y$4&amp;",",""),IF($AL58=Довідники!$E$4,$AF$4&amp;",",""),IF($AS58=Довідники!$E$4,$AM$4&amp;",",""),IF($AZ58=Довідники!$E$4,$AT$4&amp;",",""),IF($BG58=Довідники!$E$4,$BA$4&amp;",",""),IF($BN58=Довідники!$E$4,$BH$4&amp;",",""),IF($BU58=Довідники!$E$4,$BO$4&amp;",",""),IF($CB58=Довідники!$E$4,$BV$4&amp;",",""),IF($CI58=Довідники!$E$4,$CC$4&amp;",",""),IF($CP58=Довідники!$E$4,$CJ$4&amp;",",""),IF($CW58=Довідники!$E$4,$CQ$4&amp;",",""),IF($DD58=Довідники!$E$4,$CX$4&amp;",",""),IF($DK58=Довідники!$E$4,$DE$4&amp;",",""))</f>
        <v/>
      </c>
      <c r="G58" s="538" t="str">
        <f>_xlfn.CONCAT(IF($X58=Довідники!$E$3,$R$4&amp;",",""),IF($X58=Довідники!$E$5,$R$4&amp;"*,",""),IF($AE58=Довідники!$E$3,$Y$4&amp;",",""),IF($AE58=Довідники!$E$5,$Y$4&amp;"*,",""),IF($AL58=Довідники!$E$3,$AF$4&amp;",",""),IF($AL58=Довідники!$E$5,$AF$4&amp;"*,",""),IF($AS58=Довідники!$E$3,$AM$4&amp;",",""),IF($AS58=Довідники!$E$5,$AM$4&amp;"*,",""),IF($AZ58=Довідники!$E$3,$AT$4&amp;",",""),IF($AZ58=Довідники!$E$5,$AT$4&amp;"*,",""),IF($BG58=Довідники!$E$3,$BA$4&amp;",",""),IF($BG58=Довідники!$E$5,$BA$4&amp;"*,",""),IF($BN58=Довідники!$E$3,$BH$4&amp;",",""),IF($BN58=Довідники!$E$5,$BH$4&amp;"*,",""),IF($BU58=Довідники!$E$3,$BO$4&amp;",",""),IF($BU58=Довідники!$E$5,$BO$4&amp;"*,",""),IF($CB58=Довідники!$E$3,$BV$4&amp;",",""),IF($CB58=Довідники!$E$5,$BV$4&amp;"*,",""),IF($CI58=Довідники!$E$3,$CC$4&amp;",",""),IF($CI58=Довідники!$E$5,$CC$4&amp;"*,",""),IF($CP58=Довідники!$E$3,$CJ$4&amp;",",""),IF($CP58=Довідники!$E$5,$CJ$4&amp;"*,",""),IF($CW58=Довідники!$E$3,$CQ$4&amp;",",""),IF($CW58=Довідники!$E$5,$CQ$4&amp;"*,",""),IF($DD58=Довідники!$E$3,$CX$4&amp;",",""),IF($DD58=Довідники!$E$5,$CX$4&amp;"*,",""),IF($DK58=Довідники!$E$3,$DE$4&amp;",",""),IF($DK58=Довідники!$E$5,$DE$4&amp;"*,",""))</f>
        <v/>
      </c>
      <c r="H58" s="538" t="str">
        <f>_xlfn.CONCAT(IF($W58=Довідники!$N$4,$R$4&amp;",",""),IF($AD58=Довідники!$N$4,$Y$4&amp;",",""),IF($AK58=Довідники!$N$4,$AF$4&amp;",",""),IF($AR58=Довідники!$N$4,$AM$4&amp;",",""),IF($AY58=Довідники!$N$4,$AT$4&amp;",",""),IF($BF58=Довідники!$N$4,$BA$4&amp;",",""),IF($BM58=Довідники!$N$4,$BH$4&amp;",",""),IF($BT58=Довідники!$N$4,$BO$4&amp;",",""),IF($CA58=Довідники!$N$4,$BV$4&amp;",",""),IF($CH58=Довідники!$N$4,$CC$4&amp;",",""),IF($CO58=Довідники!$N$4,$CJ$4&amp;",",""),IF($CV58=Довідники!$N$4,$CQ$4&amp;",",""),IF($DC58=Довідники!$N$4,$CX$4&amp;",",""),IF($DJ58=Довідники!$N$4,$DE$4&amp;",",""))</f>
        <v/>
      </c>
      <c r="I58" s="538" t="str">
        <f>_xlfn.CONCAT(IF($W58=Довідники!$N$3,$R$4&amp;",",""),IF($AD58=Довідники!$N$3,$Y$4&amp;",",""),IF($AK58=Довідники!$N$3,$AF$4&amp;",",""),IF($AR58=Довідники!$N$3,$AM$4&amp;",",""),IF($AY58=Довідники!$N$3,$AT$4&amp;",",""),IF($BF58=Довідники!$N$3,$BA$4&amp;",",""),IF($BM58=Довідники!$N$3,$BH$4&amp;",",""),IF($BT58=Довідники!$N$3,$BO$4&amp;",",""),IF($CA58=Довідники!$N$3,$BV$4&amp;",",""),IF($CH58=Довідники!$N$3,$CC$4&amp;",",""),IF($CO58=Довідники!$N$3,$CJ$4&amp;",",""),IF($CV58=Довідники!$N$3,$CQ$4&amp;",",""),IF($DC58=Довідники!$N$3,$CX$4&amp;",",""),IF($DJ58=Довідники!$N$3,$DE$4&amp;",",""))</f>
        <v/>
      </c>
      <c r="J58" s="538"/>
      <c r="K58" s="538"/>
      <c r="L58" s="538">
        <f t="shared" ca="1" si="16"/>
        <v>0</v>
      </c>
      <c r="M58" s="539">
        <f t="shared" ca="1" si="17"/>
        <v>0</v>
      </c>
      <c r="N58" s="539">
        <f t="shared" ca="1" si="18"/>
        <v>0</v>
      </c>
      <c r="O58" s="540">
        <f t="shared" ca="1" si="19"/>
        <v>0</v>
      </c>
      <c r="P58" s="541" t="str">
        <f t="shared" si="20"/>
        <v/>
      </c>
      <c r="Q58" s="542" t="str">
        <f>IF(IF(TRIM(P58)="",FALSE,OR($P58&lt;Довідники!$J$8,$P58&gt;Довідники!$K$8)),"!","")</f>
        <v/>
      </c>
      <c r="R58" s="172"/>
      <c r="S58" s="169"/>
      <c r="T58" s="169"/>
      <c r="U58" s="549">
        <f t="shared" si="21"/>
        <v>0</v>
      </c>
      <c r="V58" s="539"/>
      <c r="W58" s="175"/>
      <c r="X58" s="176"/>
      <c r="Y58" s="172"/>
      <c r="Z58" s="169"/>
      <c r="AA58" s="169"/>
      <c r="AB58" s="549">
        <f t="shared" si="22"/>
        <v>0</v>
      </c>
      <c r="AC58" s="539"/>
      <c r="AD58" s="175"/>
      <c r="AE58" s="176"/>
      <c r="AF58" s="172"/>
      <c r="AG58" s="169"/>
      <c r="AH58" s="169"/>
      <c r="AI58" s="549">
        <f t="shared" si="23"/>
        <v>0</v>
      </c>
      <c r="AJ58" s="539"/>
      <c r="AK58" s="175"/>
      <c r="AL58" s="176"/>
      <c r="AM58" s="172"/>
      <c r="AN58" s="169"/>
      <c r="AO58" s="169"/>
      <c r="AP58" s="549">
        <f t="shared" si="24"/>
        <v>0</v>
      </c>
      <c r="AQ58" s="539"/>
      <c r="AR58" s="175"/>
      <c r="AS58" s="176"/>
      <c r="AT58" s="172"/>
      <c r="AU58" s="169"/>
      <c r="AV58" s="169"/>
      <c r="AW58" s="549">
        <f t="shared" si="25"/>
        <v>0</v>
      </c>
      <c r="AX58" s="539"/>
      <c r="AY58" s="175"/>
      <c r="AZ58" s="176"/>
      <c r="BA58" s="172"/>
      <c r="BB58" s="169"/>
      <c r="BC58" s="169"/>
      <c r="BD58" s="549">
        <f t="shared" si="26"/>
        <v>0</v>
      </c>
      <c r="BE58" s="539"/>
      <c r="BF58" s="175"/>
      <c r="BG58" s="176"/>
      <c r="BH58" s="172"/>
      <c r="BI58" s="169"/>
      <c r="BJ58" s="169"/>
      <c r="BK58" s="549">
        <f t="shared" si="27"/>
        <v>0</v>
      </c>
      <c r="BL58" s="539"/>
      <c r="BM58" s="175"/>
      <c r="BN58" s="176"/>
      <c r="BO58" s="172"/>
      <c r="BP58" s="169"/>
      <c r="BQ58" s="169"/>
      <c r="BR58" s="549">
        <f t="shared" si="28"/>
        <v>0</v>
      </c>
      <c r="BS58" s="539"/>
      <c r="BT58" s="175"/>
      <c r="BU58" s="176"/>
      <c r="BV58" s="172"/>
      <c r="BW58" s="169"/>
      <c r="BX58" s="169"/>
      <c r="BY58" s="549">
        <f t="shared" si="29"/>
        <v>0</v>
      </c>
      <c r="BZ58" s="539"/>
      <c r="CA58" s="175"/>
      <c r="CB58" s="176"/>
      <c r="CC58" s="172"/>
      <c r="CD58" s="169"/>
      <c r="CE58" s="169"/>
      <c r="CF58" s="549">
        <f t="shared" si="30"/>
        <v>0</v>
      </c>
      <c r="CG58" s="539"/>
      <c r="CH58" s="175"/>
      <c r="CI58" s="176"/>
      <c r="CJ58" s="172"/>
      <c r="CK58" s="169"/>
      <c r="CL58" s="169"/>
      <c r="CM58" s="549">
        <f t="shared" si="31"/>
        <v>0</v>
      </c>
      <c r="CN58" s="539"/>
      <c r="CO58" s="175"/>
      <c r="CP58" s="176"/>
      <c r="CQ58" s="172"/>
      <c r="CR58" s="169"/>
      <c r="CS58" s="169"/>
      <c r="CT58" s="549">
        <f t="shared" si="32"/>
        <v>0</v>
      </c>
      <c r="CU58" s="539"/>
      <c r="CV58" s="175"/>
      <c r="CW58" s="176"/>
      <c r="CX58" s="361"/>
      <c r="CY58" s="108"/>
      <c r="CZ58" s="108"/>
      <c r="DA58" s="549">
        <f t="shared" si="14"/>
        <v>0</v>
      </c>
      <c r="DB58" s="539"/>
      <c r="DC58" s="439"/>
      <c r="DD58" s="439"/>
      <c r="DE58" s="108"/>
      <c r="DF58" s="108"/>
      <c r="DG58" s="108"/>
      <c r="DH58" s="549">
        <f t="shared" si="15"/>
        <v>0</v>
      </c>
      <c r="DI58" s="539"/>
      <c r="DJ58" s="439"/>
      <c r="DK58" s="440"/>
      <c r="DL58" s="555">
        <f t="shared" ca="1" si="33"/>
        <v>0</v>
      </c>
      <c r="DM58" s="539">
        <f>DN58*Довідники!$H$2</f>
        <v>0</v>
      </c>
      <c r="DN58" s="549">
        <f t="shared" si="34"/>
        <v>0</v>
      </c>
      <c r="DO58" s="541" t="str">
        <f t="shared" si="35"/>
        <v xml:space="preserve"> </v>
      </c>
      <c r="DP58" s="556" t="str">
        <f>IF(OR(DO58&lt;Довідники!$J$3, DO58&gt;Довідники!$K$3), "!", "")</f>
        <v>!</v>
      </c>
      <c r="DQ58" s="557"/>
      <c r="DR58" s="558" t="str">
        <f t="shared" si="36"/>
        <v/>
      </c>
      <c r="DS58" s="528"/>
      <c r="DT58" s="555"/>
      <c r="DU58" s="539"/>
      <c r="DV58" s="539"/>
      <c r="DW58" s="540"/>
      <c r="DX58" s="557"/>
      <c r="DY58" s="568"/>
      <c r="DZ58" s="569"/>
      <c r="EA58" s="570"/>
      <c r="ED58" s="91" t="e">
        <f t="shared" ca="1" si="37"/>
        <v>#NAME?</v>
      </c>
      <c r="EE58" s="91" t="e">
        <f t="shared" ca="1" si="38"/>
        <v>#NAME?</v>
      </c>
      <c r="EF58" s="91" t="e">
        <f t="shared" ca="1" si="39"/>
        <v>#NAME?</v>
      </c>
      <c r="EG58" s="91" t="e">
        <f t="shared" ca="1" si="40"/>
        <v>#NAME?</v>
      </c>
      <c r="EH58" s="91" t="e">
        <f t="shared" ca="1" si="41"/>
        <v>#NAME?</v>
      </c>
      <c r="EI58" s="91" t="e">
        <f t="shared" ca="1" si="42"/>
        <v>#NAME?</v>
      </c>
      <c r="EJ58" s="91" t="e">
        <f t="shared" ca="1" si="43"/>
        <v>#NAME?</v>
      </c>
      <c r="EL58" s="207" t="str">
        <f t="shared" ca="1" si="44"/>
        <v/>
      </c>
      <c r="EM58" s="91" t="str">
        <f t="shared" si="45"/>
        <v/>
      </c>
      <c r="EN58" s="91" t="str" cm="1">
        <f t="array" ref="EN58">IF(OR(SUM(ISTEXT(R58:T58)*1,ISNUMBER(W58:X58)*1)&gt;0,SUM(ISTEXT(Y58:AA58)*1,ISNUMBER(AD58:AE58)*1)&gt;0,SUM(ISTEXT(AF58:AH58)*1,ISNUMBER(AK58:AL58)*1)&gt;0,SUM(ISTEXT(AM58:AO58)*1,ISNUMBER(AR58:AS58)*1)&gt;0,SUM(ISTEXT(AT58:AV58)*1,ISNUMBER(AY58:AZ58)*1)&gt;0,SUM(ISTEXT(BA58:BC58)*1,ISNUMBER(BF58:BG58)*1)&gt;0,SUM(ISTEXT(BH58:BJ58)*1,ISNUMBER(BM58:BN58)*1)&gt;0,SUM(ISTEXT(BO58:BQ58)*1,ISNUMBER(BT58:BU58)*1)&gt;0,SUM(ISTEXT(BV58:BX58)*1,ISNUMBER(CA58:CB58)*1)&gt;0,SUM(ISTEXT(CC58:CE58)*1,ISNUMBER(CH58:CI58)*1)&gt;0,SUM(ISTEXT(CJ58:CL58)*1,ISNUMBER(CO58:CP58)*1)&gt;0,SUM(ISTEXT(CQ58:CS58)*1,ISNUMBER(CV58:CW58)*1)&gt;0),"!","")</f>
        <v/>
      </c>
      <c r="EO58" s="91" t="e">
        <f t="shared" ca="1" si="46"/>
        <v>#NAME?</v>
      </c>
      <c r="EP58" s="74" t="e">
        <f t="shared" ca="1" si="47"/>
        <v>#NAME?</v>
      </c>
    </row>
    <row r="59" spans="1:146" hidden="1" x14ac:dyDescent="0.2">
      <c r="A59" s="528" t="e">
        <f ca="1">IF(AND(TRIM($B59)&lt;&gt;"",$E59&lt;&gt;"",$EP59=""),MAX($A$10:A58)+1,"")</f>
        <v>#NAME?</v>
      </c>
      <c r="B59" s="312"/>
      <c r="C59" s="531" t="str">
        <f>IF(ISBLANK(D59)=FALSE,VLOOKUP(D59,Довідники!$B$2:$C$45,2,FALSE),"")</f>
        <v/>
      </c>
      <c r="D59" s="410"/>
      <c r="E59" s="313"/>
      <c r="F59" s="538" t="str">
        <f>_xlfn.CONCAT(IF($X59=Довідники!$E$4,$R$4&amp;",",""),IF($AE59=Довідники!$E$4,$Y$4&amp;",",""),IF($AL59=Довідники!$E$4,$AF$4&amp;",",""),IF($AS59=Довідники!$E$4,$AM$4&amp;",",""),IF($AZ59=Довідники!$E$4,$AT$4&amp;",",""),IF($BG59=Довідники!$E$4,$BA$4&amp;",",""),IF($BN59=Довідники!$E$4,$BH$4&amp;",",""),IF($BU59=Довідники!$E$4,$BO$4&amp;",",""),IF($CB59=Довідники!$E$4,$BV$4&amp;",",""),IF($CI59=Довідники!$E$4,$CC$4&amp;",",""),IF($CP59=Довідники!$E$4,$CJ$4&amp;",",""),IF($CW59=Довідники!$E$4,$CQ$4&amp;",",""),IF($DD59=Довідники!$E$4,$CX$4&amp;",",""),IF($DK59=Довідники!$E$4,$DE$4&amp;",",""))</f>
        <v/>
      </c>
      <c r="G59" s="538" t="str">
        <f>_xlfn.CONCAT(IF($X59=Довідники!$E$3,$R$4&amp;",",""),IF($X59=Довідники!$E$5,$R$4&amp;"*,",""),IF($AE59=Довідники!$E$3,$Y$4&amp;",",""),IF($AE59=Довідники!$E$5,$Y$4&amp;"*,",""),IF($AL59=Довідники!$E$3,$AF$4&amp;",",""),IF($AL59=Довідники!$E$5,$AF$4&amp;"*,",""),IF($AS59=Довідники!$E$3,$AM$4&amp;",",""),IF($AS59=Довідники!$E$5,$AM$4&amp;"*,",""),IF($AZ59=Довідники!$E$3,$AT$4&amp;",",""),IF($AZ59=Довідники!$E$5,$AT$4&amp;"*,",""),IF($BG59=Довідники!$E$3,$BA$4&amp;",",""),IF($BG59=Довідники!$E$5,$BA$4&amp;"*,",""),IF($BN59=Довідники!$E$3,$BH$4&amp;",",""),IF($BN59=Довідники!$E$5,$BH$4&amp;"*,",""),IF($BU59=Довідники!$E$3,$BO$4&amp;",",""),IF($BU59=Довідники!$E$5,$BO$4&amp;"*,",""),IF($CB59=Довідники!$E$3,$BV$4&amp;",",""),IF($CB59=Довідники!$E$5,$BV$4&amp;"*,",""),IF($CI59=Довідники!$E$3,$CC$4&amp;",",""),IF($CI59=Довідники!$E$5,$CC$4&amp;"*,",""),IF($CP59=Довідники!$E$3,$CJ$4&amp;",",""),IF($CP59=Довідники!$E$5,$CJ$4&amp;"*,",""),IF($CW59=Довідники!$E$3,$CQ$4&amp;",",""),IF($CW59=Довідники!$E$5,$CQ$4&amp;"*,",""),IF($DD59=Довідники!$E$3,$CX$4&amp;",",""),IF($DD59=Довідники!$E$5,$CX$4&amp;"*,",""),IF($DK59=Довідники!$E$3,$DE$4&amp;",",""),IF($DK59=Довідники!$E$5,$DE$4&amp;"*,",""))</f>
        <v/>
      </c>
      <c r="H59" s="538" t="str">
        <f>_xlfn.CONCAT(IF($W59=Довідники!$N$4,$R$4&amp;",",""),IF($AD59=Довідники!$N$4,$Y$4&amp;",",""),IF($AK59=Довідники!$N$4,$AF$4&amp;",",""),IF($AR59=Довідники!$N$4,$AM$4&amp;",",""),IF($AY59=Довідники!$N$4,$AT$4&amp;",",""),IF($BF59=Довідники!$N$4,$BA$4&amp;",",""),IF($BM59=Довідники!$N$4,$BH$4&amp;",",""),IF($BT59=Довідники!$N$4,$BO$4&amp;",",""),IF($CA59=Довідники!$N$4,$BV$4&amp;",",""),IF($CH59=Довідники!$N$4,$CC$4&amp;",",""),IF($CO59=Довідники!$N$4,$CJ$4&amp;",",""),IF($CV59=Довідники!$N$4,$CQ$4&amp;",",""),IF($DC59=Довідники!$N$4,$CX$4&amp;",",""),IF($DJ59=Довідники!$N$4,$DE$4&amp;",",""))</f>
        <v/>
      </c>
      <c r="I59" s="538" t="str">
        <f>_xlfn.CONCAT(IF($W59=Довідники!$N$3,$R$4&amp;",",""),IF($AD59=Довідники!$N$3,$Y$4&amp;",",""),IF($AK59=Довідники!$N$3,$AF$4&amp;",",""),IF($AR59=Довідники!$N$3,$AM$4&amp;",",""),IF($AY59=Довідники!$N$3,$AT$4&amp;",",""),IF($BF59=Довідники!$N$3,$BA$4&amp;",",""),IF($BM59=Довідники!$N$3,$BH$4&amp;",",""),IF($BT59=Довідники!$N$3,$BO$4&amp;",",""),IF($CA59=Довідники!$N$3,$BV$4&amp;",",""),IF($CH59=Довідники!$N$3,$CC$4&amp;",",""),IF($CO59=Довідники!$N$3,$CJ$4&amp;",",""),IF($CV59=Довідники!$N$3,$CQ$4&amp;",",""),IF($DC59=Довідники!$N$3,$CX$4&amp;",",""),IF($DJ59=Довідники!$N$3,$DE$4&amp;",",""))</f>
        <v/>
      </c>
      <c r="J59" s="538"/>
      <c r="K59" s="538"/>
      <c r="L59" s="538">
        <f t="shared" ca="1" si="16"/>
        <v>0</v>
      </c>
      <c r="M59" s="539">
        <f t="shared" ca="1" si="17"/>
        <v>0</v>
      </c>
      <c r="N59" s="539">
        <f t="shared" ca="1" si="18"/>
        <v>0</v>
      </c>
      <c r="O59" s="540">
        <f t="shared" ca="1" si="19"/>
        <v>0</v>
      </c>
      <c r="P59" s="541" t="str">
        <f t="shared" si="20"/>
        <v/>
      </c>
      <c r="Q59" s="542" t="str">
        <f>IF(IF(TRIM(P59)="",FALSE,OR($P59&lt;Довідники!$J$8,$P59&gt;Довідники!$K$8)),"!","")</f>
        <v/>
      </c>
      <c r="R59" s="172"/>
      <c r="S59" s="169"/>
      <c r="T59" s="169"/>
      <c r="U59" s="549">
        <f t="shared" si="21"/>
        <v>0</v>
      </c>
      <c r="V59" s="539"/>
      <c r="W59" s="175"/>
      <c r="X59" s="176"/>
      <c r="Y59" s="172"/>
      <c r="Z59" s="169"/>
      <c r="AA59" s="169"/>
      <c r="AB59" s="549">
        <f t="shared" si="22"/>
        <v>0</v>
      </c>
      <c r="AC59" s="539"/>
      <c r="AD59" s="175"/>
      <c r="AE59" s="176"/>
      <c r="AF59" s="172"/>
      <c r="AG59" s="169"/>
      <c r="AH59" s="169"/>
      <c r="AI59" s="549">
        <f t="shared" si="23"/>
        <v>0</v>
      </c>
      <c r="AJ59" s="539"/>
      <c r="AK59" s="175"/>
      <c r="AL59" s="176"/>
      <c r="AM59" s="172"/>
      <c r="AN59" s="169"/>
      <c r="AO59" s="169"/>
      <c r="AP59" s="549">
        <f t="shared" si="24"/>
        <v>0</v>
      </c>
      <c r="AQ59" s="539"/>
      <c r="AR59" s="175"/>
      <c r="AS59" s="176"/>
      <c r="AT59" s="172"/>
      <c r="AU59" s="169"/>
      <c r="AV59" s="169"/>
      <c r="AW59" s="549">
        <f t="shared" si="25"/>
        <v>0</v>
      </c>
      <c r="AX59" s="539"/>
      <c r="AY59" s="175"/>
      <c r="AZ59" s="176"/>
      <c r="BA59" s="172"/>
      <c r="BB59" s="169"/>
      <c r="BC59" s="169"/>
      <c r="BD59" s="549">
        <f t="shared" si="26"/>
        <v>0</v>
      </c>
      <c r="BE59" s="539"/>
      <c r="BF59" s="175"/>
      <c r="BG59" s="176"/>
      <c r="BH59" s="172"/>
      <c r="BI59" s="169"/>
      <c r="BJ59" s="169"/>
      <c r="BK59" s="549">
        <f t="shared" si="27"/>
        <v>0</v>
      </c>
      <c r="BL59" s="539"/>
      <c r="BM59" s="175"/>
      <c r="BN59" s="176"/>
      <c r="BO59" s="172"/>
      <c r="BP59" s="169"/>
      <c r="BQ59" s="169"/>
      <c r="BR59" s="549">
        <f t="shared" si="28"/>
        <v>0</v>
      </c>
      <c r="BS59" s="539"/>
      <c r="BT59" s="175"/>
      <c r="BU59" s="176"/>
      <c r="BV59" s="172"/>
      <c r="BW59" s="169"/>
      <c r="BX59" s="169"/>
      <c r="BY59" s="549">
        <f t="shared" si="29"/>
        <v>0</v>
      </c>
      <c r="BZ59" s="539"/>
      <c r="CA59" s="175"/>
      <c r="CB59" s="176"/>
      <c r="CC59" s="172"/>
      <c r="CD59" s="169"/>
      <c r="CE59" s="169"/>
      <c r="CF59" s="549">
        <f t="shared" si="30"/>
        <v>0</v>
      </c>
      <c r="CG59" s="539"/>
      <c r="CH59" s="175"/>
      <c r="CI59" s="176"/>
      <c r="CJ59" s="172"/>
      <c r="CK59" s="169"/>
      <c r="CL59" s="169"/>
      <c r="CM59" s="549">
        <f t="shared" si="31"/>
        <v>0</v>
      </c>
      <c r="CN59" s="539"/>
      <c r="CO59" s="175"/>
      <c r="CP59" s="176"/>
      <c r="CQ59" s="172"/>
      <c r="CR59" s="169"/>
      <c r="CS59" s="169"/>
      <c r="CT59" s="549">
        <f t="shared" si="32"/>
        <v>0</v>
      </c>
      <c r="CU59" s="539"/>
      <c r="CV59" s="175"/>
      <c r="CW59" s="176"/>
      <c r="CX59" s="361"/>
      <c r="CY59" s="108"/>
      <c r="CZ59" s="108"/>
      <c r="DA59" s="549">
        <f t="shared" si="14"/>
        <v>0</v>
      </c>
      <c r="DB59" s="539"/>
      <c r="DC59" s="439"/>
      <c r="DD59" s="439"/>
      <c r="DE59" s="108"/>
      <c r="DF59" s="108"/>
      <c r="DG59" s="108"/>
      <c r="DH59" s="549">
        <f t="shared" si="15"/>
        <v>0</v>
      </c>
      <c r="DI59" s="539"/>
      <c r="DJ59" s="439"/>
      <c r="DK59" s="440"/>
      <c r="DL59" s="555">
        <f t="shared" ca="1" si="33"/>
        <v>0</v>
      </c>
      <c r="DM59" s="539">
        <f>DN59*Довідники!$H$2</f>
        <v>0</v>
      </c>
      <c r="DN59" s="549">
        <f t="shared" si="34"/>
        <v>0</v>
      </c>
      <c r="DO59" s="541" t="str">
        <f t="shared" si="35"/>
        <v xml:space="preserve"> </v>
      </c>
      <c r="DP59" s="556" t="str">
        <f>IF(OR(DO59&lt;Довідники!$J$3, DO59&gt;Довідники!$K$3), "!", "")</f>
        <v>!</v>
      </c>
      <c r="DQ59" s="557"/>
      <c r="DR59" s="558" t="str">
        <f t="shared" si="36"/>
        <v/>
      </c>
      <c r="DS59" s="528"/>
      <c r="DT59" s="555"/>
      <c r="DU59" s="539"/>
      <c r="DV59" s="539"/>
      <c r="DW59" s="540"/>
      <c r="DX59" s="557"/>
      <c r="DY59" s="568"/>
      <c r="DZ59" s="569"/>
      <c r="EA59" s="570"/>
      <c r="ED59" s="91" t="e">
        <f t="shared" ca="1" si="37"/>
        <v>#NAME?</v>
      </c>
      <c r="EE59" s="91" t="e">
        <f t="shared" ca="1" si="38"/>
        <v>#NAME?</v>
      </c>
      <c r="EF59" s="91" t="e">
        <f t="shared" ca="1" si="39"/>
        <v>#NAME?</v>
      </c>
      <c r="EG59" s="91" t="e">
        <f t="shared" ca="1" si="40"/>
        <v>#NAME?</v>
      </c>
      <c r="EH59" s="91" t="e">
        <f t="shared" ca="1" si="41"/>
        <v>#NAME?</v>
      </c>
      <c r="EI59" s="91" t="e">
        <f t="shared" ca="1" si="42"/>
        <v>#NAME?</v>
      </c>
      <c r="EJ59" s="91" t="e">
        <f t="shared" ca="1" si="43"/>
        <v>#NAME?</v>
      </c>
      <c r="EL59" s="207" t="str">
        <f t="shared" ca="1" si="44"/>
        <v/>
      </c>
      <c r="EM59" s="91" t="str">
        <f t="shared" si="45"/>
        <v/>
      </c>
      <c r="EN59" s="91" t="str" cm="1">
        <f t="array" ref="EN59">IF(OR(SUM(ISTEXT(R59:T59)*1,ISNUMBER(W59:X59)*1)&gt;0,SUM(ISTEXT(Y59:AA59)*1,ISNUMBER(AD59:AE59)*1)&gt;0,SUM(ISTEXT(AF59:AH59)*1,ISNUMBER(AK59:AL59)*1)&gt;0,SUM(ISTEXT(AM59:AO59)*1,ISNUMBER(AR59:AS59)*1)&gt;0,SUM(ISTEXT(AT59:AV59)*1,ISNUMBER(AY59:AZ59)*1)&gt;0,SUM(ISTEXT(BA59:BC59)*1,ISNUMBER(BF59:BG59)*1)&gt;0,SUM(ISTEXT(BH59:BJ59)*1,ISNUMBER(BM59:BN59)*1)&gt;0,SUM(ISTEXT(BO59:BQ59)*1,ISNUMBER(BT59:BU59)*1)&gt;0,SUM(ISTEXT(BV59:BX59)*1,ISNUMBER(CA59:CB59)*1)&gt;0,SUM(ISTEXT(CC59:CE59)*1,ISNUMBER(CH59:CI59)*1)&gt;0,SUM(ISTEXT(CJ59:CL59)*1,ISNUMBER(CO59:CP59)*1)&gt;0,SUM(ISTEXT(CQ59:CS59)*1,ISNUMBER(CV59:CW59)*1)&gt;0),"!","")</f>
        <v/>
      </c>
      <c r="EO59" s="91" t="e">
        <f t="shared" ca="1" si="46"/>
        <v>#NAME?</v>
      </c>
      <c r="EP59" s="74" t="e">
        <f t="shared" ca="1" si="47"/>
        <v>#NAME?</v>
      </c>
    </row>
    <row r="60" spans="1:146" s="92" customFormat="1" hidden="1" x14ac:dyDescent="0.2">
      <c r="A60" s="528" t="e">
        <f ca="1">IF(AND(TRIM($B60)&lt;&gt;"",$E60&lt;&gt;"",$EP60=""),MAX($A$10:A59)+1,"")</f>
        <v>#NAME?</v>
      </c>
      <c r="B60" s="312"/>
      <c r="C60" s="531" t="str">
        <f>IF(ISBLANK(D60)=FALSE,VLOOKUP(D60,Довідники!$B$2:$C$45,2,FALSE),"")</f>
        <v/>
      </c>
      <c r="D60" s="410"/>
      <c r="E60" s="313"/>
      <c r="F60" s="538" t="str">
        <f>_xlfn.CONCAT(IF($X60=Довідники!$E$4,$R$4&amp;",",""),IF($AE60=Довідники!$E$4,$Y$4&amp;",",""),IF($AL60=Довідники!$E$4,$AF$4&amp;",",""),IF($AS60=Довідники!$E$4,$AM$4&amp;",",""),IF($AZ60=Довідники!$E$4,$AT$4&amp;",",""),IF($BG60=Довідники!$E$4,$BA$4&amp;",",""),IF($BN60=Довідники!$E$4,$BH$4&amp;",",""),IF($BU60=Довідники!$E$4,$BO$4&amp;",",""),IF($CB60=Довідники!$E$4,$BV$4&amp;",",""),IF($CI60=Довідники!$E$4,$CC$4&amp;",",""),IF($CP60=Довідники!$E$4,$CJ$4&amp;",",""),IF($CW60=Довідники!$E$4,$CQ$4&amp;",",""),IF($DD60=Довідники!$E$4,$CX$4&amp;",",""),IF($DK60=Довідники!$E$4,$DE$4&amp;",",""))</f>
        <v/>
      </c>
      <c r="G60" s="538" t="str">
        <f>_xlfn.CONCAT(IF($X60=Довідники!$E$3,$R$4&amp;",",""),IF($X60=Довідники!$E$5,$R$4&amp;"*,",""),IF($AE60=Довідники!$E$3,$Y$4&amp;",",""),IF($AE60=Довідники!$E$5,$Y$4&amp;"*,",""),IF($AL60=Довідники!$E$3,$AF$4&amp;",",""),IF($AL60=Довідники!$E$5,$AF$4&amp;"*,",""),IF($AS60=Довідники!$E$3,$AM$4&amp;",",""),IF($AS60=Довідники!$E$5,$AM$4&amp;"*,",""),IF($AZ60=Довідники!$E$3,$AT$4&amp;",",""),IF($AZ60=Довідники!$E$5,$AT$4&amp;"*,",""),IF($BG60=Довідники!$E$3,$BA$4&amp;",",""),IF($BG60=Довідники!$E$5,$BA$4&amp;"*,",""),IF($BN60=Довідники!$E$3,$BH$4&amp;",",""),IF($BN60=Довідники!$E$5,$BH$4&amp;"*,",""),IF($BU60=Довідники!$E$3,$BO$4&amp;",",""),IF($BU60=Довідники!$E$5,$BO$4&amp;"*,",""),IF($CB60=Довідники!$E$3,$BV$4&amp;",",""),IF($CB60=Довідники!$E$5,$BV$4&amp;"*,",""),IF($CI60=Довідники!$E$3,$CC$4&amp;",",""),IF($CI60=Довідники!$E$5,$CC$4&amp;"*,",""),IF($CP60=Довідники!$E$3,$CJ$4&amp;",",""),IF($CP60=Довідники!$E$5,$CJ$4&amp;"*,",""),IF($CW60=Довідники!$E$3,$CQ$4&amp;",",""),IF($CW60=Довідники!$E$5,$CQ$4&amp;"*,",""),IF($DD60=Довідники!$E$3,$CX$4&amp;",",""),IF($DD60=Довідники!$E$5,$CX$4&amp;"*,",""),IF($DK60=Довідники!$E$3,$DE$4&amp;",",""),IF($DK60=Довідники!$E$5,$DE$4&amp;"*,",""))</f>
        <v/>
      </c>
      <c r="H60" s="538" t="str">
        <f>_xlfn.CONCAT(IF($W60=Довідники!$N$4,$R$4&amp;",",""),IF($AD60=Довідники!$N$4,$Y$4&amp;",",""),IF($AK60=Довідники!$N$4,$AF$4&amp;",",""),IF($AR60=Довідники!$N$4,$AM$4&amp;",",""),IF($AY60=Довідники!$N$4,$AT$4&amp;",",""),IF($BF60=Довідники!$N$4,$BA$4&amp;",",""),IF($BM60=Довідники!$N$4,$BH$4&amp;",",""),IF($BT60=Довідники!$N$4,$BO$4&amp;",",""),IF($CA60=Довідники!$N$4,$BV$4&amp;",",""),IF($CH60=Довідники!$N$4,$CC$4&amp;",",""),IF($CO60=Довідники!$N$4,$CJ$4&amp;",",""),IF($CV60=Довідники!$N$4,$CQ$4&amp;",",""),IF($DC60=Довідники!$N$4,$CX$4&amp;",",""),IF($DJ60=Довідники!$N$4,$DE$4&amp;",",""))</f>
        <v/>
      </c>
      <c r="I60" s="538" t="str">
        <f>_xlfn.CONCAT(IF($W60=Довідники!$N$3,$R$4&amp;",",""),IF($AD60=Довідники!$N$3,$Y$4&amp;",",""),IF($AK60=Довідники!$N$3,$AF$4&amp;",",""),IF($AR60=Довідники!$N$3,$AM$4&amp;",",""),IF($AY60=Довідники!$N$3,$AT$4&amp;",",""),IF($BF60=Довідники!$N$3,$BA$4&amp;",",""),IF($BM60=Довідники!$N$3,$BH$4&amp;",",""),IF($BT60=Довідники!$N$3,$BO$4&amp;",",""),IF($CA60=Довідники!$N$3,$BV$4&amp;",",""),IF($CH60=Довідники!$N$3,$CC$4&amp;",",""),IF($CO60=Довідники!$N$3,$CJ$4&amp;",",""),IF($CV60=Довідники!$N$3,$CQ$4&amp;",",""),IF($DC60=Довідники!$N$3,$CX$4&amp;",",""),IF($DJ60=Довідники!$N$3,$DE$4&amp;",",""))</f>
        <v/>
      </c>
      <c r="J60" s="538"/>
      <c r="K60" s="538"/>
      <c r="L60" s="538">
        <f t="shared" ca="1" si="16"/>
        <v>0</v>
      </c>
      <c r="M60" s="539">
        <f t="shared" ca="1" si="17"/>
        <v>0</v>
      </c>
      <c r="N60" s="539">
        <f t="shared" ca="1" si="18"/>
        <v>0</v>
      </c>
      <c r="O60" s="540">
        <f t="shared" ca="1" si="19"/>
        <v>0</v>
      </c>
      <c r="P60" s="541" t="str">
        <f t="shared" si="20"/>
        <v/>
      </c>
      <c r="Q60" s="542" t="str">
        <f>IF(IF(TRIM(P60)="",FALSE,OR($P60&lt;Довідники!$J$8,$P60&gt;Довідники!$K$8)),"!","")</f>
        <v/>
      </c>
      <c r="R60" s="172"/>
      <c r="S60" s="169"/>
      <c r="T60" s="169"/>
      <c r="U60" s="549">
        <f t="shared" ref="U60:U109" si="48">SUM(R60:T60)</f>
        <v>0</v>
      </c>
      <c r="V60" s="539"/>
      <c r="W60" s="175"/>
      <c r="X60" s="176"/>
      <c r="Y60" s="172"/>
      <c r="Z60" s="169"/>
      <c r="AA60" s="169"/>
      <c r="AB60" s="549">
        <f t="shared" ref="AB60:AB109" si="49">SUM(Y60:AA60)</f>
        <v>0</v>
      </c>
      <c r="AC60" s="539"/>
      <c r="AD60" s="175"/>
      <c r="AE60" s="176"/>
      <c r="AF60" s="172"/>
      <c r="AG60" s="169"/>
      <c r="AH60" s="169"/>
      <c r="AI60" s="549">
        <f t="shared" ref="AI60:AI109" si="50">SUM(AF60:AH60)</f>
        <v>0</v>
      </c>
      <c r="AJ60" s="539"/>
      <c r="AK60" s="175"/>
      <c r="AL60" s="176"/>
      <c r="AM60" s="172"/>
      <c r="AN60" s="169"/>
      <c r="AO60" s="169"/>
      <c r="AP60" s="549">
        <f t="shared" ref="AP60:AP109" si="51">SUM(AM60:AO60)</f>
        <v>0</v>
      </c>
      <c r="AQ60" s="539"/>
      <c r="AR60" s="175"/>
      <c r="AS60" s="176"/>
      <c r="AT60" s="172"/>
      <c r="AU60" s="169"/>
      <c r="AV60" s="169"/>
      <c r="AW60" s="549">
        <f t="shared" ref="AW60:AW109" si="52">SUM(AT60:AV60)</f>
        <v>0</v>
      </c>
      <c r="AX60" s="539"/>
      <c r="AY60" s="175"/>
      <c r="AZ60" s="176"/>
      <c r="BA60" s="172"/>
      <c r="BB60" s="169"/>
      <c r="BC60" s="169"/>
      <c r="BD60" s="549">
        <f t="shared" ref="BD60:BD109" si="53">SUM(BA60:BC60)</f>
        <v>0</v>
      </c>
      <c r="BE60" s="539"/>
      <c r="BF60" s="175"/>
      <c r="BG60" s="176"/>
      <c r="BH60" s="172"/>
      <c r="BI60" s="169"/>
      <c r="BJ60" s="169"/>
      <c r="BK60" s="549">
        <f t="shared" ref="BK60:BK109" si="54">SUM(BH60:BJ60)</f>
        <v>0</v>
      </c>
      <c r="BL60" s="539"/>
      <c r="BM60" s="175"/>
      <c r="BN60" s="176"/>
      <c r="BO60" s="172"/>
      <c r="BP60" s="169"/>
      <c r="BQ60" s="169"/>
      <c r="BR60" s="549">
        <f t="shared" ref="BR60:BR109" si="55">SUM(BO60:BQ60)</f>
        <v>0</v>
      </c>
      <c r="BS60" s="539"/>
      <c r="BT60" s="175"/>
      <c r="BU60" s="176"/>
      <c r="BV60" s="172"/>
      <c r="BW60" s="169"/>
      <c r="BX60" s="169"/>
      <c r="BY60" s="549">
        <f t="shared" ref="BY60:BY109" si="56">SUM(BV60:BX60)</f>
        <v>0</v>
      </c>
      <c r="BZ60" s="539"/>
      <c r="CA60" s="175"/>
      <c r="CB60" s="176"/>
      <c r="CC60" s="172"/>
      <c r="CD60" s="169"/>
      <c r="CE60" s="169"/>
      <c r="CF60" s="549">
        <f t="shared" ref="CF60:CF109" si="57">SUM(CC60:CE60)</f>
        <v>0</v>
      </c>
      <c r="CG60" s="539"/>
      <c r="CH60" s="175"/>
      <c r="CI60" s="176"/>
      <c r="CJ60" s="172"/>
      <c r="CK60" s="169"/>
      <c r="CL60" s="169"/>
      <c r="CM60" s="549">
        <f t="shared" ref="CM60:CM109" si="58">SUM(CJ60:CL60)</f>
        <v>0</v>
      </c>
      <c r="CN60" s="539"/>
      <c r="CO60" s="175"/>
      <c r="CP60" s="176"/>
      <c r="CQ60" s="172"/>
      <c r="CR60" s="169"/>
      <c r="CS60" s="169"/>
      <c r="CT60" s="549">
        <f t="shared" ref="CT60:CT109" si="59">SUM(CQ60:CS60)</f>
        <v>0</v>
      </c>
      <c r="CU60" s="539"/>
      <c r="CV60" s="175"/>
      <c r="CW60" s="176"/>
      <c r="CX60" s="361"/>
      <c r="CY60" s="108"/>
      <c r="CZ60" s="108"/>
      <c r="DA60" s="549">
        <f t="shared" ref="DA60:DA109" si="60">SUM(CX60:CZ60)</f>
        <v>0</v>
      </c>
      <c r="DB60" s="539"/>
      <c r="DC60" s="439"/>
      <c r="DD60" s="439"/>
      <c r="DE60" s="108"/>
      <c r="DF60" s="108"/>
      <c r="DG60" s="108"/>
      <c r="DH60" s="549">
        <f t="shared" ref="DH60:DH109" si="61">SUM(DE60:DG60)</f>
        <v>0</v>
      </c>
      <c r="DI60" s="539"/>
      <c r="DJ60" s="439"/>
      <c r="DK60" s="440"/>
      <c r="DL60" s="555">
        <f t="shared" ca="1" si="33"/>
        <v>0</v>
      </c>
      <c r="DM60" s="539">
        <f>DN60*Довідники!$H$2</f>
        <v>0</v>
      </c>
      <c r="DN60" s="549">
        <f t="shared" ref="DN60:DN109" si="62">E60-DQ60</f>
        <v>0</v>
      </c>
      <c r="DO60" s="541" t="str">
        <f t="shared" ref="DO60:DO109" si="63">IF(DM60&lt;&gt;0,DL60/DM60," ")</f>
        <v xml:space="preserve"> </v>
      </c>
      <c r="DP60" s="556" t="str">
        <f>IF(OR(DO60&lt;Довідники!$J$3, DO60&gt;Довідники!$K$3), "!", "")</f>
        <v>!</v>
      </c>
      <c r="DQ60" s="557"/>
      <c r="DR60" s="558" t="str">
        <f t="shared" ref="DR60:DR109" si="64">IF(AND(E60&lt;&gt;0,DQ60=E60), "+", "")</f>
        <v/>
      </c>
      <c r="DS60" s="528"/>
      <c r="DT60" s="555"/>
      <c r="DU60" s="539"/>
      <c r="DV60" s="539"/>
      <c r="DW60" s="540"/>
      <c r="DX60" s="557"/>
      <c r="DY60" s="568"/>
      <c r="DZ60" s="569"/>
      <c r="EA60" s="570"/>
      <c r="EB60" s="74"/>
      <c r="EC60" s="74"/>
      <c r="ED60" s="91" t="e">
        <f t="shared" ca="1" si="37"/>
        <v>#NAME?</v>
      </c>
      <c r="EE60" s="91" t="e">
        <f t="shared" ca="1" si="38"/>
        <v>#NAME?</v>
      </c>
      <c r="EF60" s="91" t="e">
        <f t="shared" ca="1" si="39"/>
        <v>#NAME?</v>
      </c>
      <c r="EG60" s="91" t="e">
        <f t="shared" ca="1" si="40"/>
        <v>#NAME?</v>
      </c>
      <c r="EH60" s="91" t="e">
        <f t="shared" ca="1" si="41"/>
        <v>#NAME?</v>
      </c>
      <c r="EI60" s="91" t="e">
        <f t="shared" ca="1" si="42"/>
        <v>#NAME?</v>
      </c>
      <c r="EJ60" s="91" t="e">
        <f t="shared" ca="1" si="43"/>
        <v>#NAME?</v>
      </c>
      <c r="EK60" s="74"/>
      <c r="EL60" s="207" t="str">
        <f t="shared" ca="1" si="44"/>
        <v/>
      </c>
      <c r="EM60" s="91" t="str">
        <f t="shared" si="45"/>
        <v/>
      </c>
      <c r="EN60" s="91" t="str" cm="1">
        <f t="array" ref="EN60">IF(OR(SUM(ISTEXT(R60:T60)*1,ISNUMBER(W60:X60)*1)&gt;0,SUM(ISTEXT(Y60:AA60)*1,ISNUMBER(AD60:AE60)*1)&gt;0,SUM(ISTEXT(AF60:AH60)*1,ISNUMBER(AK60:AL60)*1)&gt;0,SUM(ISTEXT(AM60:AO60)*1,ISNUMBER(AR60:AS60)*1)&gt;0,SUM(ISTEXT(AT60:AV60)*1,ISNUMBER(AY60:AZ60)*1)&gt;0,SUM(ISTEXT(BA60:BC60)*1,ISNUMBER(BF60:BG60)*1)&gt;0,SUM(ISTEXT(BH60:BJ60)*1,ISNUMBER(BM60:BN60)*1)&gt;0,SUM(ISTEXT(BO60:BQ60)*1,ISNUMBER(BT60:BU60)*1)&gt;0,SUM(ISTEXT(BV60:BX60)*1,ISNUMBER(CA60:CB60)*1)&gt;0,SUM(ISTEXT(CC60:CE60)*1,ISNUMBER(CH60:CI60)*1)&gt;0,SUM(ISTEXT(CJ60:CL60)*1,ISNUMBER(CO60:CP60)*1)&gt;0,SUM(ISTEXT(CQ60:CS60)*1,ISNUMBER(CV60:CW60)*1)&gt;0),"!","")</f>
        <v/>
      </c>
      <c r="EO60" s="91" t="e">
        <f t="shared" ca="1" si="46"/>
        <v>#NAME?</v>
      </c>
      <c r="EP60" s="74" t="e">
        <f t="shared" ca="1" si="47"/>
        <v>#NAME?</v>
      </c>
    </row>
    <row r="61" spans="1:146" hidden="1" x14ac:dyDescent="0.2">
      <c r="A61" s="528" t="e">
        <f ca="1">IF(AND(TRIM($B61)&lt;&gt;"",$E61&lt;&gt;"",$EP61=""),MAX($A$10:A60)+1,"")</f>
        <v>#NAME?</v>
      </c>
      <c r="B61" s="312"/>
      <c r="C61" s="531" t="str">
        <f>IF(ISBLANK(D61)=FALSE,VLOOKUP(D61,Довідники!$B$2:$C$45,2,FALSE),"")</f>
        <v/>
      </c>
      <c r="D61" s="410"/>
      <c r="E61" s="313"/>
      <c r="F61" s="538" t="str">
        <f>_xlfn.CONCAT(IF($X61=Довідники!$E$4,$R$4&amp;",",""),IF($AE61=Довідники!$E$4,$Y$4&amp;",",""),IF($AL61=Довідники!$E$4,$AF$4&amp;",",""),IF($AS61=Довідники!$E$4,$AM$4&amp;",",""),IF($AZ61=Довідники!$E$4,$AT$4&amp;",",""),IF($BG61=Довідники!$E$4,$BA$4&amp;",",""),IF($BN61=Довідники!$E$4,$BH$4&amp;",",""),IF($BU61=Довідники!$E$4,$BO$4&amp;",",""),IF($CB61=Довідники!$E$4,$BV$4&amp;",",""),IF($CI61=Довідники!$E$4,$CC$4&amp;",",""),IF($CP61=Довідники!$E$4,$CJ$4&amp;",",""),IF($CW61=Довідники!$E$4,$CQ$4&amp;",",""),IF($DD61=Довідники!$E$4,$CX$4&amp;",",""),IF($DK61=Довідники!$E$4,$DE$4&amp;",",""))</f>
        <v/>
      </c>
      <c r="G61" s="538" t="str">
        <f>_xlfn.CONCAT(IF($X61=Довідники!$E$3,$R$4&amp;",",""),IF($X61=Довідники!$E$5,$R$4&amp;"*,",""),IF($AE61=Довідники!$E$3,$Y$4&amp;",",""),IF($AE61=Довідники!$E$5,$Y$4&amp;"*,",""),IF($AL61=Довідники!$E$3,$AF$4&amp;",",""),IF($AL61=Довідники!$E$5,$AF$4&amp;"*,",""),IF($AS61=Довідники!$E$3,$AM$4&amp;",",""),IF($AS61=Довідники!$E$5,$AM$4&amp;"*,",""),IF($AZ61=Довідники!$E$3,$AT$4&amp;",",""),IF($AZ61=Довідники!$E$5,$AT$4&amp;"*,",""),IF($BG61=Довідники!$E$3,$BA$4&amp;",",""),IF($BG61=Довідники!$E$5,$BA$4&amp;"*,",""),IF($BN61=Довідники!$E$3,$BH$4&amp;",",""),IF($BN61=Довідники!$E$5,$BH$4&amp;"*,",""),IF($BU61=Довідники!$E$3,$BO$4&amp;",",""),IF($BU61=Довідники!$E$5,$BO$4&amp;"*,",""),IF($CB61=Довідники!$E$3,$BV$4&amp;",",""),IF($CB61=Довідники!$E$5,$BV$4&amp;"*,",""),IF($CI61=Довідники!$E$3,$CC$4&amp;",",""),IF($CI61=Довідники!$E$5,$CC$4&amp;"*,",""),IF($CP61=Довідники!$E$3,$CJ$4&amp;",",""),IF($CP61=Довідники!$E$5,$CJ$4&amp;"*,",""),IF($CW61=Довідники!$E$3,$CQ$4&amp;",",""),IF($CW61=Довідники!$E$5,$CQ$4&amp;"*,",""),IF($DD61=Довідники!$E$3,$CX$4&amp;",",""),IF($DD61=Довідники!$E$5,$CX$4&amp;"*,",""),IF($DK61=Довідники!$E$3,$DE$4&amp;",",""),IF($DK61=Довідники!$E$5,$DE$4&amp;"*,",""))</f>
        <v/>
      </c>
      <c r="H61" s="538" t="str">
        <f>_xlfn.CONCAT(IF($W61=Довідники!$N$4,$R$4&amp;",",""),IF($AD61=Довідники!$N$4,$Y$4&amp;",",""),IF($AK61=Довідники!$N$4,$AF$4&amp;",",""),IF($AR61=Довідники!$N$4,$AM$4&amp;",",""),IF($AY61=Довідники!$N$4,$AT$4&amp;",",""),IF($BF61=Довідники!$N$4,$BA$4&amp;",",""),IF($BM61=Довідники!$N$4,$BH$4&amp;",",""),IF($BT61=Довідники!$N$4,$BO$4&amp;",",""),IF($CA61=Довідники!$N$4,$BV$4&amp;",",""),IF($CH61=Довідники!$N$4,$CC$4&amp;",",""),IF($CO61=Довідники!$N$4,$CJ$4&amp;",",""),IF($CV61=Довідники!$N$4,$CQ$4&amp;",",""),IF($DC61=Довідники!$N$4,$CX$4&amp;",",""),IF($DJ61=Довідники!$N$4,$DE$4&amp;",",""))</f>
        <v/>
      </c>
      <c r="I61" s="538" t="str">
        <f>_xlfn.CONCAT(IF($W61=Довідники!$N$3,$R$4&amp;",",""),IF($AD61=Довідники!$N$3,$Y$4&amp;",",""),IF($AK61=Довідники!$N$3,$AF$4&amp;",",""),IF($AR61=Довідники!$N$3,$AM$4&amp;",",""),IF($AY61=Довідники!$N$3,$AT$4&amp;",",""),IF($BF61=Довідники!$N$3,$BA$4&amp;",",""),IF($BM61=Довідники!$N$3,$BH$4&amp;",",""),IF($BT61=Довідники!$N$3,$BO$4&amp;",",""),IF($CA61=Довідники!$N$3,$BV$4&amp;",",""),IF($CH61=Довідники!$N$3,$CC$4&amp;",",""),IF($CO61=Довідники!$N$3,$CJ$4&amp;",",""),IF($CV61=Довідники!$N$3,$CQ$4&amp;",",""),IF($DC61=Довідники!$N$3,$CX$4&amp;",",""),IF($DJ61=Довідники!$N$3,$DE$4&amp;",",""))</f>
        <v/>
      </c>
      <c r="J61" s="538"/>
      <c r="K61" s="538"/>
      <c r="L61" s="538">
        <f t="shared" ca="1" si="16"/>
        <v>0</v>
      </c>
      <c r="M61" s="539">
        <f t="shared" ca="1" si="17"/>
        <v>0</v>
      </c>
      <c r="N61" s="539">
        <f t="shared" ca="1" si="18"/>
        <v>0</v>
      </c>
      <c r="O61" s="540">
        <f t="shared" ca="1" si="19"/>
        <v>0</v>
      </c>
      <c r="P61" s="541" t="str">
        <f t="shared" si="20"/>
        <v/>
      </c>
      <c r="Q61" s="542" t="str">
        <f>IF(IF(TRIM(P61)="",FALSE,OR($P61&lt;Довідники!$J$8,$P61&gt;Довідники!$K$8)),"!","")</f>
        <v/>
      </c>
      <c r="R61" s="172"/>
      <c r="S61" s="169"/>
      <c r="T61" s="169"/>
      <c r="U61" s="549">
        <f t="shared" si="48"/>
        <v>0</v>
      </c>
      <c r="V61" s="539"/>
      <c r="W61" s="175"/>
      <c r="X61" s="176"/>
      <c r="Y61" s="172"/>
      <c r="Z61" s="169"/>
      <c r="AA61" s="169"/>
      <c r="AB61" s="549">
        <f t="shared" si="49"/>
        <v>0</v>
      </c>
      <c r="AC61" s="539"/>
      <c r="AD61" s="175"/>
      <c r="AE61" s="176"/>
      <c r="AF61" s="172"/>
      <c r="AG61" s="169"/>
      <c r="AH61" s="169"/>
      <c r="AI61" s="549">
        <f t="shared" si="50"/>
        <v>0</v>
      </c>
      <c r="AJ61" s="539"/>
      <c r="AK61" s="175"/>
      <c r="AL61" s="176"/>
      <c r="AM61" s="172"/>
      <c r="AN61" s="169"/>
      <c r="AO61" s="169"/>
      <c r="AP61" s="549">
        <f t="shared" si="51"/>
        <v>0</v>
      </c>
      <c r="AQ61" s="539"/>
      <c r="AR61" s="175"/>
      <c r="AS61" s="176"/>
      <c r="AT61" s="172"/>
      <c r="AU61" s="169"/>
      <c r="AV61" s="169"/>
      <c r="AW61" s="549">
        <f t="shared" si="52"/>
        <v>0</v>
      </c>
      <c r="AX61" s="539"/>
      <c r="AY61" s="175"/>
      <c r="AZ61" s="176"/>
      <c r="BA61" s="172"/>
      <c r="BB61" s="169"/>
      <c r="BC61" s="169"/>
      <c r="BD61" s="549">
        <f t="shared" si="53"/>
        <v>0</v>
      </c>
      <c r="BE61" s="539"/>
      <c r="BF61" s="175"/>
      <c r="BG61" s="176"/>
      <c r="BH61" s="172"/>
      <c r="BI61" s="169"/>
      <c r="BJ61" s="169"/>
      <c r="BK61" s="549">
        <f t="shared" si="54"/>
        <v>0</v>
      </c>
      <c r="BL61" s="539"/>
      <c r="BM61" s="175"/>
      <c r="BN61" s="176"/>
      <c r="BO61" s="172"/>
      <c r="BP61" s="169"/>
      <c r="BQ61" s="169"/>
      <c r="BR61" s="549">
        <f t="shared" si="55"/>
        <v>0</v>
      </c>
      <c r="BS61" s="539"/>
      <c r="BT61" s="175"/>
      <c r="BU61" s="176"/>
      <c r="BV61" s="172"/>
      <c r="BW61" s="169"/>
      <c r="BX61" s="169"/>
      <c r="BY61" s="549">
        <f t="shared" si="56"/>
        <v>0</v>
      </c>
      <c r="BZ61" s="539"/>
      <c r="CA61" s="175"/>
      <c r="CB61" s="176"/>
      <c r="CC61" s="172"/>
      <c r="CD61" s="169"/>
      <c r="CE61" s="169"/>
      <c r="CF61" s="549">
        <f t="shared" si="57"/>
        <v>0</v>
      </c>
      <c r="CG61" s="539"/>
      <c r="CH61" s="175"/>
      <c r="CI61" s="176"/>
      <c r="CJ61" s="172"/>
      <c r="CK61" s="169"/>
      <c r="CL61" s="169"/>
      <c r="CM61" s="549">
        <f t="shared" si="58"/>
        <v>0</v>
      </c>
      <c r="CN61" s="539"/>
      <c r="CO61" s="175"/>
      <c r="CP61" s="176"/>
      <c r="CQ61" s="172"/>
      <c r="CR61" s="169"/>
      <c r="CS61" s="169"/>
      <c r="CT61" s="549">
        <f t="shared" si="59"/>
        <v>0</v>
      </c>
      <c r="CU61" s="539"/>
      <c r="CV61" s="175"/>
      <c r="CW61" s="176"/>
      <c r="CX61" s="361"/>
      <c r="CY61" s="108"/>
      <c r="CZ61" s="108"/>
      <c r="DA61" s="549">
        <f t="shared" si="60"/>
        <v>0</v>
      </c>
      <c r="DB61" s="539"/>
      <c r="DC61" s="439"/>
      <c r="DD61" s="439"/>
      <c r="DE61" s="108"/>
      <c r="DF61" s="108"/>
      <c r="DG61" s="108"/>
      <c r="DH61" s="549">
        <f t="shared" si="61"/>
        <v>0</v>
      </c>
      <c r="DI61" s="539"/>
      <c r="DJ61" s="439"/>
      <c r="DK61" s="440"/>
      <c r="DL61" s="555">
        <f t="shared" ca="1" si="33"/>
        <v>0</v>
      </c>
      <c r="DM61" s="539">
        <f>DN61*Довідники!$H$2</f>
        <v>0</v>
      </c>
      <c r="DN61" s="549">
        <f t="shared" si="62"/>
        <v>0</v>
      </c>
      <c r="DO61" s="541" t="str">
        <f t="shared" si="63"/>
        <v xml:space="preserve"> </v>
      </c>
      <c r="DP61" s="556" t="str">
        <f>IF(OR(DO61&lt;Довідники!$J$3, DO61&gt;Довідники!$K$3), "!", "")</f>
        <v>!</v>
      </c>
      <c r="DQ61" s="557"/>
      <c r="DR61" s="558" t="str">
        <f t="shared" si="64"/>
        <v/>
      </c>
      <c r="DS61" s="528"/>
      <c r="DT61" s="555"/>
      <c r="DU61" s="539"/>
      <c r="DV61" s="539"/>
      <c r="DW61" s="540"/>
      <c r="DX61" s="557"/>
      <c r="DY61" s="568"/>
      <c r="DZ61" s="569"/>
      <c r="EA61" s="570"/>
      <c r="ED61" s="91" t="e">
        <f t="shared" ca="1" si="37"/>
        <v>#NAME?</v>
      </c>
      <c r="EE61" s="91" t="e">
        <f t="shared" ca="1" si="38"/>
        <v>#NAME?</v>
      </c>
      <c r="EF61" s="91" t="e">
        <f t="shared" ca="1" si="39"/>
        <v>#NAME?</v>
      </c>
      <c r="EG61" s="91" t="e">
        <f t="shared" ca="1" si="40"/>
        <v>#NAME?</v>
      </c>
      <c r="EH61" s="91" t="e">
        <f t="shared" ca="1" si="41"/>
        <v>#NAME?</v>
      </c>
      <c r="EI61" s="91" t="e">
        <f t="shared" ca="1" si="42"/>
        <v>#NAME?</v>
      </c>
      <c r="EJ61" s="91" t="e">
        <f t="shared" ca="1" si="43"/>
        <v>#NAME?</v>
      </c>
      <c r="EL61" s="207" t="str">
        <f t="shared" ca="1" si="44"/>
        <v/>
      </c>
      <c r="EM61" s="91" t="str">
        <f t="shared" si="45"/>
        <v/>
      </c>
      <c r="EN61" s="91" t="str" cm="1">
        <f t="array" ref="EN61">IF(OR(SUM(ISTEXT(R61:T61)*1,ISNUMBER(W61:X61)*1)&gt;0,SUM(ISTEXT(Y61:AA61)*1,ISNUMBER(AD61:AE61)*1)&gt;0,SUM(ISTEXT(AF61:AH61)*1,ISNUMBER(AK61:AL61)*1)&gt;0,SUM(ISTEXT(AM61:AO61)*1,ISNUMBER(AR61:AS61)*1)&gt;0,SUM(ISTEXT(AT61:AV61)*1,ISNUMBER(AY61:AZ61)*1)&gt;0,SUM(ISTEXT(BA61:BC61)*1,ISNUMBER(BF61:BG61)*1)&gt;0,SUM(ISTEXT(BH61:BJ61)*1,ISNUMBER(BM61:BN61)*1)&gt;0,SUM(ISTEXT(BO61:BQ61)*1,ISNUMBER(BT61:BU61)*1)&gt;0,SUM(ISTEXT(BV61:BX61)*1,ISNUMBER(CA61:CB61)*1)&gt;0,SUM(ISTEXT(CC61:CE61)*1,ISNUMBER(CH61:CI61)*1)&gt;0,SUM(ISTEXT(CJ61:CL61)*1,ISNUMBER(CO61:CP61)*1)&gt;0,SUM(ISTEXT(CQ61:CS61)*1,ISNUMBER(CV61:CW61)*1)&gt;0),"!","")</f>
        <v/>
      </c>
      <c r="EO61" s="91" t="e">
        <f t="shared" ca="1" si="46"/>
        <v>#NAME?</v>
      </c>
      <c r="EP61" s="74" t="e">
        <f t="shared" ca="1" si="47"/>
        <v>#NAME?</v>
      </c>
    </row>
    <row r="62" spans="1:146" hidden="1" x14ac:dyDescent="0.2">
      <c r="A62" s="528" t="e">
        <f ca="1">IF(AND(TRIM($B62)&lt;&gt;"",$E62&lt;&gt;"",$EP62=""),MAX($A$10:A61)+1,"")</f>
        <v>#NAME?</v>
      </c>
      <c r="B62" s="312"/>
      <c r="C62" s="531" t="str">
        <f>IF(ISBLANK(D62)=FALSE,VLOOKUP(D62,Довідники!$B$2:$C$45,2,FALSE),"")</f>
        <v/>
      </c>
      <c r="D62" s="410"/>
      <c r="E62" s="313"/>
      <c r="F62" s="538" t="str">
        <f>_xlfn.CONCAT(IF($X62=Довідники!$E$4,$R$4&amp;",",""),IF($AE62=Довідники!$E$4,$Y$4&amp;",",""),IF($AL62=Довідники!$E$4,$AF$4&amp;",",""),IF($AS62=Довідники!$E$4,$AM$4&amp;",",""),IF($AZ62=Довідники!$E$4,$AT$4&amp;",",""),IF($BG62=Довідники!$E$4,$BA$4&amp;",",""),IF($BN62=Довідники!$E$4,$BH$4&amp;",",""),IF($BU62=Довідники!$E$4,$BO$4&amp;",",""),IF($CB62=Довідники!$E$4,$BV$4&amp;",",""),IF($CI62=Довідники!$E$4,$CC$4&amp;",",""),IF($CP62=Довідники!$E$4,$CJ$4&amp;",",""),IF($CW62=Довідники!$E$4,$CQ$4&amp;",",""),IF($DD62=Довідники!$E$4,$CX$4&amp;",",""),IF($DK62=Довідники!$E$4,$DE$4&amp;",",""))</f>
        <v/>
      </c>
      <c r="G62" s="538" t="str">
        <f>_xlfn.CONCAT(IF($X62=Довідники!$E$3,$R$4&amp;",",""),IF($X62=Довідники!$E$5,$R$4&amp;"*,",""),IF($AE62=Довідники!$E$3,$Y$4&amp;",",""),IF($AE62=Довідники!$E$5,$Y$4&amp;"*,",""),IF($AL62=Довідники!$E$3,$AF$4&amp;",",""),IF($AL62=Довідники!$E$5,$AF$4&amp;"*,",""),IF($AS62=Довідники!$E$3,$AM$4&amp;",",""),IF($AS62=Довідники!$E$5,$AM$4&amp;"*,",""),IF($AZ62=Довідники!$E$3,$AT$4&amp;",",""),IF($AZ62=Довідники!$E$5,$AT$4&amp;"*,",""),IF($BG62=Довідники!$E$3,$BA$4&amp;",",""),IF($BG62=Довідники!$E$5,$BA$4&amp;"*,",""),IF($BN62=Довідники!$E$3,$BH$4&amp;",",""),IF($BN62=Довідники!$E$5,$BH$4&amp;"*,",""),IF($BU62=Довідники!$E$3,$BO$4&amp;",",""),IF($BU62=Довідники!$E$5,$BO$4&amp;"*,",""),IF($CB62=Довідники!$E$3,$BV$4&amp;",",""),IF($CB62=Довідники!$E$5,$BV$4&amp;"*,",""),IF($CI62=Довідники!$E$3,$CC$4&amp;",",""),IF($CI62=Довідники!$E$5,$CC$4&amp;"*,",""),IF($CP62=Довідники!$E$3,$CJ$4&amp;",",""),IF($CP62=Довідники!$E$5,$CJ$4&amp;"*,",""),IF($CW62=Довідники!$E$3,$CQ$4&amp;",",""),IF($CW62=Довідники!$E$5,$CQ$4&amp;"*,",""),IF($DD62=Довідники!$E$3,$CX$4&amp;",",""),IF($DD62=Довідники!$E$5,$CX$4&amp;"*,",""),IF($DK62=Довідники!$E$3,$DE$4&amp;",",""),IF($DK62=Довідники!$E$5,$DE$4&amp;"*,",""))</f>
        <v/>
      </c>
      <c r="H62" s="538" t="str">
        <f>_xlfn.CONCAT(IF($W62=Довідники!$N$4,$R$4&amp;",",""),IF($AD62=Довідники!$N$4,$Y$4&amp;",",""),IF($AK62=Довідники!$N$4,$AF$4&amp;",",""),IF($AR62=Довідники!$N$4,$AM$4&amp;",",""),IF($AY62=Довідники!$N$4,$AT$4&amp;",",""),IF($BF62=Довідники!$N$4,$BA$4&amp;",",""),IF($BM62=Довідники!$N$4,$BH$4&amp;",",""),IF($BT62=Довідники!$N$4,$BO$4&amp;",",""),IF($CA62=Довідники!$N$4,$BV$4&amp;",",""),IF($CH62=Довідники!$N$4,$CC$4&amp;",",""),IF($CO62=Довідники!$N$4,$CJ$4&amp;",",""),IF($CV62=Довідники!$N$4,$CQ$4&amp;",",""),IF($DC62=Довідники!$N$4,$CX$4&amp;",",""),IF($DJ62=Довідники!$N$4,$DE$4&amp;",",""))</f>
        <v/>
      </c>
      <c r="I62" s="538" t="str">
        <f>_xlfn.CONCAT(IF($W62=Довідники!$N$3,$R$4&amp;",",""),IF($AD62=Довідники!$N$3,$Y$4&amp;",",""),IF($AK62=Довідники!$N$3,$AF$4&amp;",",""),IF($AR62=Довідники!$N$3,$AM$4&amp;",",""),IF($AY62=Довідники!$N$3,$AT$4&amp;",",""),IF($BF62=Довідники!$N$3,$BA$4&amp;",",""),IF($BM62=Довідники!$N$3,$BH$4&amp;",",""),IF($BT62=Довідники!$N$3,$BO$4&amp;",",""),IF($CA62=Довідники!$N$3,$BV$4&amp;",",""),IF($CH62=Довідники!$N$3,$CC$4&amp;",",""),IF($CO62=Довідники!$N$3,$CJ$4&amp;",",""),IF($CV62=Довідники!$N$3,$CQ$4&amp;",",""),IF($DC62=Довідники!$N$3,$CX$4&amp;",",""),IF($DJ62=Довідники!$N$3,$DE$4&amp;",",""))</f>
        <v/>
      </c>
      <c r="J62" s="538"/>
      <c r="K62" s="538"/>
      <c r="L62" s="538">
        <f t="shared" ca="1" si="16"/>
        <v>0</v>
      </c>
      <c r="M62" s="539">
        <f t="shared" ca="1" si="17"/>
        <v>0</v>
      </c>
      <c r="N62" s="539">
        <f t="shared" ca="1" si="18"/>
        <v>0</v>
      </c>
      <c r="O62" s="540">
        <f t="shared" ca="1" si="19"/>
        <v>0</v>
      </c>
      <c r="P62" s="541" t="str">
        <f t="shared" si="20"/>
        <v/>
      </c>
      <c r="Q62" s="542" t="str">
        <f>IF(IF(TRIM(P62)="",FALSE,OR($P62&lt;Довідники!$J$8,$P62&gt;Довідники!$K$8)),"!","")</f>
        <v/>
      </c>
      <c r="R62" s="172"/>
      <c r="S62" s="169"/>
      <c r="T62" s="169"/>
      <c r="U62" s="549">
        <f t="shared" si="48"/>
        <v>0</v>
      </c>
      <c r="V62" s="539"/>
      <c r="W62" s="175"/>
      <c r="X62" s="176"/>
      <c r="Y62" s="172"/>
      <c r="Z62" s="169"/>
      <c r="AA62" s="169"/>
      <c r="AB62" s="549">
        <f t="shared" si="49"/>
        <v>0</v>
      </c>
      <c r="AC62" s="539"/>
      <c r="AD62" s="175"/>
      <c r="AE62" s="176"/>
      <c r="AF62" s="172"/>
      <c r="AG62" s="169"/>
      <c r="AH62" s="169"/>
      <c r="AI62" s="549">
        <f t="shared" si="50"/>
        <v>0</v>
      </c>
      <c r="AJ62" s="539"/>
      <c r="AK62" s="175"/>
      <c r="AL62" s="176"/>
      <c r="AM62" s="172"/>
      <c r="AN62" s="169"/>
      <c r="AO62" s="169"/>
      <c r="AP62" s="549">
        <f t="shared" si="51"/>
        <v>0</v>
      </c>
      <c r="AQ62" s="539"/>
      <c r="AR62" s="175"/>
      <c r="AS62" s="176"/>
      <c r="AT62" s="172"/>
      <c r="AU62" s="169"/>
      <c r="AV62" s="169"/>
      <c r="AW62" s="549">
        <f t="shared" si="52"/>
        <v>0</v>
      </c>
      <c r="AX62" s="539"/>
      <c r="AY62" s="175"/>
      <c r="AZ62" s="176"/>
      <c r="BA62" s="172"/>
      <c r="BB62" s="169"/>
      <c r="BC62" s="169"/>
      <c r="BD62" s="549">
        <f t="shared" si="53"/>
        <v>0</v>
      </c>
      <c r="BE62" s="539"/>
      <c r="BF62" s="175"/>
      <c r="BG62" s="176"/>
      <c r="BH62" s="172"/>
      <c r="BI62" s="169"/>
      <c r="BJ62" s="169"/>
      <c r="BK62" s="549">
        <f t="shared" si="54"/>
        <v>0</v>
      </c>
      <c r="BL62" s="539"/>
      <c r="BM62" s="175"/>
      <c r="BN62" s="176"/>
      <c r="BO62" s="172"/>
      <c r="BP62" s="169"/>
      <c r="BQ62" s="169"/>
      <c r="BR62" s="549">
        <f t="shared" si="55"/>
        <v>0</v>
      </c>
      <c r="BS62" s="539"/>
      <c r="BT62" s="175"/>
      <c r="BU62" s="176"/>
      <c r="BV62" s="172"/>
      <c r="BW62" s="169"/>
      <c r="BX62" s="169"/>
      <c r="BY62" s="549">
        <f t="shared" si="56"/>
        <v>0</v>
      </c>
      <c r="BZ62" s="539"/>
      <c r="CA62" s="175"/>
      <c r="CB62" s="176"/>
      <c r="CC62" s="172"/>
      <c r="CD62" s="169"/>
      <c r="CE62" s="169"/>
      <c r="CF62" s="549">
        <f t="shared" si="57"/>
        <v>0</v>
      </c>
      <c r="CG62" s="539"/>
      <c r="CH62" s="175"/>
      <c r="CI62" s="176"/>
      <c r="CJ62" s="172"/>
      <c r="CK62" s="169"/>
      <c r="CL62" s="169"/>
      <c r="CM62" s="549">
        <f t="shared" si="58"/>
        <v>0</v>
      </c>
      <c r="CN62" s="539"/>
      <c r="CO62" s="175"/>
      <c r="CP62" s="176"/>
      <c r="CQ62" s="172"/>
      <c r="CR62" s="169"/>
      <c r="CS62" s="169"/>
      <c r="CT62" s="549">
        <f t="shared" si="59"/>
        <v>0</v>
      </c>
      <c r="CU62" s="539"/>
      <c r="CV62" s="175"/>
      <c r="CW62" s="176"/>
      <c r="CX62" s="361"/>
      <c r="CY62" s="108"/>
      <c r="CZ62" s="108"/>
      <c r="DA62" s="549">
        <f t="shared" si="60"/>
        <v>0</v>
      </c>
      <c r="DB62" s="539"/>
      <c r="DC62" s="439"/>
      <c r="DD62" s="439"/>
      <c r="DE62" s="108"/>
      <c r="DF62" s="108"/>
      <c r="DG62" s="108"/>
      <c r="DH62" s="549">
        <f t="shared" si="61"/>
        <v>0</v>
      </c>
      <c r="DI62" s="539"/>
      <c r="DJ62" s="439"/>
      <c r="DK62" s="440"/>
      <c r="DL62" s="555">
        <f t="shared" ca="1" si="33"/>
        <v>0</v>
      </c>
      <c r="DM62" s="539">
        <f>DN62*Довідники!$H$2</f>
        <v>0</v>
      </c>
      <c r="DN62" s="549">
        <f t="shared" si="62"/>
        <v>0</v>
      </c>
      <c r="DO62" s="541" t="str">
        <f t="shared" si="63"/>
        <v xml:space="preserve"> </v>
      </c>
      <c r="DP62" s="556" t="str">
        <f>IF(OR(DO62&lt;Довідники!$J$3, DO62&gt;Довідники!$K$3), "!", "")</f>
        <v>!</v>
      </c>
      <c r="DQ62" s="557"/>
      <c r="DR62" s="558" t="str">
        <f t="shared" si="64"/>
        <v/>
      </c>
      <c r="DS62" s="528"/>
      <c r="DT62" s="555"/>
      <c r="DU62" s="539"/>
      <c r="DV62" s="539"/>
      <c r="DW62" s="540"/>
      <c r="DX62" s="557"/>
      <c r="DY62" s="568"/>
      <c r="DZ62" s="569"/>
      <c r="EA62" s="570"/>
      <c r="ED62" s="91" t="e">
        <f t="shared" ca="1" si="37"/>
        <v>#NAME?</v>
      </c>
      <c r="EE62" s="91" t="e">
        <f t="shared" ca="1" si="38"/>
        <v>#NAME?</v>
      </c>
      <c r="EF62" s="91" t="e">
        <f t="shared" ca="1" si="39"/>
        <v>#NAME?</v>
      </c>
      <c r="EG62" s="91" t="e">
        <f t="shared" ca="1" si="40"/>
        <v>#NAME?</v>
      </c>
      <c r="EH62" s="91" t="e">
        <f t="shared" ca="1" si="41"/>
        <v>#NAME?</v>
      </c>
      <c r="EI62" s="91" t="e">
        <f t="shared" ca="1" si="42"/>
        <v>#NAME?</v>
      </c>
      <c r="EJ62" s="91" t="e">
        <f t="shared" ca="1" si="43"/>
        <v>#NAME?</v>
      </c>
      <c r="EL62" s="207" t="str">
        <f t="shared" ca="1" si="44"/>
        <v/>
      </c>
      <c r="EM62" s="91" t="str">
        <f t="shared" si="45"/>
        <v/>
      </c>
      <c r="EN62" s="91" t="str" cm="1">
        <f t="array" ref="EN62">IF(OR(SUM(ISTEXT(R62:T62)*1,ISNUMBER(W62:X62)*1)&gt;0,SUM(ISTEXT(Y62:AA62)*1,ISNUMBER(AD62:AE62)*1)&gt;0,SUM(ISTEXT(AF62:AH62)*1,ISNUMBER(AK62:AL62)*1)&gt;0,SUM(ISTEXT(AM62:AO62)*1,ISNUMBER(AR62:AS62)*1)&gt;0,SUM(ISTEXT(AT62:AV62)*1,ISNUMBER(AY62:AZ62)*1)&gt;0,SUM(ISTEXT(BA62:BC62)*1,ISNUMBER(BF62:BG62)*1)&gt;0,SUM(ISTEXT(BH62:BJ62)*1,ISNUMBER(BM62:BN62)*1)&gt;0,SUM(ISTEXT(BO62:BQ62)*1,ISNUMBER(BT62:BU62)*1)&gt;0,SUM(ISTEXT(BV62:BX62)*1,ISNUMBER(CA62:CB62)*1)&gt;0,SUM(ISTEXT(CC62:CE62)*1,ISNUMBER(CH62:CI62)*1)&gt;0,SUM(ISTEXT(CJ62:CL62)*1,ISNUMBER(CO62:CP62)*1)&gt;0,SUM(ISTEXT(CQ62:CS62)*1,ISNUMBER(CV62:CW62)*1)&gt;0),"!","")</f>
        <v/>
      </c>
      <c r="EO62" s="91" t="e">
        <f t="shared" ca="1" si="46"/>
        <v>#NAME?</v>
      </c>
      <c r="EP62" s="74" t="e">
        <f t="shared" ca="1" si="47"/>
        <v>#NAME?</v>
      </c>
    </row>
    <row r="63" spans="1:146" hidden="1" x14ac:dyDescent="0.2">
      <c r="A63" s="528" t="e">
        <f ca="1">IF(AND(TRIM($B63)&lt;&gt;"",$E63&lt;&gt;"",$EP63=""),MAX($A$10:A62)+1,"")</f>
        <v>#NAME?</v>
      </c>
      <c r="B63" s="312"/>
      <c r="C63" s="531" t="str">
        <f>IF(ISBLANK(D63)=FALSE,VLOOKUP(D63,Довідники!$B$2:$C$45,2,FALSE),"")</f>
        <v/>
      </c>
      <c r="D63" s="410"/>
      <c r="E63" s="313"/>
      <c r="F63" s="538" t="str">
        <f>_xlfn.CONCAT(IF($X63=Довідники!$E$4,$R$4&amp;",",""),IF($AE63=Довідники!$E$4,$Y$4&amp;",",""),IF($AL63=Довідники!$E$4,$AF$4&amp;",",""),IF($AS63=Довідники!$E$4,$AM$4&amp;",",""),IF($AZ63=Довідники!$E$4,$AT$4&amp;",",""),IF($BG63=Довідники!$E$4,$BA$4&amp;",",""),IF($BN63=Довідники!$E$4,$BH$4&amp;",",""),IF($BU63=Довідники!$E$4,$BO$4&amp;",",""),IF($CB63=Довідники!$E$4,$BV$4&amp;",",""),IF($CI63=Довідники!$E$4,$CC$4&amp;",",""),IF($CP63=Довідники!$E$4,$CJ$4&amp;",",""),IF($CW63=Довідники!$E$4,$CQ$4&amp;",",""),IF($DD63=Довідники!$E$4,$CX$4&amp;",",""),IF($DK63=Довідники!$E$4,$DE$4&amp;",",""))</f>
        <v/>
      </c>
      <c r="G63" s="538" t="str">
        <f>_xlfn.CONCAT(IF($X63=Довідники!$E$3,$R$4&amp;",",""),IF($X63=Довідники!$E$5,$R$4&amp;"*,",""),IF($AE63=Довідники!$E$3,$Y$4&amp;",",""),IF($AE63=Довідники!$E$5,$Y$4&amp;"*,",""),IF($AL63=Довідники!$E$3,$AF$4&amp;",",""),IF($AL63=Довідники!$E$5,$AF$4&amp;"*,",""),IF($AS63=Довідники!$E$3,$AM$4&amp;",",""),IF($AS63=Довідники!$E$5,$AM$4&amp;"*,",""),IF($AZ63=Довідники!$E$3,$AT$4&amp;",",""),IF($AZ63=Довідники!$E$5,$AT$4&amp;"*,",""),IF($BG63=Довідники!$E$3,$BA$4&amp;",",""),IF($BG63=Довідники!$E$5,$BA$4&amp;"*,",""),IF($BN63=Довідники!$E$3,$BH$4&amp;",",""),IF($BN63=Довідники!$E$5,$BH$4&amp;"*,",""),IF($BU63=Довідники!$E$3,$BO$4&amp;",",""),IF($BU63=Довідники!$E$5,$BO$4&amp;"*,",""),IF($CB63=Довідники!$E$3,$BV$4&amp;",",""),IF($CB63=Довідники!$E$5,$BV$4&amp;"*,",""),IF($CI63=Довідники!$E$3,$CC$4&amp;",",""),IF($CI63=Довідники!$E$5,$CC$4&amp;"*,",""),IF($CP63=Довідники!$E$3,$CJ$4&amp;",",""),IF($CP63=Довідники!$E$5,$CJ$4&amp;"*,",""),IF($CW63=Довідники!$E$3,$CQ$4&amp;",",""),IF($CW63=Довідники!$E$5,$CQ$4&amp;"*,",""),IF($DD63=Довідники!$E$3,$CX$4&amp;",",""),IF($DD63=Довідники!$E$5,$CX$4&amp;"*,",""),IF($DK63=Довідники!$E$3,$DE$4&amp;",",""),IF($DK63=Довідники!$E$5,$DE$4&amp;"*,",""))</f>
        <v/>
      </c>
      <c r="H63" s="538" t="str">
        <f>_xlfn.CONCAT(IF($W63=Довідники!$N$4,$R$4&amp;",",""),IF($AD63=Довідники!$N$4,$Y$4&amp;",",""),IF($AK63=Довідники!$N$4,$AF$4&amp;",",""),IF($AR63=Довідники!$N$4,$AM$4&amp;",",""),IF($AY63=Довідники!$N$4,$AT$4&amp;",",""),IF($BF63=Довідники!$N$4,$BA$4&amp;",",""),IF($BM63=Довідники!$N$4,$BH$4&amp;",",""),IF($BT63=Довідники!$N$4,$BO$4&amp;",",""),IF($CA63=Довідники!$N$4,$BV$4&amp;",",""),IF($CH63=Довідники!$N$4,$CC$4&amp;",",""),IF($CO63=Довідники!$N$4,$CJ$4&amp;",",""),IF($CV63=Довідники!$N$4,$CQ$4&amp;",",""),IF($DC63=Довідники!$N$4,$CX$4&amp;",",""),IF($DJ63=Довідники!$N$4,$DE$4&amp;",",""))</f>
        <v/>
      </c>
      <c r="I63" s="538" t="str">
        <f>_xlfn.CONCAT(IF($W63=Довідники!$N$3,$R$4&amp;",",""),IF($AD63=Довідники!$N$3,$Y$4&amp;",",""),IF($AK63=Довідники!$N$3,$AF$4&amp;",",""),IF($AR63=Довідники!$N$3,$AM$4&amp;",",""),IF($AY63=Довідники!$N$3,$AT$4&amp;",",""),IF($BF63=Довідники!$N$3,$BA$4&amp;",",""),IF($BM63=Довідники!$N$3,$BH$4&amp;",",""),IF($BT63=Довідники!$N$3,$BO$4&amp;",",""),IF($CA63=Довідники!$N$3,$BV$4&amp;",",""),IF($CH63=Довідники!$N$3,$CC$4&amp;",",""),IF($CO63=Довідники!$N$3,$CJ$4&amp;",",""),IF($CV63=Довідники!$N$3,$CQ$4&amp;",",""),IF($DC63=Довідники!$N$3,$CX$4&amp;",",""),IF($DJ63=Довідники!$N$3,$DE$4&amp;",",""))</f>
        <v/>
      </c>
      <c r="J63" s="538"/>
      <c r="K63" s="538"/>
      <c r="L63" s="538">
        <f t="shared" ca="1" si="16"/>
        <v>0</v>
      </c>
      <c r="M63" s="539">
        <f t="shared" ca="1" si="17"/>
        <v>0</v>
      </c>
      <c r="N63" s="539">
        <f t="shared" ca="1" si="18"/>
        <v>0</v>
      </c>
      <c r="O63" s="540">
        <f t="shared" ca="1" si="19"/>
        <v>0</v>
      </c>
      <c r="P63" s="541" t="str">
        <f t="shared" si="20"/>
        <v/>
      </c>
      <c r="Q63" s="542" t="str">
        <f>IF(IF(TRIM(P63)="",FALSE,OR($P63&lt;Довідники!$J$8,$P63&gt;Довідники!$K$8)),"!","")</f>
        <v/>
      </c>
      <c r="R63" s="172"/>
      <c r="S63" s="169"/>
      <c r="T63" s="169"/>
      <c r="U63" s="549">
        <f t="shared" si="48"/>
        <v>0</v>
      </c>
      <c r="V63" s="539"/>
      <c r="W63" s="175"/>
      <c r="X63" s="176"/>
      <c r="Y63" s="172"/>
      <c r="Z63" s="169"/>
      <c r="AA63" s="169"/>
      <c r="AB63" s="549">
        <f t="shared" si="49"/>
        <v>0</v>
      </c>
      <c r="AC63" s="539"/>
      <c r="AD63" s="175"/>
      <c r="AE63" s="176"/>
      <c r="AF63" s="172"/>
      <c r="AG63" s="169"/>
      <c r="AH63" s="169"/>
      <c r="AI63" s="549">
        <f t="shared" si="50"/>
        <v>0</v>
      </c>
      <c r="AJ63" s="539"/>
      <c r="AK63" s="175"/>
      <c r="AL63" s="176"/>
      <c r="AM63" s="172"/>
      <c r="AN63" s="169"/>
      <c r="AO63" s="169"/>
      <c r="AP63" s="549">
        <f t="shared" si="51"/>
        <v>0</v>
      </c>
      <c r="AQ63" s="539"/>
      <c r="AR63" s="175"/>
      <c r="AS63" s="176"/>
      <c r="AT63" s="172"/>
      <c r="AU63" s="169"/>
      <c r="AV63" s="169"/>
      <c r="AW63" s="549">
        <f t="shared" si="52"/>
        <v>0</v>
      </c>
      <c r="AX63" s="539"/>
      <c r="AY63" s="175"/>
      <c r="AZ63" s="176"/>
      <c r="BA63" s="172"/>
      <c r="BB63" s="169"/>
      <c r="BC63" s="169"/>
      <c r="BD63" s="549">
        <f t="shared" si="53"/>
        <v>0</v>
      </c>
      <c r="BE63" s="539"/>
      <c r="BF63" s="175"/>
      <c r="BG63" s="176"/>
      <c r="BH63" s="172"/>
      <c r="BI63" s="169"/>
      <c r="BJ63" s="169"/>
      <c r="BK63" s="549">
        <f t="shared" si="54"/>
        <v>0</v>
      </c>
      <c r="BL63" s="539"/>
      <c r="BM63" s="175"/>
      <c r="BN63" s="176"/>
      <c r="BO63" s="172"/>
      <c r="BP63" s="169"/>
      <c r="BQ63" s="169"/>
      <c r="BR63" s="549">
        <f t="shared" si="55"/>
        <v>0</v>
      </c>
      <c r="BS63" s="539"/>
      <c r="BT63" s="175"/>
      <c r="BU63" s="176"/>
      <c r="BV63" s="172"/>
      <c r="BW63" s="169"/>
      <c r="BX63" s="169"/>
      <c r="BY63" s="549">
        <f t="shared" si="56"/>
        <v>0</v>
      </c>
      <c r="BZ63" s="539"/>
      <c r="CA63" s="175"/>
      <c r="CB63" s="176"/>
      <c r="CC63" s="172"/>
      <c r="CD63" s="169"/>
      <c r="CE63" s="169"/>
      <c r="CF63" s="549">
        <f t="shared" si="57"/>
        <v>0</v>
      </c>
      <c r="CG63" s="539"/>
      <c r="CH63" s="175"/>
      <c r="CI63" s="176"/>
      <c r="CJ63" s="172"/>
      <c r="CK63" s="169"/>
      <c r="CL63" s="169"/>
      <c r="CM63" s="549">
        <f t="shared" si="58"/>
        <v>0</v>
      </c>
      <c r="CN63" s="539"/>
      <c r="CO63" s="175"/>
      <c r="CP63" s="176"/>
      <c r="CQ63" s="172"/>
      <c r="CR63" s="169"/>
      <c r="CS63" s="169"/>
      <c r="CT63" s="549">
        <f t="shared" si="59"/>
        <v>0</v>
      </c>
      <c r="CU63" s="539"/>
      <c r="CV63" s="175"/>
      <c r="CW63" s="176"/>
      <c r="CX63" s="361"/>
      <c r="CY63" s="108"/>
      <c r="CZ63" s="108"/>
      <c r="DA63" s="549">
        <f t="shared" si="60"/>
        <v>0</v>
      </c>
      <c r="DB63" s="539"/>
      <c r="DC63" s="439"/>
      <c r="DD63" s="439"/>
      <c r="DE63" s="108"/>
      <c r="DF63" s="108"/>
      <c r="DG63" s="108"/>
      <c r="DH63" s="549">
        <f t="shared" si="61"/>
        <v>0</v>
      </c>
      <c r="DI63" s="539"/>
      <c r="DJ63" s="439"/>
      <c r="DK63" s="440"/>
      <c r="DL63" s="555">
        <f t="shared" ca="1" si="33"/>
        <v>0</v>
      </c>
      <c r="DM63" s="539">
        <f>DN63*Довідники!$H$2</f>
        <v>0</v>
      </c>
      <c r="DN63" s="549">
        <f t="shared" si="62"/>
        <v>0</v>
      </c>
      <c r="DO63" s="541" t="str">
        <f t="shared" si="63"/>
        <v xml:space="preserve"> </v>
      </c>
      <c r="DP63" s="556" t="str">
        <f>IF(OR(DO63&lt;Довідники!$J$3, DO63&gt;Довідники!$K$3), "!", "")</f>
        <v>!</v>
      </c>
      <c r="DQ63" s="557"/>
      <c r="DR63" s="558" t="str">
        <f t="shared" si="64"/>
        <v/>
      </c>
      <c r="DS63" s="528"/>
      <c r="DT63" s="555"/>
      <c r="DU63" s="539"/>
      <c r="DV63" s="539"/>
      <c r="DW63" s="540"/>
      <c r="DX63" s="557"/>
      <c r="DY63" s="568"/>
      <c r="DZ63" s="569"/>
      <c r="EA63" s="570"/>
      <c r="ED63" s="91" t="e">
        <f t="shared" ca="1" si="37"/>
        <v>#NAME?</v>
      </c>
      <c r="EE63" s="91" t="e">
        <f t="shared" ca="1" si="38"/>
        <v>#NAME?</v>
      </c>
      <c r="EF63" s="91" t="e">
        <f t="shared" ca="1" si="39"/>
        <v>#NAME?</v>
      </c>
      <c r="EG63" s="91" t="e">
        <f t="shared" ca="1" si="40"/>
        <v>#NAME?</v>
      </c>
      <c r="EH63" s="91" t="e">
        <f t="shared" ca="1" si="41"/>
        <v>#NAME?</v>
      </c>
      <c r="EI63" s="91" t="e">
        <f t="shared" ca="1" si="42"/>
        <v>#NAME?</v>
      </c>
      <c r="EJ63" s="91" t="e">
        <f t="shared" ca="1" si="43"/>
        <v>#NAME?</v>
      </c>
      <c r="EL63" s="207" t="str">
        <f t="shared" ca="1" si="44"/>
        <v/>
      </c>
      <c r="EM63" s="91" t="str">
        <f t="shared" si="45"/>
        <v/>
      </c>
      <c r="EN63" s="91" t="str" cm="1">
        <f t="array" ref="EN63">IF(OR(SUM(ISTEXT(R63:T63)*1,ISNUMBER(W63:X63)*1)&gt;0,SUM(ISTEXT(Y63:AA63)*1,ISNUMBER(AD63:AE63)*1)&gt;0,SUM(ISTEXT(AF63:AH63)*1,ISNUMBER(AK63:AL63)*1)&gt;0,SUM(ISTEXT(AM63:AO63)*1,ISNUMBER(AR63:AS63)*1)&gt;0,SUM(ISTEXT(AT63:AV63)*1,ISNUMBER(AY63:AZ63)*1)&gt;0,SUM(ISTEXT(BA63:BC63)*1,ISNUMBER(BF63:BG63)*1)&gt;0,SUM(ISTEXT(BH63:BJ63)*1,ISNUMBER(BM63:BN63)*1)&gt;0,SUM(ISTEXT(BO63:BQ63)*1,ISNUMBER(BT63:BU63)*1)&gt;0,SUM(ISTEXT(BV63:BX63)*1,ISNUMBER(CA63:CB63)*1)&gt;0,SUM(ISTEXT(CC63:CE63)*1,ISNUMBER(CH63:CI63)*1)&gt;0,SUM(ISTEXT(CJ63:CL63)*1,ISNUMBER(CO63:CP63)*1)&gt;0,SUM(ISTEXT(CQ63:CS63)*1,ISNUMBER(CV63:CW63)*1)&gt;0),"!","")</f>
        <v/>
      </c>
      <c r="EO63" s="91" t="e">
        <f t="shared" ca="1" si="46"/>
        <v>#NAME?</v>
      </c>
      <c r="EP63" s="74" t="e">
        <f t="shared" ca="1" si="47"/>
        <v>#NAME?</v>
      </c>
    </row>
    <row r="64" spans="1:146" hidden="1" x14ac:dyDescent="0.2">
      <c r="A64" s="528" t="e">
        <f ca="1">IF(AND(TRIM($B64)&lt;&gt;"",$E64&lt;&gt;"",$EP64=""),MAX($A$10:A63)+1,"")</f>
        <v>#NAME?</v>
      </c>
      <c r="B64" s="312"/>
      <c r="C64" s="531" t="str">
        <f>IF(ISBLANK(D64)=FALSE,VLOOKUP(D64,Довідники!$B$2:$C$45,2,FALSE),"")</f>
        <v/>
      </c>
      <c r="D64" s="410"/>
      <c r="E64" s="313"/>
      <c r="F64" s="538" t="str">
        <f>_xlfn.CONCAT(IF($X64=Довідники!$E$4,$R$4&amp;",",""),IF($AE64=Довідники!$E$4,$Y$4&amp;",",""),IF($AL64=Довідники!$E$4,$AF$4&amp;",",""),IF($AS64=Довідники!$E$4,$AM$4&amp;",",""),IF($AZ64=Довідники!$E$4,$AT$4&amp;",",""),IF($BG64=Довідники!$E$4,$BA$4&amp;",",""),IF($BN64=Довідники!$E$4,$BH$4&amp;",",""),IF($BU64=Довідники!$E$4,$BO$4&amp;",",""),IF($CB64=Довідники!$E$4,$BV$4&amp;",",""),IF($CI64=Довідники!$E$4,$CC$4&amp;",",""),IF($CP64=Довідники!$E$4,$CJ$4&amp;",",""),IF($CW64=Довідники!$E$4,$CQ$4&amp;",",""),IF($DD64=Довідники!$E$4,$CX$4&amp;",",""),IF($DK64=Довідники!$E$4,$DE$4&amp;",",""))</f>
        <v/>
      </c>
      <c r="G64" s="538" t="str">
        <f>_xlfn.CONCAT(IF($X64=Довідники!$E$3,$R$4&amp;",",""),IF($X64=Довідники!$E$5,$R$4&amp;"*,",""),IF($AE64=Довідники!$E$3,$Y$4&amp;",",""),IF($AE64=Довідники!$E$5,$Y$4&amp;"*,",""),IF($AL64=Довідники!$E$3,$AF$4&amp;",",""),IF($AL64=Довідники!$E$5,$AF$4&amp;"*,",""),IF($AS64=Довідники!$E$3,$AM$4&amp;",",""),IF($AS64=Довідники!$E$5,$AM$4&amp;"*,",""),IF($AZ64=Довідники!$E$3,$AT$4&amp;",",""),IF($AZ64=Довідники!$E$5,$AT$4&amp;"*,",""),IF($BG64=Довідники!$E$3,$BA$4&amp;",",""),IF($BG64=Довідники!$E$5,$BA$4&amp;"*,",""),IF($BN64=Довідники!$E$3,$BH$4&amp;",",""),IF($BN64=Довідники!$E$5,$BH$4&amp;"*,",""),IF($BU64=Довідники!$E$3,$BO$4&amp;",",""),IF($BU64=Довідники!$E$5,$BO$4&amp;"*,",""),IF($CB64=Довідники!$E$3,$BV$4&amp;",",""),IF($CB64=Довідники!$E$5,$BV$4&amp;"*,",""),IF($CI64=Довідники!$E$3,$CC$4&amp;",",""),IF($CI64=Довідники!$E$5,$CC$4&amp;"*,",""),IF($CP64=Довідники!$E$3,$CJ$4&amp;",",""),IF($CP64=Довідники!$E$5,$CJ$4&amp;"*,",""),IF($CW64=Довідники!$E$3,$CQ$4&amp;",",""),IF($CW64=Довідники!$E$5,$CQ$4&amp;"*,",""),IF($DD64=Довідники!$E$3,$CX$4&amp;",",""),IF($DD64=Довідники!$E$5,$CX$4&amp;"*,",""),IF($DK64=Довідники!$E$3,$DE$4&amp;",",""),IF($DK64=Довідники!$E$5,$DE$4&amp;"*,",""))</f>
        <v/>
      </c>
      <c r="H64" s="538" t="str">
        <f>_xlfn.CONCAT(IF($W64=Довідники!$N$4,$R$4&amp;",",""),IF($AD64=Довідники!$N$4,$Y$4&amp;",",""),IF($AK64=Довідники!$N$4,$AF$4&amp;",",""),IF($AR64=Довідники!$N$4,$AM$4&amp;",",""),IF($AY64=Довідники!$N$4,$AT$4&amp;",",""),IF($BF64=Довідники!$N$4,$BA$4&amp;",",""),IF($BM64=Довідники!$N$4,$BH$4&amp;",",""),IF($BT64=Довідники!$N$4,$BO$4&amp;",",""),IF($CA64=Довідники!$N$4,$BV$4&amp;",",""),IF($CH64=Довідники!$N$4,$CC$4&amp;",",""),IF($CO64=Довідники!$N$4,$CJ$4&amp;",",""),IF($CV64=Довідники!$N$4,$CQ$4&amp;",",""),IF($DC64=Довідники!$N$4,$CX$4&amp;",",""),IF($DJ64=Довідники!$N$4,$DE$4&amp;",",""))</f>
        <v/>
      </c>
      <c r="I64" s="538" t="str">
        <f>_xlfn.CONCAT(IF($W64=Довідники!$N$3,$R$4&amp;",",""),IF($AD64=Довідники!$N$3,$Y$4&amp;",",""),IF($AK64=Довідники!$N$3,$AF$4&amp;",",""),IF($AR64=Довідники!$N$3,$AM$4&amp;",",""),IF($AY64=Довідники!$N$3,$AT$4&amp;",",""),IF($BF64=Довідники!$N$3,$BA$4&amp;",",""),IF($BM64=Довідники!$N$3,$BH$4&amp;",",""),IF($BT64=Довідники!$N$3,$BO$4&amp;",",""),IF($CA64=Довідники!$N$3,$BV$4&amp;",",""),IF($CH64=Довідники!$N$3,$CC$4&amp;",",""),IF($CO64=Довідники!$N$3,$CJ$4&amp;",",""),IF($CV64=Довідники!$N$3,$CQ$4&amp;",",""),IF($DC64=Довідники!$N$3,$CX$4&amp;",",""),IF($DJ64=Довідники!$N$3,$DE$4&amp;",",""))</f>
        <v/>
      </c>
      <c r="J64" s="538"/>
      <c r="K64" s="538"/>
      <c r="L64" s="538">
        <f t="shared" ca="1" si="16"/>
        <v>0</v>
      </c>
      <c r="M64" s="539">
        <f t="shared" ca="1" si="17"/>
        <v>0</v>
      </c>
      <c r="N64" s="539">
        <f t="shared" ca="1" si="18"/>
        <v>0</v>
      </c>
      <c r="O64" s="540">
        <f t="shared" ca="1" si="19"/>
        <v>0</v>
      </c>
      <c r="P64" s="541" t="str">
        <f t="shared" si="20"/>
        <v/>
      </c>
      <c r="Q64" s="542" t="str">
        <f>IF(IF(TRIM(P64)="",FALSE,OR($P64&lt;Довідники!$J$8,$P64&gt;Довідники!$K$8)),"!","")</f>
        <v/>
      </c>
      <c r="R64" s="172"/>
      <c r="S64" s="169"/>
      <c r="T64" s="169"/>
      <c r="U64" s="549">
        <f t="shared" si="48"/>
        <v>0</v>
      </c>
      <c r="V64" s="539"/>
      <c r="W64" s="175"/>
      <c r="X64" s="176"/>
      <c r="Y64" s="172"/>
      <c r="Z64" s="169"/>
      <c r="AA64" s="169"/>
      <c r="AB64" s="549">
        <f t="shared" si="49"/>
        <v>0</v>
      </c>
      <c r="AC64" s="539"/>
      <c r="AD64" s="175"/>
      <c r="AE64" s="176"/>
      <c r="AF64" s="172"/>
      <c r="AG64" s="169"/>
      <c r="AH64" s="169"/>
      <c r="AI64" s="549">
        <f t="shared" si="50"/>
        <v>0</v>
      </c>
      <c r="AJ64" s="539"/>
      <c r="AK64" s="175"/>
      <c r="AL64" s="176"/>
      <c r="AM64" s="172"/>
      <c r="AN64" s="169"/>
      <c r="AO64" s="169"/>
      <c r="AP64" s="549">
        <f t="shared" si="51"/>
        <v>0</v>
      </c>
      <c r="AQ64" s="539"/>
      <c r="AR64" s="175"/>
      <c r="AS64" s="176"/>
      <c r="AT64" s="172"/>
      <c r="AU64" s="169"/>
      <c r="AV64" s="169"/>
      <c r="AW64" s="549">
        <f t="shared" si="52"/>
        <v>0</v>
      </c>
      <c r="AX64" s="539"/>
      <c r="AY64" s="175"/>
      <c r="AZ64" s="176"/>
      <c r="BA64" s="172"/>
      <c r="BB64" s="169"/>
      <c r="BC64" s="169"/>
      <c r="BD64" s="549">
        <f t="shared" si="53"/>
        <v>0</v>
      </c>
      <c r="BE64" s="539"/>
      <c r="BF64" s="175"/>
      <c r="BG64" s="176"/>
      <c r="BH64" s="172"/>
      <c r="BI64" s="169"/>
      <c r="BJ64" s="169"/>
      <c r="BK64" s="549">
        <f t="shared" si="54"/>
        <v>0</v>
      </c>
      <c r="BL64" s="539"/>
      <c r="BM64" s="175"/>
      <c r="BN64" s="176"/>
      <c r="BO64" s="172"/>
      <c r="BP64" s="169"/>
      <c r="BQ64" s="169"/>
      <c r="BR64" s="549">
        <f t="shared" si="55"/>
        <v>0</v>
      </c>
      <c r="BS64" s="539"/>
      <c r="BT64" s="175"/>
      <c r="BU64" s="176"/>
      <c r="BV64" s="172"/>
      <c r="BW64" s="169"/>
      <c r="BX64" s="169"/>
      <c r="BY64" s="549">
        <f t="shared" si="56"/>
        <v>0</v>
      </c>
      <c r="BZ64" s="539"/>
      <c r="CA64" s="175"/>
      <c r="CB64" s="176"/>
      <c r="CC64" s="172"/>
      <c r="CD64" s="169"/>
      <c r="CE64" s="169"/>
      <c r="CF64" s="549">
        <f t="shared" si="57"/>
        <v>0</v>
      </c>
      <c r="CG64" s="539"/>
      <c r="CH64" s="175"/>
      <c r="CI64" s="176"/>
      <c r="CJ64" s="172"/>
      <c r="CK64" s="169"/>
      <c r="CL64" s="169"/>
      <c r="CM64" s="549">
        <f t="shared" si="58"/>
        <v>0</v>
      </c>
      <c r="CN64" s="539"/>
      <c r="CO64" s="175"/>
      <c r="CP64" s="176"/>
      <c r="CQ64" s="172"/>
      <c r="CR64" s="169"/>
      <c r="CS64" s="169"/>
      <c r="CT64" s="549">
        <f t="shared" si="59"/>
        <v>0</v>
      </c>
      <c r="CU64" s="539"/>
      <c r="CV64" s="175"/>
      <c r="CW64" s="176"/>
      <c r="CX64" s="361"/>
      <c r="CY64" s="108"/>
      <c r="CZ64" s="108"/>
      <c r="DA64" s="549">
        <f t="shared" si="60"/>
        <v>0</v>
      </c>
      <c r="DB64" s="539"/>
      <c r="DC64" s="439"/>
      <c r="DD64" s="439"/>
      <c r="DE64" s="108"/>
      <c r="DF64" s="108"/>
      <c r="DG64" s="108"/>
      <c r="DH64" s="549">
        <f t="shared" si="61"/>
        <v>0</v>
      </c>
      <c r="DI64" s="539"/>
      <c r="DJ64" s="439"/>
      <c r="DK64" s="440"/>
      <c r="DL64" s="555">
        <f t="shared" ca="1" si="33"/>
        <v>0</v>
      </c>
      <c r="DM64" s="539">
        <f>DN64*Довідники!$H$2</f>
        <v>0</v>
      </c>
      <c r="DN64" s="549">
        <f t="shared" si="62"/>
        <v>0</v>
      </c>
      <c r="DO64" s="541" t="str">
        <f t="shared" si="63"/>
        <v xml:space="preserve"> </v>
      </c>
      <c r="DP64" s="556" t="str">
        <f>IF(OR(DO64&lt;Довідники!$J$3, DO64&gt;Довідники!$K$3), "!", "")</f>
        <v>!</v>
      </c>
      <c r="DQ64" s="557"/>
      <c r="DR64" s="558" t="str">
        <f t="shared" si="64"/>
        <v/>
      </c>
      <c r="DS64" s="528"/>
      <c r="DT64" s="555"/>
      <c r="DU64" s="539"/>
      <c r="DV64" s="539"/>
      <c r="DW64" s="540"/>
      <c r="DX64" s="557"/>
      <c r="DY64" s="568"/>
      <c r="DZ64" s="569"/>
      <c r="EA64" s="570"/>
      <c r="ED64" s="91" t="e">
        <f t="shared" ca="1" si="37"/>
        <v>#NAME?</v>
      </c>
      <c r="EE64" s="91" t="e">
        <f t="shared" ca="1" si="38"/>
        <v>#NAME?</v>
      </c>
      <c r="EF64" s="91" t="e">
        <f t="shared" ca="1" si="39"/>
        <v>#NAME?</v>
      </c>
      <c r="EG64" s="91" t="e">
        <f t="shared" ca="1" si="40"/>
        <v>#NAME?</v>
      </c>
      <c r="EH64" s="91" t="e">
        <f t="shared" ca="1" si="41"/>
        <v>#NAME?</v>
      </c>
      <c r="EI64" s="91" t="e">
        <f t="shared" ca="1" si="42"/>
        <v>#NAME?</v>
      </c>
      <c r="EJ64" s="91" t="e">
        <f t="shared" ca="1" si="43"/>
        <v>#NAME?</v>
      </c>
      <c r="EL64" s="207" t="str">
        <f t="shared" ca="1" si="44"/>
        <v/>
      </c>
      <c r="EM64" s="91" t="str">
        <f t="shared" si="45"/>
        <v/>
      </c>
      <c r="EN64" s="91" t="str" cm="1">
        <f t="array" ref="EN64">IF(OR(SUM(ISTEXT(R64:T64)*1,ISNUMBER(W64:X64)*1)&gt;0,SUM(ISTEXT(Y64:AA64)*1,ISNUMBER(AD64:AE64)*1)&gt;0,SUM(ISTEXT(AF64:AH64)*1,ISNUMBER(AK64:AL64)*1)&gt;0,SUM(ISTEXT(AM64:AO64)*1,ISNUMBER(AR64:AS64)*1)&gt;0,SUM(ISTEXT(AT64:AV64)*1,ISNUMBER(AY64:AZ64)*1)&gt;0,SUM(ISTEXT(BA64:BC64)*1,ISNUMBER(BF64:BG64)*1)&gt;0,SUM(ISTEXT(BH64:BJ64)*1,ISNUMBER(BM64:BN64)*1)&gt;0,SUM(ISTEXT(BO64:BQ64)*1,ISNUMBER(BT64:BU64)*1)&gt;0,SUM(ISTEXT(BV64:BX64)*1,ISNUMBER(CA64:CB64)*1)&gt;0,SUM(ISTEXT(CC64:CE64)*1,ISNUMBER(CH64:CI64)*1)&gt;0,SUM(ISTEXT(CJ64:CL64)*1,ISNUMBER(CO64:CP64)*1)&gt;0,SUM(ISTEXT(CQ64:CS64)*1,ISNUMBER(CV64:CW64)*1)&gt;0),"!","")</f>
        <v/>
      </c>
      <c r="EO64" s="91" t="e">
        <f t="shared" ca="1" si="46"/>
        <v>#NAME?</v>
      </c>
      <c r="EP64" s="74" t="e">
        <f t="shared" ca="1" si="47"/>
        <v>#NAME?</v>
      </c>
    </row>
    <row r="65" spans="1:146" hidden="1" x14ac:dyDescent="0.2">
      <c r="A65" s="528" t="e">
        <f ca="1">IF(AND(TRIM($B65)&lt;&gt;"",$E65&lt;&gt;"",$EP65=""),MAX($A$10:A64)+1,"")</f>
        <v>#NAME?</v>
      </c>
      <c r="B65" s="312"/>
      <c r="C65" s="531" t="str">
        <f>IF(ISBLANK(D65)=FALSE,VLOOKUP(D65,Довідники!$B$2:$C$45,2,FALSE),"")</f>
        <v/>
      </c>
      <c r="D65" s="410"/>
      <c r="E65" s="313"/>
      <c r="F65" s="538" t="str">
        <f>_xlfn.CONCAT(IF($X65=Довідники!$E$4,$R$4&amp;",",""),IF($AE65=Довідники!$E$4,$Y$4&amp;",",""),IF($AL65=Довідники!$E$4,$AF$4&amp;",",""),IF($AS65=Довідники!$E$4,$AM$4&amp;",",""),IF($AZ65=Довідники!$E$4,$AT$4&amp;",",""),IF($BG65=Довідники!$E$4,$BA$4&amp;",",""),IF($BN65=Довідники!$E$4,$BH$4&amp;",",""),IF($BU65=Довідники!$E$4,$BO$4&amp;",",""),IF($CB65=Довідники!$E$4,$BV$4&amp;",",""),IF($CI65=Довідники!$E$4,$CC$4&amp;",",""),IF($CP65=Довідники!$E$4,$CJ$4&amp;",",""),IF($CW65=Довідники!$E$4,$CQ$4&amp;",",""),IF($DD65=Довідники!$E$4,$CX$4&amp;",",""),IF($DK65=Довідники!$E$4,$DE$4&amp;",",""))</f>
        <v/>
      </c>
      <c r="G65" s="538" t="str">
        <f>_xlfn.CONCAT(IF($X65=Довідники!$E$3,$R$4&amp;",",""),IF($X65=Довідники!$E$5,$R$4&amp;"*,",""),IF($AE65=Довідники!$E$3,$Y$4&amp;",",""),IF($AE65=Довідники!$E$5,$Y$4&amp;"*,",""),IF($AL65=Довідники!$E$3,$AF$4&amp;",",""),IF($AL65=Довідники!$E$5,$AF$4&amp;"*,",""),IF($AS65=Довідники!$E$3,$AM$4&amp;",",""),IF($AS65=Довідники!$E$5,$AM$4&amp;"*,",""),IF($AZ65=Довідники!$E$3,$AT$4&amp;",",""),IF($AZ65=Довідники!$E$5,$AT$4&amp;"*,",""),IF($BG65=Довідники!$E$3,$BA$4&amp;",",""),IF($BG65=Довідники!$E$5,$BA$4&amp;"*,",""),IF($BN65=Довідники!$E$3,$BH$4&amp;",",""),IF($BN65=Довідники!$E$5,$BH$4&amp;"*,",""),IF($BU65=Довідники!$E$3,$BO$4&amp;",",""),IF($BU65=Довідники!$E$5,$BO$4&amp;"*,",""),IF($CB65=Довідники!$E$3,$BV$4&amp;",",""),IF($CB65=Довідники!$E$5,$BV$4&amp;"*,",""),IF($CI65=Довідники!$E$3,$CC$4&amp;",",""),IF($CI65=Довідники!$E$5,$CC$4&amp;"*,",""),IF($CP65=Довідники!$E$3,$CJ$4&amp;",",""),IF($CP65=Довідники!$E$5,$CJ$4&amp;"*,",""),IF($CW65=Довідники!$E$3,$CQ$4&amp;",",""),IF($CW65=Довідники!$E$5,$CQ$4&amp;"*,",""),IF($DD65=Довідники!$E$3,$CX$4&amp;",",""),IF($DD65=Довідники!$E$5,$CX$4&amp;"*,",""),IF($DK65=Довідники!$E$3,$DE$4&amp;",",""),IF($DK65=Довідники!$E$5,$DE$4&amp;"*,",""))</f>
        <v/>
      </c>
      <c r="H65" s="538" t="str">
        <f>_xlfn.CONCAT(IF($W65=Довідники!$N$4,$R$4&amp;",",""),IF($AD65=Довідники!$N$4,$Y$4&amp;",",""),IF($AK65=Довідники!$N$4,$AF$4&amp;",",""),IF($AR65=Довідники!$N$4,$AM$4&amp;",",""),IF($AY65=Довідники!$N$4,$AT$4&amp;",",""),IF($BF65=Довідники!$N$4,$BA$4&amp;",",""),IF($BM65=Довідники!$N$4,$BH$4&amp;",",""),IF($BT65=Довідники!$N$4,$BO$4&amp;",",""),IF($CA65=Довідники!$N$4,$BV$4&amp;",",""),IF($CH65=Довідники!$N$4,$CC$4&amp;",",""),IF($CO65=Довідники!$N$4,$CJ$4&amp;",",""),IF($CV65=Довідники!$N$4,$CQ$4&amp;",",""),IF($DC65=Довідники!$N$4,$CX$4&amp;",",""),IF($DJ65=Довідники!$N$4,$DE$4&amp;",",""))</f>
        <v/>
      </c>
      <c r="I65" s="538" t="str">
        <f>_xlfn.CONCAT(IF($W65=Довідники!$N$3,$R$4&amp;",",""),IF($AD65=Довідники!$N$3,$Y$4&amp;",",""),IF($AK65=Довідники!$N$3,$AF$4&amp;",",""),IF($AR65=Довідники!$N$3,$AM$4&amp;",",""),IF($AY65=Довідники!$N$3,$AT$4&amp;",",""),IF($BF65=Довідники!$N$3,$BA$4&amp;",",""),IF($BM65=Довідники!$N$3,$BH$4&amp;",",""),IF($BT65=Довідники!$N$3,$BO$4&amp;",",""),IF($CA65=Довідники!$N$3,$BV$4&amp;",",""),IF($CH65=Довідники!$N$3,$CC$4&amp;",",""),IF($CO65=Довідники!$N$3,$CJ$4&amp;",",""),IF($CV65=Довідники!$N$3,$CQ$4&amp;",",""),IF($DC65=Довідники!$N$3,$CX$4&amp;",",""),IF($DJ65=Довідники!$N$3,$DE$4&amp;",",""))</f>
        <v/>
      </c>
      <c r="J65" s="538"/>
      <c r="K65" s="538"/>
      <c r="L65" s="538">
        <f t="shared" ca="1" si="16"/>
        <v>0</v>
      </c>
      <c r="M65" s="539">
        <f t="shared" ca="1" si="17"/>
        <v>0</v>
      </c>
      <c r="N65" s="539">
        <f t="shared" ca="1" si="18"/>
        <v>0</v>
      </c>
      <c r="O65" s="540">
        <f t="shared" ca="1" si="19"/>
        <v>0</v>
      </c>
      <c r="P65" s="541" t="str">
        <f t="shared" si="20"/>
        <v/>
      </c>
      <c r="Q65" s="542" t="str">
        <f>IF(IF(TRIM(P65)="",FALSE,OR($P65&lt;Довідники!$J$8,$P65&gt;Довідники!$K$8)),"!","")</f>
        <v/>
      </c>
      <c r="R65" s="172"/>
      <c r="S65" s="169"/>
      <c r="T65" s="169"/>
      <c r="U65" s="549">
        <f t="shared" si="48"/>
        <v>0</v>
      </c>
      <c r="V65" s="539"/>
      <c r="W65" s="175"/>
      <c r="X65" s="176"/>
      <c r="Y65" s="172"/>
      <c r="Z65" s="169"/>
      <c r="AA65" s="169"/>
      <c r="AB65" s="549">
        <f t="shared" si="49"/>
        <v>0</v>
      </c>
      <c r="AC65" s="539"/>
      <c r="AD65" s="175"/>
      <c r="AE65" s="176"/>
      <c r="AF65" s="172"/>
      <c r="AG65" s="169"/>
      <c r="AH65" s="169"/>
      <c r="AI65" s="549">
        <f t="shared" si="50"/>
        <v>0</v>
      </c>
      <c r="AJ65" s="539"/>
      <c r="AK65" s="175"/>
      <c r="AL65" s="176"/>
      <c r="AM65" s="172"/>
      <c r="AN65" s="169"/>
      <c r="AO65" s="169"/>
      <c r="AP65" s="549">
        <f t="shared" si="51"/>
        <v>0</v>
      </c>
      <c r="AQ65" s="539"/>
      <c r="AR65" s="175"/>
      <c r="AS65" s="176"/>
      <c r="AT65" s="172"/>
      <c r="AU65" s="169"/>
      <c r="AV65" s="169"/>
      <c r="AW65" s="549">
        <f t="shared" si="52"/>
        <v>0</v>
      </c>
      <c r="AX65" s="539"/>
      <c r="AY65" s="175"/>
      <c r="AZ65" s="176"/>
      <c r="BA65" s="172"/>
      <c r="BB65" s="169"/>
      <c r="BC65" s="169"/>
      <c r="BD65" s="549">
        <f t="shared" si="53"/>
        <v>0</v>
      </c>
      <c r="BE65" s="539"/>
      <c r="BF65" s="175"/>
      <c r="BG65" s="176"/>
      <c r="BH65" s="172"/>
      <c r="BI65" s="169"/>
      <c r="BJ65" s="169"/>
      <c r="BK65" s="549">
        <f t="shared" si="54"/>
        <v>0</v>
      </c>
      <c r="BL65" s="539"/>
      <c r="BM65" s="175"/>
      <c r="BN65" s="176"/>
      <c r="BO65" s="172"/>
      <c r="BP65" s="169"/>
      <c r="BQ65" s="169"/>
      <c r="BR65" s="549">
        <f t="shared" si="55"/>
        <v>0</v>
      </c>
      <c r="BS65" s="539"/>
      <c r="BT65" s="175"/>
      <c r="BU65" s="176"/>
      <c r="BV65" s="172"/>
      <c r="BW65" s="169"/>
      <c r="BX65" s="169"/>
      <c r="BY65" s="549">
        <f t="shared" si="56"/>
        <v>0</v>
      </c>
      <c r="BZ65" s="539"/>
      <c r="CA65" s="175"/>
      <c r="CB65" s="176"/>
      <c r="CC65" s="172"/>
      <c r="CD65" s="169"/>
      <c r="CE65" s="169"/>
      <c r="CF65" s="549">
        <f t="shared" si="57"/>
        <v>0</v>
      </c>
      <c r="CG65" s="539"/>
      <c r="CH65" s="175"/>
      <c r="CI65" s="176"/>
      <c r="CJ65" s="172"/>
      <c r="CK65" s="169"/>
      <c r="CL65" s="169"/>
      <c r="CM65" s="549">
        <f t="shared" si="58"/>
        <v>0</v>
      </c>
      <c r="CN65" s="539"/>
      <c r="CO65" s="175"/>
      <c r="CP65" s="176"/>
      <c r="CQ65" s="172"/>
      <c r="CR65" s="169"/>
      <c r="CS65" s="169"/>
      <c r="CT65" s="549">
        <f t="shared" si="59"/>
        <v>0</v>
      </c>
      <c r="CU65" s="539"/>
      <c r="CV65" s="175"/>
      <c r="CW65" s="176"/>
      <c r="CX65" s="361"/>
      <c r="CY65" s="108"/>
      <c r="CZ65" s="108"/>
      <c r="DA65" s="549">
        <f t="shared" si="60"/>
        <v>0</v>
      </c>
      <c r="DB65" s="539"/>
      <c r="DC65" s="439"/>
      <c r="DD65" s="439"/>
      <c r="DE65" s="108"/>
      <c r="DF65" s="108"/>
      <c r="DG65" s="108"/>
      <c r="DH65" s="549">
        <f t="shared" si="61"/>
        <v>0</v>
      </c>
      <c r="DI65" s="539"/>
      <c r="DJ65" s="439"/>
      <c r="DK65" s="440"/>
      <c r="DL65" s="555">
        <f t="shared" ca="1" si="33"/>
        <v>0</v>
      </c>
      <c r="DM65" s="539">
        <f>DN65*Довідники!$H$2</f>
        <v>0</v>
      </c>
      <c r="DN65" s="549">
        <f t="shared" si="62"/>
        <v>0</v>
      </c>
      <c r="DO65" s="541" t="str">
        <f t="shared" si="63"/>
        <v xml:space="preserve"> </v>
      </c>
      <c r="DP65" s="556" t="str">
        <f>IF(OR(DO65&lt;Довідники!$J$3, DO65&gt;Довідники!$K$3), "!", "")</f>
        <v>!</v>
      </c>
      <c r="DQ65" s="557"/>
      <c r="DR65" s="558" t="str">
        <f t="shared" si="64"/>
        <v/>
      </c>
      <c r="DS65" s="528"/>
      <c r="DT65" s="555"/>
      <c r="DU65" s="539"/>
      <c r="DV65" s="539"/>
      <c r="DW65" s="540"/>
      <c r="DX65" s="557"/>
      <c r="DY65" s="568"/>
      <c r="DZ65" s="569"/>
      <c r="EA65" s="570"/>
      <c r="ED65" s="91" t="e">
        <f t="shared" ca="1" si="37"/>
        <v>#NAME?</v>
      </c>
      <c r="EE65" s="91" t="e">
        <f t="shared" ca="1" si="38"/>
        <v>#NAME?</v>
      </c>
      <c r="EF65" s="91" t="e">
        <f t="shared" ca="1" si="39"/>
        <v>#NAME?</v>
      </c>
      <c r="EG65" s="91" t="e">
        <f t="shared" ca="1" si="40"/>
        <v>#NAME?</v>
      </c>
      <c r="EH65" s="91" t="e">
        <f t="shared" ca="1" si="41"/>
        <v>#NAME?</v>
      </c>
      <c r="EI65" s="91" t="e">
        <f t="shared" ca="1" si="42"/>
        <v>#NAME?</v>
      </c>
      <c r="EJ65" s="91" t="e">
        <f t="shared" ca="1" si="43"/>
        <v>#NAME?</v>
      </c>
      <c r="EL65" s="207" t="str">
        <f t="shared" ca="1" si="44"/>
        <v/>
      </c>
      <c r="EM65" s="91" t="str">
        <f t="shared" si="45"/>
        <v/>
      </c>
      <c r="EN65" s="91" t="str" cm="1">
        <f t="array" ref="EN65">IF(OR(SUM(ISTEXT(R65:T65)*1,ISNUMBER(W65:X65)*1)&gt;0,SUM(ISTEXT(Y65:AA65)*1,ISNUMBER(AD65:AE65)*1)&gt;0,SUM(ISTEXT(AF65:AH65)*1,ISNUMBER(AK65:AL65)*1)&gt;0,SUM(ISTEXT(AM65:AO65)*1,ISNUMBER(AR65:AS65)*1)&gt;0,SUM(ISTEXT(AT65:AV65)*1,ISNUMBER(AY65:AZ65)*1)&gt;0,SUM(ISTEXT(BA65:BC65)*1,ISNUMBER(BF65:BG65)*1)&gt;0,SUM(ISTEXT(BH65:BJ65)*1,ISNUMBER(BM65:BN65)*1)&gt;0,SUM(ISTEXT(BO65:BQ65)*1,ISNUMBER(BT65:BU65)*1)&gt;0,SUM(ISTEXT(BV65:BX65)*1,ISNUMBER(CA65:CB65)*1)&gt;0,SUM(ISTEXT(CC65:CE65)*1,ISNUMBER(CH65:CI65)*1)&gt;0,SUM(ISTEXT(CJ65:CL65)*1,ISNUMBER(CO65:CP65)*1)&gt;0,SUM(ISTEXT(CQ65:CS65)*1,ISNUMBER(CV65:CW65)*1)&gt;0),"!","")</f>
        <v/>
      </c>
      <c r="EO65" s="91" t="e">
        <f t="shared" ca="1" si="46"/>
        <v>#NAME?</v>
      </c>
      <c r="EP65" s="74" t="e">
        <f t="shared" ca="1" si="47"/>
        <v>#NAME?</v>
      </c>
    </row>
    <row r="66" spans="1:146" hidden="1" x14ac:dyDescent="0.2">
      <c r="A66" s="528" t="e">
        <f ca="1">IF(AND(TRIM($B66)&lt;&gt;"",$E66&lt;&gt;"",$EP66=""),MAX($A$10:A65)+1,"")</f>
        <v>#NAME?</v>
      </c>
      <c r="B66" s="312"/>
      <c r="C66" s="531" t="str">
        <f>IF(ISBLANK(D66)=FALSE,VLOOKUP(D66,Довідники!$B$2:$C$45,2,FALSE),"")</f>
        <v/>
      </c>
      <c r="D66" s="410"/>
      <c r="E66" s="313"/>
      <c r="F66" s="538" t="str">
        <f>_xlfn.CONCAT(IF($X66=Довідники!$E$4,$R$4&amp;",",""),IF($AE66=Довідники!$E$4,$Y$4&amp;",",""),IF($AL66=Довідники!$E$4,$AF$4&amp;",",""),IF($AS66=Довідники!$E$4,$AM$4&amp;",",""),IF($AZ66=Довідники!$E$4,$AT$4&amp;",",""),IF($BG66=Довідники!$E$4,$BA$4&amp;",",""),IF($BN66=Довідники!$E$4,$BH$4&amp;",",""),IF($BU66=Довідники!$E$4,$BO$4&amp;",",""),IF($CB66=Довідники!$E$4,$BV$4&amp;",",""),IF($CI66=Довідники!$E$4,$CC$4&amp;",",""),IF($CP66=Довідники!$E$4,$CJ$4&amp;",",""),IF($CW66=Довідники!$E$4,$CQ$4&amp;",",""),IF($DD66=Довідники!$E$4,$CX$4&amp;",",""),IF($DK66=Довідники!$E$4,$DE$4&amp;",",""))</f>
        <v/>
      </c>
      <c r="G66" s="538" t="str">
        <f>_xlfn.CONCAT(IF($X66=Довідники!$E$3,$R$4&amp;",",""),IF($X66=Довідники!$E$5,$R$4&amp;"*,",""),IF($AE66=Довідники!$E$3,$Y$4&amp;",",""),IF($AE66=Довідники!$E$5,$Y$4&amp;"*,",""),IF($AL66=Довідники!$E$3,$AF$4&amp;",",""),IF($AL66=Довідники!$E$5,$AF$4&amp;"*,",""),IF($AS66=Довідники!$E$3,$AM$4&amp;",",""),IF($AS66=Довідники!$E$5,$AM$4&amp;"*,",""),IF($AZ66=Довідники!$E$3,$AT$4&amp;",",""),IF($AZ66=Довідники!$E$5,$AT$4&amp;"*,",""),IF($BG66=Довідники!$E$3,$BA$4&amp;",",""),IF($BG66=Довідники!$E$5,$BA$4&amp;"*,",""),IF($BN66=Довідники!$E$3,$BH$4&amp;",",""),IF($BN66=Довідники!$E$5,$BH$4&amp;"*,",""),IF($BU66=Довідники!$E$3,$BO$4&amp;",",""),IF($BU66=Довідники!$E$5,$BO$4&amp;"*,",""),IF($CB66=Довідники!$E$3,$BV$4&amp;",",""),IF($CB66=Довідники!$E$5,$BV$4&amp;"*,",""),IF($CI66=Довідники!$E$3,$CC$4&amp;",",""),IF($CI66=Довідники!$E$5,$CC$4&amp;"*,",""),IF($CP66=Довідники!$E$3,$CJ$4&amp;",",""),IF($CP66=Довідники!$E$5,$CJ$4&amp;"*,",""),IF($CW66=Довідники!$E$3,$CQ$4&amp;",",""),IF($CW66=Довідники!$E$5,$CQ$4&amp;"*,",""),IF($DD66=Довідники!$E$3,$CX$4&amp;",",""),IF($DD66=Довідники!$E$5,$CX$4&amp;"*,",""),IF($DK66=Довідники!$E$3,$DE$4&amp;",",""),IF($DK66=Довідники!$E$5,$DE$4&amp;"*,",""))</f>
        <v/>
      </c>
      <c r="H66" s="538" t="str">
        <f>_xlfn.CONCAT(IF($W66=Довідники!$N$4,$R$4&amp;",",""),IF($AD66=Довідники!$N$4,$Y$4&amp;",",""),IF($AK66=Довідники!$N$4,$AF$4&amp;",",""),IF($AR66=Довідники!$N$4,$AM$4&amp;",",""),IF($AY66=Довідники!$N$4,$AT$4&amp;",",""),IF($BF66=Довідники!$N$4,$BA$4&amp;",",""),IF($BM66=Довідники!$N$4,$BH$4&amp;",",""),IF($BT66=Довідники!$N$4,$BO$4&amp;",",""),IF($CA66=Довідники!$N$4,$BV$4&amp;",",""),IF($CH66=Довідники!$N$4,$CC$4&amp;",",""),IF($CO66=Довідники!$N$4,$CJ$4&amp;",",""),IF($CV66=Довідники!$N$4,$CQ$4&amp;",",""),IF($DC66=Довідники!$N$4,$CX$4&amp;",",""),IF($DJ66=Довідники!$N$4,$DE$4&amp;",",""))</f>
        <v/>
      </c>
      <c r="I66" s="538" t="str">
        <f>_xlfn.CONCAT(IF($W66=Довідники!$N$3,$R$4&amp;",",""),IF($AD66=Довідники!$N$3,$Y$4&amp;",",""),IF($AK66=Довідники!$N$3,$AF$4&amp;",",""),IF($AR66=Довідники!$N$3,$AM$4&amp;",",""),IF($AY66=Довідники!$N$3,$AT$4&amp;",",""),IF($BF66=Довідники!$N$3,$BA$4&amp;",",""),IF($BM66=Довідники!$N$3,$BH$4&amp;",",""),IF($BT66=Довідники!$N$3,$BO$4&amp;",",""),IF($CA66=Довідники!$N$3,$BV$4&amp;",",""),IF($CH66=Довідники!$N$3,$CC$4&amp;",",""),IF($CO66=Довідники!$N$3,$CJ$4&amp;",",""),IF($CV66=Довідники!$N$3,$CQ$4&amp;",",""),IF($DC66=Довідники!$N$3,$CX$4&amp;",",""),IF($DJ66=Довідники!$N$3,$DE$4&amp;",",""))</f>
        <v/>
      </c>
      <c r="J66" s="538"/>
      <c r="K66" s="538"/>
      <c r="L66" s="538">
        <f t="shared" ca="1" si="16"/>
        <v>0</v>
      </c>
      <c r="M66" s="539">
        <f t="shared" ca="1" si="17"/>
        <v>0</v>
      </c>
      <c r="N66" s="539">
        <f t="shared" ca="1" si="18"/>
        <v>0</v>
      </c>
      <c r="O66" s="540">
        <f t="shared" ca="1" si="19"/>
        <v>0</v>
      </c>
      <c r="P66" s="541" t="str">
        <f t="shared" si="20"/>
        <v/>
      </c>
      <c r="Q66" s="542" t="str">
        <f>IF(IF(TRIM(P66)="",FALSE,OR($P66&lt;Довідники!$J$8,$P66&gt;Довідники!$K$8)),"!","")</f>
        <v/>
      </c>
      <c r="R66" s="172"/>
      <c r="S66" s="169"/>
      <c r="T66" s="169"/>
      <c r="U66" s="549">
        <f t="shared" si="48"/>
        <v>0</v>
      </c>
      <c r="V66" s="539"/>
      <c r="W66" s="175"/>
      <c r="X66" s="176"/>
      <c r="Y66" s="172"/>
      <c r="Z66" s="169"/>
      <c r="AA66" s="169"/>
      <c r="AB66" s="549">
        <f t="shared" si="49"/>
        <v>0</v>
      </c>
      <c r="AC66" s="539"/>
      <c r="AD66" s="175"/>
      <c r="AE66" s="176"/>
      <c r="AF66" s="172"/>
      <c r="AG66" s="169"/>
      <c r="AH66" s="169"/>
      <c r="AI66" s="549">
        <f t="shared" si="50"/>
        <v>0</v>
      </c>
      <c r="AJ66" s="539"/>
      <c r="AK66" s="175"/>
      <c r="AL66" s="176"/>
      <c r="AM66" s="172"/>
      <c r="AN66" s="169"/>
      <c r="AO66" s="169"/>
      <c r="AP66" s="549">
        <f t="shared" si="51"/>
        <v>0</v>
      </c>
      <c r="AQ66" s="539"/>
      <c r="AR66" s="175"/>
      <c r="AS66" s="176"/>
      <c r="AT66" s="172"/>
      <c r="AU66" s="169"/>
      <c r="AV66" s="169"/>
      <c r="AW66" s="549">
        <f t="shared" si="52"/>
        <v>0</v>
      </c>
      <c r="AX66" s="539"/>
      <c r="AY66" s="175"/>
      <c r="AZ66" s="176"/>
      <c r="BA66" s="172"/>
      <c r="BB66" s="169"/>
      <c r="BC66" s="169"/>
      <c r="BD66" s="549">
        <f t="shared" si="53"/>
        <v>0</v>
      </c>
      <c r="BE66" s="539"/>
      <c r="BF66" s="175"/>
      <c r="BG66" s="176"/>
      <c r="BH66" s="172"/>
      <c r="BI66" s="169"/>
      <c r="BJ66" s="169"/>
      <c r="BK66" s="549">
        <f t="shared" si="54"/>
        <v>0</v>
      </c>
      <c r="BL66" s="539"/>
      <c r="BM66" s="175"/>
      <c r="BN66" s="176"/>
      <c r="BO66" s="172"/>
      <c r="BP66" s="169"/>
      <c r="BQ66" s="169"/>
      <c r="BR66" s="549">
        <f t="shared" si="55"/>
        <v>0</v>
      </c>
      <c r="BS66" s="539"/>
      <c r="BT66" s="175"/>
      <c r="BU66" s="176"/>
      <c r="BV66" s="172"/>
      <c r="BW66" s="169"/>
      <c r="BX66" s="169"/>
      <c r="BY66" s="549">
        <f t="shared" si="56"/>
        <v>0</v>
      </c>
      <c r="BZ66" s="539"/>
      <c r="CA66" s="175"/>
      <c r="CB66" s="176"/>
      <c r="CC66" s="172"/>
      <c r="CD66" s="169"/>
      <c r="CE66" s="169"/>
      <c r="CF66" s="549">
        <f t="shared" si="57"/>
        <v>0</v>
      </c>
      <c r="CG66" s="539"/>
      <c r="CH66" s="175"/>
      <c r="CI66" s="176"/>
      <c r="CJ66" s="172"/>
      <c r="CK66" s="169"/>
      <c r="CL66" s="169"/>
      <c r="CM66" s="549">
        <f t="shared" si="58"/>
        <v>0</v>
      </c>
      <c r="CN66" s="539"/>
      <c r="CO66" s="175"/>
      <c r="CP66" s="176"/>
      <c r="CQ66" s="172"/>
      <c r="CR66" s="169"/>
      <c r="CS66" s="169"/>
      <c r="CT66" s="549">
        <f t="shared" si="59"/>
        <v>0</v>
      </c>
      <c r="CU66" s="539"/>
      <c r="CV66" s="175"/>
      <c r="CW66" s="176"/>
      <c r="CX66" s="361"/>
      <c r="CY66" s="108"/>
      <c r="CZ66" s="108"/>
      <c r="DA66" s="549">
        <f t="shared" si="60"/>
        <v>0</v>
      </c>
      <c r="DB66" s="539"/>
      <c r="DC66" s="439"/>
      <c r="DD66" s="439"/>
      <c r="DE66" s="108"/>
      <c r="DF66" s="108"/>
      <c r="DG66" s="108"/>
      <c r="DH66" s="549">
        <f t="shared" si="61"/>
        <v>0</v>
      </c>
      <c r="DI66" s="539"/>
      <c r="DJ66" s="439"/>
      <c r="DK66" s="440"/>
      <c r="DL66" s="555">
        <f t="shared" ca="1" si="33"/>
        <v>0</v>
      </c>
      <c r="DM66" s="539">
        <f>DN66*Довідники!$H$2</f>
        <v>0</v>
      </c>
      <c r="DN66" s="549">
        <f t="shared" si="62"/>
        <v>0</v>
      </c>
      <c r="DO66" s="541" t="str">
        <f t="shared" si="63"/>
        <v xml:space="preserve"> </v>
      </c>
      <c r="DP66" s="556" t="str">
        <f>IF(OR(DO66&lt;Довідники!$J$3, DO66&gt;Довідники!$K$3), "!", "")</f>
        <v>!</v>
      </c>
      <c r="DQ66" s="557"/>
      <c r="DR66" s="558" t="str">
        <f t="shared" si="64"/>
        <v/>
      </c>
      <c r="DS66" s="528"/>
      <c r="DT66" s="555"/>
      <c r="DU66" s="539"/>
      <c r="DV66" s="539"/>
      <c r="DW66" s="540"/>
      <c r="DX66" s="557"/>
      <c r="DY66" s="568"/>
      <c r="DZ66" s="569"/>
      <c r="EA66" s="570"/>
      <c r="ED66" s="91" t="e">
        <f t="shared" ca="1" si="37"/>
        <v>#NAME?</v>
      </c>
      <c r="EE66" s="91" t="e">
        <f t="shared" ca="1" si="38"/>
        <v>#NAME?</v>
      </c>
      <c r="EF66" s="91" t="e">
        <f t="shared" ca="1" si="39"/>
        <v>#NAME?</v>
      </c>
      <c r="EG66" s="91" t="e">
        <f t="shared" ca="1" si="40"/>
        <v>#NAME?</v>
      </c>
      <c r="EH66" s="91" t="e">
        <f t="shared" ca="1" si="41"/>
        <v>#NAME?</v>
      </c>
      <c r="EI66" s="91" t="e">
        <f t="shared" ca="1" si="42"/>
        <v>#NAME?</v>
      </c>
      <c r="EJ66" s="91" t="e">
        <f t="shared" ca="1" si="43"/>
        <v>#NAME?</v>
      </c>
      <c r="EL66" s="207" t="str">
        <f t="shared" ca="1" si="44"/>
        <v/>
      </c>
      <c r="EM66" s="91" t="str">
        <f t="shared" si="45"/>
        <v/>
      </c>
      <c r="EN66" s="91" t="str" cm="1">
        <f t="array" ref="EN66">IF(OR(SUM(ISTEXT(R66:T66)*1,ISNUMBER(W66:X66)*1)&gt;0,SUM(ISTEXT(Y66:AA66)*1,ISNUMBER(AD66:AE66)*1)&gt;0,SUM(ISTEXT(AF66:AH66)*1,ISNUMBER(AK66:AL66)*1)&gt;0,SUM(ISTEXT(AM66:AO66)*1,ISNUMBER(AR66:AS66)*1)&gt;0,SUM(ISTEXT(AT66:AV66)*1,ISNUMBER(AY66:AZ66)*1)&gt;0,SUM(ISTEXT(BA66:BC66)*1,ISNUMBER(BF66:BG66)*1)&gt;0,SUM(ISTEXT(BH66:BJ66)*1,ISNUMBER(BM66:BN66)*1)&gt;0,SUM(ISTEXT(BO66:BQ66)*1,ISNUMBER(BT66:BU66)*1)&gt;0,SUM(ISTEXT(BV66:BX66)*1,ISNUMBER(CA66:CB66)*1)&gt;0,SUM(ISTEXT(CC66:CE66)*1,ISNUMBER(CH66:CI66)*1)&gt;0,SUM(ISTEXT(CJ66:CL66)*1,ISNUMBER(CO66:CP66)*1)&gt;0,SUM(ISTEXT(CQ66:CS66)*1,ISNUMBER(CV66:CW66)*1)&gt;0),"!","")</f>
        <v/>
      </c>
      <c r="EO66" s="91" t="e">
        <f t="shared" ca="1" si="46"/>
        <v>#NAME?</v>
      </c>
      <c r="EP66" s="74" t="e">
        <f t="shared" ca="1" si="47"/>
        <v>#NAME?</v>
      </c>
    </row>
    <row r="67" spans="1:146" hidden="1" x14ac:dyDescent="0.2">
      <c r="A67" s="528" t="e">
        <f ca="1">IF(AND(TRIM($B67)&lt;&gt;"",$E67&lt;&gt;"",$EP67=""),MAX($A$10:A66)+1,"")</f>
        <v>#NAME?</v>
      </c>
      <c r="B67" s="312"/>
      <c r="C67" s="531" t="str">
        <f>IF(ISBLANK(D67)=FALSE,VLOOKUP(D67,Довідники!$B$2:$C$45,2,FALSE),"")</f>
        <v/>
      </c>
      <c r="D67" s="410"/>
      <c r="E67" s="313"/>
      <c r="F67" s="538" t="str">
        <f>_xlfn.CONCAT(IF($X67=Довідники!$E$4,$R$4&amp;",",""),IF($AE67=Довідники!$E$4,$Y$4&amp;",",""),IF($AL67=Довідники!$E$4,$AF$4&amp;",",""),IF($AS67=Довідники!$E$4,$AM$4&amp;",",""),IF($AZ67=Довідники!$E$4,$AT$4&amp;",",""),IF($BG67=Довідники!$E$4,$BA$4&amp;",",""),IF($BN67=Довідники!$E$4,$BH$4&amp;",",""),IF($BU67=Довідники!$E$4,$BO$4&amp;",",""),IF($CB67=Довідники!$E$4,$BV$4&amp;",",""),IF($CI67=Довідники!$E$4,$CC$4&amp;",",""),IF($CP67=Довідники!$E$4,$CJ$4&amp;",",""),IF($CW67=Довідники!$E$4,$CQ$4&amp;",",""),IF($DD67=Довідники!$E$4,$CX$4&amp;",",""),IF($DK67=Довідники!$E$4,$DE$4&amp;",",""))</f>
        <v/>
      </c>
      <c r="G67" s="538" t="str">
        <f>_xlfn.CONCAT(IF($X67=Довідники!$E$3,$R$4&amp;",",""),IF($X67=Довідники!$E$5,$R$4&amp;"*,",""),IF($AE67=Довідники!$E$3,$Y$4&amp;",",""),IF($AE67=Довідники!$E$5,$Y$4&amp;"*,",""),IF($AL67=Довідники!$E$3,$AF$4&amp;",",""),IF($AL67=Довідники!$E$5,$AF$4&amp;"*,",""),IF($AS67=Довідники!$E$3,$AM$4&amp;",",""),IF($AS67=Довідники!$E$5,$AM$4&amp;"*,",""),IF($AZ67=Довідники!$E$3,$AT$4&amp;",",""),IF($AZ67=Довідники!$E$5,$AT$4&amp;"*,",""),IF($BG67=Довідники!$E$3,$BA$4&amp;",",""),IF($BG67=Довідники!$E$5,$BA$4&amp;"*,",""),IF($BN67=Довідники!$E$3,$BH$4&amp;",",""),IF($BN67=Довідники!$E$5,$BH$4&amp;"*,",""),IF($BU67=Довідники!$E$3,$BO$4&amp;",",""),IF($BU67=Довідники!$E$5,$BO$4&amp;"*,",""),IF($CB67=Довідники!$E$3,$BV$4&amp;",",""),IF($CB67=Довідники!$E$5,$BV$4&amp;"*,",""),IF($CI67=Довідники!$E$3,$CC$4&amp;",",""),IF($CI67=Довідники!$E$5,$CC$4&amp;"*,",""),IF($CP67=Довідники!$E$3,$CJ$4&amp;",",""),IF($CP67=Довідники!$E$5,$CJ$4&amp;"*,",""),IF($CW67=Довідники!$E$3,$CQ$4&amp;",",""),IF($CW67=Довідники!$E$5,$CQ$4&amp;"*,",""),IF($DD67=Довідники!$E$3,$CX$4&amp;",",""),IF($DD67=Довідники!$E$5,$CX$4&amp;"*,",""),IF($DK67=Довідники!$E$3,$DE$4&amp;",",""),IF($DK67=Довідники!$E$5,$DE$4&amp;"*,",""))</f>
        <v/>
      </c>
      <c r="H67" s="538" t="str">
        <f>_xlfn.CONCAT(IF($W67=Довідники!$N$4,$R$4&amp;",",""),IF($AD67=Довідники!$N$4,$Y$4&amp;",",""),IF($AK67=Довідники!$N$4,$AF$4&amp;",",""),IF($AR67=Довідники!$N$4,$AM$4&amp;",",""),IF($AY67=Довідники!$N$4,$AT$4&amp;",",""),IF($BF67=Довідники!$N$4,$BA$4&amp;",",""),IF($BM67=Довідники!$N$4,$BH$4&amp;",",""),IF($BT67=Довідники!$N$4,$BO$4&amp;",",""),IF($CA67=Довідники!$N$4,$BV$4&amp;",",""),IF($CH67=Довідники!$N$4,$CC$4&amp;",",""),IF($CO67=Довідники!$N$4,$CJ$4&amp;",",""),IF($CV67=Довідники!$N$4,$CQ$4&amp;",",""),IF($DC67=Довідники!$N$4,$CX$4&amp;",",""),IF($DJ67=Довідники!$N$4,$DE$4&amp;",",""))</f>
        <v/>
      </c>
      <c r="I67" s="538" t="str">
        <f>_xlfn.CONCAT(IF($W67=Довідники!$N$3,$R$4&amp;",",""),IF($AD67=Довідники!$N$3,$Y$4&amp;",",""),IF($AK67=Довідники!$N$3,$AF$4&amp;",",""),IF($AR67=Довідники!$N$3,$AM$4&amp;",",""),IF($AY67=Довідники!$N$3,$AT$4&amp;",",""),IF($BF67=Довідники!$N$3,$BA$4&amp;",",""),IF($BM67=Довідники!$N$3,$BH$4&amp;",",""),IF($BT67=Довідники!$N$3,$BO$4&amp;",",""),IF($CA67=Довідники!$N$3,$BV$4&amp;",",""),IF($CH67=Довідники!$N$3,$CC$4&amp;",",""),IF($CO67=Довідники!$N$3,$CJ$4&amp;",",""),IF($CV67=Довідники!$N$3,$CQ$4&amp;",",""),IF($DC67=Довідники!$N$3,$CX$4&amp;",",""),IF($DJ67=Довідники!$N$3,$DE$4&amp;",",""))</f>
        <v/>
      </c>
      <c r="J67" s="538"/>
      <c r="K67" s="538"/>
      <c r="L67" s="538">
        <f t="shared" ca="1" si="16"/>
        <v>0</v>
      </c>
      <c r="M67" s="539">
        <f t="shared" ca="1" si="17"/>
        <v>0</v>
      </c>
      <c r="N67" s="539">
        <f t="shared" ca="1" si="18"/>
        <v>0</v>
      </c>
      <c r="O67" s="540">
        <f t="shared" ca="1" si="19"/>
        <v>0</v>
      </c>
      <c r="P67" s="541" t="str">
        <f t="shared" si="20"/>
        <v/>
      </c>
      <c r="Q67" s="542" t="str">
        <f>IF(IF(TRIM(P67)="",FALSE,OR($P67&lt;Довідники!$J$8,$P67&gt;Довідники!$K$8)),"!","")</f>
        <v/>
      </c>
      <c r="R67" s="172"/>
      <c r="S67" s="169"/>
      <c r="T67" s="169"/>
      <c r="U67" s="549">
        <f t="shared" si="48"/>
        <v>0</v>
      </c>
      <c r="V67" s="539"/>
      <c r="W67" s="175"/>
      <c r="X67" s="176"/>
      <c r="Y67" s="172"/>
      <c r="Z67" s="169"/>
      <c r="AA67" s="169"/>
      <c r="AB67" s="549">
        <f t="shared" si="49"/>
        <v>0</v>
      </c>
      <c r="AC67" s="539"/>
      <c r="AD67" s="175"/>
      <c r="AE67" s="176"/>
      <c r="AF67" s="172"/>
      <c r="AG67" s="169"/>
      <c r="AH67" s="169"/>
      <c r="AI67" s="549">
        <f t="shared" si="50"/>
        <v>0</v>
      </c>
      <c r="AJ67" s="539"/>
      <c r="AK67" s="175"/>
      <c r="AL67" s="176"/>
      <c r="AM67" s="172"/>
      <c r="AN67" s="169"/>
      <c r="AO67" s="169"/>
      <c r="AP67" s="549">
        <f t="shared" si="51"/>
        <v>0</v>
      </c>
      <c r="AQ67" s="539"/>
      <c r="AR67" s="175"/>
      <c r="AS67" s="176"/>
      <c r="AT67" s="172"/>
      <c r="AU67" s="169"/>
      <c r="AV67" s="169"/>
      <c r="AW67" s="549">
        <f t="shared" si="52"/>
        <v>0</v>
      </c>
      <c r="AX67" s="539"/>
      <c r="AY67" s="175"/>
      <c r="AZ67" s="176"/>
      <c r="BA67" s="172"/>
      <c r="BB67" s="169"/>
      <c r="BC67" s="169"/>
      <c r="BD67" s="549">
        <f t="shared" si="53"/>
        <v>0</v>
      </c>
      <c r="BE67" s="539"/>
      <c r="BF67" s="175"/>
      <c r="BG67" s="176"/>
      <c r="BH67" s="172"/>
      <c r="BI67" s="169"/>
      <c r="BJ67" s="169"/>
      <c r="BK67" s="549">
        <f t="shared" si="54"/>
        <v>0</v>
      </c>
      <c r="BL67" s="539"/>
      <c r="BM67" s="175"/>
      <c r="BN67" s="176"/>
      <c r="BO67" s="172"/>
      <c r="BP67" s="169"/>
      <c r="BQ67" s="169"/>
      <c r="BR67" s="549">
        <f t="shared" si="55"/>
        <v>0</v>
      </c>
      <c r="BS67" s="539"/>
      <c r="BT67" s="175"/>
      <c r="BU67" s="176"/>
      <c r="BV67" s="172"/>
      <c r="BW67" s="169"/>
      <c r="BX67" s="169"/>
      <c r="BY67" s="549">
        <f t="shared" si="56"/>
        <v>0</v>
      </c>
      <c r="BZ67" s="539"/>
      <c r="CA67" s="175"/>
      <c r="CB67" s="176"/>
      <c r="CC67" s="172"/>
      <c r="CD67" s="169"/>
      <c r="CE67" s="169"/>
      <c r="CF67" s="549">
        <f t="shared" si="57"/>
        <v>0</v>
      </c>
      <c r="CG67" s="539"/>
      <c r="CH67" s="175"/>
      <c r="CI67" s="176"/>
      <c r="CJ67" s="172"/>
      <c r="CK67" s="169"/>
      <c r="CL67" s="169"/>
      <c r="CM67" s="549">
        <f t="shared" si="58"/>
        <v>0</v>
      </c>
      <c r="CN67" s="539"/>
      <c r="CO67" s="175"/>
      <c r="CP67" s="176"/>
      <c r="CQ67" s="172"/>
      <c r="CR67" s="169"/>
      <c r="CS67" s="169"/>
      <c r="CT67" s="549">
        <f t="shared" si="59"/>
        <v>0</v>
      </c>
      <c r="CU67" s="539"/>
      <c r="CV67" s="175"/>
      <c r="CW67" s="176"/>
      <c r="CX67" s="361"/>
      <c r="CY67" s="108"/>
      <c r="CZ67" s="108"/>
      <c r="DA67" s="549">
        <f t="shared" si="60"/>
        <v>0</v>
      </c>
      <c r="DB67" s="539"/>
      <c r="DC67" s="439"/>
      <c r="DD67" s="439"/>
      <c r="DE67" s="108"/>
      <c r="DF67" s="108"/>
      <c r="DG67" s="108"/>
      <c r="DH67" s="549">
        <f t="shared" si="61"/>
        <v>0</v>
      </c>
      <c r="DI67" s="539"/>
      <c r="DJ67" s="439"/>
      <c r="DK67" s="440"/>
      <c r="DL67" s="555">
        <f t="shared" ca="1" si="33"/>
        <v>0</v>
      </c>
      <c r="DM67" s="539">
        <f>DN67*Довідники!$H$2</f>
        <v>0</v>
      </c>
      <c r="DN67" s="549">
        <f t="shared" si="62"/>
        <v>0</v>
      </c>
      <c r="DO67" s="541" t="str">
        <f t="shared" si="63"/>
        <v xml:space="preserve"> </v>
      </c>
      <c r="DP67" s="556" t="str">
        <f>IF(OR(DO67&lt;Довідники!$J$3, DO67&gt;Довідники!$K$3), "!", "")</f>
        <v>!</v>
      </c>
      <c r="DQ67" s="557"/>
      <c r="DR67" s="558" t="str">
        <f t="shared" si="64"/>
        <v/>
      </c>
      <c r="DS67" s="528"/>
      <c r="DT67" s="555"/>
      <c r="DU67" s="539"/>
      <c r="DV67" s="539"/>
      <c r="DW67" s="540"/>
      <c r="DX67" s="557"/>
      <c r="DY67" s="568"/>
      <c r="DZ67" s="569"/>
      <c r="EA67" s="570"/>
      <c r="ED67" s="91" t="e">
        <f t="shared" ca="1" si="37"/>
        <v>#NAME?</v>
      </c>
      <c r="EE67" s="91" t="e">
        <f t="shared" ca="1" si="38"/>
        <v>#NAME?</v>
      </c>
      <c r="EF67" s="91" t="e">
        <f t="shared" ca="1" si="39"/>
        <v>#NAME?</v>
      </c>
      <c r="EG67" s="91" t="e">
        <f t="shared" ca="1" si="40"/>
        <v>#NAME?</v>
      </c>
      <c r="EH67" s="91" t="e">
        <f t="shared" ca="1" si="41"/>
        <v>#NAME?</v>
      </c>
      <c r="EI67" s="91" t="e">
        <f t="shared" ca="1" si="42"/>
        <v>#NAME?</v>
      </c>
      <c r="EJ67" s="91" t="e">
        <f t="shared" ca="1" si="43"/>
        <v>#NAME?</v>
      </c>
      <c r="EL67" s="207" t="str">
        <f t="shared" ca="1" si="44"/>
        <v/>
      </c>
      <c r="EM67" s="91" t="str">
        <f t="shared" si="45"/>
        <v/>
      </c>
      <c r="EN67" s="91" t="str" cm="1">
        <f t="array" ref="EN67">IF(OR(SUM(ISTEXT(R67:T67)*1,ISNUMBER(W67:X67)*1)&gt;0,SUM(ISTEXT(Y67:AA67)*1,ISNUMBER(AD67:AE67)*1)&gt;0,SUM(ISTEXT(AF67:AH67)*1,ISNUMBER(AK67:AL67)*1)&gt;0,SUM(ISTEXT(AM67:AO67)*1,ISNUMBER(AR67:AS67)*1)&gt;0,SUM(ISTEXT(AT67:AV67)*1,ISNUMBER(AY67:AZ67)*1)&gt;0,SUM(ISTEXT(BA67:BC67)*1,ISNUMBER(BF67:BG67)*1)&gt;0,SUM(ISTEXT(BH67:BJ67)*1,ISNUMBER(BM67:BN67)*1)&gt;0,SUM(ISTEXT(BO67:BQ67)*1,ISNUMBER(BT67:BU67)*1)&gt;0,SUM(ISTEXT(BV67:BX67)*1,ISNUMBER(CA67:CB67)*1)&gt;0,SUM(ISTEXT(CC67:CE67)*1,ISNUMBER(CH67:CI67)*1)&gt;0,SUM(ISTEXT(CJ67:CL67)*1,ISNUMBER(CO67:CP67)*1)&gt;0,SUM(ISTEXT(CQ67:CS67)*1,ISNUMBER(CV67:CW67)*1)&gt;0),"!","")</f>
        <v/>
      </c>
      <c r="EO67" s="91" t="e">
        <f t="shared" ca="1" si="46"/>
        <v>#NAME?</v>
      </c>
      <c r="EP67" s="74" t="e">
        <f t="shared" ca="1" si="47"/>
        <v>#NAME?</v>
      </c>
    </row>
    <row r="68" spans="1:146" hidden="1" x14ac:dyDescent="0.2">
      <c r="A68" s="528" t="e">
        <f ca="1">IF(AND(TRIM($B68)&lt;&gt;"",$E68&lt;&gt;"",$EP68=""),MAX($A$10:A67)+1,"")</f>
        <v>#NAME?</v>
      </c>
      <c r="B68" s="312"/>
      <c r="C68" s="531" t="str">
        <f>IF(ISBLANK(D68)=FALSE,VLOOKUP(D68,Довідники!$B$2:$C$45,2,FALSE),"")</f>
        <v/>
      </c>
      <c r="D68" s="410"/>
      <c r="E68" s="313"/>
      <c r="F68" s="538" t="str">
        <f>_xlfn.CONCAT(IF($X68=Довідники!$E$4,$R$4&amp;",",""),IF($AE68=Довідники!$E$4,$Y$4&amp;",",""),IF($AL68=Довідники!$E$4,$AF$4&amp;",",""),IF($AS68=Довідники!$E$4,$AM$4&amp;",",""),IF($AZ68=Довідники!$E$4,$AT$4&amp;",",""),IF($BG68=Довідники!$E$4,$BA$4&amp;",",""),IF($BN68=Довідники!$E$4,$BH$4&amp;",",""),IF($BU68=Довідники!$E$4,$BO$4&amp;",",""),IF($CB68=Довідники!$E$4,$BV$4&amp;",",""),IF($CI68=Довідники!$E$4,$CC$4&amp;",",""),IF($CP68=Довідники!$E$4,$CJ$4&amp;",",""),IF($CW68=Довідники!$E$4,$CQ$4&amp;",",""),IF($DD68=Довідники!$E$4,$CX$4&amp;",",""),IF($DK68=Довідники!$E$4,$DE$4&amp;",",""))</f>
        <v/>
      </c>
      <c r="G68" s="538" t="str">
        <f>_xlfn.CONCAT(IF($X68=Довідники!$E$3,$R$4&amp;",",""),IF($X68=Довідники!$E$5,$R$4&amp;"*,",""),IF($AE68=Довідники!$E$3,$Y$4&amp;",",""),IF($AE68=Довідники!$E$5,$Y$4&amp;"*,",""),IF($AL68=Довідники!$E$3,$AF$4&amp;",",""),IF($AL68=Довідники!$E$5,$AF$4&amp;"*,",""),IF($AS68=Довідники!$E$3,$AM$4&amp;",",""),IF($AS68=Довідники!$E$5,$AM$4&amp;"*,",""),IF($AZ68=Довідники!$E$3,$AT$4&amp;",",""),IF($AZ68=Довідники!$E$5,$AT$4&amp;"*,",""),IF($BG68=Довідники!$E$3,$BA$4&amp;",",""),IF($BG68=Довідники!$E$5,$BA$4&amp;"*,",""),IF($BN68=Довідники!$E$3,$BH$4&amp;",",""),IF($BN68=Довідники!$E$5,$BH$4&amp;"*,",""),IF($BU68=Довідники!$E$3,$BO$4&amp;",",""),IF($BU68=Довідники!$E$5,$BO$4&amp;"*,",""),IF($CB68=Довідники!$E$3,$BV$4&amp;",",""),IF($CB68=Довідники!$E$5,$BV$4&amp;"*,",""),IF($CI68=Довідники!$E$3,$CC$4&amp;",",""),IF($CI68=Довідники!$E$5,$CC$4&amp;"*,",""),IF($CP68=Довідники!$E$3,$CJ$4&amp;",",""),IF($CP68=Довідники!$E$5,$CJ$4&amp;"*,",""),IF($CW68=Довідники!$E$3,$CQ$4&amp;",",""),IF($CW68=Довідники!$E$5,$CQ$4&amp;"*,",""),IF($DD68=Довідники!$E$3,$CX$4&amp;",",""),IF($DD68=Довідники!$E$5,$CX$4&amp;"*,",""),IF($DK68=Довідники!$E$3,$DE$4&amp;",",""),IF($DK68=Довідники!$E$5,$DE$4&amp;"*,",""))</f>
        <v/>
      </c>
      <c r="H68" s="538" t="str">
        <f>_xlfn.CONCAT(IF($W68=Довідники!$N$4,$R$4&amp;",",""),IF($AD68=Довідники!$N$4,$Y$4&amp;",",""),IF($AK68=Довідники!$N$4,$AF$4&amp;",",""),IF($AR68=Довідники!$N$4,$AM$4&amp;",",""),IF($AY68=Довідники!$N$4,$AT$4&amp;",",""),IF($BF68=Довідники!$N$4,$BA$4&amp;",",""),IF($BM68=Довідники!$N$4,$BH$4&amp;",",""),IF($BT68=Довідники!$N$4,$BO$4&amp;",",""),IF($CA68=Довідники!$N$4,$BV$4&amp;",",""),IF($CH68=Довідники!$N$4,$CC$4&amp;",",""),IF($CO68=Довідники!$N$4,$CJ$4&amp;",",""),IF($CV68=Довідники!$N$4,$CQ$4&amp;",",""),IF($DC68=Довідники!$N$4,$CX$4&amp;",",""),IF($DJ68=Довідники!$N$4,$DE$4&amp;",",""))</f>
        <v/>
      </c>
      <c r="I68" s="538" t="str">
        <f>_xlfn.CONCAT(IF($W68=Довідники!$N$3,$R$4&amp;",",""),IF($AD68=Довідники!$N$3,$Y$4&amp;",",""),IF($AK68=Довідники!$N$3,$AF$4&amp;",",""),IF($AR68=Довідники!$N$3,$AM$4&amp;",",""),IF($AY68=Довідники!$N$3,$AT$4&amp;",",""),IF($BF68=Довідники!$N$3,$BA$4&amp;",",""),IF($BM68=Довідники!$N$3,$BH$4&amp;",",""),IF($BT68=Довідники!$N$3,$BO$4&amp;",",""),IF($CA68=Довідники!$N$3,$BV$4&amp;",",""),IF($CH68=Довідники!$N$3,$CC$4&amp;",",""),IF($CO68=Довідники!$N$3,$CJ$4&amp;",",""),IF($CV68=Довідники!$N$3,$CQ$4&amp;",",""),IF($DC68=Довідники!$N$3,$CX$4&amp;",",""),IF($DJ68=Довідники!$N$3,$DE$4&amp;",",""))</f>
        <v/>
      </c>
      <c r="J68" s="538"/>
      <c r="K68" s="538"/>
      <c r="L68" s="538">
        <f t="shared" ca="1" si="16"/>
        <v>0</v>
      </c>
      <c r="M68" s="539">
        <f t="shared" ca="1" si="17"/>
        <v>0</v>
      </c>
      <c r="N68" s="539">
        <f t="shared" ca="1" si="18"/>
        <v>0</v>
      </c>
      <c r="O68" s="540">
        <f t="shared" ca="1" si="19"/>
        <v>0</v>
      </c>
      <c r="P68" s="541" t="str">
        <f t="shared" si="20"/>
        <v/>
      </c>
      <c r="Q68" s="542" t="str">
        <f>IF(IF(TRIM(P68)="",FALSE,OR($P68&lt;Довідники!$J$8,$P68&gt;Довідники!$K$8)),"!","")</f>
        <v/>
      </c>
      <c r="R68" s="172"/>
      <c r="S68" s="169"/>
      <c r="T68" s="169"/>
      <c r="U68" s="549">
        <f t="shared" si="48"/>
        <v>0</v>
      </c>
      <c r="V68" s="539"/>
      <c r="W68" s="175"/>
      <c r="X68" s="176"/>
      <c r="Y68" s="172"/>
      <c r="Z68" s="169"/>
      <c r="AA68" s="169"/>
      <c r="AB68" s="549">
        <f t="shared" si="49"/>
        <v>0</v>
      </c>
      <c r="AC68" s="539"/>
      <c r="AD68" s="175"/>
      <c r="AE68" s="176"/>
      <c r="AF68" s="172"/>
      <c r="AG68" s="169"/>
      <c r="AH68" s="169"/>
      <c r="AI68" s="549">
        <f t="shared" si="50"/>
        <v>0</v>
      </c>
      <c r="AJ68" s="539"/>
      <c r="AK68" s="175"/>
      <c r="AL68" s="176"/>
      <c r="AM68" s="172"/>
      <c r="AN68" s="169"/>
      <c r="AO68" s="169"/>
      <c r="AP68" s="549">
        <f t="shared" si="51"/>
        <v>0</v>
      </c>
      <c r="AQ68" s="539"/>
      <c r="AR68" s="175"/>
      <c r="AS68" s="176"/>
      <c r="AT68" s="172"/>
      <c r="AU68" s="169"/>
      <c r="AV68" s="169"/>
      <c r="AW68" s="549">
        <f t="shared" si="52"/>
        <v>0</v>
      </c>
      <c r="AX68" s="539"/>
      <c r="AY68" s="175"/>
      <c r="AZ68" s="176"/>
      <c r="BA68" s="172"/>
      <c r="BB68" s="169"/>
      <c r="BC68" s="169"/>
      <c r="BD68" s="549">
        <f t="shared" si="53"/>
        <v>0</v>
      </c>
      <c r="BE68" s="539"/>
      <c r="BF68" s="175"/>
      <c r="BG68" s="176"/>
      <c r="BH68" s="172"/>
      <c r="BI68" s="169"/>
      <c r="BJ68" s="169"/>
      <c r="BK68" s="549">
        <f t="shared" si="54"/>
        <v>0</v>
      </c>
      <c r="BL68" s="539"/>
      <c r="BM68" s="175"/>
      <c r="BN68" s="176"/>
      <c r="BO68" s="172"/>
      <c r="BP68" s="169"/>
      <c r="BQ68" s="169"/>
      <c r="BR68" s="549">
        <f t="shared" si="55"/>
        <v>0</v>
      </c>
      <c r="BS68" s="539"/>
      <c r="BT68" s="175"/>
      <c r="BU68" s="176"/>
      <c r="BV68" s="172"/>
      <c r="BW68" s="169"/>
      <c r="BX68" s="169"/>
      <c r="BY68" s="549">
        <f t="shared" si="56"/>
        <v>0</v>
      </c>
      <c r="BZ68" s="539"/>
      <c r="CA68" s="175"/>
      <c r="CB68" s="176"/>
      <c r="CC68" s="172"/>
      <c r="CD68" s="169"/>
      <c r="CE68" s="169"/>
      <c r="CF68" s="549">
        <f t="shared" si="57"/>
        <v>0</v>
      </c>
      <c r="CG68" s="539"/>
      <c r="CH68" s="175"/>
      <c r="CI68" s="176"/>
      <c r="CJ68" s="172"/>
      <c r="CK68" s="169"/>
      <c r="CL68" s="169"/>
      <c r="CM68" s="549">
        <f t="shared" si="58"/>
        <v>0</v>
      </c>
      <c r="CN68" s="539"/>
      <c r="CO68" s="175"/>
      <c r="CP68" s="176"/>
      <c r="CQ68" s="172"/>
      <c r="CR68" s="169"/>
      <c r="CS68" s="169"/>
      <c r="CT68" s="549">
        <f t="shared" si="59"/>
        <v>0</v>
      </c>
      <c r="CU68" s="539"/>
      <c r="CV68" s="175"/>
      <c r="CW68" s="176"/>
      <c r="CX68" s="361"/>
      <c r="CY68" s="108"/>
      <c r="CZ68" s="108"/>
      <c r="DA68" s="549">
        <f t="shared" si="60"/>
        <v>0</v>
      </c>
      <c r="DB68" s="539"/>
      <c r="DC68" s="439"/>
      <c r="DD68" s="439"/>
      <c r="DE68" s="108"/>
      <c r="DF68" s="108"/>
      <c r="DG68" s="108"/>
      <c r="DH68" s="549">
        <f t="shared" si="61"/>
        <v>0</v>
      </c>
      <c r="DI68" s="539"/>
      <c r="DJ68" s="439"/>
      <c r="DK68" s="440"/>
      <c r="DL68" s="555">
        <f t="shared" ca="1" si="33"/>
        <v>0</v>
      </c>
      <c r="DM68" s="539">
        <f>DN68*Довідники!$H$2</f>
        <v>0</v>
      </c>
      <c r="DN68" s="549">
        <f t="shared" si="62"/>
        <v>0</v>
      </c>
      <c r="DO68" s="541" t="str">
        <f t="shared" si="63"/>
        <v xml:space="preserve"> </v>
      </c>
      <c r="DP68" s="556" t="str">
        <f>IF(OR(DO68&lt;Довідники!$J$3, DO68&gt;Довідники!$K$3), "!", "")</f>
        <v>!</v>
      </c>
      <c r="DQ68" s="557"/>
      <c r="DR68" s="558" t="str">
        <f t="shared" si="64"/>
        <v/>
      </c>
      <c r="DS68" s="528"/>
      <c r="DT68" s="555"/>
      <c r="DU68" s="539"/>
      <c r="DV68" s="539"/>
      <c r="DW68" s="540"/>
      <c r="DX68" s="557"/>
      <c r="DY68" s="568"/>
      <c r="DZ68" s="569"/>
      <c r="EA68" s="570"/>
      <c r="ED68" s="91" t="e">
        <f t="shared" ca="1" si="37"/>
        <v>#NAME?</v>
      </c>
      <c r="EE68" s="91" t="e">
        <f t="shared" ca="1" si="38"/>
        <v>#NAME?</v>
      </c>
      <c r="EF68" s="91" t="e">
        <f t="shared" ca="1" si="39"/>
        <v>#NAME?</v>
      </c>
      <c r="EG68" s="91" t="e">
        <f t="shared" ca="1" si="40"/>
        <v>#NAME?</v>
      </c>
      <c r="EH68" s="91" t="e">
        <f t="shared" ca="1" si="41"/>
        <v>#NAME?</v>
      </c>
      <c r="EI68" s="91" t="e">
        <f t="shared" ca="1" si="42"/>
        <v>#NAME?</v>
      </c>
      <c r="EJ68" s="91" t="e">
        <f t="shared" ca="1" si="43"/>
        <v>#NAME?</v>
      </c>
      <c r="EL68" s="207" t="str">
        <f t="shared" ca="1" si="44"/>
        <v/>
      </c>
      <c r="EM68" s="91" t="str">
        <f t="shared" si="45"/>
        <v/>
      </c>
      <c r="EN68" s="91" t="str" cm="1">
        <f t="array" ref="EN68">IF(OR(SUM(ISTEXT(R68:T68)*1,ISNUMBER(W68:X68)*1)&gt;0,SUM(ISTEXT(Y68:AA68)*1,ISNUMBER(AD68:AE68)*1)&gt;0,SUM(ISTEXT(AF68:AH68)*1,ISNUMBER(AK68:AL68)*1)&gt;0,SUM(ISTEXT(AM68:AO68)*1,ISNUMBER(AR68:AS68)*1)&gt;0,SUM(ISTEXT(AT68:AV68)*1,ISNUMBER(AY68:AZ68)*1)&gt;0,SUM(ISTEXT(BA68:BC68)*1,ISNUMBER(BF68:BG68)*1)&gt;0,SUM(ISTEXT(BH68:BJ68)*1,ISNUMBER(BM68:BN68)*1)&gt;0,SUM(ISTEXT(BO68:BQ68)*1,ISNUMBER(BT68:BU68)*1)&gt;0,SUM(ISTEXT(BV68:BX68)*1,ISNUMBER(CA68:CB68)*1)&gt;0,SUM(ISTEXT(CC68:CE68)*1,ISNUMBER(CH68:CI68)*1)&gt;0,SUM(ISTEXT(CJ68:CL68)*1,ISNUMBER(CO68:CP68)*1)&gt;0,SUM(ISTEXT(CQ68:CS68)*1,ISNUMBER(CV68:CW68)*1)&gt;0),"!","")</f>
        <v/>
      </c>
      <c r="EO68" s="91" t="e">
        <f t="shared" ca="1" si="46"/>
        <v>#NAME?</v>
      </c>
      <c r="EP68" s="74" t="e">
        <f t="shared" ca="1" si="47"/>
        <v>#NAME?</v>
      </c>
    </row>
    <row r="69" spans="1:146" hidden="1" x14ac:dyDescent="0.2">
      <c r="A69" s="528" t="e">
        <f ca="1">IF(AND(TRIM($B69)&lt;&gt;"",$E69&lt;&gt;"",$EP69=""),MAX($A$10:A68)+1,"")</f>
        <v>#NAME?</v>
      </c>
      <c r="B69" s="312"/>
      <c r="C69" s="531" t="str">
        <f>IF(ISBLANK(D69)=FALSE,VLOOKUP(D69,Довідники!$B$2:$C$45,2,FALSE),"")</f>
        <v/>
      </c>
      <c r="D69" s="410"/>
      <c r="E69" s="313"/>
      <c r="F69" s="538" t="str">
        <f>_xlfn.CONCAT(IF($X69=Довідники!$E$4,$R$4&amp;",",""),IF($AE69=Довідники!$E$4,$Y$4&amp;",",""),IF($AL69=Довідники!$E$4,$AF$4&amp;",",""),IF($AS69=Довідники!$E$4,$AM$4&amp;",",""),IF($AZ69=Довідники!$E$4,$AT$4&amp;",",""),IF($BG69=Довідники!$E$4,$BA$4&amp;",",""),IF($BN69=Довідники!$E$4,$BH$4&amp;",",""),IF($BU69=Довідники!$E$4,$BO$4&amp;",",""),IF($CB69=Довідники!$E$4,$BV$4&amp;",",""),IF($CI69=Довідники!$E$4,$CC$4&amp;",",""),IF($CP69=Довідники!$E$4,$CJ$4&amp;",",""),IF($CW69=Довідники!$E$4,$CQ$4&amp;",",""),IF($DD69=Довідники!$E$4,$CX$4&amp;",",""),IF($DK69=Довідники!$E$4,$DE$4&amp;",",""))</f>
        <v/>
      </c>
      <c r="G69" s="538" t="str">
        <f>_xlfn.CONCAT(IF($X69=Довідники!$E$3,$R$4&amp;",",""),IF($X69=Довідники!$E$5,$R$4&amp;"*,",""),IF($AE69=Довідники!$E$3,$Y$4&amp;",",""),IF($AE69=Довідники!$E$5,$Y$4&amp;"*,",""),IF($AL69=Довідники!$E$3,$AF$4&amp;",",""),IF($AL69=Довідники!$E$5,$AF$4&amp;"*,",""),IF($AS69=Довідники!$E$3,$AM$4&amp;",",""),IF($AS69=Довідники!$E$5,$AM$4&amp;"*,",""),IF($AZ69=Довідники!$E$3,$AT$4&amp;",",""),IF($AZ69=Довідники!$E$5,$AT$4&amp;"*,",""),IF($BG69=Довідники!$E$3,$BA$4&amp;",",""),IF($BG69=Довідники!$E$5,$BA$4&amp;"*,",""),IF($BN69=Довідники!$E$3,$BH$4&amp;",",""),IF($BN69=Довідники!$E$5,$BH$4&amp;"*,",""),IF($BU69=Довідники!$E$3,$BO$4&amp;",",""),IF($BU69=Довідники!$E$5,$BO$4&amp;"*,",""),IF($CB69=Довідники!$E$3,$BV$4&amp;",",""),IF($CB69=Довідники!$E$5,$BV$4&amp;"*,",""),IF($CI69=Довідники!$E$3,$CC$4&amp;",",""),IF($CI69=Довідники!$E$5,$CC$4&amp;"*,",""),IF($CP69=Довідники!$E$3,$CJ$4&amp;",",""),IF($CP69=Довідники!$E$5,$CJ$4&amp;"*,",""),IF($CW69=Довідники!$E$3,$CQ$4&amp;",",""),IF($CW69=Довідники!$E$5,$CQ$4&amp;"*,",""),IF($DD69=Довідники!$E$3,$CX$4&amp;",",""),IF($DD69=Довідники!$E$5,$CX$4&amp;"*,",""),IF($DK69=Довідники!$E$3,$DE$4&amp;",",""),IF($DK69=Довідники!$E$5,$DE$4&amp;"*,",""))</f>
        <v/>
      </c>
      <c r="H69" s="538" t="str">
        <f>_xlfn.CONCAT(IF($W69=Довідники!$N$4,$R$4&amp;",",""),IF($AD69=Довідники!$N$4,$Y$4&amp;",",""),IF($AK69=Довідники!$N$4,$AF$4&amp;",",""),IF($AR69=Довідники!$N$4,$AM$4&amp;",",""),IF($AY69=Довідники!$N$4,$AT$4&amp;",",""),IF($BF69=Довідники!$N$4,$BA$4&amp;",",""),IF($BM69=Довідники!$N$4,$BH$4&amp;",",""),IF($BT69=Довідники!$N$4,$BO$4&amp;",",""),IF($CA69=Довідники!$N$4,$BV$4&amp;",",""),IF($CH69=Довідники!$N$4,$CC$4&amp;",",""),IF($CO69=Довідники!$N$4,$CJ$4&amp;",",""),IF($CV69=Довідники!$N$4,$CQ$4&amp;",",""),IF($DC69=Довідники!$N$4,$CX$4&amp;",",""),IF($DJ69=Довідники!$N$4,$DE$4&amp;",",""))</f>
        <v/>
      </c>
      <c r="I69" s="538" t="str">
        <f>_xlfn.CONCAT(IF($W69=Довідники!$N$3,$R$4&amp;",",""),IF($AD69=Довідники!$N$3,$Y$4&amp;",",""),IF($AK69=Довідники!$N$3,$AF$4&amp;",",""),IF($AR69=Довідники!$N$3,$AM$4&amp;",",""),IF($AY69=Довідники!$N$3,$AT$4&amp;",",""),IF($BF69=Довідники!$N$3,$BA$4&amp;",",""),IF($BM69=Довідники!$N$3,$BH$4&amp;",",""),IF($BT69=Довідники!$N$3,$BO$4&amp;",",""),IF($CA69=Довідники!$N$3,$BV$4&amp;",",""),IF($CH69=Довідники!$N$3,$CC$4&amp;",",""),IF($CO69=Довідники!$N$3,$CJ$4&amp;",",""),IF($CV69=Довідники!$N$3,$CQ$4&amp;",",""),IF($DC69=Довідники!$N$3,$CX$4&amp;",",""),IF($DJ69=Довідники!$N$3,$DE$4&amp;",",""))</f>
        <v/>
      </c>
      <c r="J69" s="538"/>
      <c r="K69" s="538"/>
      <c r="L69" s="538">
        <f t="shared" ca="1" si="16"/>
        <v>0</v>
      </c>
      <c r="M69" s="539">
        <f t="shared" ca="1" si="17"/>
        <v>0</v>
      </c>
      <c r="N69" s="539">
        <f t="shared" ca="1" si="18"/>
        <v>0</v>
      </c>
      <c r="O69" s="540">
        <f t="shared" ca="1" si="19"/>
        <v>0</v>
      </c>
      <c r="P69" s="541" t="str">
        <f t="shared" si="20"/>
        <v/>
      </c>
      <c r="Q69" s="542" t="str">
        <f>IF(IF(TRIM(P69)="",FALSE,OR($P69&lt;Довідники!$J$8,$P69&gt;Довідники!$K$8)),"!","")</f>
        <v/>
      </c>
      <c r="R69" s="172"/>
      <c r="S69" s="169"/>
      <c r="T69" s="169"/>
      <c r="U69" s="549">
        <f t="shared" si="48"/>
        <v>0</v>
      </c>
      <c r="V69" s="539"/>
      <c r="W69" s="175"/>
      <c r="X69" s="176"/>
      <c r="Y69" s="172"/>
      <c r="Z69" s="169"/>
      <c r="AA69" s="169"/>
      <c r="AB69" s="549">
        <f t="shared" si="49"/>
        <v>0</v>
      </c>
      <c r="AC69" s="539"/>
      <c r="AD69" s="175"/>
      <c r="AE69" s="176"/>
      <c r="AF69" s="172"/>
      <c r="AG69" s="169"/>
      <c r="AH69" s="169"/>
      <c r="AI69" s="549">
        <f t="shared" si="50"/>
        <v>0</v>
      </c>
      <c r="AJ69" s="539"/>
      <c r="AK69" s="175"/>
      <c r="AL69" s="176"/>
      <c r="AM69" s="172"/>
      <c r="AN69" s="169"/>
      <c r="AO69" s="169"/>
      <c r="AP69" s="549">
        <f t="shared" si="51"/>
        <v>0</v>
      </c>
      <c r="AQ69" s="539"/>
      <c r="AR69" s="175"/>
      <c r="AS69" s="176"/>
      <c r="AT69" s="172"/>
      <c r="AU69" s="169"/>
      <c r="AV69" s="169"/>
      <c r="AW69" s="549">
        <f t="shared" si="52"/>
        <v>0</v>
      </c>
      <c r="AX69" s="539"/>
      <c r="AY69" s="175"/>
      <c r="AZ69" s="176"/>
      <c r="BA69" s="172"/>
      <c r="BB69" s="169"/>
      <c r="BC69" s="169"/>
      <c r="BD69" s="549">
        <f t="shared" si="53"/>
        <v>0</v>
      </c>
      <c r="BE69" s="539"/>
      <c r="BF69" s="175"/>
      <c r="BG69" s="176"/>
      <c r="BH69" s="172"/>
      <c r="BI69" s="169"/>
      <c r="BJ69" s="169"/>
      <c r="BK69" s="549">
        <f t="shared" si="54"/>
        <v>0</v>
      </c>
      <c r="BL69" s="539"/>
      <c r="BM69" s="175"/>
      <c r="BN69" s="176"/>
      <c r="BO69" s="172"/>
      <c r="BP69" s="169"/>
      <c r="BQ69" s="169"/>
      <c r="BR69" s="549">
        <f t="shared" si="55"/>
        <v>0</v>
      </c>
      <c r="BS69" s="539"/>
      <c r="BT69" s="175"/>
      <c r="BU69" s="176"/>
      <c r="BV69" s="172"/>
      <c r="BW69" s="169"/>
      <c r="BX69" s="169"/>
      <c r="BY69" s="549">
        <f t="shared" si="56"/>
        <v>0</v>
      </c>
      <c r="BZ69" s="539"/>
      <c r="CA69" s="175"/>
      <c r="CB69" s="176"/>
      <c r="CC69" s="172"/>
      <c r="CD69" s="169"/>
      <c r="CE69" s="169"/>
      <c r="CF69" s="549">
        <f t="shared" si="57"/>
        <v>0</v>
      </c>
      <c r="CG69" s="539"/>
      <c r="CH69" s="175"/>
      <c r="CI69" s="176"/>
      <c r="CJ69" s="172"/>
      <c r="CK69" s="169"/>
      <c r="CL69" s="169"/>
      <c r="CM69" s="549">
        <f t="shared" si="58"/>
        <v>0</v>
      </c>
      <c r="CN69" s="539"/>
      <c r="CO69" s="175"/>
      <c r="CP69" s="176"/>
      <c r="CQ69" s="172"/>
      <c r="CR69" s="169"/>
      <c r="CS69" s="169"/>
      <c r="CT69" s="549">
        <f t="shared" si="59"/>
        <v>0</v>
      </c>
      <c r="CU69" s="539"/>
      <c r="CV69" s="175"/>
      <c r="CW69" s="176"/>
      <c r="CX69" s="361"/>
      <c r="CY69" s="108"/>
      <c r="CZ69" s="108"/>
      <c r="DA69" s="549">
        <f t="shared" si="60"/>
        <v>0</v>
      </c>
      <c r="DB69" s="539"/>
      <c r="DC69" s="439"/>
      <c r="DD69" s="439"/>
      <c r="DE69" s="108"/>
      <c r="DF69" s="108"/>
      <c r="DG69" s="108"/>
      <c r="DH69" s="549">
        <f t="shared" si="61"/>
        <v>0</v>
      </c>
      <c r="DI69" s="539"/>
      <c r="DJ69" s="439"/>
      <c r="DK69" s="440"/>
      <c r="DL69" s="555">
        <f t="shared" ca="1" si="33"/>
        <v>0</v>
      </c>
      <c r="DM69" s="539">
        <f>DN69*Довідники!$H$2</f>
        <v>0</v>
      </c>
      <c r="DN69" s="549">
        <f t="shared" si="62"/>
        <v>0</v>
      </c>
      <c r="DO69" s="541" t="str">
        <f t="shared" si="63"/>
        <v xml:space="preserve"> </v>
      </c>
      <c r="DP69" s="556" t="str">
        <f>IF(OR(DO69&lt;Довідники!$J$3, DO69&gt;Довідники!$K$3), "!", "")</f>
        <v>!</v>
      </c>
      <c r="DQ69" s="557"/>
      <c r="DR69" s="558" t="str">
        <f t="shared" si="64"/>
        <v/>
      </c>
      <c r="DS69" s="528"/>
      <c r="DT69" s="555"/>
      <c r="DU69" s="539"/>
      <c r="DV69" s="539"/>
      <c r="DW69" s="540"/>
      <c r="DX69" s="557"/>
      <c r="DY69" s="568"/>
      <c r="DZ69" s="569"/>
      <c r="EA69" s="570"/>
      <c r="ED69" s="91" t="e">
        <f t="shared" ca="1" si="37"/>
        <v>#NAME?</v>
      </c>
      <c r="EE69" s="91" t="e">
        <f t="shared" ca="1" si="38"/>
        <v>#NAME?</v>
      </c>
      <c r="EF69" s="91" t="e">
        <f t="shared" ca="1" si="39"/>
        <v>#NAME?</v>
      </c>
      <c r="EG69" s="91" t="e">
        <f t="shared" ca="1" si="40"/>
        <v>#NAME?</v>
      </c>
      <c r="EH69" s="91" t="e">
        <f t="shared" ca="1" si="41"/>
        <v>#NAME?</v>
      </c>
      <c r="EI69" s="91" t="e">
        <f t="shared" ca="1" si="42"/>
        <v>#NAME?</v>
      </c>
      <c r="EJ69" s="91" t="e">
        <f t="shared" ca="1" si="43"/>
        <v>#NAME?</v>
      </c>
      <c r="EL69" s="207" t="str">
        <f t="shared" ca="1" si="44"/>
        <v/>
      </c>
      <c r="EM69" s="91" t="str">
        <f t="shared" si="45"/>
        <v/>
      </c>
      <c r="EN69" s="91" t="str" cm="1">
        <f t="array" ref="EN69">IF(OR(SUM(ISTEXT(R69:T69)*1,ISNUMBER(W69:X69)*1)&gt;0,SUM(ISTEXT(Y69:AA69)*1,ISNUMBER(AD69:AE69)*1)&gt;0,SUM(ISTEXT(AF69:AH69)*1,ISNUMBER(AK69:AL69)*1)&gt;0,SUM(ISTEXT(AM69:AO69)*1,ISNUMBER(AR69:AS69)*1)&gt;0,SUM(ISTEXT(AT69:AV69)*1,ISNUMBER(AY69:AZ69)*1)&gt;0,SUM(ISTEXT(BA69:BC69)*1,ISNUMBER(BF69:BG69)*1)&gt;0,SUM(ISTEXT(BH69:BJ69)*1,ISNUMBER(BM69:BN69)*1)&gt;0,SUM(ISTEXT(BO69:BQ69)*1,ISNUMBER(BT69:BU69)*1)&gt;0,SUM(ISTEXT(BV69:BX69)*1,ISNUMBER(CA69:CB69)*1)&gt;0,SUM(ISTEXT(CC69:CE69)*1,ISNUMBER(CH69:CI69)*1)&gt;0,SUM(ISTEXT(CJ69:CL69)*1,ISNUMBER(CO69:CP69)*1)&gt;0,SUM(ISTEXT(CQ69:CS69)*1,ISNUMBER(CV69:CW69)*1)&gt;0),"!","")</f>
        <v/>
      </c>
      <c r="EO69" s="91" t="e">
        <f t="shared" ca="1" si="46"/>
        <v>#NAME?</v>
      </c>
      <c r="EP69" s="74" t="e">
        <f t="shared" ca="1" si="47"/>
        <v>#NAME?</v>
      </c>
    </row>
    <row r="70" spans="1:146" hidden="1" x14ac:dyDescent="0.2">
      <c r="A70" s="528" t="e">
        <f ca="1">IF(AND(TRIM($B70)&lt;&gt;"",$E70&lt;&gt;"",$EP70=""),MAX($A$10:A69)+1,"")</f>
        <v>#NAME?</v>
      </c>
      <c r="B70" s="312"/>
      <c r="C70" s="531" t="str">
        <f>IF(ISBLANK(D70)=FALSE,VLOOKUP(D70,Довідники!$B$2:$C$45,2,FALSE),"")</f>
        <v/>
      </c>
      <c r="D70" s="410"/>
      <c r="E70" s="313"/>
      <c r="F70" s="538" t="str">
        <f>_xlfn.CONCAT(IF($X70=Довідники!$E$4,$R$4&amp;",",""),IF($AE70=Довідники!$E$4,$Y$4&amp;",",""),IF($AL70=Довідники!$E$4,$AF$4&amp;",",""),IF($AS70=Довідники!$E$4,$AM$4&amp;",",""),IF($AZ70=Довідники!$E$4,$AT$4&amp;",",""),IF($BG70=Довідники!$E$4,$BA$4&amp;",",""),IF($BN70=Довідники!$E$4,$BH$4&amp;",",""),IF($BU70=Довідники!$E$4,$BO$4&amp;",",""),IF($CB70=Довідники!$E$4,$BV$4&amp;",",""),IF($CI70=Довідники!$E$4,$CC$4&amp;",",""),IF($CP70=Довідники!$E$4,$CJ$4&amp;",",""),IF($CW70=Довідники!$E$4,$CQ$4&amp;",",""),IF($DD70=Довідники!$E$4,$CX$4&amp;",",""),IF($DK70=Довідники!$E$4,$DE$4&amp;",",""))</f>
        <v/>
      </c>
      <c r="G70" s="538" t="str">
        <f>_xlfn.CONCAT(IF($X70=Довідники!$E$3,$R$4&amp;",",""),IF($X70=Довідники!$E$5,$R$4&amp;"*,",""),IF($AE70=Довідники!$E$3,$Y$4&amp;",",""),IF($AE70=Довідники!$E$5,$Y$4&amp;"*,",""),IF($AL70=Довідники!$E$3,$AF$4&amp;",",""),IF($AL70=Довідники!$E$5,$AF$4&amp;"*,",""),IF($AS70=Довідники!$E$3,$AM$4&amp;",",""),IF($AS70=Довідники!$E$5,$AM$4&amp;"*,",""),IF($AZ70=Довідники!$E$3,$AT$4&amp;",",""),IF($AZ70=Довідники!$E$5,$AT$4&amp;"*,",""),IF($BG70=Довідники!$E$3,$BA$4&amp;",",""),IF($BG70=Довідники!$E$5,$BA$4&amp;"*,",""),IF($BN70=Довідники!$E$3,$BH$4&amp;",",""),IF($BN70=Довідники!$E$5,$BH$4&amp;"*,",""),IF($BU70=Довідники!$E$3,$BO$4&amp;",",""),IF($BU70=Довідники!$E$5,$BO$4&amp;"*,",""),IF($CB70=Довідники!$E$3,$BV$4&amp;",",""),IF($CB70=Довідники!$E$5,$BV$4&amp;"*,",""),IF($CI70=Довідники!$E$3,$CC$4&amp;",",""),IF($CI70=Довідники!$E$5,$CC$4&amp;"*,",""),IF($CP70=Довідники!$E$3,$CJ$4&amp;",",""),IF($CP70=Довідники!$E$5,$CJ$4&amp;"*,",""),IF($CW70=Довідники!$E$3,$CQ$4&amp;",",""),IF($CW70=Довідники!$E$5,$CQ$4&amp;"*,",""),IF($DD70=Довідники!$E$3,$CX$4&amp;",",""),IF($DD70=Довідники!$E$5,$CX$4&amp;"*,",""),IF($DK70=Довідники!$E$3,$DE$4&amp;",",""),IF($DK70=Довідники!$E$5,$DE$4&amp;"*,",""))</f>
        <v/>
      </c>
      <c r="H70" s="538" t="str">
        <f>_xlfn.CONCAT(IF($W70=Довідники!$N$4,$R$4&amp;",",""),IF($AD70=Довідники!$N$4,$Y$4&amp;",",""),IF($AK70=Довідники!$N$4,$AF$4&amp;",",""),IF($AR70=Довідники!$N$4,$AM$4&amp;",",""),IF($AY70=Довідники!$N$4,$AT$4&amp;",",""),IF($BF70=Довідники!$N$4,$BA$4&amp;",",""),IF($BM70=Довідники!$N$4,$BH$4&amp;",",""),IF($BT70=Довідники!$N$4,$BO$4&amp;",",""),IF($CA70=Довідники!$N$4,$BV$4&amp;",",""),IF($CH70=Довідники!$N$4,$CC$4&amp;",",""),IF($CO70=Довідники!$N$4,$CJ$4&amp;",",""),IF($CV70=Довідники!$N$4,$CQ$4&amp;",",""),IF($DC70=Довідники!$N$4,$CX$4&amp;",",""),IF($DJ70=Довідники!$N$4,$DE$4&amp;",",""))</f>
        <v/>
      </c>
      <c r="I70" s="538" t="str">
        <f>_xlfn.CONCAT(IF($W70=Довідники!$N$3,$R$4&amp;",",""),IF($AD70=Довідники!$N$3,$Y$4&amp;",",""),IF($AK70=Довідники!$N$3,$AF$4&amp;",",""),IF($AR70=Довідники!$N$3,$AM$4&amp;",",""),IF($AY70=Довідники!$N$3,$AT$4&amp;",",""),IF($BF70=Довідники!$N$3,$BA$4&amp;",",""),IF($BM70=Довідники!$N$3,$BH$4&amp;",",""),IF($BT70=Довідники!$N$3,$BO$4&amp;",",""),IF($CA70=Довідники!$N$3,$BV$4&amp;",",""),IF($CH70=Довідники!$N$3,$CC$4&amp;",",""),IF($CO70=Довідники!$N$3,$CJ$4&amp;",",""),IF($CV70=Довідники!$N$3,$CQ$4&amp;",",""),IF($DC70=Довідники!$N$3,$CX$4&amp;",",""),IF($DJ70=Довідники!$N$3,$DE$4&amp;",",""))</f>
        <v/>
      </c>
      <c r="J70" s="538"/>
      <c r="K70" s="538"/>
      <c r="L70" s="538">
        <f t="shared" ca="1" si="16"/>
        <v>0</v>
      </c>
      <c r="M70" s="539">
        <f t="shared" ca="1" si="17"/>
        <v>0</v>
      </c>
      <c r="N70" s="539">
        <f t="shared" ca="1" si="18"/>
        <v>0</v>
      </c>
      <c r="O70" s="540">
        <f t="shared" ca="1" si="19"/>
        <v>0</v>
      </c>
      <c r="P70" s="541" t="str">
        <f t="shared" si="20"/>
        <v/>
      </c>
      <c r="Q70" s="542" t="str">
        <f>IF(IF(TRIM(P70)="",FALSE,OR($P70&lt;Довідники!$J$8,$P70&gt;Довідники!$K$8)),"!","")</f>
        <v/>
      </c>
      <c r="R70" s="172"/>
      <c r="S70" s="169"/>
      <c r="T70" s="169"/>
      <c r="U70" s="549">
        <f t="shared" si="48"/>
        <v>0</v>
      </c>
      <c r="V70" s="539"/>
      <c r="W70" s="175"/>
      <c r="X70" s="176"/>
      <c r="Y70" s="172"/>
      <c r="Z70" s="169"/>
      <c r="AA70" s="169"/>
      <c r="AB70" s="549">
        <f t="shared" si="49"/>
        <v>0</v>
      </c>
      <c r="AC70" s="539"/>
      <c r="AD70" s="175"/>
      <c r="AE70" s="176"/>
      <c r="AF70" s="172"/>
      <c r="AG70" s="169"/>
      <c r="AH70" s="169"/>
      <c r="AI70" s="549">
        <f t="shared" si="50"/>
        <v>0</v>
      </c>
      <c r="AJ70" s="539"/>
      <c r="AK70" s="175"/>
      <c r="AL70" s="176"/>
      <c r="AM70" s="172"/>
      <c r="AN70" s="169"/>
      <c r="AO70" s="169"/>
      <c r="AP70" s="549">
        <f t="shared" si="51"/>
        <v>0</v>
      </c>
      <c r="AQ70" s="539"/>
      <c r="AR70" s="175"/>
      <c r="AS70" s="176"/>
      <c r="AT70" s="172"/>
      <c r="AU70" s="169"/>
      <c r="AV70" s="169"/>
      <c r="AW70" s="549">
        <f t="shared" si="52"/>
        <v>0</v>
      </c>
      <c r="AX70" s="539"/>
      <c r="AY70" s="175"/>
      <c r="AZ70" s="176"/>
      <c r="BA70" s="172"/>
      <c r="BB70" s="169"/>
      <c r="BC70" s="169"/>
      <c r="BD70" s="549">
        <f t="shared" si="53"/>
        <v>0</v>
      </c>
      <c r="BE70" s="539"/>
      <c r="BF70" s="175"/>
      <c r="BG70" s="176"/>
      <c r="BH70" s="172"/>
      <c r="BI70" s="169"/>
      <c r="BJ70" s="169"/>
      <c r="BK70" s="549">
        <f t="shared" si="54"/>
        <v>0</v>
      </c>
      <c r="BL70" s="539"/>
      <c r="BM70" s="175"/>
      <c r="BN70" s="176"/>
      <c r="BO70" s="172"/>
      <c r="BP70" s="169"/>
      <c r="BQ70" s="169"/>
      <c r="BR70" s="549">
        <f t="shared" si="55"/>
        <v>0</v>
      </c>
      <c r="BS70" s="539"/>
      <c r="BT70" s="175"/>
      <c r="BU70" s="176"/>
      <c r="BV70" s="172"/>
      <c r="BW70" s="169"/>
      <c r="BX70" s="169"/>
      <c r="BY70" s="549">
        <f t="shared" si="56"/>
        <v>0</v>
      </c>
      <c r="BZ70" s="539"/>
      <c r="CA70" s="175"/>
      <c r="CB70" s="176"/>
      <c r="CC70" s="172"/>
      <c r="CD70" s="169"/>
      <c r="CE70" s="169"/>
      <c r="CF70" s="549">
        <f t="shared" si="57"/>
        <v>0</v>
      </c>
      <c r="CG70" s="539"/>
      <c r="CH70" s="175"/>
      <c r="CI70" s="176"/>
      <c r="CJ70" s="172"/>
      <c r="CK70" s="169"/>
      <c r="CL70" s="169"/>
      <c r="CM70" s="549">
        <f t="shared" si="58"/>
        <v>0</v>
      </c>
      <c r="CN70" s="539"/>
      <c r="CO70" s="175"/>
      <c r="CP70" s="176"/>
      <c r="CQ70" s="172"/>
      <c r="CR70" s="169"/>
      <c r="CS70" s="169"/>
      <c r="CT70" s="549">
        <f t="shared" si="59"/>
        <v>0</v>
      </c>
      <c r="CU70" s="539"/>
      <c r="CV70" s="175"/>
      <c r="CW70" s="176"/>
      <c r="CX70" s="361"/>
      <c r="CY70" s="108"/>
      <c r="CZ70" s="108"/>
      <c r="DA70" s="549">
        <f t="shared" si="60"/>
        <v>0</v>
      </c>
      <c r="DB70" s="539"/>
      <c r="DC70" s="439"/>
      <c r="DD70" s="439"/>
      <c r="DE70" s="108"/>
      <c r="DF70" s="108"/>
      <c r="DG70" s="108"/>
      <c r="DH70" s="549">
        <f t="shared" si="61"/>
        <v>0</v>
      </c>
      <c r="DI70" s="539"/>
      <c r="DJ70" s="439"/>
      <c r="DK70" s="440"/>
      <c r="DL70" s="555">
        <f t="shared" ca="1" si="33"/>
        <v>0</v>
      </c>
      <c r="DM70" s="539">
        <f>DN70*Довідники!$H$2</f>
        <v>0</v>
      </c>
      <c r="DN70" s="549">
        <f t="shared" si="62"/>
        <v>0</v>
      </c>
      <c r="DO70" s="541" t="str">
        <f t="shared" si="63"/>
        <v xml:space="preserve"> </v>
      </c>
      <c r="DP70" s="556" t="str">
        <f>IF(OR(DO70&lt;Довідники!$J$3, DO70&gt;Довідники!$K$3), "!", "")</f>
        <v>!</v>
      </c>
      <c r="DQ70" s="557"/>
      <c r="DR70" s="558" t="str">
        <f t="shared" si="64"/>
        <v/>
      </c>
      <c r="DS70" s="528"/>
      <c r="DT70" s="555"/>
      <c r="DU70" s="539"/>
      <c r="DV70" s="539"/>
      <c r="DW70" s="540"/>
      <c r="DX70" s="557"/>
      <c r="DY70" s="568"/>
      <c r="DZ70" s="569"/>
      <c r="EA70" s="570"/>
      <c r="ED70" s="91" t="e">
        <f t="shared" ca="1" si="37"/>
        <v>#NAME?</v>
      </c>
      <c r="EE70" s="91" t="e">
        <f t="shared" ca="1" si="38"/>
        <v>#NAME?</v>
      </c>
      <c r="EF70" s="91" t="e">
        <f t="shared" ca="1" si="39"/>
        <v>#NAME?</v>
      </c>
      <c r="EG70" s="91" t="e">
        <f t="shared" ca="1" si="40"/>
        <v>#NAME?</v>
      </c>
      <c r="EH70" s="91" t="e">
        <f t="shared" ca="1" si="41"/>
        <v>#NAME?</v>
      </c>
      <c r="EI70" s="91" t="e">
        <f t="shared" ca="1" si="42"/>
        <v>#NAME?</v>
      </c>
      <c r="EJ70" s="91" t="e">
        <f t="shared" ca="1" si="43"/>
        <v>#NAME?</v>
      </c>
      <c r="EL70" s="207" t="str">
        <f t="shared" ca="1" si="44"/>
        <v/>
      </c>
      <c r="EM70" s="91" t="str">
        <f t="shared" si="45"/>
        <v/>
      </c>
      <c r="EN70" s="91" t="str" cm="1">
        <f t="array" ref="EN70">IF(OR(SUM(ISTEXT(R70:T70)*1,ISNUMBER(W70:X70)*1)&gt;0,SUM(ISTEXT(Y70:AA70)*1,ISNUMBER(AD70:AE70)*1)&gt;0,SUM(ISTEXT(AF70:AH70)*1,ISNUMBER(AK70:AL70)*1)&gt;0,SUM(ISTEXT(AM70:AO70)*1,ISNUMBER(AR70:AS70)*1)&gt;0,SUM(ISTEXT(AT70:AV70)*1,ISNUMBER(AY70:AZ70)*1)&gt;0,SUM(ISTEXT(BA70:BC70)*1,ISNUMBER(BF70:BG70)*1)&gt;0,SUM(ISTEXT(BH70:BJ70)*1,ISNUMBER(BM70:BN70)*1)&gt;0,SUM(ISTEXT(BO70:BQ70)*1,ISNUMBER(BT70:BU70)*1)&gt;0,SUM(ISTEXT(BV70:BX70)*1,ISNUMBER(CA70:CB70)*1)&gt;0,SUM(ISTEXT(CC70:CE70)*1,ISNUMBER(CH70:CI70)*1)&gt;0,SUM(ISTEXT(CJ70:CL70)*1,ISNUMBER(CO70:CP70)*1)&gt;0,SUM(ISTEXT(CQ70:CS70)*1,ISNUMBER(CV70:CW70)*1)&gt;0),"!","")</f>
        <v/>
      </c>
      <c r="EO70" s="91" t="e">
        <f t="shared" ca="1" si="46"/>
        <v>#NAME?</v>
      </c>
      <c r="EP70" s="74" t="e">
        <f t="shared" ca="1" si="47"/>
        <v>#NAME?</v>
      </c>
    </row>
    <row r="71" spans="1:146" hidden="1" x14ac:dyDescent="0.2">
      <c r="A71" s="528" t="e">
        <f ca="1">IF(AND(TRIM($B71)&lt;&gt;"",$E71&lt;&gt;"",$EP71=""),MAX($A$10:A70)+1,"")</f>
        <v>#NAME?</v>
      </c>
      <c r="B71" s="312"/>
      <c r="C71" s="531" t="str">
        <f>IF(ISBLANK(D71)=FALSE,VLOOKUP(D71,Довідники!$B$2:$C$45,2,FALSE),"")</f>
        <v/>
      </c>
      <c r="D71" s="410"/>
      <c r="E71" s="313"/>
      <c r="F71" s="538" t="str">
        <f>_xlfn.CONCAT(IF($X71=Довідники!$E$4,$R$4&amp;",",""),IF($AE71=Довідники!$E$4,$Y$4&amp;",",""),IF($AL71=Довідники!$E$4,$AF$4&amp;",",""),IF($AS71=Довідники!$E$4,$AM$4&amp;",",""),IF($AZ71=Довідники!$E$4,$AT$4&amp;",",""),IF($BG71=Довідники!$E$4,$BA$4&amp;",",""),IF($BN71=Довідники!$E$4,$BH$4&amp;",",""),IF($BU71=Довідники!$E$4,$BO$4&amp;",",""),IF($CB71=Довідники!$E$4,$BV$4&amp;",",""),IF($CI71=Довідники!$E$4,$CC$4&amp;",",""),IF($CP71=Довідники!$E$4,$CJ$4&amp;",",""),IF($CW71=Довідники!$E$4,$CQ$4&amp;",",""),IF($DD71=Довідники!$E$4,$CX$4&amp;",",""),IF($DK71=Довідники!$E$4,$DE$4&amp;",",""))</f>
        <v/>
      </c>
      <c r="G71" s="538" t="str">
        <f>_xlfn.CONCAT(IF($X71=Довідники!$E$3,$R$4&amp;",",""),IF($X71=Довідники!$E$5,$R$4&amp;"*,",""),IF($AE71=Довідники!$E$3,$Y$4&amp;",",""),IF($AE71=Довідники!$E$5,$Y$4&amp;"*,",""),IF($AL71=Довідники!$E$3,$AF$4&amp;",",""),IF($AL71=Довідники!$E$5,$AF$4&amp;"*,",""),IF($AS71=Довідники!$E$3,$AM$4&amp;",",""),IF($AS71=Довідники!$E$5,$AM$4&amp;"*,",""),IF($AZ71=Довідники!$E$3,$AT$4&amp;",",""),IF($AZ71=Довідники!$E$5,$AT$4&amp;"*,",""),IF($BG71=Довідники!$E$3,$BA$4&amp;",",""),IF($BG71=Довідники!$E$5,$BA$4&amp;"*,",""),IF($BN71=Довідники!$E$3,$BH$4&amp;",",""),IF($BN71=Довідники!$E$5,$BH$4&amp;"*,",""),IF($BU71=Довідники!$E$3,$BO$4&amp;",",""),IF($BU71=Довідники!$E$5,$BO$4&amp;"*,",""),IF($CB71=Довідники!$E$3,$BV$4&amp;",",""),IF($CB71=Довідники!$E$5,$BV$4&amp;"*,",""),IF($CI71=Довідники!$E$3,$CC$4&amp;",",""),IF($CI71=Довідники!$E$5,$CC$4&amp;"*,",""),IF($CP71=Довідники!$E$3,$CJ$4&amp;",",""),IF($CP71=Довідники!$E$5,$CJ$4&amp;"*,",""),IF($CW71=Довідники!$E$3,$CQ$4&amp;",",""),IF($CW71=Довідники!$E$5,$CQ$4&amp;"*,",""),IF($DD71=Довідники!$E$3,$CX$4&amp;",",""),IF($DD71=Довідники!$E$5,$CX$4&amp;"*,",""),IF($DK71=Довідники!$E$3,$DE$4&amp;",",""),IF($DK71=Довідники!$E$5,$DE$4&amp;"*,",""))</f>
        <v/>
      </c>
      <c r="H71" s="538" t="str">
        <f>_xlfn.CONCAT(IF($W71=Довідники!$N$4,$R$4&amp;",",""),IF($AD71=Довідники!$N$4,$Y$4&amp;",",""),IF($AK71=Довідники!$N$4,$AF$4&amp;",",""),IF($AR71=Довідники!$N$4,$AM$4&amp;",",""),IF($AY71=Довідники!$N$4,$AT$4&amp;",",""),IF($BF71=Довідники!$N$4,$BA$4&amp;",",""),IF($BM71=Довідники!$N$4,$BH$4&amp;",",""),IF($BT71=Довідники!$N$4,$BO$4&amp;",",""),IF($CA71=Довідники!$N$4,$BV$4&amp;",",""),IF($CH71=Довідники!$N$4,$CC$4&amp;",",""),IF($CO71=Довідники!$N$4,$CJ$4&amp;",",""),IF($CV71=Довідники!$N$4,$CQ$4&amp;",",""),IF($DC71=Довідники!$N$4,$CX$4&amp;",",""),IF($DJ71=Довідники!$N$4,$DE$4&amp;",",""))</f>
        <v/>
      </c>
      <c r="I71" s="538" t="str">
        <f>_xlfn.CONCAT(IF($W71=Довідники!$N$3,$R$4&amp;",",""),IF($AD71=Довідники!$N$3,$Y$4&amp;",",""),IF($AK71=Довідники!$N$3,$AF$4&amp;",",""),IF($AR71=Довідники!$N$3,$AM$4&amp;",",""),IF($AY71=Довідники!$N$3,$AT$4&amp;",",""),IF($BF71=Довідники!$N$3,$BA$4&amp;",",""),IF($BM71=Довідники!$N$3,$BH$4&amp;",",""),IF($BT71=Довідники!$N$3,$BO$4&amp;",",""),IF($CA71=Довідники!$N$3,$BV$4&amp;",",""),IF($CH71=Довідники!$N$3,$CC$4&amp;",",""),IF($CO71=Довідники!$N$3,$CJ$4&amp;",",""),IF($CV71=Довідники!$N$3,$CQ$4&amp;",",""),IF($DC71=Довідники!$N$3,$CX$4&amp;",",""),IF($DJ71=Довідники!$N$3,$DE$4&amp;",",""))</f>
        <v/>
      </c>
      <c r="J71" s="538"/>
      <c r="K71" s="538"/>
      <c r="L71" s="538">
        <f t="shared" ca="1" si="16"/>
        <v>0</v>
      </c>
      <c r="M71" s="539">
        <f t="shared" ca="1" si="17"/>
        <v>0</v>
      </c>
      <c r="N71" s="539">
        <f t="shared" ca="1" si="18"/>
        <v>0</v>
      </c>
      <c r="O71" s="540">
        <f t="shared" ca="1" si="19"/>
        <v>0</v>
      </c>
      <c r="P71" s="541" t="str">
        <f t="shared" si="20"/>
        <v/>
      </c>
      <c r="Q71" s="542" t="str">
        <f>IF(IF(TRIM(P71)="",FALSE,OR($P71&lt;Довідники!$J$8,$P71&gt;Довідники!$K$8)),"!","")</f>
        <v/>
      </c>
      <c r="R71" s="172"/>
      <c r="S71" s="169"/>
      <c r="T71" s="169"/>
      <c r="U71" s="549">
        <f t="shared" si="48"/>
        <v>0</v>
      </c>
      <c r="V71" s="539"/>
      <c r="W71" s="175"/>
      <c r="X71" s="176"/>
      <c r="Y71" s="172"/>
      <c r="Z71" s="169"/>
      <c r="AA71" s="169"/>
      <c r="AB71" s="549">
        <f t="shared" si="49"/>
        <v>0</v>
      </c>
      <c r="AC71" s="539"/>
      <c r="AD71" s="175"/>
      <c r="AE71" s="176"/>
      <c r="AF71" s="172"/>
      <c r="AG71" s="169"/>
      <c r="AH71" s="169"/>
      <c r="AI71" s="549">
        <f t="shared" si="50"/>
        <v>0</v>
      </c>
      <c r="AJ71" s="539"/>
      <c r="AK71" s="175"/>
      <c r="AL71" s="176"/>
      <c r="AM71" s="172"/>
      <c r="AN71" s="169"/>
      <c r="AO71" s="169"/>
      <c r="AP71" s="549">
        <f t="shared" si="51"/>
        <v>0</v>
      </c>
      <c r="AQ71" s="539"/>
      <c r="AR71" s="175"/>
      <c r="AS71" s="176"/>
      <c r="AT71" s="172"/>
      <c r="AU71" s="169"/>
      <c r="AV71" s="169"/>
      <c r="AW71" s="549">
        <f t="shared" si="52"/>
        <v>0</v>
      </c>
      <c r="AX71" s="539"/>
      <c r="AY71" s="175"/>
      <c r="AZ71" s="176"/>
      <c r="BA71" s="172"/>
      <c r="BB71" s="169"/>
      <c r="BC71" s="169"/>
      <c r="BD71" s="549">
        <f t="shared" si="53"/>
        <v>0</v>
      </c>
      <c r="BE71" s="539"/>
      <c r="BF71" s="175"/>
      <c r="BG71" s="176"/>
      <c r="BH71" s="172"/>
      <c r="BI71" s="169"/>
      <c r="BJ71" s="169"/>
      <c r="BK71" s="549">
        <f t="shared" si="54"/>
        <v>0</v>
      </c>
      <c r="BL71" s="539"/>
      <c r="BM71" s="175"/>
      <c r="BN71" s="176"/>
      <c r="BO71" s="172"/>
      <c r="BP71" s="169"/>
      <c r="BQ71" s="169"/>
      <c r="BR71" s="549">
        <f t="shared" si="55"/>
        <v>0</v>
      </c>
      <c r="BS71" s="539"/>
      <c r="BT71" s="175"/>
      <c r="BU71" s="176"/>
      <c r="BV71" s="172"/>
      <c r="BW71" s="169"/>
      <c r="BX71" s="169"/>
      <c r="BY71" s="549">
        <f t="shared" si="56"/>
        <v>0</v>
      </c>
      <c r="BZ71" s="539"/>
      <c r="CA71" s="175"/>
      <c r="CB71" s="176"/>
      <c r="CC71" s="172"/>
      <c r="CD71" s="169"/>
      <c r="CE71" s="169"/>
      <c r="CF71" s="549">
        <f t="shared" si="57"/>
        <v>0</v>
      </c>
      <c r="CG71" s="539"/>
      <c r="CH71" s="175"/>
      <c r="CI71" s="176"/>
      <c r="CJ71" s="172"/>
      <c r="CK71" s="169"/>
      <c r="CL71" s="169"/>
      <c r="CM71" s="549">
        <f t="shared" si="58"/>
        <v>0</v>
      </c>
      <c r="CN71" s="539"/>
      <c r="CO71" s="175"/>
      <c r="CP71" s="176"/>
      <c r="CQ71" s="172"/>
      <c r="CR71" s="169"/>
      <c r="CS71" s="169"/>
      <c r="CT71" s="549">
        <f t="shared" si="59"/>
        <v>0</v>
      </c>
      <c r="CU71" s="539"/>
      <c r="CV71" s="175"/>
      <c r="CW71" s="176"/>
      <c r="CX71" s="361"/>
      <c r="CY71" s="108"/>
      <c r="CZ71" s="108"/>
      <c r="DA71" s="549">
        <f t="shared" si="60"/>
        <v>0</v>
      </c>
      <c r="DB71" s="539"/>
      <c r="DC71" s="439"/>
      <c r="DD71" s="439"/>
      <c r="DE71" s="108"/>
      <c r="DF71" s="108"/>
      <c r="DG71" s="108"/>
      <c r="DH71" s="549">
        <f t="shared" si="61"/>
        <v>0</v>
      </c>
      <c r="DI71" s="539"/>
      <c r="DJ71" s="439"/>
      <c r="DK71" s="440"/>
      <c r="DL71" s="555">
        <f t="shared" ca="1" si="33"/>
        <v>0</v>
      </c>
      <c r="DM71" s="539">
        <f>DN71*Довідники!$H$2</f>
        <v>0</v>
      </c>
      <c r="DN71" s="549">
        <f t="shared" si="62"/>
        <v>0</v>
      </c>
      <c r="DO71" s="541" t="str">
        <f t="shared" si="63"/>
        <v xml:space="preserve"> </v>
      </c>
      <c r="DP71" s="556" t="str">
        <f>IF(OR(DO71&lt;Довідники!$J$3, DO71&gt;Довідники!$K$3), "!", "")</f>
        <v>!</v>
      </c>
      <c r="DQ71" s="557"/>
      <c r="DR71" s="558" t="str">
        <f t="shared" si="64"/>
        <v/>
      </c>
      <c r="DS71" s="528"/>
      <c r="DT71" s="555"/>
      <c r="DU71" s="539"/>
      <c r="DV71" s="539"/>
      <c r="DW71" s="540"/>
      <c r="DX71" s="557"/>
      <c r="DY71" s="568"/>
      <c r="DZ71" s="569"/>
      <c r="EA71" s="570"/>
      <c r="ED71" s="91" t="e">
        <f t="shared" ca="1" si="37"/>
        <v>#NAME?</v>
      </c>
      <c r="EE71" s="91" t="e">
        <f t="shared" ca="1" si="38"/>
        <v>#NAME?</v>
      </c>
      <c r="EF71" s="91" t="e">
        <f t="shared" ca="1" si="39"/>
        <v>#NAME?</v>
      </c>
      <c r="EG71" s="91" t="e">
        <f t="shared" ca="1" si="40"/>
        <v>#NAME?</v>
      </c>
      <c r="EH71" s="91" t="e">
        <f t="shared" ca="1" si="41"/>
        <v>#NAME?</v>
      </c>
      <c r="EI71" s="91" t="e">
        <f t="shared" ca="1" si="42"/>
        <v>#NAME?</v>
      </c>
      <c r="EJ71" s="91" t="e">
        <f t="shared" ca="1" si="43"/>
        <v>#NAME?</v>
      </c>
      <c r="EL71" s="207" t="str">
        <f t="shared" ca="1" si="44"/>
        <v/>
      </c>
      <c r="EM71" s="91" t="str">
        <f t="shared" si="45"/>
        <v/>
      </c>
      <c r="EN71" s="91" t="str" cm="1">
        <f t="array" ref="EN71">IF(OR(SUM(ISTEXT(R71:T71)*1,ISNUMBER(W71:X71)*1)&gt;0,SUM(ISTEXT(Y71:AA71)*1,ISNUMBER(AD71:AE71)*1)&gt;0,SUM(ISTEXT(AF71:AH71)*1,ISNUMBER(AK71:AL71)*1)&gt;0,SUM(ISTEXT(AM71:AO71)*1,ISNUMBER(AR71:AS71)*1)&gt;0,SUM(ISTEXT(AT71:AV71)*1,ISNUMBER(AY71:AZ71)*1)&gt;0,SUM(ISTEXT(BA71:BC71)*1,ISNUMBER(BF71:BG71)*1)&gt;0,SUM(ISTEXT(BH71:BJ71)*1,ISNUMBER(BM71:BN71)*1)&gt;0,SUM(ISTEXT(BO71:BQ71)*1,ISNUMBER(BT71:BU71)*1)&gt;0,SUM(ISTEXT(BV71:BX71)*1,ISNUMBER(CA71:CB71)*1)&gt;0,SUM(ISTEXT(CC71:CE71)*1,ISNUMBER(CH71:CI71)*1)&gt;0,SUM(ISTEXT(CJ71:CL71)*1,ISNUMBER(CO71:CP71)*1)&gt;0,SUM(ISTEXT(CQ71:CS71)*1,ISNUMBER(CV71:CW71)*1)&gt;0),"!","")</f>
        <v/>
      </c>
      <c r="EO71" s="91" t="e">
        <f t="shared" ca="1" si="46"/>
        <v>#NAME?</v>
      </c>
      <c r="EP71" s="74" t="e">
        <f t="shared" ca="1" si="47"/>
        <v>#NAME?</v>
      </c>
    </row>
    <row r="72" spans="1:146" hidden="1" x14ac:dyDescent="0.2">
      <c r="A72" s="528" t="e">
        <f ca="1">IF(AND(TRIM($B72)&lt;&gt;"",$E72&lt;&gt;"",$EP72=""),MAX($A$10:A71)+1,"")</f>
        <v>#NAME?</v>
      </c>
      <c r="B72" s="312"/>
      <c r="C72" s="531" t="str">
        <f>IF(ISBLANK(D72)=FALSE,VLOOKUP(D72,Довідники!$B$2:$C$45,2,FALSE),"")</f>
        <v/>
      </c>
      <c r="D72" s="410"/>
      <c r="E72" s="313"/>
      <c r="F72" s="538" t="str">
        <f>_xlfn.CONCAT(IF($X72=Довідники!$E$4,$R$4&amp;",",""),IF($AE72=Довідники!$E$4,$Y$4&amp;",",""),IF($AL72=Довідники!$E$4,$AF$4&amp;",",""),IF($AS72=Довідники!$E$4,$AM$4&amp;",",""),IF($AZ72=Довідники!$E$4,$AT$4&amp;",",""),IF($BG72=Довідники!$E$4,$BA$4&amp;",",""),IF($BN72=Довідники!$E$4,$BH$4&amp;",",""),IF($BU72=Довідники!$E$4,$BO$4&amp;",",""),IF($CB72=Довідники!$E$4,$BV$4&amp;",",""),IF($CI72=Довідники!$E$4,$CC$4&amp;",",""),IF($CP72=Довідники!$E$4,$CJ$4&amp;",",""),IF($CW72=Довідники!$E$4,$CQ$4&amp;",",""),IF($DD72=Довідники!$E$4,$CX$4&amp;",",""),IF($DK72=Довідники!$E$4,$DE$4&amp;",",""))</f>
        <v/>
      </c>
      <c r="G72" s="538" t="str">
        <f>_xlfn.CONCAT(IF($X72=Довідники!$E$3,$R$4&amp;",",""),IF($X72=Довідники!$E$5,$R$4&amp;"*,",""),IF($AE72=Довідники!$E$3,$Y$4&amp;",",""),IF($AE72=Довідники!$E$5,$Y$4&amp;"*,",""),IF($AL72=Довідники!$E$3,$AF$4&amp;",",""),IF($AL72=Довідники!$E$5,$AF$4&amp;"*,",""),IF($AS72=Довідники!$E$3,$AM$4&amp;",",""),IF($AS72=Довідники!$E$5,$AM$4&amp;"*,",""),IF($AZ72=Довідники!$E$3,$AT$4&amp;",",""),IF($AZ72=Довідники!$E$5,$AT$4&amp;"*,",""),IF($BG72=Довідники!$E$3,$BA$4&amp;",",""),IF($BG72=Довідники!$E$5,$BA$4&amp;"*,",""),IF($BN72=Довідники!$E$3,$BH$4&amp;",",""),IF($BN72=Довідники!$E$5,$BH$4&amp;"*,",""),IF($BU72=Довідники!$E$3,$BO$4&amp;",",""),IF($BU72=Довідники!$E$5,$BO$4&amp;"*,",""),IF($CB72=Довідники!$E$3,$BV$4&amp;",",""),IF($CB72=Довідники!$E$5,$BV$4&amp;"*,",""),IF($CI72=Довідники!$E$3,$CC$4&amp;",",""),IF($CI72=Довідники!$E$5,$CC$4&amp;"*,",""),IF($CP72=Довідники!$E$3,$CJ$4&amp;",",""),IF($CP72=Довідники!$E$5,$CJ$4&amp;"*,",""),IF($CW72=Довідники!$E$3,$CQ$4&amp;",",""),IF($CW72=Довідники!$E$5,$CQ$4&amp;"*,",""),IF($DD72=Довідники!$E$3,$CX$4&amp;",",""),IF($DD72=Довідники!$E$5,$CX$4&amp;"*,",""),IF($DK72=Довідники!$E$3,$DE$4&amp;",",""),IF($DK72=Довідники!$E$5,$DE$4&amp;"*,",""))</f>
        <v/>
      </c>
      <c r="H72" s="538" t="str">
        <f>_xlfn.CONCAT(IF($W72=Довідники!$N$4,$R$4&amp;",",""),IF($AD72=Довідники!$N$4,$Y$4&amp;",",""),IF($AK72=Довідники!$N$4,$AF$4&amp;",",""),IF($AR72=Довідники!$N$4,$AM$4&amp;",",""),IF($AY72=Довідники!$N$4,$AT$4&amp;",",""),IF($BF72=Довідники!$N$4,$BA$4&amp;",",""),IF($BM72=Довідники!$N$4,$BH$4&amp;",",""),IF($BT72=Довідники!$N$4,$BO$4&amp;",",""),IF($CA72=Довідники!$N$4,$BV$4&amp;",",""),IF($CH72=Довідники!$N$4,$CC$4&amp;",",""),IF($CO72=Довідники!$N$4,$CJ$4&amp;",",""),IF($CV72=Довідники!$N$4,$CQ$4&amp;",",""),IF($DC72=Довідники!$N$4,$CX$4&amp;",",""),IF($DJ72=Довідники!$N$4,$DE$4&amp;",",""))</f>
        <v/>
      </c>
      <c r="I72" s="538" t="str">
        <f>_xlfn.CONCAT(IF($W72=Довідники!$N$3,$R$4&amp;",",""),IF($AD72=Довідники!$N$3,$Y$4&amp;",",""),IF($AK72=Довідники!$N$3,$AF$4&amp;",",""),IF($AR72=Довідники!$N$3,$AM$4&amp;",",""),IF($AY72=Довідники!$N$3,$AT$4&amp;",",""),IF($BF72=Довідники!$N$3,$BA$4&amp;",",""),IF($BM72=Довідники!$N$3,$BH$4&amp;",",""),IF($BT72=Довідники!$N$3,$BO$4&amp;",",""),IF($CA72=Довідники!$N$3,$BV$4&amp;",",""),IF($CH72=Довідники!$N$3,$CC$4&amp;",",""),IF($CO72=Довідники!$N$3,$CJ$4&amp;",",""),IF($CV72=Довідники!$N$3,$CQ$4&amp;",",""),IF($DC72=Довідники!$N$3,$CX$4&amp;",",""),IF($DJ72=Довідники!$N$3,$DE$4&amp;",",""))</f>
        <v/>
      </c>
      <c r="J72" s="538"/>
      <c r="K72" s="538"/>
      <c r="L72" s="538">
        <f t="shared" ca="1" si="16"/>
        <v>0</v>
      </c>
      <c r="M72" s="539">
        <f t="shared" ca="1" si="17"/>
        <v>0</v>
      </c>
      <c r="N72" s="539">
        <f t="shared" ca="1" si="18"/>
        <v>0</v>
      </c>
      <c r="O72" s="540">
        <f t="shared" ca="1" si="19"/>
        <v>0</v>
      </c>
      <c r="P72" s="541" t="str">
        <f t="shared" si="20"/>
        <v/>
      </c>
      <c r="Q72" s="542" t="str">
        <f>IF(IF(TRIM(P72)="",FALSE,OR($P72&lt;Довідники!$J$8,$P72&gt;Довідники!$K$8)),"!","")</f>
        <v/>
      </c>
      <c r="R72" s="172"/>
      <c r="S72" s="169"/>
      <c r="T72" s="169"/>
      <c r="U72" s="549">
        <f t="shared" si="48"/>
        <v>0</v>
      </c>
      <c r="V72" s="539"/>
      <c r="W72" s="175"/>
      <c r="X72" s="176"/>
      <c r="Y72" s="172"/>
      <c r="Z72" s="169"/>
      <c r="AA72" s="169"/>
      <c r="AB72" s="549">
        <f t="shared" si="49"/>
        <v>0</v>
      </c>
      <c r="AC72" s="539"/>
      <c r="AD72" s="175"/>
      <c r="AE72" s="176"/>
      <c r="AF72" s="172"/>
      <c r="AG72" s="169"/>
      <c r="AH72" s="169"/>
      <c r="AI72" s="549">
        <f t="shared" si="50"/>
        <v>0</v>
      </c>
      <c r="AJ72" s="539"/>
      <c r="AK72" s="175"/>
      <c r="AL72" s="176"/>
      <c r="AM72" s="172"/>
      <c r="AN72" s="169"/>
      <c r="AO72" s="169"/>
      <c r="AP72" s="549">
        <f t="shared" si="51"/>
        <v>0</v>
      </c>
      <c r="AQ72" s="539"/>
      <c r="AR72" s="175"/>
      <c r="AS72" s="176"/>
      <c r="AT72" s="172"/>
      <c r="AU72" s="169"/>
      <c r="AV72" s="169"/>
      <c r="AW72" s="549">
        <f t="shared" si="52"/>
        <v>0</v>
      </c>
      <c r="AX72" s="539"/>
      <c r="AY72" s="175"/>
      <c r="AZ72" s="176"/>
      <c r="BA72" s="172"/>
      <c r="BB72" s="169"/>
      <c r="BC72" s="169"/>
      <c r="BD72" s="549">
        <f t="shared" si="53"/>
        <v>0</v>
      </c>
      <c r="BE72" s="539"/>
      <c r="BF72" s="175"/>
      <c r="BG72" s="176"/>
      <c r="BH72" s="172"/>
      <c r="BI72" s="169"/>
      <c r="BJ72" s="169"/>
      <c r="BK72" s="549">
        <f t="shared" si="54"/>
        <v>0</v>
      </c>
      <c r="BL72" s="539"/>
      <c r="BM72" s="175"/>
      <c r="BN72" s="176"/>
      <c r="BO72" s="172"/>
      <c r="BP72" s="169"/>
      <c r="BQ72" s="169"/>
      <c r="BR72" s="549">
        <f t="shared" si="55"/>
        <v>0</v>
      </c>
      <c r="BS72" s="539"/>
      <c r="BT72" s="175"/>
      <c r="BU72" s="176"/>
      <c r="BV72" s="172"/>
      <c r="BW72" s="169"/>
      <c r="BX72" s="169"/>
      <c r="BY72" s="549">
        <f t="shared" si="56"/>
        <v>0</v>
      </c>
      <c r="BZ72" s="539"/>
      <c r="CA72" s="175"/>
      <c r="CB72" s="176"/>
      <c r="CC72" s="172"/>
      <c r="CD72" s="169"/>
      <c r="CE72" s="169"/>
      <c r="CF72" s="549">
        <f t="shared" si="57"/>
        <v>0</v>
      </c>
      <c r="CG72" s="539"/>
      <c r="CH72" s="175"/>
      <c r="CI72" s="176"/>
      <c r="CJ72" s="172"/>
      <c r="CK72" s="169"/>
      <c r="CL72" s="169"/>
      <c r="CM72" s="549">
        <f t="shared" si="58"/>
        <v>0</v>
      </c>
      <c r="CN72" s="539"/>
      <c r="CO72" s="175"/>
      <c r="CP72" s="176"/>
      <c r="CQ72" s="172"/>
      <c r="CR72" s="169"/>
      <c r="CS72" s="169"/>
      <c r="CT72" s="549">
        <f t="shared" si="59"/>
        <v>0</v>
      </c>
      <c r="CU72" s="539"/>
      <c r="CV72" s="175"/>
      <c r="CW72" s="176"/>
      <c r="CX72" s="361"/>
      <c r="CY72" s="108"/>
      <c r="CZ72" s="108"/>
      <c r="DA72" s="549">
        <f t="shared" si="60"/>
        <v>0</v>
      </c>
      <c r="DB72" s="539"/>
      <c r="DC72" s="439"/>
      <c r="DD72" s="439"/>
      <c r="DE72" s="108"/>
      <c r="DF72" s="108"/>
      <c r="DG72" s="108"/>
      <c r="DH72" s="549">
        <f t="shared" si="61"/>
        <v>0</v>
      </c>
      <c r="DI72" s="539"/>
      <c r="DJ72" s="439"/>
      <c r="DK72" s="440"/>
      <c r="DL72" s="555">
        <f t="shared" ca="1" si="33"/>
        <v>0</v>
      </c>
      <c r="DM72" s="539">
        <f>DN72*Довідники!$H$2</f>
        <v>0</v>
      </c>
      <c r="DN72" s="549">
        <f t="shared" si="62"/>
        <v>0</v>
      </c>
      <c r="DO72" s="541" t="str">
        <f t="shared" si="63"/>
        <v xml:space="preserve"> </v>
      </c>
      <c r="DP72" s="556" t="str">
        <f>IF(OR(DO72&lt;Довідники!$J$3, DO72&gt;Довідники!$K$3), "!", "")</f>
        <v>!</v>
      </c>
      <c r="DQ72" s="557"/>
      <c r="DR72" s="558" t="str">
        <f t="shared" si="64"/>
        <v/>
      </c>
      <c r="DS72" s="528"/>
      <c r="DT72" s="555"/>
      <c r="DU72" s="539"/>
      <c r="DV72" s="539"/>
      <c r="DW72" s="540"/>
      <c r="DX72" s="557"/>
      <c r="DY72" s="568"/>
      <c r="DZ72" s="569"/>
      <c r="EA72" s="570"/>
      <c r="ED72" s="91" t="e">
        <f t="shared" ca="1" si="37"/>
        <v>#NAME?</v>
      </c>
      <c r="EE72" s="91" t="e">
        <f t="shared" ca="1" si="38"/>
        <v>#NAME?</v>
      </c>
      <c r="EF72" s="91" t="e">
        <f t="shared" ca="1" si="39"/>
        <v>#NAME?</v>
      </c>
      <c r="EG72" s="91" t="e">
        <f t="shared" ca="1" si="40"/>
        <v>#NAME?</v>
      </c>
      <c r="EH72" s="91" t="e">
        <f t="shared" ca="1" si="41"/>
        <v>#NAME?</v>
      </c>
      <c r="EI72" s="91" t="e">
        <f t="shared" ca="1" si="42"/>
        <v>#NAME?</v>
      </c>
      <c r="EJ72" s="91" t="e">
        <f t="shared" ca="1" si="43"/>
        <v>#NAME?</v>
      </c>
      <c r="EL72" s="207" t="str">
        <f t="shared" ca="1" si="44"/>
        <v/>
      </c>
      <c r="EM72" s="91" t="str">
        <f t="shared" si="45"/>
        <v/>
      </c>
      <c r="EN72" s="91" t="str" cm="1">
        <f t="array" ref="EN72">IF(OR(SUM(ISTEXT(R72:T72)*1,ISNUMBER(W72:X72)*1)&gt;0,SUM(ISTEXT(Y72:AA72)*1,ISNUMBER(AD72:AE72)*1)&gt;0,SUM(ISTEXT(AF72:AH72)*1,ISNUMBER(AK72:AL72)*1)&gt;0,SUM(ISTEXT(AM72:AO72)*1,ISNUMBER(AR72:AS72)*1)&gt;0,SUM(ISTEXT(AT72:AV72)*1,ISNUMBER(AY72:AZ72)*1)&gt;0,SUM(ISTEXT(BA72:BC72)*1,ISNUMBER(BF72:BG72)*1)&gt;0,SUM(ISTEXT(BH72:BJ72)*1,ISNUMBER(BM72:BN72)*1)&gt;0,SUM(ISTEXT(BO72:BQ72)*1,ISNUMBER(BT72:BU72)*1)&gt;0,SUM(ISTEXT(BV72:BX72)*1,ISNUMBER(CA72:CB72)*1)&gt;0,SUM(ISTEXT(CC72:CE72)*1,ISNUMBER(CH72:CI72)*1)&gt;0,SUM(ISTEXT(CJ72:CL72)*1,ISNUMBER(CO72:CP72)*1)&gt;0,SUM(ISTEXT(CQ72:CS72)*1,ISNUMBER(CV72:CW72)*1)&gt;0),"!","")</f>
        <v/>
      </c>
      <c r="EO72" s="91" t="e">
        <f t="shared" ca="1" si="46"/>
        <v>#NAME?</v>
      </c>
      <c r="EP72" s="74" t="e">
        <f t="shared" ca="1" si="47"/>
        <v>#NAME?</v>
      </c>
    </row>
    <row r="73" spans="1:146" hidden="1" x14ac:dyDescent="0.2">
      <c r="A73" s="528" t="e">
        <f ca="1">IF(AND(TRIM($B73)&lt;&gt;"",$E73&lt;&gt;"",$EP73=""),MAX($A$10:A72)+1,"")</f>
        <v>#NAME?</v>
      </c>
      <c r="B73" s="312"/>
      <c r="C73" s="531" t="str">
        <f>IF(ISBLANK(D73)=FALSE,VLOOKUP(D73,Довідники!$B$2:$C$45,2,FALSE),"")</f>
        <v/>
      </c>
      <c r="D73" s="410"/>
      <c r="E73" s="313"/>
      <c r="F73" s="538" t="str">
        <f>_xlfn.CONCAT(IF($X73=Довідники!$E$4,$R$4&amp;",",""),IF($AE73=Довідники!$E$4,$Y$4&amp;",",""),IF($AL73=Довідники!$E$4,$AF$4&amp;",",""),IF($AS73=Довідники!$E$4,$AM$4&amp;",",""),IF($AZ73=Довідники!$E$4,$AT$4&amp;",",""),IF($BG73=Довідники!$E$4,$BA$4&amp;",",""),IF($BN73=Довідники!$E$4,$BH$4&amp;",",""),IF($BU73=Довідники!$E$4,$BO$4&amp;",",""),IF($CB73=Довідники!$E$4,$BV$4&amp;",",""),IF($CI73=Довідники!$E$4,$CC$4&amp;",",""),IF($CP73=Довідники!$E$4,$CJ$4&amp;",",""),IF($CW73=Довідники!$E$4,$CQ$4&amp;",",""),IF($DD73=Довідники!$E$4,$CX$4&amp;",",""),IF($DK73=Довідники!$E$4,$DE$4&amp;",",""))</f>
        <v/>
      </c>
      <c r="G73" s="538" t="str">
        <f>_xlfn.CONCAT(IF($X73=Довідники!$E$3,$R$4&amp;",",""),IF($X73=Довідники!$E$5,$R$4&amp;"*,",""),IF($AE73=Довідники!$E$3,$Y$4&amp;",",""),IF($AE73=Довідники!$E$5,$Y$4&amp;"*,",""),IF($AL73=Довідники!$E$3,$AF$4&amp;",",""),IF($AL73=Довідники!$E$5,$AF$4&amp;"*,",""),IF($AS73=Довідники!$E$3,$AM$4&amp;",",""),IF($AS73=Довідники!$E$5,$AM$4&amp;"*,",""),IF($AZ73=Довідники!$E$3,$AT$4&amp;",",""),IF($AZ73=Довідники!$E$5,$AT$4&amp;"*,",""),IF($BG73=Довідники!$E$3,$BA$4&amp;",",""),IF($BG73=Довідники!$E$5,$BA$4&amp;"*,",""),IF($BN73=Довідники!$E$3,$BH$4&amp;",",""),IF($BN73=Довідники!$E$5,$BH$4&amp;"*,",""),IF($BU73=Довідники!$E$3,$BO$4&amp;",",""),IF($BU73=Довідники!$E$5,$BO$4&amp;"*,",""),IF($CB73=Довідники!$E$3,$BV$4&amp;",",""),IF($CB73=Довідники!$E$5,$BV$4&amp;"*,",""),IF($CI73=Довідники!$E$3,$CC$4&amp;",",""),IF($CI73=Довідники!$E$5,$CC$4&amp;"*,",""),IF($CP73=Довідники!$E$3,$CJ$4&amp;",",""),IF($CP73=Довідники!$E$5,$CJ$4&amp;"*,",""),IF($CW73=Довідники!$E$3,$CQ$4&amp;",",""),IF($CW73=Довідники!$E$5,$CQ$4&amp;"*,",""),IF($DD73=Довідники!$E$3,$CX$4&amp;",",""),IF($DD73=Довідники!$E$5,$CX$4&amp;"*,",""),IF($DK73=Довідники!$E$3,$DE$4&amp;",",""),IF($DK73=Довідники!$E$5,$DE$4&amp;"*,",""))</f>
        <v/>
      </c>
      <c r="H73" s="538" t="str">
        <f>_xlfn.CONCAT(IF($W73=Довідники!$N$4,$R$4&amp;",",""),IF($AD73=Довідники!$N$4,$Y$4&amp;",",""),IF($AK73=Довідники!$N$4,$AF$4&amp;",",""),IF($AR73=Довідники!$N$4,$AM$4&amp;",",""),IF($AY73=Довідники!$N$4,$AT$4&amp;",",""),IF($BF73=Довідники!$N$4,$BA$4&amp;",",""),IF($BM73=Довідники!$N$4,$BH$4&amp;",",""),IF($BT73=Довідники!$N$4,$BO$4&amp;",",""),IF($CA73=Довідники!$N$4,$BV$4&amp;",",""),IF($CH73=Довідники!$N$4,$CC$4&amp;",",""),IF($CO73=Довідники!$N$4,$CJ$4&amp;",",""),IF($CV73=Довідники!$N$4,$CQ$4&amp;",",""),IF($DC73=Довідники!$N$4,$CX$4&amp;",",""),IF($DJ73=Довідники!$N$4,$DE$4&amp;",",""))</f>
        <v/>
      </c>
      <c r="I73" s="538" t="str">
        <f>_xlfn.CONCAT(IF($W73=Довідники!$N$3,$R$4&amp;",",""),IF($AD73=Довідники!$N$3,$Y$4&amp;",",""),IF($AK73=Довідники!$N$3,$AF$4&amp;",",""),IF($AR73=Довідники!$N$3,$AM$4&amp;",",""),IF($AY73=Довідники!$N$3,$AT$4&amp;",",""),IF($BF73=Довідники!$N$3,$BA$4&amp;",",""),IF($BM73=Довідники!$N$3,$BH$4&amp;",",""),IF($BT73=Довідники!$N$3,$BO$4&amp;",",""),IF($CA73=Довідники!$N$3,$BV$4&amp;",",""),IF($CH73=Довідники!$N$3,$CC$4&amp;",",""),IF($CO73=Довідники!$N$3,$CJ$4&amp;",",""),IF($CV73=Довідники!$N$3,$CQ$4&amp;",",""),IF($DC73=Довідники!$N$3,$CX$4&amp;",",""),IF($DJ73=Довідники!$N$3,$DE$4&amp;",",""))</f>
        <v/>
      </c>
      <c r="J73" s="538"/>
      <c r="K73" s="538"/>
      <c r="L73" s="538">
        <f t="shared" ca="1" si="16"/>
        <v>0</v>
      </c>
      <c r="M73" s="539">
        <f t="shared" ca="1" si="17"/>
        <v>0</v>
      </c>
      <c r="N73" s="539">
        <f t="shared" ca="1" si="18"/>
        <v>0</v>
      </c>
      <c r="O73" s="540">
        <f t="shared" ca="1" si="19"/>
        <v>0</v>
      </c>
      <c r="P73" s="541" t="str">
        <f t="shared" si="20"/>
        <v/>
      </c>
      <c r="Q73" s="542" t="str">
        <f>IF(IF(TRIM(P73)="",FALSE,OR($P73&lt;Довідники!$J$8,$P73&gt;Довідники!$K$8)),"!","")</f>
        <v/>
      </c>
      <c r="R73" s="172"/>
      <c r="S73" s="169"/>
      <c r="T73" s="169"/>
      <c r="U73" s="549">
        <f t="shared" si="48"/>
        <v>0</v>
      </c>
      <c r="V73" s="539"/>
      <c r="W73" s="175"/>
      <c r="X73" s="176"/>
      <c r="Y73" s="172"/>
      <c r="Z73" s="169"/>
      <c r="AA73" s="169"/>
      <c r="AB73" s="549">
        <f t="shared" si="49"/>
        <v>0</v>
      </c>
      <c r="AC73" s="539"/>
      <c r="AD73" s="175"/>
      <c r="AE73" s="176"/>
      <c r="AF73" s="172"/>
      <c r="AG73" s="169"/>
      <c r="AH73" s="169"/>
      <c r="AI73" s="549">
        <f t="shared" si="50"/>
        <v>0</v>
      </c>
      <c r="AJ73" s="539"/>
      <c r="AK73" s="175"/>
      <c r="AL73" s="176"/>
      <c r="AM73" s="172"/>
      <c r="AN73" s="169"/>
      <c r="AO73" s="169"/>
      <c r="AP73" s="549">
        <f t="shared" si="51"/>
        <v>0</v>
      </c>
      <c r="AQ73" s="539"/>
      <c r="AR73" s="175"/>
      <c r="AS73" s="176"/>
      <c r="AT73" s="172"/>
      <c r="AU73" s="169"/>
      <c r="AV73" s="169"/>
      <c r="AW73" s="549">
        <f t="shared" si="52"/>
        <v>0</v>
      </c>
      <c r="AX73" s="539"/>
      <c r="AY73" s="175"/>
      <c r="AZ73" s="176"/>
      <c r="BA73" s="172"/>
      <c r="BB73" s="169"/>
      <c r="BC73" s="169"/>
      <c r="BD73" s="549">
        <f t="shared" si="53"/>
        <v>0</v>
      </c>
      <c r="BE73" s="539"/>
      <c r="BF73" s="175"/>
      <c r="BG73" s="176"/>
      <c r="BH73" s="172"/>
      <c r="BI73" s="169"/>
      <c r="BJ73" s="169"/>
      <c r="BK73" s="549">
        <f t="shared" si="54"/>
        <v>0</v>
      </c>
      <c r="BL73" s="539"/>
      <c r="BM73" s="175"/>
      <c r="BN73" s="176"/>
      <c r="BO73" s="172"/>
      <c r="BP73" s="169"/>
      <c r="BQ73" s="169"/>
      <c r="BR73" s="549">
        <f t="shared" si="55"/>
        <v>0</v>
      </c>
      <c r="BS73" s="539"/>
      <c r="BT73" s="175"/>
      <c r="BU73" s="176"/>
      <c r="BV73" s="172"/>
      <c r="BW73" s="169"/>
      <c r="BX73" s="169"/>
      <c r="BY73" s="549">
        <f t="shared" si="56"/>
        <v>0</v>
      </c>
      <c r="BZ73" s="539"/>
      <c r="CA73" s="175"/>
      <c r="CB73" s="176"/>
      <c r="CC73" s="172"/>
      <c r="CD73" s="169"/>
      <c r="CE73" s="169"/>
      <c r="CF73" s="549">
        <f t="shared" si="57"/>
        <v>0</v>
      </c>
      <c r="CG73" s="539"/>
      <c r="CH73" s="175"/>
      <c r="CI73" s="176"/>
      <c r="CJ73" s="172"/>
      <c r="CK73" s="169"/>
      <c r="CL73" s="169"/>
      <c r="CM73" s="549">
        <f t="shared" si="58"/>
        <v>0</v>
      </c>
      <c r="CN73" s="539"/>
      <c r="CO73" s="175"/>
      <c r="CP73" s="176"/>
      <c r="CQ73" s="172"/>
      <c r="CR73" s="169"/>
      <c r="CS73" s="169"/>
      <c r="CT73" s="549">
        <f t="shared" si="59"/>
        <v>0</v>
      </c>
      <c r="CU73" s="539"/>
      <c r="CV73" s="175"/>
      <c r="CW73" s="176"/>
      <c r="CX73" s="361"/>
      <c r="CY73" s="108"/>
      <c r="CZ73" s="108"/>
      <c r="DA73" s="549">
        <f t="shared" si="60"/>
        <v>0</v>
      </c>
      <c r="DB73" s="539"/>
      <c r="DC73" s="439"/>
      <c r="DD73" s="439"/>
      <c r="DE73" s="108"/>
      <c r="DF73" s="108"/>
      <c r="DG73" s="108"/>
      <c r="DH73" s="549">
        <f t="shared" si="61"/>
        <v>0</v>
      </c>
      <c r="DI73" s="539"/>
      <c r="DJ73" s="439"/>
      <c r="DK73" s="440"/>
      <c r="DL73" s="555">
        <f t="shared" ca="1" si="33"/>
        <v>0</v>
      </c>
      <c r="DM73" s="539">
        <f>DN73*Довідники!$H$2</f>
        <v>0</v>
      </c>
      <c r="DN73" s="549">
        <f t="shared" si="62"/>
        <v>0</v>
      </c>
      <c r="DO73" s="541" t="str">
        <f t="shared" si="63"/>
        <v xml:space="preserve"> </v>
      </c>
      <c r="DP73" s="556" t="str">
        <f>IF(OR(DO73&lt;Довідники!$J$3, DO73&gt;Довідники!$K$3), "!", "")</f>
        <v>!</v>
      </c>
      <c r="DQ73" s="557"/>
      <c r="DR73" s="558" t="str">
        <f t="shared" si="64"/>
        <v/>
      </c>
      <c r="DS73" s="528"/>
      <c r="DT73" s="555"/>
      <c r="DU73" s="539"/>
      <c r="DV73" s="539"/>
      <c r="DW73" s="540"/>
      <c r="DX73" s="557"/>
      <c r="DY73" s="568"/>
      <c r="DZ73" s="569"/>
      <c r="EA73" s="570"/>
      <c r="ED73" s="91" t="e">
        <f t="shared" ca="1" si="37"/>
        <v>#NAME?</v>
      </c>
      <c r="EE73" s="91" t="e">
        <f t="shared" ca="1" si="38"/>
        <v>#NAME?</v>
      </c>
      <c r="EF73" s="91" t="e">
        <f t="shared" ca="1" si="39"/>
        <v>#NAME?</v>
      </c>
      <c r="EG73" s="91" t="e">
        <f t="shared" ca="1" si="40"/>
        <v>#NAME?</v>
      </c>
      <c r="EH73" s="91" t="e">
        <f t="shared" ca="1" si="41"/>
        <v>#NAME?</v>
      </c>
      <c r="EI73" s="91" t="e">
        <f t="shared" ca="1" si="42"/>
        <v>#NAME?</v>
      </c>
      <c r="EJ73" s="91" t="e">
        <f t="shared" ca="1" si="43"/>
        <v>#NAME?</v>
      </c>
      <c r="EL73" s="207" t="str">
        <f t="shared" ca="1" si="44"/>
        <v/>
      </c>
      <c r="EM73" s="91" t="str">
        <f t="shared" si="45"/>
        <v/>
      </c>
      <c r="EN73" s="91" t="str" cm="1">
        <f t="array" ref="EN73">IF(OR(SUM(ISTEXT(R73:T73)*1,ISNUMBER(W73:X73)*1)&gt;0,SUM(ISTEXT(Y73:AA73)*1,ISNUMBER(AD73:AE73)*1)&gt;0,SUM(ISTEXT(AF73:AH73)*1,ISNUMBER(AK73:AL73)*1)&gt;0,SUM(ISTEXT(AM73:AO73)*1,ISNUMBER(AR73:AS73)*1)&gt;0,SUM(ISTEXT(AT73:AV73)*1,ISNUMBER(AY73:AZ73)*1)&gt;0,SUM(ISTEXT(BA73:BC73)*1,ISNUMBER(BF73:BG73)*1)&gt;0,SUM(ISTEXT(BH73:BJ73)*1,ISNUMBER(BM73:BN73)*1)&gt;0,SUM(ISTEXT(BO73:BQ73)*1,ISNUMBER(BT73:BU73)*1)&gt;0,SUM(ISTEXT(BV73:BX73)*1,ISNUMBER(CA73:CB73)*1)&gt;0,SUM(ISTEXT(CC73:CE73)*1,ISNUMBER(CH73:CI73)*1)&gt;0,SUM(ISTEXT(CJ73:CL73)*1,ISNUMBER(CO73:CP73)*1)&gt;0,SUM(ISTEXT(CQ73:CS73)*1,ISNUMBER(CV73:CW73)*1)&gt;0),"!","")</f>
        <v/>
      </c>
      <c r="EO73" s="91" t="e">
        <f t="shared" ca="1" si="46"/>
        <v>#NAME?</v>
      </c>
      <c r="EP73" s="74" t="e">
        <f t="shared" ca="1" si="47"/>
        <v>#NAME?</v>
      </c>
    </row>
    <row r="74" spans="1:146" hidden="1" x14ac:dyDescent="0.2">
      <c r="A74" s="528" t="e">
        <f ca="1">IF(AND(TRIM($B74)&lt;&gt;"",$E74&lt;&gt;"",$EP74=""),MAX($A$10:A73)+1,"")</f>
        <v>#NAME?</v>
      </c>
      <c r="B74" s="312"/>
      <c r="C74" s="531" t="str">
        <f>IF(ISBLANK(D74)=FALSE,VLOOKUP(D74,Довідники!$B$2:$C$45,2,FALSE),"")</f>
        <v/>
      </c>
      <c r="D74" s="410"/>
      <c r="E74" s="313"/>
      <c r="F74" s="538" t="str">
        <f>_xlfn.CONCAT(IF($X74=Довідники!$E$4,$R$4&amp;",",""),IF($AE74=Довідники!$E$4,$Y$4&amp;",",""),IF($AL74=Довідники!$E$4,$AF$4&amp;",",""),IF($AS74=Довідники!$E$4,$AM$4&amp;",",""),IF($AZ74=Довідники!$E$4,$AT$4&amp;",",""),IF($BG74=Довідники!$E$4,$BA$4&amp;",",""),IF($BN74=Довідники!$E$4,$BH$4&amp;",",""),IF($BU74=Довідники!$E$4,$BO$4&amp;",",""),IF($CB74=Довідники!$E$4,$BV$4&amp;",",""),IF($CI74=Довідники!$E$4,$CC$4&amp;",",""),IF($CP74=Довідники!$E$4,$CJ$4&amp;",",""),IF($CW74=Довідники!$E$4,$CQ$4&amp;",",""),IF($DD74=Довідники!$E$4,$CX$4&amp;",",""),IF($DK74=Довідники!$E$4,$DE$4&amp;",",""))</f>
        <v/>
      </c>
      <c r="G74" s="538" t="str">
        <f>_xlfn.CONCAT(IF($X74=Довідники!$E$3,$R$4&amp;",",""),IF($X74=Довідники!$E$5,$R$4&amp;"*,",""),IF($AE74=Довідники!$E$3,$Y$4&amp;",",""),IF($AE74=Довідники!$E$5,$Y$4&amp;"*,",""),IF($AL74=Довідники!$E$3,$AF$4&amp;",",""),IF($AL74=Довідники!$E$5,$AF$4&amp;"*,",""),IF($AS74=Довідники!$E$3,$AM$4&amp;",",""),IF($AS74=Довідники!$E$5,$AM$4&amp;"*,",""),IF($AZ74=Довідники!$E$3,$AT$4&amp;",",""),IF($AZ74=Довідники!$E$5,$AT$4&amp;"*,",""),IF($BG74=Довідники!$E$3,$BA$4&amp;",",""),IF($BG74=Довідники!$E$5,$BA$4&amp;"*,",""),IF($BN74=Довідники!$E$3,$BH$4&amp;",",""),IF($BN74=Довідники!$E$5,$BH$4&amp;"*,",""),IF($BU74=Довідники!$E$3,$BO$4&amp;",",""),IF($BU74=Довідники!$E$5,$BO$4&amp;"*,",""),IF($CB74=Довідники!$E$3,$BV$4&amp;",",""),IF($CB74=Довідники!$E$5,$BV$4&amp;"*,",""),IF($CI74=Довідники!$E$3,$CC$4&amp;",",""),IF($CI74=Довідники!$E$5,$CC$4&amp;"*,",""),IF($CP74=Довідники!$E$3,$CJ$4&amp;",",""),IF($CP74=Довідники!$E$5,$CJ$4&amp;"*,",""),IF($CW74=Довідники!$E$3,$CQ$4&amp;",",""),IF($CW74=Довідники!$E$5,$CQ$4&amp;"*,",""),IF($DD74=Довідники!$E$3,$CX$4&amp;",",""),IF($DD74=Довідники!$E$5,$CX$4&amp;"*,",""),IF($DK74=Довідники!$E$3,$DE$4&amp;",",""),IF($DK74=Довідники!$E$5,$DE$4&amp;"*,",""))</f>
        <v/>
      </c>
      <c r="H74" s="538" t="str">
        <f>_xlfn.CONCAT(IF($W74=Довідники!$N$4,$R$4&amp;",",""),IF($AD74=Довідники!$N$4,$Y$4&amp;",",""),IF($AK74=Довідники!$N$4,$AF$4&amp;",",""),IF($AR74=Довідники!$N$4,$AM$4&amp;",",""),IF($AY74=Довідники!$N$4,$AT$4&amp;",",""),IF($BF74=Довідники!$N$4,$BA$4&amp;",",""),IF($BM74=Довідники!$N$4,$BH$4&amp;",",""),IF($BT74=Довідники!$N$4,$BO$4&amp;",",""),IF($CA74=Довідники!$N$4,$BV$4&amp;",",""),IF($CH74=Довідники!$N$4,$CC$4&amp;",",""),IF($CO74=Довідники!$N$4,$CJ$4&amp;",",""),IF($CV74=Довідники!$N$4,$CQ$4&amp;",",""),IF($DC74=Довідники!$N$4,$CX$4&amp;",",""),IF($DJ74=Довідники!$N$4,$DE$4&amp;",",""))</f>
        <v/>
      </c>
      <c r="I74" s="538" t="str">
        <f>_xlfn.CONCAT(IF($W74=Довідники!$N$3,$R$4&amp;",",""),IF($AD74=Довідники!$N$3,$Y$4&amp;",",""),IF($AK74=Довідники!$N$3,$AF$4&amp;",",""),IF($AR74=Довідники!$N$3,$AM$4&amp;",",""),IF($AY74=Довідники!$N$3,$AT$4&amp;",",""),IF($BF74=Довідники!$N$3,$BA$4&amp;",",""),IF($BM74=Довідники!$N$3,$BH$4&amp;",",""),IF($BT74=Довідники!$N$3,$BO$4&amp;",",""),IF($CA74=Довідники!$N$3,$BV$4&amp;",",""),IF($CH74=Довідники!$N$3,$CC$4&amp;",",""),IF($CO74=Довідники!$N$3,$CJ$4&amp;",",""),IF($CV74=Довідники!$N$3,$CQ$4&amp;",",""),IF($DC74=Довідники!$N$3,$CX$4&amp;",",""),IF($DJ74=Довідники!$N$3,$DE$4&amp;",",""))</f>
        <v/>
      </c>
      <c r="J74" s="538"/>
      <c r="K74" s="538"/>
      <c r="L74" s="538">
        <f t="shared" ca="1" si="16"/>
        <v>0</v>
      </c>
      <c r="M74" s="539">
        <f t="shared" ca="1" si="17"/>
        <v>0</v>
      </c>
      <c r="N74" s="539">
        <f t="shared" ca="1" si="18"/>
        <v>0</v>
      </c>
      <c r="O74" s="540">
        <f t="shared" ca="1" si="19"/>
        <v>0</v>
      </c>
      <c r="P74" s="541" t="str">
        <f t="shared" si="20"/>
        <v/>
      </c>
      <c r="Q74" s="542" t="str">
        <f>IF(IF(TRIM(P74)="",FALSE,OR($P74&lt;Довідники!$J$8,$P74&gt;Довідники!$K$8)),"!","")</f>
        <v/>
      </c>
      <c r="R74" s="172"/>
      <c r="S74" s="169"/>
      <c r="T74" s="169"/>
      <c r="U74" s="549">
        <f t="shared" si="48"/>
        <v>0</v>
      </c>
      <c r="V74" s="539"/>
      <c r="W74" s="175"/>
      <c r="X74" s="176"/>
      <c r="Y74" s="172"/>
      <c r="Z74" s="169"/>
      <c r="AA74" s="169"/>
      <c r="AB74" s="549">
        <f t="shared" si="49"/>
        <v>0</v>
      </c>
      <c r="AC74" s="539"/>
      <c r="AD74" s="175"/>
      <c r="AE74" s="176"/>
      <c r="AF74" s="172"/>
      <c r="AG74" s="169"/>
      <c r="AH74" s="169"/>
      <c r="AI74" s="549">
        <f t="shared" si="50"/>
        <v>0</v>
      </c>
      <c r="AJ74" s="539"/>
      <c r="AK74" s="175"/>
      <c r="AL74" s="176"/>
      <c r="AM74" s="172"/>
      <c r="AN74" s="169"/>
      <c r="AO74" s="169"/>
      <c r="AP74" s="549">
        <f t="shared" si="51"/>
        <v>0</v>
      </c>
      <c r="AQ74" s="539"/>
      <c r="AR74" s="175"/>
      <c r="AS74" s="176"/>
      <c r="AT74" s="172"/>
      <c r="AU74" s="169"/>
      <c r="AV74" s="169"/>
      <c r="AW74" s="549">
        <f t="shared" si="52"/>
        <v>0</v>
      </c>
      <c r="AX74" s="539"/>
      <c r="AY74" s="175"/>
      <c r="AZ74" s="176"/>
      <c r="BA74" s="172"/>
      <c r="BB74" s="169"/>
      <c r="BC74" s="169"/>
      <c r="BD74" s="549">
        <f t="shared" si="53"/>
        <v>0</v>
      </c>
      <c r="BE74" s="539"/>
      <c r="BF74" s="175"/>
      <c r="BG74" s="176"/>
      <c r="BH74" s="172"/>
      <c r="BI74" s="169"/>
      <c r="BJ74" s="169"/>
      <c r="BK74" s="549">
        <f t="shared" si="54"/>
        <v>0</v>
      </c>
      <c r="BL74" s="539"/>
      <c r="BM74" s="175"/>
      <c r="BN74" s="176"/>
      <c r="BO74" s="172"/>
      <c r="BP74" s="169"/>
      <c r="BQ74" s="169"/>
      <c r="BR74" s="549">
        <f t="shared" si="55"/>
        <v>0</v>
      </c>
      <c r="BS74" s="539"/>
      <c r="BT74" s="175"/>
      <c r="BU74" s="176"/>
      <c r="BV74" s="172"/>
      <c r="BW74" s="169"/>
      <c r="BX74" s="169"/>
      <c r="BY74" s="549">
        <f t="shared" si="56"/>
        <v>0</v>
      </c>
      <c r="BZ74" s="539"/>
      <c r="CA74" s="175"/>
      <c r="CB74" s="176"/>
      <c r="CC74" s="172"/>
      <c r="CD74" s="169"/>
      <c r="CE74" s="169"/>
      <c r="CF74" s="549">
        <f t="shared" si="57"/>
        <v>0</v>
      </c>
      <c r="CG74" s="539"/>
      <c r="CH74" s="175"/>
      <c r="CI74" s="176"/>
      <c r="CJ74" s="172"/>
      <c r="CK74" s="169"/>
      <c r="CL74" s="169"/>
      <c r="CM74" s="549">
        <f t="shared" si="58"/>
        <v>0</v>
      </c>
      <c r="CN74" s="539"/>
      <c r="CO74" s="175"/>
      <c r="CP74" s="176"/>
      <c r="CQ74" s="172"/>
      <c r="CR74" s="169"/>
      <c r="CS74" s="169"/>
      <c r="CT74" s="549">
        <f t="shared" si="59"/>
        <v>0</v>
      </c>
      <c r="CU74" s="539"/>
      <c r="CV74" s="175"/>
      <c r="CW74" s="176"/>
      <c r="CX74" s="361"/>
      <c r="CY74" s="108"/>
      <c r="CZ74" s="108"/>
      <c r="DA74" s="549">
        <f t="shared" si="60"/>
        <v>0</v>
      </c>
      <c r="DB74" s="539"/>
      <c r="DC74" s="439"/>
      <c r="DD74" s="439"/>
      <c r="DE74" s="108"/>
      <c r="DF74" s="108"/>
      <c r="DG74" s="108"/>
      <c r="DH74" s="549">
        <f t="shared" si="61"/>
        <v>0</v>
      </c>
      <c r="DI74" s="539"/>
      <c r="DJ74" s="439"/>
      <c r="DK74" s="440"/>
      <c r="DL74" s="555">
        <f t="shared" ca="1" si="33"/>
        <v>0</v>
      </c>
      <c r="DM74" s="539">
        <f>DN74*Довідники!$H$2</f>
        <v>0</v>
      </c>
      <c r="DN74" s="549">
        <f t="shared" si="62"/>
        <v>0</v>
      </c>
      <c r="DO74" s="541" t="str">
        <f t="shared" si="63"/>
        <v xml:space="preserve"> </v>
      </c>
      <c r="DP74" s="556" t="str">
        <f>IF(OR(DO74&lt;Довідники!$J$3, DO74&gt;Довідники!$K$3), "!", "")</f>
        <v>!</v>
      </c>
      <c r="DQ74" s="557"/>
      <c r="DR74" s="558" t="str">
        <f t="shared" si="64"/>
        <v/>
      </c>
      <c r="DS74" s="528"/>
      <c r="DT74" s="555"/>
      <c r="DU74" s="539"/>
      <c r="DV74" s="539"/>
      <c r="DW74" s="540"/>
      <c r="DX74" s="557"/>
      <c r="DY74" s="568"/>
      <c r="DZ74" s="569"/>
      <c r="EA74" s="570"/>
      <c r="ED74" s="91" t="e">
        <f t="shared" ca="1" si="37"/>
        <v>#NAME?</v>
      </c>
      <c r="EE74" s="91" t="e">
        <f t="shared" ca="1" si="38"/>
        <v>#NAME?</v>
      </c>
      <c r="EF74" s="91" t="e">
        <f t="shared" ca="1" si="39"/>
        <v>#NAME?</v>
      </c>
      <c r="EG74" s="91" t="e">
        <f t="shared" ca="1" si="40"/>
        <v>#NAME?</v>
      </c>
      <c r="EH74" s="91" t="e">
        <f t="shared" ca="1" si="41"/>
        <v>#NAME?</v>
      </c>
      <c r="EI74" s="91" t="e">
        <f t="shared" ca="1" si="42"/>
        <v>#NAME?</v>
      </c>
      <c r="EJ74" s="91" t="e">
        <f t="shared" ca="1" si="43"/>
        <v>#NAME?</v>
      </c>
      <c r="EL74" s="207" t="str">
        <f t="shared" ca="1" si="44"/>
        <v/>
      </c>
      <c r="EM74" s="91" t="str">
        <f t="shared" si="45"/>
        <v/>
      </c>
      <c r="EN74" s="91" t="str" cm="1">
        <f t="array" ref="EN74">IF(OR(SUM(ISTEXT(R74:T74)*1,ISNUMBER(W74:X74)*1)&gt;0,SUM(ISTEXT(Y74:AA74)*1,ISNUMBER(AD74:AE74)*1)&gt;0,SUM(ISTEXT(AF74:AH74)*1,ISNUMBER(AK74:AL74)*1)&gt;0,SUM(ISTEXT(AM74:AO74)*1,ISNUMBER(AR74:AS74)*1)&gt;0,SUM(ISTEXT(AT74:AV74)*1,ISNUMBER(AY74:AZ74)*1)&gt;0,SUM(ISTEXT(BA74:BC74)*1,ISNUMBER(BF74:BG74)*1)&gt;0,SUM(ISTEXT(BH74:BJ74)*1,ISNUMBER(BM74:BN74)*1)&gt;0,SUM(ISTEXT(BO74:BQ74)*1,ISNUMBER(BT74:BU74)*1)&gt;0,SUM(ISTEXT(BV74:BX74)*1,ISNUMBER(CA74:CB74)*1)&gt;0,SUM(ISTEXT(CC74:CE74)*1,ISNUMBER(CH74:CI74)*1)&gt;0,SUM(ISTEXT(CJ74:CL74)*1,ISNUMBER(CO74:CP74)*1)&gt;0,SUM(ISTEXT(CQ74:CS74)*1,ISNUMBER(CV74:CW74)*1)&gt;0),"!","")</f>
        <v/>
      </c>
      <c r="EO74" s="91" t="e">
        <f t="shared" ca="1" si="46"/>
        <v>#NAME?</v>
      </c>
      <c r="EP74" s="74" t="e">
        <f t="shared" ca="1" si="47"/>
        <v>#NAME?</v>
      </c>
    </row>
    <row r="75" spans="1:146" hidden="1" x14ac:dyDescent="0.2">
      <c r="A75" s="528" t="e">
        <f ca="1">IF(AND(TRIM($B75)&lt;&gt;"",$E75&lt;&gt;"",$EP75=""),MAX($A$10:A74)+1,"")</f>
        <v>#NAME?</v>
      </c>
      <c r="B75" s="312"/>
      <c r="C75" s="531" t="str">
        <f>IF(ISBLANK(D75)=FALSE,VLOOKUP(D75,Довідники!$B$2:$C$45,2,FALSE),"")</f>
        <v/>
      </c>
      <c r="D75" s="410"/>
      <c r="E75" s="313"/>
      <c r="F75" s="538" t="str">
        <f>_xlfn.CONCAT(IF($X75=Довідники!$E$4,$R$4&amp;",",""),IF($AE75=Довідники!$E$4,$Y$4&amp;",",""),IF($AL75=Довідники!$E$4,$AF$4&amp;",",""),IF($AS75=Довідники!$E$4,$AM$4&amp;",",""),IF($AZ75=Довідники!$E$4,$AT$4&amp;",",""),IF($BG75=Довідники!$E$4,$BA$4&amp;",",""),IF($BN75=Довідники!$E$4,$BH$4&amp;",",""),IF($BU75=Довідники!$E$4,$BO$4&amp;",",""),IF($CB75=Довідники!$E$4,$BV$4&amp;",",""),IF($CI75=Довідники!$E$4,$CC$4&amp;",",""),IF($CP75=Довідники!$E$4,$CJ$4&amp;",",""),IF($CW75=Довідники!$E$4,$CQ$4&amp;",",""),IF($DD75=Довідники!$E$4,$CX$4&amp;",",""),IF($DK75=Довідники!$E$4,$DE$4&amp;",",""))</f>
        <v/>
      </c>
      <c r="G75" s="538" t="str">
        <f>_xlfn.CONCAT(IF($X75=Довідники!$E$3,$R$4&amp;",",""),IF($X75=Довідники!$E$5,$R$4&amp;"*,",""),IF($AE75=Довідники!$E$3,$Y$4&amp;",",""),IF($AE75=Довідники!$E$5,$Y$4&amp;"*,",""),IF($AL75=Довідники!$E$3,$AF$4&amp;",",""),IF($AL75=Довідники!$E$5,$AF$4&amp;"*,",""),IF($AS75=Довідники!$E$3,$AM$4&amp;",",""),IF($AS75=Довідники!$E$5,$AM$4&amp;"*,",""),IF($AZ75=Довідники!$E$3,$AT$4&amp;",",""),IF($AZ75=Довідники!$E$5,$AT$4&amp;"*,",""),IF($BG75=Довідники!$E$3,$BA$4&amp;",",""),IF($BG75=Довідники!$E$5,$BA$4&amp;"*,",""),IF($BN75=Довідники!$E$3,$BH$4&amp;",",""),IF($BN75=Довідники!$E$5,$BH$4&amp;"*,",""),IF($BU75=Довідники!$E$3,$BO$4&amp;",",""),IF($BU75=Довідники!$E$5,$BO$4&amp;"*,",""),IF($CB75=Довідники!$E$3,$BV$4&amp;",",""),IF($CB75=Довідники!$E$5,$BV$4&amp;"*,",""),IF($CI75=Довідники!$E$3,$CC$4&amp;",",""),IF($CI75=Довідники!$E$5,$CC$4&amp;"*,",""),IF($CP75=Довідники!$E$3,$CJ$4&amp;",",""),IF($CP75=Довідники!$E$5,$CJ$4&amp;"*,",""),IF($CW75=Довідники!$E$3,$CQ$4&amp;",",""),IF($CW75=Довідники!$E$5,$CQ$4&amp;"*,",""),IF($DD75=Довідники!$E$3,$CX$4&amp;",",""),IF($DD75=Довідники!$E$5,$CX$4&amp;"*,",""),IF($DK75=Довідники!$E$3,$DE$4&amp;",",""),IF($DK75=Довідники!$E$5,$DE$4&amp;"*,",""))</f>
        <v/>
      </c>
      <c r="H75" s="538" t="str">
        <f>_xlfn.CONCAT(IF($W75=Довідники!$N$4,$R$4&amp;",",""),IF($AD75=Довідники!$N$4,$Y$4&amp;",",""),IF($AK75=Довідники!$N$4,$AF$4&amp;",",""),IF($AR75=Довідники!$N$4,$AM$4&amp;",",""),IF($AY75=Довідники!$N$4,$AT$4&amp;",",""),IF($BF75=Довідники!$N$4,$BA$4&amp;",",""),IF($BM75=Довідники!$N$4,$BH$4&amp;",",""),IF($BT75=Довідники!$N$4,$BO$4&amp;",",""),IF($CA75=Довідники!$N$4,$BV$4&amp;",",""),IF($CH75=Довідники!$N$4,$CC$4&amp;",",""),IF($CO75=Довідники!$N$4,$CJ$4&amp;",",""),IF($CV75=Довідники!$N$4,$CQ$4&amp;",",""),IF($DC75=Довідники!$N$4,$CX$4&amp;",",""),IF($DJ75=Довідники!$N$4,$DE$4&amp;",",""))</f>
        <v/>
      </c>
      <c r="I75" s="538" t="str">
        <f>_xlfn.CONCAT(IF($W75=Довідники!$N$3,$R$4&amp;",",""),IF($AD75=Довідники!$N$3,$Y$4&amp;",",""),IF($AK75=Довідники!$N$3,$AF$4&amp;",",""),IF($AR75=Довідники!$N$3,$AM$4&amp;",",""),IF($AY75=Довідники!$N$3,$AT$4&amp;",",""),IF($BF75=Довідники!$N$3,$BA$4&amp;",",""),IF($BM75=Довідники!$N$3,$BH$4&amp;",",""),IF($BT75=Довідники!$N$3,$BO$4&amp;",",""),IF($CA75=Довідники!$N$3,$BV$4&amp;",",""),IF($CH75=Довідники!$N$3,$CC$4&amp;",",""),IF($CO75=Довідники!$N$3,$CJ$4&amp;",",""),IF($CV75=Довідники!$N$3,$CQ$4&amp;",",""),IF($DC75=Довідники!$N$3,$CX$4&amp;",",""),IF($DJ75=Довідники!$N$3,$DE$4&amp;",",""))</f>
        <v/>
      </c>
      <c r="J75" s="538"/>
      <c r="K75" s="538"/>
      <c r="L75" s="538">
        <f t="shared" ref="L75:L138" ca="1" si="65">SUM(M75:O75)</f>
        <v>0</v>
      </c>
      <c r="M75" s="539">
        <f t="shared" ref="M75:M138" ca="1" si="66">IFERROR(SUM($R$6*R75,$Y$6*Y75,$AF$6*AF75,$AM$6*AM75,$AT$6*AT75,$BA$6*BA75,$BH$6*BH75,$BO$6*BO75,$BV$6*BV75,$CC$6*CC75,$CJ$6*CJ75,$CQ$6*CQ75,$CX$6*CX75,$DE$6*DE75),0)</f>
        <v>0</v>
      </c>
      <c r="N75" s="539">
        <f t="shared" ref="N75:N138" ca="1" si="67">IFERROR(SUM($R$6*S75,$Y$6*Z75,$AF$6*AG75,$AM$6*AN75,$AT$6*AU75,$BA$6*BB75,$BH$6*BI75,$BO$6*BP75,$BV$6*BW75,$CC$6*CD75,$CJ$6*CK75,$CQ$6*CR75,$CX$6*CY75,$DE$6*DF75),0)</f>
        <v>0</v>
      </c>
      <c r="O75" s="540">
        <f t="shared" ref="O75:O138" ca="1" si="68">IFERROR(SUM($R$6*T75,$Y$6*AA75,$AF$6*AH75,$AM$6*AO75,$AT$6*AV75,$BA$6*BC75,$BH$6*BJ75,$BO$6*BQ75,$BV$6*BX75,$CC$6*CE75,$CJ$6*CL75,$CQ$6*CS75,$CX$6*CZ75,$DE$6*DG75),0)</f>
        <v>0</v>
      </c>
      <c r="P75" s="541" t="str">
        <f t="shared" ref="P75:P138" si="69">IF(DM75&lt;&gt;0,L75/DM75,"")</f>
        <v/>
      </c>
      <c r="Q75" s="542" t="str">
        <f>IF(IF(TRIM(P75)="",FALSE,OR($P75&lt;Довідники!$J$8,$P75&gt;Довідники!$K$8)),"!","")</f>
        <v/>
      </c>
      <c r="R75" s="172"/>
      <c r="S75" s="169"/>
      <c r="T75" s="169"/>
      <c r="U75" s="549">
        <f t="shared" si="48"/>
        <v>0</v>
      </c>
      <c r="V75" s="539"/>
      <c r="W75" s="175"/>
      <c r="X75" s="176"/>
      <c r="Y75" s="172"/>
      <c r="Z75" s="169"/>
      <c r="AA75" s="169"/>
      <c r="AB75" s="549">
        <f t="shared" si="49"/>
        <v>0</v>
      </c>
      <c r="AC75" s="539"/>
      <c r="AD75" s="175"/>
      <c r="AE75" s="176"/>
      <c r="AF75" s="172"/>
      <c r="AG75" s="169"/>
      <c r="AH75" s="169"/>
      <c r="AI75" s="549">
        <f t="shared" si="50"/>
        <v>0</v>
      </c>
      <c r="AJ75" s="539"/>
      <c r="AK75" s="175"/>
      <c r="AL75" s="176"/>
      <c r="AM75" s="172"/>
      <c r="AN75" s="169"/>
      <c r="AO75" s="169"/>
      <c r="AP75" s="549">
        <f t="shared" si="51"/>
        <v>0</v>
      </c>
      <c r="AQ75" s="539"/>
      <c r="AR75" s="175"/>
      <c r="AS75" s="176"/>
      <c r="AT75" s="172"/>
      <c r="AU75" s="169"/>
      <c r="AV75" s="169"/>
      <c r="AW75" s="549">
        <f t="shared" si="52"/>
        <v>0</v>
      </c>
      <c r="AX75" s="539"/>
      <c r="AY75" s="175"/>
      <c r="AZ75" s="176"/>
      <c r="BA75" s="172"/>
      <c r="BB75" s="169"/>
      <c r="BC75" s="169"/>
      <c r="BD75" s="549">
        <f t="shared" si="53"/>
        <v>0</v>
      </c>
      <c r="BE75" s="539"/>
      <c r="BF75" s="175"/>
      <c r="BG75" s="176"/>
      <c r="BH75" s="172"/>
      <c r="BI75" s="169"/>
      <c r="BJ75" s="169"/>
      <c r="BK75" s="549">
        <f t="shared" si="54"/>
        <v>0</v>
      </c>
      <c r="BL75" s="539"/>
      <c r="BM75" s="175"/>
      <c r="BN75" s="176"/>
      <c r="BO75" s="172"/>
      <c r="BP75" s="169"/>
      <c r="BQ75" s="169"/>
      <c r="BR75" s="549">
        <f t="shared" si="55"/>
        <v>0</v>
      </c>
      <c r="BS75" s="539"/>
      <c r="BT75" s="175"/>
      <c r="BU75" s="176"/>
      <c r="BV75" s="172"/>
      <c r="BW75" s="169"/>
      <c r="BX75" s="169"/>
      <c r="BY75" s="549">
        <f t="shared" si="56"/>
        <v>0</v>
      </c>
      <c r="BZ75" s="539"/>
      <c r="CA75" s="175"/>
      <c r="CB75" s="176"/>
      <c r="CC75" s="172"/>
      <c r="CD75" s="169"/>
      <c r="CE75" s="169"/>
      <c r="CF75" s="549">
        <f t="shared" si="57"/>
        <v>0</v>
      </c>
      <c r="CG75" s="539"/>
      <c r="CH75" s="175"/>
      <c r="CI75" s="176"/>
      <c r="CJ75" s="172"/>
      <c r="CK75" s="169"/>
      <c r="CL75" s="169"/>
      <c r="CM75" s="549">
        <f t="shared" si="58"/>
        <v>0</v>
      </c>
      <c r="CN75" s="539"/>
      <c r="CO75" s="175"/>
      <c r="CP75" s="176"/>
      <c r="CQ75" s="172"/>
      <c r="CR75" s="169"/>
      <c r="CS75" s="169"/>
      <c r="CT75" s="549">
        <f t="shared" si="59"/>
        <v>0</v>
      </c>
      <c r="CU75" s="539"/>
      <c r="CV75" s="175"/>
      <c r="CW75" s="176"/>
      <c r="CX75" s="361"/>
      <c r="CY75" s="108"/>
      <c r="CZ75" s="108"/>
      <c r="DA75" s="549">
        <f t="shared" si="60"/>
        <v>0</v>
      </c>
      <c r="DB75" s="539"/>
      <c r="DC75" s="439"/>
      <c r="DD75" s="439"/>
      <c r="DE75" s="108"/>
      <c r="DF75" s="108"/>
      <c r="DG75" s="108"/>
      <c r="DH75" s="549">
        <f t="shared" si="61"/>
        <v>0</v>
      </c>
      <c r="DI75" s="539"/>
      <c r="DJ75" s="439"/>
      <c r="DK75" s="440"/>
      <c r="DL75" s="555">
        <f t="shared" ref="DL75:DL138" ca="1" si="70">IF(DQ75&lt;&gt;0,0,DM75-L75)</f>
        <v>0</v>
      </c>
      <c r="DM75" s="539">
        <f>DN75*Довідники!$H$2</f>
        <v>0</v>
      </c>
      <c r="DN75" s="549">
        <f t="shared" si="62"/>
        <v>0</v>
      </c>
      <c r="DO75" s="541" t="str">
        <f t="shared" si="63"/>
        <v xml:space="preserve"> </v>
      </c>
      <c r="DP75" s="556" t="str">
        <f>IF(OR(DO75&lt;Довідники!$J$3, DO75&gt;Довідники!$K$3), "!", "")</f>
        <v>!</v>
      </c>
      <c r="DQ75" s="557"/>
      <c r="DR75" s="558" t="str">
        <f t="shared" si="64"/>
        <v/>
      </c>
      <c r="DS75" s="528"/>
      <c r="DT75" s="555"/>
      <c r="DU75" s="539"/>
      <c r="DV75" s="539"/>
      <c r="DW75" s="540"/>
      <c r="DX75" s="557"/>
      <c r="DY75" s="568"/>
      <c r="DZ75" s="569"/>
      <c r="EA75" s="570"/>
      <c r="ED75" s="91" t="e">
        <f t="shared" ref="ED75:ED138" ca="1" si="71">IF(AND(A75&lt;&gt;"",OR(U75&gt;0,V75&gt;0,W75&lt;&gt;"",X75&lt;&gt;"",AB75&gt;0,AC75&gt;0,AD75&lt;&gt;"",AE75&lt;&gt;"")),1,0)</f>
        <v>#NAME?</v>
      </c>
      <c r="EE75" s="91" t="e">
        <f t="shared" ref="EE75:EE138" ca="1" si="72">IF(AND(A75&lt;&gt;"",OR(AI75&gt;0,AJ75&gt;0,AK75&lt;&gt;"",AL75&lt;&gt;"",AP75&gt;0,AQ75&gt;0,AR75&lt;&gt;"",AS75&lt;&gt;"")),1,0)</f>
        <v>#NAME?</v>
      </c>
      <c r="EF75" s="91" t="e">
        <f t="shared" ref="EF75:EF138" ca="1" si="73">IF(AND(A75&lt;&gt;"",OR(AW75&gt;0,AX75&gt;0,AY75&lt;&gt;"",AZ75&lt;&gt;"",BD75&gt;0,BE75&gt;0,BF75&lt;&gt;"",BG75&lt;&gt;"")),1,0)</f>
        <v>#NAME?</v>
      </c>
      <c r="EG75" s="91" t="e">
        <f t="shared" ref="EG75:EG138" ca="1" si="74">IF(AND(A75&lt;&gt;"",OR(BK75&gt;0,BL75&gt;0,BM75&lt;&gt;"",BN75&lt;&gt;"",BR75&gt;0,BS75&gt;0,BT75&lt;&gt;"",BU75&lt;&gt;"")),1,0)</f>
        <v>#NAME?</v>
      </c>
      <c r="EH75" s="91" t="e">
        <f t="shared" ref="EH75:EH138" ca="1" si="75">IF(AND(A75&lt;&gt;"",OR(BY75&gt;0,BZ75&gt;0,CA75&lt;&gt;"",CB75&lt;&gt;"",CF75&gt;0,CG75&gt;0,CH75&lt;&gt;"",CI75&lt;&gt;"")),1,0)</f>
        <v>#NAME?</v>
      </c>
      <c r="EI75" s="91" t="e">
        <f t="shared" ref="EI75:EI138" ca="1" si="76">IF(AND(A75&lt;&gt;"",OR(CM75&gt;0,CN75&gt;0,CO75&lt;&gt;"",CP75&lt;&gt;"",CT75&gt;0,CU75&gt;0,CV75&lt;&gt;"",CW75&lt;&gt;"")),1,0)</f>
        <v>#NAME?</v>
      </c>
      <c r="EJ75" s="91" t="e">
        <f t="shared" ref="EJ75:EJ138" ca="1" si="77">IF(AND(A75&lt;&gt;"",OR(DA75&gt;0,DB75&gt;0,DC75&lt;&gt;"",DD75&lt;&gt;"",DH75&gt;0,DI75&gt;0,DJ75&lt;&gt;"",DK75&lt;&gt;"")),1,0)</f>
        <v>#NAME?</v>
      </c>
      <c r="EL75" s="207" t="str">
        <f t="shared" ref="EL75:EL109" ca="1" si="78">IF(OR(AND(E75&lt;&gt;0,H75="",I75="",L75=0),AND(OR(TRIM(B75)="",E75=0),OR(F75&lt;&gt;"",G75&lt;&gt;"",H75&lt;&gt;"",I75&lt;&gt;"",SUM(U75,AB75,AI75,AP75,AW75,BD75,BK75,BR75,BY75,CF75,CM75,CT75)&gt;0)),J75&gt;0,K75&lt;&gt;"",ISNA(C75),H75&lt;&gt;""), "!", "")</f>
        <v/>
      </c>
      <c r="EM75" s="91" t="str">
        <f t="shared" ref="EM75:EM138" si="79">IF(OR(AND(U75=0,X75&lt;&gt;""),AND(AB75=0,AE75&lt;&gt;""),AND(AI75=0,AL75&lt;&gt;""),AND(AP75=0,AS75&lt;&gt;""),AND(AW75=0,AZ75&lt;&gt;""),AND(BD75=0,BG75&lt;&gt;""),AND(BK75=0,BN75&lt;&gt;""),AND(BR75=0,BU75&lt;&gt;""),AND(BY75=0,CB75&lt;&gt;""),AND(CF75=0,CI75&lt;&gt;""),AND(CM75=0,CP75&lt;&gt;""),AND(CT75=0,CW75&lt;&gt;"")),"!","")</f>
        <v/>
      </c>
      <c r="EN75" s="91" t="str" cm="1">
        <f t="array" ref="EN75">IF(OR(SUM(ISTEXT(R75:T75)*1,ISNUMBER(W75:X75)*1)&gt;0,SUM(ISTEXT(Y75:AA75)*1,ISNUMBER(AD75:AE75)*1)&gt;0,SUM(ISTEXT(AF75:AH75)*1,ISNUMBER(AK75:AL75)*1)&gt;0,SUM(ISTEXT(AM75:AO75)*1,ISNUMBER(AR75:AS75)*1)&gt;0,SUM(ISTEXT(AT75:AV75)*1,ISNUMBER(AY75:AZ75)*1)&gt;0,SUM(ISTEXT(BA75:BC75)*1,ISNUMBER(BF75:BG75)*1)&gt;0,SUM(ISTEXT(BH75:BJ75)*1,ISNUMBER(BM75:BN75)*1)&gt;0,SUM(ISTEXT(BO75:BQ75)*1,ISNUMBER(BT75:BU75)*1)&gt;0,SUM(ISTEXT(BV75:BX75)*1,ISNUMBER(CA75:CB75)*1)&gt;0,SUM(ISTEXT(CC75:CE75)*1,ISNUMBER(CH75:CI75)*1)&gt;0,SUM(ISTEXT(CJ75:CL75)*1,ISNUMBER(CO75:CP75)*1)&gt;0,SUM(ISTEXT(CQ75:CS75)*1,ISNUMBER(CV75:CW75)*1)&gt;0),"!","")</f>
        <v/>
      </c>
      <c r="EO75" s="91" t="e">
        <f t="shared" ref="EO75:EO138" ca="1" si="80">IF(OR(AND($R$6=0,OR(U75&gt;0,W75&lt;&gt;"",X75&lt;&gt;"")),AND($Y$6=0,OR(AB75&gt;0,AD75&lt;&gt;"",AE75&lt;&gt;"")),AND($AF$6=0,OR(AI75&gt;0,AK75&lt;&gt;"",AL75&lt;&gt;"")),AND($AM$6=0,OR(AP75&gt;0,AR75&lt;&gt;"",AS75&lt;&gt;"")),AND($AT$6=0,OR(AW75&gt;0,AY75&lt;&gt;"",AZ75&lt;&gt;"")),AND($BA$6=0,OR(BD75&gt;0,BF75&lt;&gt;"",BG75&lt;&gt;"")),AND($BH$6=0,OR(BK75&gt;0,BM75&lt;&gt;"",BN75&lt;&gt;"")),AND($BO$6=0,OR(BR75&gt;0,BT75&lt;&gt;"",BU75&lt;&gt;"")),AND($BV$6=0,OR(BY75&gt;0,CA75&lt;&gt;"",CB75&lt;&gt;"")),AND($CC$6=0,OR(CF75&gt;0,CH75&lt;&gt;"",CI75&lt;&gt;"")),AND($CJ$6=0,OR(CM75&gt;0,CO75&lt;&gt;"",CP75&lt;&gt;"")),AND($CQ$6=0,OR(CT75&gt;0,CV75&lt;&gt;"",CW75&lt;&gt;""))), "!", "")</f>
        <v>#NAME?</v>
      </c>
      <c r="EP75" s="74" t="e">
        <f t="shared" ref="EP75:EP138" ca="1" si="81">IF(OR($EL75&lt;&gt;"",$EM75&lt;&gt;"",$EN75&lt;&gt;"",$EO75&lt;&gt;""),ROW($A75)&amp;";","")</f>
        <v>#NAME?</v>
      </c>
    </row>
    <row r="76" spans="1:146" hidden="1" x14ac:dyDescent="0.2">
      <c r="A76" s="528" t="e">
        <f ca="1">IF(AND(TRIM($B76)&lt;&gt;"",$E76&lt;&gt;"",$EP76=""),MAX($A$10:A75)+1,"")</f>
        <v>#NAME?</v>
      </c>
      <c r="B76" s="312"/>
      <c r="C76" s="531" t="str">
        <f>IF(ISBLANK(D76)=FALSE,VLOOKUP(D76,Довідники!$B$2:$C$45,2,FALSE),"")</f>
        <v/>
      </c>
      <c r="D76" s="410"/>
      <c r="E76" s="313"/>
      <c r="F76" s="538" t="str">
        <f>_xlfn.CONCAT(IF($X76=Довідники!$E$4,$R$4&amp;",",""),IF($AE76=Довідники!$E$4,$Y$4&amp;",",""),IF($AL76=Довідники!$E$4,$AF$4&amp;",",""),IF($AS76=Довідники!$E$4,$AM$4&amp;",",""),IF($AZ76=Довідники!$E$4,$AT$4&amp;",",""),IF($BG76=Довідники!$E$4,$BA$4&amp;",",""),IF($BN76=Довідники!$E$4,$BH$4&amp;",",""),IF($BU76=Довідники!$E$4,$BO$4&amp;",",""),IF($CB76=Довідники!$E$4,$BV$4&amp;",",""),IF($CI76=Довідники!$E$4,$CC$4&amp;",",""),IF($CP76=Довідники!$E$4,$CJ$4&amp;",",""),IF($CW76=Довідники!$E$4,$CQ$4&amp;",",""),IF($DD76=Довідники!$E$4,$CX$4&amp;",",""),IF($DK76=Довідники!$E$4,$DE$4&amp;",",""))</f>
        <v/>
      </c>
      <c r="G76" s="538" t="str">
        <f>_xlfn.CONCAT(IF($X76=Довідники!$E$3,$R$4&amp;",",""),IF($X76=Довідники!$E$5,$R$4&amp;"*,",""),IF($AE76=Довідники!$E$3,$Y$4&amp;",",""),IF($AE76=Довідники!$E$5,$Y$4&amp;"*,",""),IF($AL76=Довідники!$E$3,$AF$4&amp;",",""),IF($AL76=Довідники!$E$5,$AF$4&amp;"*,",""),IF($AS76=Довідники!$E$3,$AM$4&amp;",",""),IF($AS76=Довідники!$E$5,$AM$4&amp;"*,",""),IF($AZ76=Довідники!$E$3,$AT$4&amp;",",""),IF($AZ76=Довідники!$E$5,$AT$4&amp;"*,",""),IF($BG76=Довідники!$E$3,$BA$4&amp;",",""),IF($BG76=Довідники!$E$5,$BA$4&amp;"*,",""),IF($BN76=Довідники!$E$3,$BH$4&amp;",",""),IF($BN76=Довідники!$E$5,$BH$4&amp;"*,",""),IF($BU76=Довідники!$E$3,$BO$4&amp;",",""),IF($BU76=Довідники!$E$5,$BO$4&amp;"*,",""),IF($CB76=Довідники!$E$3,$BV$4&amp;",",""),IF($CB76=Довідники!$E$5,$BV$4&amp;"*,",""),IF($CI76=Довідники!$E$3,$CC$4&amp;",",""),IF($CI76=Довідники!$E$5,$CC$4&amp;"*,",""),IF($CP76=Довідники!$E$3,$CJ$4&amp;",",""),IF($CP76=Довідники!$E$5,$CJ$4&amp;"*,",""),IF($CW76=Довідники!$E$3,$CQ$4&amp;",",""),IF($CW76=Довідники!$E$5,$CQ$4&amp;"*,",""),IF($DD76=Довідники!$E$3,$CX$4&amp;",",""),IF($DD76=Довідники!$E$5,$CX$4&amp;"*,",""),IF($DK76=Довідники!$E$3,$DE$4&amp;",",""),IF($DK76=Довідники!$E$5,$DE$4&amp;"*,",""))</f>
        <v/>
      </c>
      <c r="H76" s="538" t="str">
        <f>_xlfn.CONCAT(IF($W76=Довідники!$N$4,$R$4&amp;",",""),IF($AD76=Довідники!$N$4,$Y$4&amp;",",""),IF($AK76=Довідники!$N$4,$AF$4&amp;",",""),IF($AR76=Довідники!$N$4,$AM$4&amp;",",""),IF($AY76=Довідники!$N$4,$AT$4&amp;",",""),IF($BF76=Довідники!$N$4,$BA$4&amp;",",""),IF($BM76=Довідники!$N$4,$BH$4&amp;",",""),IF($BT76=Довідники!$N$4,$BO$4&amp;",",""),IF($CA76=Довідники!$N$4,$BV$4&amp;",",""),IF($CH76=Довідники!$N$4,$CC$4&amp;",",""),IF($CO76=Довідники!$N$4,$CJ$4&amp;",",""),IF($CV76=Довідники!$N$4,$CQ$4&amp;",",""),IF($DC76=Довідники!$N$4,$CX$4&amp;",",""),IF($DJ76=Довідники!$N$4,$DE$4&amp;",",""))</f>
        <v/>
      </c>
      <c r="I76" s="538" t="str">
        <f>_xlfn.CONCAT(IF($W76=Довідники!$N$3,$R$4&amp;",",""),IF($AD76=Довідники!$N$3,$Y$4&amp;",",""),IF($AK76=Довідники!$N$3,$AF$4&amp;",",""),IF($AR76=Довідники!$N$3,$AM$4&amp;",",""),IF($AY76=Довідники!$N$3,$AT$4&amp;",",""),IF($BF76=Довідники!$N$3,$BA$4&amp;",",""),IF($BM76=Довідники!$N$3,$BH$4&amp;",",""),IF($BT76=Довідники!$N$3,$BO$4&amp;",",""),IF($CA76=Довідники!$N$3,$BV$4&amp;",",""),IF($CH76=Довідники!$N$3,$CC$4&amp;",",""),IF($CO76=Довідники!$N$3,$CJ$4&amp;",",""),IF($CV76=Довідники!$N$3,$CQ$4&amp;",",""),IF($DC76=Довідники!$N$3,$CX$4&amp;",",""),IF($DJ76=Довідники!$N$3,$DE$4&amp;",",""))</f>
        <v/>
      </c>
      <c r="J76" s="538"/>
      <c r="K76" s="538"/>
      <c r="L76" s="538">
        <f t="shared" ca="1" si="65"/>
        <v>0</v>
      </c>
      <c r="M76" s="539">
        <f t="shared" ca="1" si="66"/>
        <v>0</v>
      </c>
      <c r="N76" s="539">
        <f t="shared" ca="1" si="67"/>
        <v>0</v>
      </c>
      <c r="O76" s="540">
        <f t="shared" ca="1" si="68"/>
        <v>0</v>
      </c>
      <c r="P76" s="541" t="str">
        <f t="shared" si="69"/>
        <v/>
      </c>
      <c r="Q76" s="542" t="str">
        <f>IF(IF(TRIM(P76)="",FALSE,OR($P76&lt;Довідники!$J$8,$P76&gt;Довідники!$K$8)),"!","")</f>
        <v/>
      </c>
      <c r="R76" s="172"/>
      <c r="S76" s="169"/>
      <c r="T76" s="169"/>
      <c r="U76" s="549">
        <f t="shared" si="48"/>
        <v>0</v>
      </c>
      <c r="V76" s="539"/>
      <c r="W76" s="175"/>
      <c r="X76" s="176"/>
      <c r="Y76" s="172"/>
      <c r="Z76" s="169"/>
      <c r="AA76" s="169"/>
      <c r="AB76" s="549">
        <f t="shared" si="49"/>
        <v>0</v>
      </c>
      <c r="AC76" s="539"/>
      <c r="AD76" s="175"/>
      <c r="AE76" s="176"/>
      <c r="AF76" s="172"/>
      <c r="AG76" s="169"/>
      <c r="AH76" s="169"/>
      <c r="AI76" s="549">
        <f t="shared" si="50"/>
        <v>0</v>
      </c>
      <c r="AJ76" s="539"/>
      <c r="AK76" s="175"/>
      <c r="AL76" s="176"/>
      <c r="AM76" s="172"/>
      <c r="AN76" s="169"/>
      <c r="AO76" s="169"/>
      <c r="AP76" s="549">
        <f t="shared" si="51"/>
        <v>0</v>
      </c>
      <c r="AQ76" s="539"/>
      <c r="AR76" s="175"/>
      <c r="AS76" s="176"/>
      <c r="AT76" s="172"/>
      <c r="AU76" s="169"/>
      <c r="AV76" s="169"/>
      <c r="AW76" s="549">
        <f t="shared" si="52"/>
        <v>0</v>
      </c>
      <c r="AX76" s="539"/>
      <c r="AY76" s="175"/>
      <c r="AZ76" s="176"/>
      <c r="BA76" s="172"/>
      <c r="BB76" s="169"/>
      <c r="BC76" s="169"/>
      <c r="BD76" s="549">
        <f t="shared" si="53"/>
        <v>0</v>
      </c>
      <c r="BE76" s="539"/>
      <c r="BF76" s="175"/>
      <c r="BG76" s="176"/>
      <c r="BH76" s="172"/>
      <c r="BI76" s="169"/>
      <c r="BJ76" s="169"/>
      <c r="BK76" s="549">
        <f t="shared" si="54"/>
        <v>0</v>
      </c>
      <c r="BL76" s="539"/>
      <c r="BM76" s="175"/>
      <c r="BN76" s="176"/>
      <c r="BO76" s="172"/>
      <c r="BP76" s="169"/>
      <c r="BQ76" s="169"/>
      <c r="BR76" s="549">
        <f t="shared" si="55"/>
        <v>0</v>
      </c>
      <c r="BS76" s="539"/>
      <c r="BT76" s="175"/>
      <c r="BU76" s="176"/>
      <c r="BV76" s="172"/>
      <c r="BW76" s="169"/>
      <c r="BX76" s="169"/>
      <c r="BY76" s="549">
        <f t="shared" si="56"/>
        <v>0</v>
      </c>
      <c r="BZ76" s="539"/>
      <c r="CA76" s="175"/>
      <c r="CB76" s="176"/>
      <c r="CC76" s="172"/>
      <c r="CD76" s="169"/>
      <c r="CE76" s="169"/>
      <c r="CF76" s="549">
        <f t="shared" si="57"/>
        <v>0</v>
      </c>
      <c r="CG76" s="539"/>
      <c r="CH76" s="175"/>
      <c r="CI76" s="176"/>
      <c r="CJ76" s="172"/>
      <c r="CK76" s="169"/>
      <c r="CL76" s="169"/>
      <c r="CM76" s="549">
        <f t="shared" si="58"/>
        <v>0</v>
      </c>
      <c r="CN76" s="539"/>
      <c r="CO76" s="175"/>
      <c r="CP76" s="176"/>
      <c r="CQ76" s="172"/>
      <c r="CR76" s="169"/>
      <c r="CS76" s="169"/>
      <c r="CT76" s="549">
        <f t="shared" si="59"/>
        <v>0</v>
      </c>
      <c r="CU76" s="539"/>
      <c r="CV76" s="175"/>
      <c r="CW76" s="176"/>
      <c r="CX76" s="361"/>
      <c r="CY76" s="108"/>
      <c r="CZ76" s="108"/>
      <c r="DA76" s="549">
        <f t="shared" si="60"/>
        <v>0</v>
      </c>
      <c r="DB76" s="539"/>
      <c r="DC76" s="439"/>
      <c r="DD76" s="439"/>
      <c r="DE76" s="108"/>
      <c r="DF76" s="108"/>
      <c r="DG76" s="108"/>
      <c r="DH76" s="549">
        <f t="shared" si="61"/>
        <v>0</v>
      </c>
      <c r="DI76" s="539"/>
      <c r="DJ76" s="439"/>
      <c r="DK76" s="440"/>
      <c r="DL76" s="555">
        <f t="shared" ca="1" si="70"/>
        <v>0</v>
      </c>
      <c r="DM76" s="539">
        <f>DN76*Довідники!$H$2</f>
        <v>0</v>
      </c>
      <c r="DN76" s="549">
        <f t="shared" si="62"/>
        <v>0</v>
      </c>
      <c r="DO76" s="541" t="str">
        <f t="shared" si="63"/>
        <v xml:space="preserve"> </v>
      </c>
      <c r="DP76" s="556" t="str">
        <f>IF(OR(DO76&lt;Довідники!$J$3, DO76&gt;Довідники!$K$3), "!", "")</f>
        <v>!</v>
      </c>
      <c r="DQ76" s="557"/>
      <c r="DR76" s="558" t="str">
        <f t="shared" si="64"/>
        <v/>
      </c>
      <c r="DS76" s="528"/>
      <c r="DT76" s="555"/>
      <c r="DU76" s="539"/>
      <c r="DV76" s="539"/>
      <c r="DW76" s="540"/>
      <c r="DX76" s="557"/>
      <c r="DY76" s="568"/>
      <c r="DZ76" s="569"/>
      <c r="EA76" s="570"/>
      <c r="ED76" s="91" t="e">
        <f t="shared" ca="1" si="71"/>
        <v>#NAME?</v>
      </c>
      <c r="EE76" s="91" t="e">
        <f t="shared" ca="1" si="72"/>
        <v>#NAME?</v>
      </c>
      <c r="EF76" s="91" t="e">
        <f t="shared" ca="1" si="73"/>
        <v>#NAME?</v>
      </c>
      <c r="EG76" s="91" t="e">
        <f t="shared" ca="1" si="74"/>
        <v>#NAME?</v>
      </c>
      <c r="EH76" s="91" t="e">
        <f t="shared" ca="1" si="75"/>
        <v>#NAME?</v>
      </c>
      <c r="EI76" s="91" t="e">
        <f t="shared" ca="1" si="76"/>
        <v>#NAME?</v>
      </c>
      <c r="EJ76" s="91" t="e">
        <f t="shared" ca="1" si="77"/>
        <v>#NAME?</v>
      </c>
      <c r="EL76" s="207" t="str">
        <f t="shared" ca="1" si="78"/>
        <v/>
      </c>
      <c r="EM76" s="91" t="str">
        <f t="shared" si="79"/>
        <v/>
      </c>
      <c r="EN76" s="91" t="str" cm="1">
        <f t="array" ref="EN76">IF(OR(SUM(ISTEXT(R76:T76)*1,ISNUMBER(W76:X76)*1)&gt;0,SUM(ISTEXT(Y76:AA76)*1,ISNUMBER(AD76:AE76)*1)&gt;0,SUM(ISTEXT(AF76:AH76)*1,ISNUMBER(AK76:AL76)*1)&gt;0,SUM(ISTEXT(AM76:AO76)*1,ISNUMBER(AR76:AS76)*1)&gt;0,SUM(ISTEXT(AT76:AV76)*1,ISNUMBER(AY76:AZ76)*1)&gt;0,SUM(ISTEXT(BA76:BC76)*1,ISNUMBER(BF76:BG76)*1)&gt;0,SUM(ISTEXT(BH76:BJ76)*1,ISNUMBER(BM76:BN76)*1)&gt;0,SUM(ISTEXT(BO76:BQ76)*1,ISNUMBER(BT76:BU76)*1)&gt;0,SUM(ISTEXT(BV76:BX76)*1,ISNUMBER(CA76:CB76)*1)&gt;0,SUM(ISTEXT(CC76:CE76)*1,ISNUMBER(CH76:CI76)*1)&gt;0,SUM(ISTEXT(CJ76:CL76)*1,ISNUMBER(CO76:CP76)*1)&gt;0,SUM(ISTEXT(CQ76:CS76)*1,ISNUMBER(CV76:CW76)*1)&gt;0),"!","")</f>
        <v/>
      </c>
      <c r="EO76" s="91" t="e">
        <f t="shared" ca="1" si="80"/>
        <v>#NAME?</v>
      </c>
      <c r="EP76" s="74" t="e">
        <f t="shared" ca="1" si="81"/>
        <v>#NAME?</v>
      </c>
    </row>
    <row r="77" spans="1:146" hidden="1" x14ac:dyDescent="0.2">
      <c r="A77" s="528" t="e">
        <f ca="1">IF(AND(TRIM($B77)&lt;&gt;"",$E77&lt;&gt;"",$EP77=""),MAX($A$10:A76)+1,"")</f>
        <v>#NAME?</v>
      </c>
      <c r="B77" s="312"/>
      <c r="C77" s="531" t="str">
        <f>IF(ISBLANK(D77)=FALSE,VLOOKUP(D77,Довідники!$B$2:$C$45,2,FALSE),"")</f>
        <v/>
      </c>
      <c r="D77" s="410"/>
      <c r="E77" s="313"/>
      <c r="F77" s="538" t="str">
        <f>_xlfn.CONCAT(IF($X77=Довідники!$E$4,$R$4&amp;",",""),IF($AE77=Довідники!$E$4,$Y$4&amp;",",""),IF($AL77=Довідники!$E$4,$AF$4&amp;",",""),IF($AS77=Довідники!$E$4,$AM$4&amp;",",""),IF($AZ77=Довідники!$E$4,$AT$4&amp;",",""),IF($BG77=Довідники!$E$4,$BA$4&amp;",",""),IF($BN77=Довідники!$E$4,$BH$4&amp;",",""),IF($BU77=Довідники!$E$4,$BO$4&amp;",",""),IF($CB77=Довідники!$E$4,$BV$4&amp;",",""),IF($CI77=Довідники!$E$4,$CC$4&amp;",",""),IF($CP77=Довідники!$E$4,$CJ$4&amp;",",""),IF($CW77=Довідники!$E$4,$CQ$4&amp;",",""),IF($DD77=Довідники!$E$4,$CX$4&amp;",",""),IF($DK77=Довідники!$E$4,$DE$4&amp;",",""))</f>
        <v/>
      </c>
      <c r="G77" s="538" t="str">
        <f>_xlfn.CONCAT(IF($X77=Довідники!$E$3,$R$4&amp;",",""),IF($X77=Довідники!$E$5,$R$4&amp;"*,",""),IF($AE77=Довідники!$E$3,$Y$4&amp;",",""),IF($AE77=Довідники!$E$5,$Y$4&amp;"*,",""),IF($AL77=Довідники!$E$3,$AF$4&amp;",",""),IF($AL77=Довідники!$E$5,$AF$4&amp;"*,",""),IF($AS77=Довідники!$E$3,$AM$4&amp;",",""),IF($AS77=Довідники!$E$5,$AM$4&amp;"*,",""),IF($AZ77=Довідники!$E$3,$AT$4&amp;",",""),IF($AZ77=Довідники!$E$5,$AT$4&amp;"*,",""),IF($BG77=Довідники!$E$3,$BA$4&amp;",",""),IF($BG77=Довідники!$E$5,$BA$4&amp;"*,",""),IF($BN77=Довідники!$E$3,$BH$4&amp;",",""),IF($BN77=Довідники!$E$5,$BH$4&amp;"*,",""),IF($BU77=Довідники!$E$3,$BO$4&amp;",",""),IF($BU77=Довідники!$E$5,$BO$4&amp;"*,",""),IF($CB77=Довідники!$E$3,$BV$4&amp;",",""),IF($CB77=Довідники!$E$5,$BV$4&amp;"*,",""),IF($CI77=Довідники!$E$3,$CC$4&amp;",",""),IF($CI77=Довідники!$E$5,$CC$4&amp;"*,",""),IF($CP77=Довідники!$E$3,$CJ$4&amp;",",""),IF($CP77=Довідники!$E$5,$CJ$4&amp;"*,",""),IF($CW77=Довідники!$E$3,$CQ$4&amp;",",""),IF($CW77=Довідники!$E$5,$CQ$4&amp;"*,",""),IF($DD77=Довідники!$E$3,$CX$4&amp;",",""),IF($DD77=Довідники!$E$5,$CX$4&amp;"*,",""),IF($DK77=Довідники!$E$3,$DE$4&amp;",",""),IF($DK77=Довідники!$E$5,$DE$4&amp;"*,",""))</f>
        <v/>
      </c>
      <c r="H77" s="538" t="str">
        <f>_xlfn.CONCAT(IF($W77=Довідники!$N$4,$R$4&amp;",",""),IF($AD77=Довідники!$N$4,$Y$4&amp;",",""),IF($AK77=Довідники!$N$4,$AF$4&amp;",",""),IF($AR77=Довідники!$N$4,$AM$4&amp;",",""),IF($AY77=Довідники!$N$4,$AT$4&amp;",",""),IF($BF77=Довідники!$N$4,$BA$4&amp;",",""),IF($BM77=Довідники!$N$4,$BH$4&amp;",",""),IF($BT77=Довідники!$N$4,$BO$4&amp;",",""),IF($CA77=Довідники!$N$4,$BV$4&amp;",",""),IF($CH77=Довідники!$N$4,$CC$4&amp;",",""),IF($CO77=Довідники!$N$4,$CJ$4&amp;",",""),IF($CV77=Довідники!$N$4,$CQ$4&amp;",",""),IF($DC77=Довідники!$N$4,$CX$4&amp;",",""),IF($DJ77=Довідники!$N$4,$DE$4&amp;",",""))</f>
        <v/>
      </c>
      <c r="I77" s="538" t="str">
        <f>_xlfn.CONCAT(IF($W77=Довідники!$N$3,$R$4&amp;",",""),IF($AD77=Довідники!$N$3,$Y$4&amp;",",""),IF($AK77=Довідники!$N$3,$AF$4&amp;",",""),IF($AR77=Довідники!$N$3,$AM$4&amp;",",""),IF($AY77=Довідники!$N$3,$AT$4&amp;",",""),IF($BF77=Довідники!$N$3,$BA$4&amp;",",""),IF($BM77=Довідники!$N$3,$BH$4&amp;",",""),IF($BT77=Довідники!$N$3,$BO$4&amp;",",""),IF($CA77=Довідники!$N$3,$BV$4&amp;",",""),IF($CH77=Довідники!$N$3,$CC$4&amp;",",""),IF($CO77=Довідники!$N$3,$CJ$4&amp;",",""),IF($CV77=Довідники!$N$3,$CQ$4&amp;",",""),IF($DC77=Довідники!$N$3,$CX$4&amp;",",""),IF($DJ77=Довідники!$N$3,$DE$4&amp;",",""))</f>
        <v/>
      </c>
      <c r="J77" s="538"/>
      <c r="K77" s="538"/>
      <c r="L77" s="538">
        <f t="shared" ca="1" si="65"/>
        <v>0</v>
      </c>
      <c r="M77" s="539">
        <f t="shared" ca="1" si="66"/>
        <v>0</v>
      </c>
      <c r="N77" s="539">
        <f t="shared" ca="1" si="67"/>
        <v>0</v>
      </c>
      <c r="O77" s="540">
        <f t="shared" ca="1" si="68"/>
        <v>0</v>
      </c>
      <c r="P77" s="541" t="str">
        <f t="shared" si="69"/>
        <v/>
      </c>
      <c r="Q77" s="542" t="str">
        <f>IF(IF(TRIM(P77)="",FALSE,OR($P77&lt;Довідники!$J$8,$P77&gt;Довідники!$K$8)),"!","")</f>
        <v/>
      </c>
      <c r="R77" s="172"/>
      <c r="S77" s="169"/>
      <c r="T77" s="169"/>
      <c r="U77" s="549">
        <f t="shared" si="48"/>
        <v>0</v>
      </c>
      <c r="V77" s="539"/>
      <c r="W77" s="175"/>
      <c r="X77" s="176"/>
      <c r="Y77" s="172"/>
      <c r="Z77" s="169"/>
      <c r="AA77" s="169"/>
      <c r="AB77" s="549">
        <f t="shared" si="49"/>
        <v>0</v>
      </c>
      <c r="AC77" s="539"/>
      <c r="AD77" s="175"/>
      <c r="AE77" s="176"/>
      <c r="AF77" s="172"/>
      <c r="AG77" s="169"/>
      <c r="AH77" s="169"/>
      <c r="AI77" s="549">
        <f t="shared" si="50"/>
        <v>0</v>
      </c>
      <c r="AJ77" s="539"/>
      <c r="AK77" s="175"/>
      <c r="AL77" s="176"/>
      <c r="AM77" s="172"/>
      <c r="AN77" s="169"/>
      <c r="AO77" s="169"/>
      <c r="AP77" s="549">
        <f t="shared" si="51"/>
        <v>0</v>
      </c>
      <c r="AQ77" s="539"/>
      <c r="AR77" s="175"/>
      <c r="AS77" s="176"/>
      <c r="AT77" s="172"/>
      <c r="AU77" s="169"/>
      <c r="AV77" s="169"/>
      <c r="AW77" s="549">
        <f t="shared" si="52"/>
        <v>0</v>
      </c>
      <c r="AX77" s="539"/>
      <c r="AY77" s="175"/>
      <c r="AZ77" s="176"/>
      <c r="BA77" s="172"/>
      <c r="BB77" s="169"/>
      <c r="BC77" s="169"/>
      <c r="BD77" s="549">
        <f t="shared" si="53"/>
        <v>0</v>
      </c>
      <c r="BE77" s="539"/>
      <c r="BF77" s="175"/>
      <c r="BG77" s="176"/>
      <c r="BH77" s="172"/>
      <c r="BI77" s="169"/>
      <c r="BJ77" s="169"/>
      <c r="BK77" s="549">
        <f t="shared" si="54"/>
        <v>0</v>
      </c>
      <c r="BL77" s="539"/>
      <c r="BM77" s="175"/>
      <c r="BN77" s="176"/>
      <c r="BO77" s="172"/>
      <c r="BP77" s="169"/>
      <c r="BQ77" s="169"/>
      <c r="BR77" s="549">
        <f t="shared" si="55"/>
        <v>0</v>
      </c>
      <c r="BS77" s="539"/>
      <c r="BT77" s="175"/>
      <c r="BU77" s="176"/>
      <c r="BV77" s="172"/>
      <c r="BW77" s="169"/>
      <c r="BX77" s="169"/>
      <c r="BY77" s="549">
        <f t="shared" si="56"/>
        <v>0</v>
      </c>
      <c r="BZ77" s="539"/>
      <c r="CA77" s="175"/>
      <c r="CB77" s="176"/>
      <c r="CC77" s="172"/>
      <c r="CD77" s="169"/>
      <c r="CE77" s="169"/>
      <c r="CF77" s="549">
        <f t="shared" si="57"/>
        <v>0</v>
      </c>
      <c r="CG77" s="539"/>
      <c r="CH77" s="175"/>
      <c r="CI77" s="176"/>
      <c r="CJ77" s="172"/>
      <c r="CK77" s="169"/>
      <c r="CL77" s="169"/>
      <c r="CM77" s="549">
        <f t="shared" si="58"/>
        <v>0</v>
      </c>
      <c r="CN77" s="539"/>
      <c r="CO77" s="175"/>
      <c r="CP77" s="176"/>
      <c r="CQ77" s="172"/>
      <c r="CR77" s="169"/>
      <c r="CS77" s="169"/>
      <c r="CT77" s="549">
        <f t="shared" si="59"/>
        <v>0</v>
      </c>
      <c r="CU77" s="539"/>
      <c r="CV77" s="175"/>
      <c r="CW77" s="176"/>
      <c r="CX77" s="361"/>
      <c r="CY77" s="108"/>
      <c r="CZ77" s="108"/>
      <c r="DA77" s="549">
        <f t="shared" si="60"/>
        <v>0</v>
      </c>
      <c r="DB77" s="539"/>
      <c r="DC77" s="439"/>
      <c r="DD77" s="439"/>
      <c r="DE77" s="108"/>
      <c r="DF77" s="108"/>
      <c r="DG77" s="108"/>
      <c r="DH77" s="549">
        <f t="shared" si="61"/>
        <v>0</v>
      </c>
      <c r="DI77" s="539"/>
      <c r="DJ77" s="439"/>
      <c r="DK77" s="440"/>
      <c r="DL77" s="555">
        <f t="shared" ca="1" si="70"/>
        <v>0</v>
      </c>
      <c r="DM77" s="539">
        <f>DN77*Довідники!$H$2</f>
        <v>0</v>
      </c>
      <c r="DN77" s="549">
        <f t="shared" si="62"/>
        <v>0</v>
      </c>
      <c r="DO77" s="541" t="str">
        <f t="shared" si="63"/>
        <v xml:space="preserve"> </v>
      </c>
      <c r="DP77" s="556" t="str">
        <f>IF(OR(DO77&lt;Довідники!$J$3, DO77&gt;Довідники!$K$3), "!", "")</f>
        <v>!</v>
      </c>
      <c r="DQ77" s="557"/>
      <c r="DR77" s="558" t="str">
        <f t="shared" si="64"/>
        <v/>
      </c>
      <c r="DS77" s="528"/>
      <c r="DT77" s="555"/>
      <c r="DU77" s="539"/>
      <c r="DV77" s="539"/>
      <c r="DW77" s="540"/>
      <c r="DX77" s="557"/>
      <c r="DY77" s="568"/>
      <c r="DZ77" s="569"/>
      <c r="EA77" s="570"/>
      <c r="ED77" s="91" t="e">
        <f t="shared" ca="1" si="71"/>
        <v>#NAME?</v>
      </c>
      <c r="EE77" s="91" t="e">
        <f t="shared" ca="1" si="72"/>
        <v>#NAME?</v>
      </c>
      <c r="EF77" s="91" t="e">
        <f t="shared" ca="1" si="73"/>
        <v>#NAME?</v>
      </c>
      <c r="EG77" s="91" t="e">
        <f t="shared" ca="1" si="74"/>
        <v>#NAME?</v>
      </c>
      <c r="EH77" s="91" t="e">
        <f t="shared" ca="1" si="75"/>
        <v>#NAME?</v>
      </c>
      <c r="EI77" s="91" t="e">
        <f t="shared" ca="1" si="76"/>
        <v>#NAME?</v>
      </c>
      <c r="EJ77" s="91" t="e">
        <f t="shared" ca="1" si="77"/>
        <v>#NAME?</v>
      </c>
      <c r="EL77" s="207" t="str">
        <f t="shared" ca="1" si="78"/>
        <v/>
      </c>
      <c r="EM77" s="91" t="str">
        <f t="shared" si="79"/>
        <v/>
      </c>
      <c r="EN77" s="91" t="str" cm="1">
        <f t="array" ref="EN77">IF(OR(SUM(ISTEXT(R77:T77)*1,ISNUMBER(W77:X77)*1)&gt;0,SUM(ISTEXT(Y77:AA77)*1,ISNUMBER(AD77:AE77)*1)&gt;0,SUM(ISTEXT(AF77:AH77)*1,ISNUMBER(AK77:AL77)*1)&gt;0,SUM(ISTEXT(AM77:AO77)*1,ISNUMBER(AR77:AS77)*1)&gt;0,SUM(ISTEXT(AT77:AV77)*1,ISNUMBER(AY77:AZ77)*1)&gt;0,SUM(ISTEXT(BA77:BC77)*1,ISNUMBER(BF77:BG77)*1)&gt;0,SUM(ISTEXT(BH77:BJ77)*1,ISNUMBER(BM77:BN77)*1)&gt;0,SUM(ISTEXT(BO77:BQ77)*1,ISNUMBER(BT77:BU77)*1)&gt;0,SUM(ISTEXT(BV77:BX77)*1,ISNUMBER(CA77:CB77)*1)&gt;0,SUM(ISTEXT(CC77:CE77)*1,ISNUMBER(CH77:CI77)*1)&gt;0,SUM(ISTEXT(CJ77:CL77)*1,ISNUMBER(CO77:CP77)*1)&gt;0,SUM(ISTEXT(CQ77:CS77)*1,ISNUMBER(CV77:CW77)*1)&gt;0),"!","")</f>
        <v/>
      </c>
      <c r="EO77" s="91" t="e">
        <f t="shared" ca="1" si="80"/>
        <v>#NAME?</v>
      </c>
      <c r="EP77" s="74" t="e">
        <f t="shared" ca="1" si="81"/>
        <v>#NAME?</v>
      </c>
    </row>
    <row r="78" spans="1:146" hidden="1" x14ac:dyDescent="0.2">
      <c r="A78" s="528" t="e">
        <f ca="1">IF(AND(TRIM($B78)&lt;&gt;"",$E78&lt;&gt;"",$EP78=""),MAX($A$10:A77)+1,"")</f>
        <v>#NAME?</v>
      </c>
      <c r="B78" s="312"/>
      <c r="C78" s="531" t="str">
        <f>IF(ISBLANK(D78)=FALSE,VLOOKUP(D78,Довідники!$B$2:$C$45,2,FALSE),"")</f>
        <v/>
      </c>
      <c r="D78" s="410"/>
      <c r="E78" s="313"/>
      <c r="F78" s="538" t="str">
        <f>_xlfn.CONCAT(IF($X78=Довідники!$E$4,$R$4&amp;",",""),IF($AE78=Довідники!$E$4,$Y$4&amp;",",""),IF($AL78=Довідники!$E$4,$AF$4&amp;",",""),IF($AS78=Довідники!$E$4,$AM$4&amp;",",""),IF($AZ78=Довідники!$E$4,$AT$4&amp;",",""),IF($BG78=Довідники!$E$4,$BA$4&amp;",",""),IF($BN78=Довідники!$E$4,$BH$4&amp;",",""),IF($BU78=Довідники!$E$4,$BO$4&amp;",",""),IF($CB78=Довідники!$E$4,$BV$4&amp;",",""),IF($CI78=Довідники!$E$4,$CC$4&amp;",",""),IF($CP78=Довідники!$E$4,$CJ$4&amp;",",""),IF($CW78=Довідники!$E$4,$CQ$4&amp;",",""),IF($DD78=Довідники!$E$4,$CX$4&amp;",",""),IF($DK78=Довідники!$E$4,$DE$4&amp;",",""))</f>
        <v/>
      </c>
      <c r="G78" s="538" t="str">
        <f>_xlfn.CONCAT(IF($X78=Довідники!$E$3,$R$4&amp;",",""),IF($X78=Довідники!$E$5,$R$4&amp;"*,",""),IF($AE78=Довідники!$E$3,$Y$4&amp;",",""),IF($AE78=Довідники!$E$5,$Y$4&amp;"*,",""),IF($AL78=Довідники!$E$3,$AF$4&amp;",",""),IF($AL78=Довідники!$E$5,$AF$4&amp;"*,",""),IF($AS78=Довідники!$E$3,$AM$4&amp;",",""),IF($AS78=Довідники!$E$5,$AM$4&amp;"*,",""),IF($AZ78=Довідники!$E$3,$AT$4&amp;",",""),IF($AZ78=Довідники!$E$5,$AT$4&amp;"*,",""),IF($BG78=Довідники!$E$3,$BA$4&amp;",",""),IF($BG78=Довідники!$E$5,$BA$4&amp;"*,",""),IF($BN78=Довідники!$E$3,$BH$4&amp;",",""),IF($BN78=Довідники!$E$5,$BH$4&amp;"*,",""),IF($BU78=Довідники!$E$3,$BO$4&amp;",",""),IF($BU78=Довідники!$E$5,$BO$4&amp;"*,",""),IF($CB78=Довідники!$E$3,$BV$4&amp;",",""),IF($CB78=Довідники!$E$5,$BV$4&amp;"*,",""),IF($CI78=Довідники!$E$3,$CC$4&amp;",",""),IF($CI78=Довідники!$E$5,$CC$4&amp;"*,",""),IF($CP78=Довідники!$E$3,$CJ$4&amp;",",""),IF($CP78=Довідники!$E$5,$CJ$4&amp;"*,",""),IF($CW78=Довідники!$E$3,$CQ$4&amp;",",""),IF($CW78=Довідники!$E$5,$CQ$4&amp;"*,",""),IF($DD78=Довідники!$E$3,$CX$4&amp;",",""),IF($DD78=Довідники!$E$5,$CX$4&amp;"*,",""),IF($DK78=Довідники!$E$3,$DE$4&amp;",",""),IF($DK78=Довідники!$E$5,$DE$4&amp;"*,",""))</f>
        <v/>
      </c>
      <c r="H78" s="538" t="str">
        <f>_xlfn.CONCAT(IF($W78=Довідники!$N$4,$R$4&amp;",",""),IF($AD78=Довідники!$N$4,$Y$4&amp;",",""),IF($AK78=Довідники!$N$4,$AF$4&amp;",",""),IF($AR78=Довідники!$N$4,$AM$4&amp;",",""),IF($AY78=Довідники!$N$4,$AT$4&amp;",",""),IF($BF78=Довідники!$N$4,$BA$4&amp;",",""),IF($BM78=Довідники!$N$4,$BH$4&amp;",",""),IF($BT78=Довідники!$N$4,$BO$4&amp;",",""),IF($CA78=Довідники!$N$4,$BV$4&amp;",",""),IF($CH78=Довідники!$N$4,$CC$4&amp;",",""),IF($CO78=Довідники!$N$4,$CJ$4&amp;",",""),IF($CV78=Довідники!$N$4,$CQ$4&amp;",",""),IF($DC78=Довідники!$N$4,$CX$4&amp;",",""),IF($DJ78=Довідники!$N$4,$DE$4&amp;",",""))</f>
        <v/>
      </c>
      <c r="I78" s="538" t="str">
        <f>_xlfn.CONCAT(IF($W78=Довідники!$N$3,$R$4&amp;",",""),IF($AD78=Довідники!$N$3,$Y$4&amp;",",""),IF($AK78=Довідники!$N$3,$AF$4&amp;",",""),IF($AR78=Довідники!$N$3,$AM$4&amp;",",""),IF($AY78=Довідники!$N$3,$AT$4&amp;",",""),IF($BF78=Довідники!$N$3,$BA$4&amp;",",""),IF($BM78=Довідники!$N$3,$BH$4&amp;",",""),IF($BT78=Довідники!$N$3,$BO$4&amp;",",""),IF($CA78=Довідники!$N$3,$BV$4&amp;",",""),IF($CH78=Довідники!$N$3,$CC$4&amp;",",""),IF($CO78=Довідники!$N$3,$CJ$4&amp;",",""),IF($CV78=Довідники!$N$3,$CQ$4&amp;",",""),IF($DC78=Довідники!$N$3,$CX$4&amp;",",""),IF($DJ78=Довідники!$N$3,$DE$4&amp;",",""))</f>
        <v/>
      </c>
      <c r="J78" s="538"/>
      <c r="K78" s="538"/>
      <c r="L78" s="538">
        <f t="shared" ca="1" si="65"/>
        <v>0</v>
      </c>
      <c r="M78" s="539">
        <f t="shared" ca="1" si="66"/>
        <v>0</v>
      </c>
      <c r="N78" s="539">
        <f t="shared" ca="1" si="67"/>
        <v>0</v>
      </c>
      <c r="O78" s="540">
        <f t="shared" ca="1" si="68"/>
        <v>0</v>
      </c>
      <c r="P78" s="541" t="str">
        <f t="shared" si="69"/>
        <v/>
      </c>
      <c r="Q78" s="542" t="str">
        <f>IF(IF(TRIM(P78)="",FALSE,OR($P78&lt;Довідники!$J$8,$P78&gt;Довідники!$K$8)),"!","")</f>
        <v/>
      </c>
      <c r="R78" s="172"/>
      <c r="S78" s="169"/>
      <c r="T78" s="169"/>
      <c r="U78" s="549">
        <f t="shared" si="48"/>
        <v>0</v>
      </c>
      <c r="V78" s="539"/>
      <c r="W78" s="175"/>
      <c r="X78" s="176"/>
      <c r="Y78" s="172"/>
      <c r="Z78" s="169"/>
      <c r="AA78" s="169"/>
      <c r="AB78" s="549">
        <f t="shared" si="49"/>
        <v>0</v>
      </c>
      <c r="AC78" s="539"/>
      <c r="AD78" s="175"/>
      <c r="AE78" s="176"/>
      <c r="AF78" s="172"/>
      <c r="AG78" s="169"/>
      <c r="AH78" s="169"/>
      <c r="AI78" s="549">
        <f t="shared" si="50"/>
        <v>0</v>
      </c>
      <c r="AJ78" s="539"/>
      <c r="AK78" s="175"/>
      <c r="AL78" s="176"/>
      <c r="AM78" s="172"/>
      <c r="AN78" s="169"/>
      <c r="AO78" s="169"/>
      <c r="AP78" s="549">
        <f t="shared" si="51"/>
        <v>0</v>
      </c>
      <c r="AQ78" s="539"/>
      <c r="AR78" s="175"/>
      <c r="AS78" s="176"/>
      <c r="AT78" s="172"/>
      <c r="AU78" s="169"/>
      <c r="AV78" s="169"/>
      <c r="AW78" s="549">
        <f t="shared" si="52"/>
        <v>0</v>
      </c>
      <c r="AX78" s="539"/>
      <c r="AY78" s="175"/>
      <c r="AZ78" s="176"/>
      <c r="BA78" s="172"/>
      <c r="BB78" s="169"/>
      <c r="BC78" s="169"/>
      <c r="BD78" s="549">
        <f t="shared" si="53"/>
        <v>0</v>
      </c>
      <c r="BE78" s="539"/>
      <c r="BF78" s="175"/>
      <c r="BG78" s="176"/>
      <c r="BH78" s="172"/>
      <c r="BI78" s="169"/>
      <c r="BJ78" s="169"/>
      <c r="BK78" s="549">
        <f t="shared" si="54"/>
        <v>0</v>
      </c>
      <c r="BL78" s="539"/>
      <c r="BM78" s="175"/>
      <c r="BN78" s="176"/>
      <c r="BO78" s="172"/>
      <c r="BP78" s="169"/>
      <c r="BQ78" s="169"/>
      <c r="BR78" s="549">
        <f t="shared" si="55"/>
        <v>0</v>
      </c>
      <c r="BS78" s="539"/>
      <c r="BT78" s="175"/>
      <c r="BU78" s="176"/>
      <c r="BV78" s="172"/>
      <c r="BW78" s="169"/>
      <c r="BX78" s="169"/>
      <c r="BY78" s="549">
        <f t="shared" si="56"/>
        <v>0</v>
      </c>
      <c r="BZ78" s="539"/>
      <c r="CA78" s="175"/>
      <c r="CB78" s="176"/>
      <c r="CC78" s="172"/>
      <c r="CD78" s="169"/>
      <c r="CE78" s="169"/>
      <c r="CF78" s="549">
        <f t="shared" si="57"/>
        <v>0</v>
      </c>
      <c r="CG78" s="539"/>
      <c r="CH78" s="175"/>
      <c r="CI78" s="176"/>
      <c r="CJ78" s="172"/>
      <c r="CK78" s="169"/>
      <c r="CL78" s="169"/>
      <c r="CM78" s="549">
        <f t="shared" si="58"/>
        <v>0</v>
      </c>
      <c r="CN78" s="539"/>
      <c r="CO78" s="175"/>
      <c r="CP78" s="176"/>
      <c r="CQ78" s="172"/>
      <c r="CR78" s="169"/>
      <c r="CS78" s="169"/>
      <c r="CT78" s="549">
        <f t="shared" si="59"/>
        <v>0</v>
      </c>
      <c r="CU78" s="539"/>
      <c r="CV78" s="175"/>
      <c r="CW78" s="176"/>
      <c r="CX78" s="361"/>
      <c r="CY78" s="108"/>
      <c r="CZ78" s="108"/>
      <c r="DA78" s="549">
        <f t="shared" si="60"/>
        <v>0</v>
      </c>
      <c r="DB78" s="539"/>
      <c r="DC78" s="439"/>
      <c r="DD78" s="439"/>
      <c r="DE78" s="108"/>
      <c r="DF78" s="108"/>
      <c r="DG78" s="108"/>
      <c r="DH78" s="549">
        <f t="shared" si="61"/>
        <v>0</v>
      </c>
      <c r="DI78" s="539"/>
      <c r="DJ78" s="439"/>
      <c r="DK78" s="440"/>
      <c r="DL78" s="555">
        <f t="shared" ca="1" si="70"/>
        <v>0</v>
      </c>
      <c r="DM78" s="539">
        <f>DN78*Довідники!$H$2</f>
        <v>0</v>
      </c>
      <c r="DN78" s="549">
        <f t="shared" si="62"/>
        <v>0</v>
      </c>
      <c r="DO78" s="541" t="str">
        <f t="shared" si="63"/>
        <v xml:space="preserve"> </v>
      </c>
      <c r="DP78" s="556" t="str">
        <f>IF(OR(DO78&lt;Довідники!$J$3, DO78&gt;Довідники!$K$3), "!", "")</f>
        <v>!</v>
      </c>
      <c r="DQ78" s="557"/>
      <c r="DR78" s="558" t="str">
        <f t="shared" si="64"/>
        <v/>
      </c>
      <c r="DS78" s="528"/>
      <c r="DT78" s="555"/>
      <c r="DU78" s="539"/>
      <c r="DV78" s="539"/>
      <c r="DW78" s="540"/>
      <c r="DX78" s="557"/>
      <c r="DY78" s="568"/>
      <c r="DZ78" s="569"/>
      <c r="EA78" s="570"/>
      <c r="ED78" s="91" t="e">
        <f t="shared" ca="1" si="71"/>
        <v>#NAME?</v>
      </c>
      <c r="EE78" s="91" t="e">
        <f t="shared" ca="1" si="72"/>
        <v>#NAME?</v>
      </c>
      <c r="EF78" s="91" t="e">
        <f t="shared" ca="1" si="73"/>
        <v>#NAME?</v>
      </c>
      <c r="EG78" s="91" t="e">
        <f t="shared" ca="1" si="74"/>
        <v>#NAME?</v>
      </c>
      <c r="EH78" s="91" t="e">
        <f t="shared" ca="1" si="75"/>
        <v>#NAME?</v>
      </c>
      <c r="EI78" s="91" t="e">
        <f t="shared" ca="1" si="76"/>
        <v>#NAME?</v>
      </c>
      <c r="EJ78" s="91" t="e">
        <f t="shared" ca="1" si="77"/>
        <v>#NAME?</v>
      </c>
      <c r="EL78" s="207" t="str">
        <f t="shared" ca="1" si="78"/>
        <v/>
      </c>
      <c r="EM78" s="91" t="str">
        <f t="shared" si="79"/>
        <v/>
      </c>
      <c r="EN78" s="91" t="str" cm="1">
        <f t="array" ref="EN78">IF(OR(SUM(ISTEXT(R78:T78)*1,ISNUMBER(W78:X78)*1)&gt;0,SUM(ISTEXT(Y78:AA78)*1,ISNUMBER(AD78:AE78)*1)&gt;0,SUM(ISTEXT(AF78:AH78)*1,ISNUMBER(AK78:AL78)*1)&gt;0,SUM(ISTEXT(AM78:AO78)*1,ISNUMBER(AR78:AS78)*1)&gt;0,SUM(ISTEXT(AT78:AV78)*1,ISNUMBER(AY78:AZ78)*1)&gt;0,SUM(ISTEXT(BA78:BC78)*1,ISNUMBER(BF78:BG78)*1)&gt;0,SUM(ISTEXT(BH78:BJ78)*1,ISNUMBER(BM78:BN78)*1)&gt;0,SUM(ISTEXT(BO78:BQ78)*1,ISNUMBER(BT78:BU78)*1)&gt;0,SUM(ISTEXT(BV78:BX78)*1,ISNUMBER(CA78:CB78)*1)&gt;0,SUM(ISTEXT(CC78:CE78)*1,ISNUMBER(CH78:CI78)*1)&gt;0,SUM(ISTEXT(CJ78:CL78)*1,ISNUMBER(CO78:CP78)*1)&gt;0,SUM(ISTEXT(CQ78:CS78)*1,ISNUMBER(CV78:CW78)*1)&gt;0),"!","")</f>
        <v/>
      </c>
      <c r="EO78" s="91" t="e">
        <f t="shared" ca="1" si="80"/>
        <v>#NAME?</v>
      </c>
      <c r="EP78" s="74" t="e">
        <f t="shared" ca="1" si="81"/>
        <v>#NAME?</v>
      </c>
    </row>
    <row r="79" spans="1:146" hidden="1" x14ac:dyDescent="0.2">
      <c r="A79" s="528" t="e">
        <f ca="1">IF(AND(TRIM($B79)&lt;&gt;"",$E79&lt;&gt;"",$EP79=""),MAX($A$10:A78)+1,"")</f>
        <v>#NAME?</v>
      </c>
      <c r="B79" s="312"/>
      <c r="C79" s="531" t="str">
        <f>IF(ISBLANK(D79)=FALSE,VLOOKUP(D79,Довідники!$B$2:$C$45,2,FALSE),"")</f>
        <v/>
      </c>
      <c r="D79" s="410"/>
      <c r="E79" s="313"/>
      <c r="F79" s="538" t="str">
        <f>_xlfn.CONCAT(IF($X79=Довідники!$E$4,$R$4&amp;",",""),IF($AE79=Довідники!$E$4,$Y$4&amp;",",""),IF($AL79=Довідники!$E$4,$AF$4&amp;",",""),IF($AS79=Довідники!$E$4,$AM$4&amp;",",""),IF($AZ79=Довідники!$E$4,$AT$4&amp;",",""),IF($BG79=Довідники!$E$4,$BA$4&amp;",",""),IF($BN79=Довідники!$E$4,$BH$4&amp;",",""),IF($BU79=Довідники!$E$4,$BO$4&amp;",",""),IF($CB79=Довідники!$E$4,$BV$4&amp;",",""),IF($CI79=Довідники!$E$4,$CC$4&amp;",",""),IF($CP79=Довідники!$E$4,$CJ$4&amp;",",""),IF($CW79=Довідники!$E$4,$CQ$4&amp;",",""),IF($DD79=Довідники!$E$4,$CX$4&amp;",",""),IF($DK79=Довідники!$E$4,$DE$4&amp;",",""))</f>
        <v/>
      </c>
      <c r="G79" s="538" t="str">
        <f>_xlfn.CONCAT(IF($X79=Довідники!$E$3,$R$4&amp;",",""),IF($X79=Довідники!$E$5,$R$4&amp;"*,",""),IF($AE79=Довідники!$E$3,$Y$4&amp;",",""),IF($AE79=Довідники!$E$5,$Y$4&amp;"*,",""),IF($AL79=Довідники!$E$3,$AF$4&amp;",",""),IF($AL79=Довідники!$E$5,$AF$4&amp;"*,",""),IF($AS79=Довідники!$E$3,$AM$4&amp;",",""),IF($AS79=Довідники!$E$5,$AM$4&amp;"*,",""),IF($AZ79=Довідники!$E$3,$AT$4&amp;",",""),IF($AZ79=Довідники!$E$5,$AT$4&amp;"*,",""),IF($BG79=Довідники!$E$3,$BA$4&amp;",",""),IF($BG79=Довідники!$E$5,$BA$4&amp;"*,",""),IF($BN79=Довідники!$E$3,$BH$4&amp;",",""),IF($BN79=Довідники!$E$5,$BH$4&amp;"*,",""),IF($BU79=Довідники!$E$3,$BO$4&amp;",",""),IF($BU79=Довідники!$E$5,$BO$4&amp;"*,",""),IF($CB79=Довідники!$E$3,$BV$4&amp;",",""),IF($CB79=Довідники!$E$5,$BV$4&amp;"*,",""),IF($CI79=Довідники!$E$3,$CC$4&amp;",",""),IF($CI79=Довідники!$E$5,$CC$4&amp;"*,",""),IF($CP79=Довідники!$E$3,$CJ$4&amp;",",""),IF($CP79=Довідники!$E$5,$CJ$4&amp;"*,",""),IF($CW79=Довідники!$E$3,$CQ$4&amp;",",""),IF($CW79=Довідники!$E$5,$CQ$4&amp;"*,",""),IF($DD79=Довідники!$E$3,$CX$4&amp;",",""),IF($DD79=Довідники!$E$5,$CX$4&amp;"*,",""),IF($DK79=Довідники!$E$3,$DE$4&amp;",",""),IF($DK79=Довідники!$E$5,$DE$4&amp;"*,",""))</f>
        <v/>
      </c>
      <c r="H79" s="538" t="str">
        <f>_xlfn.CONCAT(IF($W79=Довідники!$N$4,$R$4&amp;",",""),IF($AD79=Довідники!$N$4,$Y$4&amp;",",""),IF($AK79=Довідники!$N$4,$AF$4&amp;",",""),IF($AR79=Довідники!$N$4,$AM$4&amp;",",""),IF($AY79=Довідники!$N$4,$AT$4&amp;",",""),IF($BF79=Довідники!$N$4,$BA$4&amp;",",""),IF($BM79=Довідники!$N$4,$BH$4&amp;",",""),IF($BT79=Довідники!$N$4,$BO$4&amp;",",""),IF($CA79=Довідники!$N$4,$BV$4&amp;",",""),IF($CH79=Довідники!$N$4,$CC$4&amp;",",""),IF($CO79=Довідники!$N$4,$CJ$4&amp;",",""),IF($CV79=Довідники!$N$4,$CQ$4&amp;",",""),IF($DC79=Довідники!$N$4,$CX$4&amp;",",""),IF($DJ79=Довідники!$N$4,$DE$4&amp;",",""))</f>
        <v/>
      </c>
      <c r="I79" s="538" t="str">
        <f>_xlfn.CONCAT(IF($W79=Довідники!$N$3,$R$4&amp;",",""),IF($AD79=Довідники!$N$3,$Y$4&amp;",",""),IF($AK79=Довідники!$N$3,$AF$4&amp;",",""),IF($AR79=Довідники!$N$3,$AM$4&amp;",",""),IF($AY79=Довідники!$N$3,$AT$4&amp;",",""),IF($BF79=Довідники!$N$3,$BA$4&amp;",",""),IF($BM79=Довідники!$N$3,$BH$4&amp;",",""),IF($BT79=Довідники!$N$3,$BO$4&amp;",",""),IF($CA79=Довідники!$N$3,$BV$4&amp;",",""),IF($CH79=Довідники!$N$3,$CC$4&amp;",",""),IF($CO79=Довідники!$N$3,$CJ$4&amp;",",""),IF($CV79=Довідники!$N$3,$CQ$4&amp;",",""),IF($DC79=Довідники!$N$3,$CX$4&amp;",",""),IF($DJ79=Довідники!$N$3,$DE$4&amp;",",""))</f>
        <v/>
      </c>
      <c r="J79" s="538"/>
      <c r="K79" s="538"/>
      <c r="L79" s="538">
        <f t="shared" ca="1" si="65"/>
        <v>0</v>
      </c>
      <c r="M79" s="539">
        <f t="shared" ca="1" si="66"/>
        <v>0</v>
      </c>
      <c r="N79" s="539">
        <f t="shared" ca="1" si="67"/>
        <v>0</v>
      </c>
      <c r="O79" s="540">
        <f t="shared" ca="1" si="68"/>
        <v>0</v>
      </c>
      <c r="P79" s="541" t="str">
        <f t="shared" si="69"/>
        <v/>
      </c>
      <c r="Q79" s="542" t="str">
        <f>IF(IF(TRIM(P79)="",FALSE,OR($P79&lt;Довідники!$J$8,$P79&gt;Довідники!$K$8)),"!","")</f>
        <v/>
      </c>
      <c r="R79" s="172"/>
      <c r="S79" s="169"/>
      <c r="T79" s="169"/>
      <c r="U79" s="549">
        <f t="shared" si="48"/>
        <v>0</v>
      </c>
      <c r="V79" s="539"/>
      <c r="W79" s="175"/>
      <c r="X79" s="176"/>
      <c r="Y79" s="172"/>
      <c r="Z79" s="169"/>
      <c r="AA79" s="169"/>
      <c r="AB79" s="549">
        <f t="shared" si="49"/>
        <v>0</v>
      </c>
      <c r="AC79" s="539"/>
      <c r="AD79" s="175"/>
      <c r="AE79" s="176"/>
      <c r="AF79" s="172"/>
      <c r="AG79" s="169"/>
      <c r="AH79" s="169"/>
      <c r="AI79" s="549">
        <f t="shared" si="50"/>
        <v>0</v>
      </c>
      <c r="AJ79" s="539"/>
      <c r="AK79" s="175"/>
      <c r="AL79" s="176"/>
      <c r="AM79" s="172"/>
      <c r="AN79" s="169"/>
      <c r="AO79" s="169"/>
      <c r="AP79" s="549">
        <f t="shared" si="51"/>
        <v>0</v>
      </c>
      <c r="AQ79" s="539"/>
      <c r="AR79" s="175"/>
      <c r="AS79" s="176"/>
      <c r="AT79" s="172"/>
      <c r="AU79" s="169"/>
      <c r="AV79" s="169"/>
      <c r="AW79" s="549">
        <f t="shared" si="52"/>
        <v>0</v>
      </c>
      <c r="AX79" s="539"/>
      <c r="AY79" s="175"/>
      <c r="AZ79" s="176"/>
      <c r="BA79" s="172"/>
      <c r="BB79" s="169"/>
      <c r="BC79" s="169"/>
      <c r="BD79" s="549">
        <f t="shared" si="53"/>
        <v>0</v>
      </c>
      <c r="BE79" s="539"/>
      <c r="BF79" s="175"/>
      <c r="BG79" s="176"/>
      <c r="BH79" s="172"/>
      <c r="BI79" s="169"/>
      <c r="BJ79" s="169"/>
      <c r="BK79" s="549">
        <f t="shared" si="54"/>
        <v>0</v>
      </c>
      <c r="BL79" s="539"/>
      <c r="BM79" s="175"/>
      <c r="BN79" s="176"/>
      <c r="BO79" s="172"/>
      <c r="BP79" s="169"/>
      <c r="BQ79" s="169"/>
      <c r="BR79" s="549">
        <f t="shared" si="55"/>
        <v>0</v>
      </c>
      <c r="BS79" s="539"/>
      <c r="BT79" s="175"/>
      <c r="BU79" s="176"/>
      <c r="BV79" s="172"/>
      <c r="BW79" s="169"/>
      <c r="BX79" s="169"/>
      <c r="BY79" s="549">
        <f t="shared" si="56"/>
        <v>0</v>
      </c>
      <c r="BZ79" s="539"/>
      <c r="CA79" s="175"/>
      <c r="CB79" s="176"/>
      <c r="CC79" s="172"/>
      <c r="CD79" s="169"/>
      <c r="CE79" s="169"/>
      <c r="CF79" s="549">
        <f t="shared" si="57"/>
        <v>0</v>
      </c>
      <c r="CG79" s="539"/>
      <c r="CH79" s="175"/>
      <c r="CI79" s="176"/>
      <c r="CJ79" s="172"/>
      <c r="CK79" s="169"/>
      <c r="CL79" s="169"/>
      <c r="CM79" s="549">
        <f t="shared" si="58"/>
        <v>0</v>
      </c>
      <c r="CN79" s="539"/>
      <c r="CO79" s="175"/>
      <c r="CP79" s="176"/>
      <c r="CQ79" s="172"/>
      <c r="CR79" s="169"/>
      <c r="CS79" s="169"/>
      <c r="CT79" s="549">
        <f t="shared" si="59"/>
        <v>0</v>
      </c>
      <c r="CU79" s="539"/>
      <c r="CV79" s="175"/>
      <c r="CW79" s="176"/>
      <c r="CX79" s="361"/>
      <c r="CY79" s="108"/>
      <c r="CZ79" s="108"/>
      <c r="DA79" s="549">
        <f t="shared" si="60"/>
        <v>0</v>
      </c>
      <c r="DB79" s="539"/>
      <c r="DC79" s="439"/>
      <c r="DD79" s="439"/>
      <c r="DE79" s="108"/>
      <c r="DF79" s="108"/>
      <c r="DG79" s="108"/>
      <c r="DH79" s="549">
        <f t="shared" si="61"/>
        <v>0</v>
      </c>
      <c r="DI79" s="539"/>
      <c r="DJ79" s="439"/>
      <c r="DK79" s="440"/>
      <c r="DL79" s="555">
        <f t="shared" ca="1" si="70"/>
        <v>0</v>
      </c>
      <c r="DM79" s="539">
        <f>DN79*Довідники!$H$2</f>
        <v>0</v>
      </c>
      <c r="DN79" s="549">
        <f t="shared" si="62"/>
        <v>0</v>
      </c>
      <c r="DO79" s="541" t="str">
        <f t="shared" si="63"/>
        <v xml:space="preserve"> </v>
      </c>
      <c r="DP79" s="556" t="str">
        <f>IF(OR(DO79&lt;Довідники!$J$3, DO79&gt;Довідники!$K$3), "!", "")</f>
        <v>!</v>
      </c>
      <c r="DQ79" s="557"/>
      <c r="DR79" s="558" t="str">
        <f t="shared" si="64"/>
        <v/>
      </c>
      <c r="DS79" s="528"/>
      <c r="DT79" s="555"/>
      <c r="DU79" s="539"/>
      <c r="DV79" s="539"/>
      <c r="DW79" s="540"/>
      <c r="DX79" s="557"/>
      <c r="DY79" s="568"/>
      <c r="DZ79" s="569"/>
      <c r="EA79" s="570"/>
      <c r="ED79" s="91" t="e">
        <f t="shared" ca="1" si="71"/>
        <v>#NAME?</v>
      </c>
      <c r="EE79" s="91" t="e">
        <f t="shared" ca="1" si="72"/>
        <v>#NAME?</v>
      </c>
      <c r="EF79" s="91" t="e">
        <f t="shared" ca="1" si="73"/>
        <v>#NAME?</v>
      </c>
      <c r="EG79" s="91" t="e">
        <f t="shared" ca="1" si="74"/>
        <v>#NAME?</v>
      </c>
      <c r="EH79" s="91" t="e">
        <f t="shared" ca="1" si="75"/>
        <v>#NAME?</v>
      </c>
      <c r="EI79" s="91" t="e">
        <f t="shared" ca="1" si="76"/>
        <v>#NAME?</v>
      </c>
      <c r="EJ79" s="91" t="e">
        <f t="shared" ca="1" si="77"/>
        <v>#NAME?</v>
      </c>
      <c r="EL79" s="207" t="str">
        <f t="shared" ca="1" si="78"/>
        <v/>
      </c>
      <c r="EM79" s="91" t="str">
        <f t="shared" si="79"/>
        <v/>
      </c>
      <c r="EN79" s="91" t="str" cm="1">
        <f t="array" ref="EN79">IF(OR(SUM(ISTEXT(R79:T79)*1,ISNUMBER(W79:X79)*1)&gt;0,SUM(ISTEXT(Y79:AA79)*1,ISNUMBER(AD79:AE79)*1)&gt;0,SUM(ISTEXT(AF79:AH79)*1,ISNUMBER(AK79:AL79)*1)&gt;0,SUM(ISTEXT(AM79:AO79)*1,ISNUMBER(AR79:AS79)*1)&gt;0,SUM(ISTEXT(AT79:AV79)*1,ISNUMBER(AY79:AZ79)*1)&gt;0,SUM(ISTEXT(BA79:BC79)*1,ISNUMBER(BF79:BG79)*1)&gt;0,SUM(ISTEXT(BH79:BJ79)*1,ISNUMBER(BM79:BN79)*1)&gt;0,SUM(ISTEXT(BO79:BQ79)*1,ISNUMBER(BT79:BU79)*1)&gt;0,SUM(ISTEXT(BV79:BX79)*1,ISNUMBER(CA79:CB79)*1)&gt;0,SUM(ISTEXT(CC79:CE79)*1,ISNUMBER(CH79:CI79)*1)&gt;0,SUM(ISTEXT(CJ79:CL79)*1,ISNUMBER(CO79:CP79)*1)&gt;0,SUM(ISTEXT(CQ79:CS79)*1,ISNUMBER(CV79:CW79)*1)&gt;0),"!","")</f>
        <v/>
      </c>
      <c r="EO79" s="91" t="e">
        <f t="shared" ca="1" si="80"/>
        <v>#NAME?</v>
      </c>
      <c r="EP79" s="74" t="e">
        <f t="shared" ca="1" si="81"/>
        <v>#NAME?</v>
      </c>
    </row>
    <row r="80" spans="1:146" hidden="1" x14ac:dyDescent="0.2">
      <c r="A80" s="528" t="e">
        <f ca="1">IF(AND(TRIM($B80)&lt;&gt;"",$E80&lt;&gt;"",$EP80=""),MAX($A$10:A79)+1,"")</f>
        <v>#NAME?</v>
      </c>
      <c r="B80" s="312"/>
      <c r="C80" s="531" t="str">
        <f>IF(ISBLANK(D80)=FALSE,VLOOKUP(D80,Довідники!$B$2:$C$45,2,FALSE),"")</f>
        <v/>
      </c>
      <c r="D80" s="410"/>
      <c r="E80" s="313"/>
      <c r="F80" s="538" t="str">
        <f>_xlfn.CONCAT(IF($X80=Довідники!$E$4,$R$4&amp;",",""),IF($AE80=Довідники!$E$4,$Y$4&amp;",",""),IF($AL80=Довідники!$E$4,$AF$4&amp;",",""),IF($AS80=Довідники!$E$4,$AM$4&amp;",",""),IF($AZ80=Довідники!$E$4,$AT$4&amp;",",""),IF($BG80=Довідники!$E$4,$BA$4&amp;",",""),IF($BN80=Довідники!$E$4,$BH$4&amp;",",""),IF($BU80=Довідники!$E$4,$BO$4&amp;",",""),IF($CB80=Довідники!$E$4,$BV$4&amp;",",""),IF($CI80=Довідники!$E$4,$CC$4&amp;",",""),IF($CP80=Довідники!$E$4,$CJ$4&amp;",",""),IF($CW80=Довідники!$E$4,$CQ$4&amp;",",""),IF($DD80=Довідники!$E$4,$CX$4&amp;",",""),IF($DK80=Довідники!$E$4,$DE$4&amp;",",""))</f>
        <v/>
      </c>
      <c r="G80" s="538" t="str">
        <f>_xlfn.CONCAT(IF($X80=Довідники!$E$3,$R$4&amp;",",""),IF($X80=Довідники!$E$5,$R$4&amp;"*,",""),IF($AE80=Довідники!$E$3,$Y$4&amp;",",""),IF($AE80=Довідники!$E$5,$Y$4&amp;"*,",""),IF($AL80=Довідники!$E$3,$AF$4&amp;",",""),IF($AL80=Довідники!$E$5,$AF$4&amp;"*,",""),IF($AS80=Довідники!$E$3,$AM$4&amp;",",""),IF($AS80=Довідники!$E$5,$AM$4&amp;"*,",""),IF($AZ80=Довідники!$E$3,$AT$4&amp;",",""),IF($AZ80=Довідники!$E$5,$AT$4&amp;"*,",""),IF($BG80=Довідники!$E$3,$BA$4&amp;",",""),IF($BG80=Довідники!$E$5,$BA$4&amp;"*,",""),IF($BN80=Довідники!$E$3,$BH$4&amp;",",""),IF($BN80=Довідники!$E$5,$BH$4&amp;"*,",""),IF($BU80=Довідники!$E$3,$BO$4&amp;",",""),IF($BU80=Довідники!$E$5,$BO$4&amp;"*,",""),IF($CB80=Довідники!$E$3,$BV$4&amp;",",""),IF($CB80=Довідники!$E$5,$BV$4&amp;"*,",""),IF($CI80=Довідники!$E$3,$CC$4&amp;",",""),IF($CI80=Довідники!$E$5,$CC$4&amp;"*,",""),IF($CP80=Довідники!$E$3,$CJ$4&amp;",",""),IF($CP80=Довідники!$E$5,$CJ$4&amp;"*,",""),IF($CW80=Довідники!$E$3,$CQ$4&amp;",",""),IF($CW80=Довідники!$E$5,$CQ$4&amp;"*,",""),IF($DD80=Довідники!$E$3,$CX$4&amp;",",""),IF($DD80=Довідники!$E$5,$CX$4&amp;"*,",""),IF($DK80=Довідники!$E$3,$DE$4&amp;",",""),IF($DK80=Довідники!$E$5,$DE$4&amp;"*,",""))</f>
        <v/>
      </c>
      <c r="H80" s="538" t="str">
        <f>_xlfn.CONCAT(IF($W80=Довідники!$N$4,$R$4&amp;",",""),IF($AD80=Довідники!$N$4,$Y$4&amp;",",""),IF($AK80=Довідники!$N$4,$AF$4&amp;",",""),IF($AR80=Довідники!$N$4,$AM$4&amp;",",""),IF($AY80=Довідники!$N$4,$AT$4&amp;",",""),IF($BF80=Довідники!$N$4,$BA$4&amp;",",""),IF($BM80=Довідники!$N$4,$BH$4&amp;",",""),IF($BT80=Довідники!$N$4,$BO$4&amp;",",""),IF($CA80=Довідники!$N$4,$BV$4&amp;",",""),IF($CH80=Довідники!$N$4,$CC$4&amp;",",""),IF($CO80=Довідники!$N$4,$CJ$4&amp;",",""),IF($CV80=Довідники!$N$4,$CQ$4&amp;",",""),IF($DC80=Довідники!$N$4,$CX$4&amp;",",""),IF($DJ80=Довідники!$N$4,$DE$4&amp;",",""))</f>
        <v/>
      </c>
      <c r="I80" s="538" t="str">
        <f>_xlfn.CONCAT(IF($W80=Довідники!$N$3,$R$4&amp;",",""),IF($AD80=Довідники!$N$3,$Y$4&amp;",",""),IF($AK80=Довідники!$N$3,$AF$4&amp;",",""),IF($AR80=Довідники!$N$3,$AM$4&amp;",",""),IF($AY80=Довідники!$N$3,$AT$4&amp;",",""),IF($BF80=Довідники!$N$3,$BA$4&amp;",",""),IF($BM80=Довідники!$N$3,$BH$4&amp;",",""),IF($BT80=Довідники!$N$3,$BO$4&amp;",",""),IF($CA80=Довідники!$N$3,$BV$4&amp;",",""),IF($CH80=Довідники!$N$3,$CC$4&amp;",",""),IF($CO80=Довідники!$N$3,$CJ$4&amp;",",""),IF($CV80=Довідники!$N$3,$CQ$4&amp;",",""),IF($DC80=Довідники!$N$3,$CX$4&amp;",",""),IF($DJ80=Довідники!$N$3,$DE$4&amp;",",""))</f>
        <v/>
      </c>
      <c r="J80" s="538"/>
      <c r="K80" s="538"/>
      <c r="L80" s="538">
        <f t="shared" ca="1" si="65"/>
        <v>0</v>
      </c>
      <c r="M80" s="539">
        <f t="shared" ca="1" si="66"/>
        <v>0</v>
      </c>
      <c r="N80" s="539">
        <f t="shared" ca="1" si="67"/>
        <v>0</v>
      </c>
      <c r="O80" s="540">
        <f t="shared" ca="1" si="68"/>
        <v>0</v>
      </c>
      <c r="P80" s="541" t="str">
        <f t="shared" si="69"/>
        <v/>
      </c>
      <c r="Q80" s="542" t="str">
        <f>IF(IF(TRIM(P80)="",FALSE,OR($P80&lt;Довідники!$J$8,$P80&gt;Довідники!$K$8)),"!","")</f>
        <v/>
      </c>
      <c r="R80" s="172"/>
      <c r="S80" s="169"/>
      <c r="T80" s="169"/>
      <c r="U80" s="549">
        <f t="shared" si="48"/>
        <v>0</v>
      </c>
      <c r="V80" s="539"/>
      <c r="W80" s="175"/>
      <c r="X80" s="176"/>
      <c r="Y80" s="172"/>
      <c r="Z80" s="169"/>
      <c r="AA80" s="169"/>
      <c r="AB80" s="549">
        <f t="shared" si="49"/>
        <v>0</v>
      </c>
      <c r="AC80" s="539"/>
      <c r="AD80" s="175"/>
      <c r="AE80" s="176"/>
      <c r="AF80" s="172"/>
      <c r="AG80" s="169"/>
      <c r="AH80" s="169"/>
      <c r="AI80" s="549">
        <f t="shared" si="50"/>
        <v>0</v>
      </c>
      <c r="AJ80" s="539"/>
      <c r="AK80" s="175"/>
      <c r="AL80" s="176"/>
      <c r="AM80" s="172"/>
      <c r="AN80" s="169"/>
      <c r="AO80" s="169"/>
      <c r="AP80" s="549">
        <f t="shared" si="51"/>
        <v>0</v>
      </c>
      <c r="AQ80" s="539"/>
      <c r="AR80" s="175"/>
      <c r="AS80" s="176"/>
      <c r="AT80" s="172"/>
      <c r="AU80" s="169"/>
      <c r="AV80" s="169"/>
      <c r="AW80" s="549">
        <f t="shared" si="52"/>
        <v>0</v>
      </c>
      <c r="AX80" s="539"/>
      <c r="AY80" s="175"/>
      <c r="AZ80" s="176"/>
      <c r="BA80" s="172"/>
      <c r="BB80" s="169"/>
      <c r="BC80" s="169"/>
      <c r="BD80" s="549">
        <f t="shared" si="53"/>
        <v>0</v>
      </c>
      <c r="BE80" s="539"/>
      <c r="BF80" s="175"/>
      <c r="BG80" s="176"/>
      <c r="BH80" s="172"/>
      <c r="BI80" s="169"/>
      <c r="BJ80" s="169"/>
      <c r="BK80" s="549">
        <f t="shared" si="54"/>
        <v>0</v>
      </c>
      <c r="BL80" s="539"/>
      <c r="BM80" s="175"/>
      <c r="BN80" s="176"/>
      <c r="BO80" s="172"/>
      <c r="BP80" s="169"/>
      <c r="BQ80" s="169"/>
      <c r="BR80" s="549">
        <f t="shared" si="55"/>
        <v>0</v>
      </c>
      <c r="BS80" s="539"/>
      <c r="BT80" s="175"/>
      <c r="BU80" s="176"/>
      <c r="BV80" s="172"/>
      <c r="BW80" s="169"/>
      <c r="BX80" s="169"/>
      <c r="BY80" s="549">
        <f t="shared" si="56"/>
        <v>0</v>
      </c>
      <c r="BZ80" s="539"/>
      <c r="CA80" s="175"/>
      <c r="CB80" s="176"/>
      <c r="CC80" s="172"/>
      <c r="CD80" s="169"/>
      <c r="CE80" s="169"/>
      <c r="CF80" s="549">
        <f t="shared" si="57"/>
        <v>0</v>
      </c>
      <c r="CG80" s="539"/>
      <c r="CH80" s="175"/>
      <c r="CI80" s="176"/>
      <c r="CJ80" s="172"/>
      <c r="CK80" s="169"/>
      <c r="CL80" s="169"/>
      <c r="CM80" s="549">
        <f t="shared" si="58"/>
        <v>0</v>
      </c>
      <c r="CN80" s="539"/>
      <c r="CO80" s="175"/>
      <c r="CP80" s="176"/>
      <c r="CQ80" s="172"/>
      <c r="CR80" s="169"/>
      <c r="CS80" s="169"/>
      <c r="CT80" s="549">
        <f t="shared" si="59"/>
        <v>0</v>
      </c>
      <c r="CU80" s="539"/>
      <c r="CV80" s="175"/>
      <c r="CW80" s="176"/>
      <c r="CX80" s="361"/>
      <c r="CY80" s="108"/>
      <c r="CZ80" s="108"/>
      <c r="DA80" s="549">
        <f t="shared" si="60"/>
        <v>0</v>
      </c>
      <c r="DB80" s="539"/>
      <c r="DC80" s="439"/>
      <c r="DD80" s="439"/>
      <c r="DE80" s="108"/>
      <c r="DF80" s="108"/>
      <c r="DG80" s="108"/>
      <c r="DH80" s="549">
        <f t="shared" si="61"/>
        <v>0</v>
      </c>
      <c r="DI80" s="539"/>
      <c r="DJ80" s="439"/>
      <c r="DK80" s="440"/>
      <c r="DL80" s="555">
        <f t="shared" ca="1" si="70"/>
        <v>0</v>
      </c>
      <c r="DM80" s="539">
        <f>DN80*Довідники!$H$2</f>
        <v>0</v>
      </c>
      <c r="DN80" s="549">
        <f t="shared" si="62"/>
        <v>0</v>
      </c>
      <c r="DO80" s="541" t="str">
        <f t="shared" si="63"/>
        <v xml:space="preserve"> </v>
      </c>
      <c r="DP80" s="556" t="str">
        <f>IF(OR(DO80&lt;Довідники!$J$3, DO80&gt;Довідники!$K$3), "!", "")</f>
        <v>!</v>
      </c>
      <c r="DQ80" s="557"/>
      <c r="DR80" s="558" t="str">
        <f t="shared" si="64"/>
        <v/>
      </c>
      <c r="DS80" s="528"/>
      <c r="DT80" s="555"/>
      <c r="DU80" s="539"/>
      <c r="DV80" s="539"/>
      <c r="DW80" s="540"/>
      <c r="DX80" s="557"/>
      <c r="DY80" s="568"/>
      <c r="DZ80" s="569"/>
      <c r="EA80" s="570"/>
      <c r="ED80" s="91" t="e">
        <f t="shared" ca="1" si="71"/>
        <v>#NAME?</v>
      </c>
      <c r="EE80" s="91" t="e">
        <f t="shared" ca="1" si="72"/>
        <v>#NAME?</v>
      </c>
      <c r="EF80" s="91" t="e">
        <f t="shared" ca="1" si="73"/>
        <v>#NAME?</v>
      </c>
      <c r="EG80" s="91" t="e">
        <f t="shared" ca="1" si="74"/>
        <v>#NAME?</v>
      </c>
      <c r="EH80" s="91" t="e">
        <f t="shared" ca="1" si="75"/>
        <v>#NAME?</v>
      </c>
      <c r="EI80" s="91" t="e">
        <f t="shared" ca="1" si="76"/>
        <v>#NAME?</v>
      </c>
      <c r="EJ80" s="91" t="e">
        <f t="shared" ca="1" si="77"/>
        <v>#NAME?</v>
      </c>
      <c r="EL80" s="207" t="str">
        <f t="shared" ca="1" si="78"/>
        <v/>
      </c>
      <c r="EM80" s="91" t="str">
        <f t="shared" si="79"/>
        <v/>
      </c>
      <c r="EN80" s="91" t="str" cm="1">
        <f t="array" ref="EN80">IF(OR(SUM(ISTEXT(R80:T80)*1,ISNUMBER(W80:X80)*1)&gt;0,SUM(ISTEXT(Y80:AA80)*1,ISNUMBER(AD80:AE80)*1)&gt;0,SUM(ISTEXT(AF80:AH80)*1,ISNUMBER(AK80:AL80)*1)&gt;0,SUM(ISTEXT(AM80:AO80)*1,ISNUMBER(AR80:AS80)*1)&gt;0,SUM(ISTEXT(AT80:AV80)*1,ISNUMBER(AY80:AZ80)*1)&gt;0,SUM(ISTEXT(BA80:BC80)*1,ISNUMBER(BF80:BG80)*1)&gt;0,SUM(ISTEXT(BH80:BJ80)*1,ISNUMBER(BM80:BN80)*1)&gt;0,SUM(ISTEXT(BO80:BQ80)*1,ISNUMBER(BT80:BU80)*1)&gt;0,SUM(ISTEXT(BV80:BX80)*1,ISNUMBER(CA80:CB80)*1)&gt;0,SUM(ISTEXT(CC80:CE80)*1,ISNUMBER(CH80:CI80)*1)&gt;0,SUM(ISTEXT(CJ80:CL80)*1,ISNUMBER(CO80:CP80)*1)&gt;0,SUM(ISTEXT(CQ80:CS80)*1,ISNUMBER(CV80:CW80)*1)&gt;0),"!","")</f>
        <v/>
      </c>
      <c r="EO80" s="91" t="e">
        <f t="shared" ca="1" si="80"/>
        <v>#NAME?</v>
      </c>
      <c r="EP80" s="74" t="e">
        <f t="shared" ca="1" si="81"/>
        <v>#NAME?</v>
      </c>
    </row>
    <row r="81" spans="1:146" hidden="1" x14ac:dyDescent="0.2">
      <c r="A81" s="528" t="e">
        <f ca="1">IF(AND(TRIM($B81)&lt;&gt;"",$E81&lt;&gt;"",$EP81=""),MAX($A$10:A80)+1,"")</f>
        <v>#NAME?</v>
      </c>
      <c r="B81" s="312"/>
      <c r="C81" s="531" t="str">
        <f>IF(ISBLANK(D81)=FALSE,VLOOKUP(D81,Довідники!$B$2:$C$45,2,FALSE),"")</f>
        <v/>
      </c>
      <c r="D81" s="410"/>
      <c r="E81" s="313"/>
      <c r="F81" s="538" t="str">
        <f>_xlfn.CONCAT(IF($X81=Довідники!$E$4,$R$4&amp;",",""),IF($AE81=Довідники!$E$4,$Y$4&amp;",",""),IF($AL81=Довідники!$E$4,$AF$4&amp;",",""),IF($AS81=Довідники!$E$4,$AM$4&amp;",",""),IF($AZ81=Довідники!$E$4,$AT$4&amp;",",""),IF($BG81=Довідники!$E$4,$BA$4&amp;",",""),IF($BN81=Довідники!$E$4,$BH$4&amp;",",""),IF($BU81=Довідники!$E$4,$BO$4&amp;",",""),IF($CB81=Довідники!$E$4,$BV$4&amp;",",""),IF($CI81=Довідники!$E$4,$CC$4&amp;",",""),IF($CP81=Довідники!$E$4,$CJ$4&amp;",",""),IF($CW81=Довідники!$E$4,$CQ$4&amp;",",""),IF($DD81=Довідники!$E$4,$CX$4&amp;",",""),IF($DK81=Довідники!$E$4,$DE$4&amp;",",""))</f>
        <v/>
      </c>
      <c r="G81" s="538" t="str">
        <f>_xlfn.CONCAT(IF($X81=Довідники!$E$3,$R$4&amp;",",""),IF($X81=Довідники!$E$5,$R$4&amp;"*,",""),IF($AE81=Довідники!$E$3,$Y$4&amp;",",""),IF($AE81=Довідники!$E$5,$Y$4&amp;"*,",""),IF($AL81=Довідники!$E$3,$AF$4&amp;",",""),IF($AL81=Довідники!$E$5,$AF$4&amp;"*,",""),IF($AS81=Довідники!$E$3,$AM$4&amp;",",""),IF($AS81=Довідники!$E$5,$AM$4&amp;"*,",""),IF($AZ81=Довідники!$E$3,$AT$4&amp;",",""),IF($AZ81=Довідники!$E$5,$AT$4&amp;"*,",""),IF($BG81=Довідники!$E$3,$BA$4&amp;",",""),IF($BG81=Довідники!$E$5,$BA$4&amp;"*,",""),IF($BN81=Довідники!$E$3,$BH$4&amp;",",""),IF($BN81=Довідники!$E$5,$BH$4&amp;"*,",""),IF($BU81=Довідники!$E$3,$BO$4&amp;",",""),IF($BU81=Довідники!$E$5,$BO$4&amp;"*,",""),IF($CB81=Довідники!$E$3,$BV$4&amp;",",""),IF($CB81=Довідники!$E$5,$BV$4&amp;"*,",""),IF($CI81=Довідники!$E$3,$CC$4&amp;",",""),IF($CI81=Довідники!$E$5,$CC$4&amp;"*,",""),IF($CP81=Довідники!$E$3,$CJ$4&amp;",",""),IF($CP81=Довідники!$E$5,$CJ$4&amp;"*,",""),IF($CW81=Довідники!$E$3,$CQ$4&amp;",",""),IF($CW81=Довідники!$E$5,$CQ$4&amp;"*,",""),IF($DD81=Довідники!$E$3,$CX$4&amp;",",""),IF($DD81=Довідники!$E$5,$CX$4&amp;"*,",""),IF($DK81=Довідники!$E$3,$DE$4&amp;",",""),IF($DK81=Довідники!$E$5,$DE$4&amp;"*,",""))</f>
        <v/>
      </c>
      <c r="H81" s="538" t="str">
        <f>_xlfn.CONCAT(IF($W81=Довідники!$N$4,$R$4&amp;",",""),IF($AD81=Довідники!$N$4,$Y$4&amp;",",""),IF($AK81=Довідники!$N$4,$AF$4&amp;",",""),IF($AR81=Довідники!$N$4,$AM$4&amp;",",""),IF($AY81=Довідники!$N$4,$AT$4&amp;",",""),IF($BF81=Довідники!$N$4,$BA$4&amp;",",""),IF($BM81=Довідники!$N$4,$BH$4&amp;",",""),IF($BT81=Довідники!$N$4,$BO$4&amp;",",""),IF($CA81=Довідники!$N$4,$BV$4&amp;",",""),IF($CH81=Довідники!$N$4,$CC$4&amp;",",""),IF($CO81=Довідники!$N$4,$CJ$4&amp;",",""),IF($CV81=Довідники!$N$4,$CQ$4&amp;",",""),IF($DC81=Довідники!$N$4,$CX$4&amp;",",""),IF($DJ81=Довідники!$N$4,$DE$4&amp;",",""))</f>
        <v/>
      </c>
      <c r="I81" s="538" t="str">
        <f>_xlfn.CONCAT(IF($W81=Довідники!$N$3,$R$4&amp;",",""),IF($AD81=Довідники!$N$3,$Y$4&amp;",",""),IF($AK81=Довідники!$N$3,$AF$4&amp;",",""),IF($AR81=Довідники!$N$3,$AM$4&amp;",",""),IF($AY81=Довідники!$N$3,$AT$4&amp;",",""),IF($BF81=Довідники!$N$3,$BA$4&amp;",",""),IF($BM81=Довідники!$N$3,$BH$4&amp;",",""),IF($BT81=Довідники!$N$3,$BO$4&amp;",",""),IF($CA81=Довідники!$N$3,$BV$4&amp;",",""),IF($CH81=Довідники!$N$3,$CC$4&amp;",",""),IF($CO81=Довідники!$N$3,$CJ$4&amp;",",""),IF($CV81=Довідники!$N$3,$CQ$4&amp;",",""),IF($DC81=Довідники!$N$3,$CX$4&amp;",",""),IF($DJ81=Довідники!$N$3,$DE$4&amp;",",""))</f>
        <v/>
      </c>
      <c r="J81" s="538"/>
      <c r="K81" s="538"/>
      <c r="L81" s="538">
        <f t="shared" ca="1" si="65"/>
        <v>0</v>
      </c>
      <c r="M81" s="539">
        <f t="shared" ca="1" si="66"/>
        <v>0</v>
      </c>
      <c r="N81" s="539">
        <f t="shared" ca="1" si="67"/>
        <v>0</v>
      </c>
      <c r="O81" s="540">
        <f t="shared" ca="1" si="68"/>
        <v>0</v>
      </c>
      <c r="P81" s="541" t="str">
        <f t="shared" si="69"/>
        <v/>
      </c>
      <c r="Q81" s="542" t="str">
        <f>IF(IF(TRIM(P81)="",FALSE,OR($P81&lt;Довідники!$J$8,$P81&gt;Довідники!$K$8)),"!","")</f>
        <v/>
      </c>
      <c r="R81" s="172"/>
      <c r="S81" s="169"/>
      <c r="T81" s="169"/>
      <c r="U81" s="549">
        <f t="shared" si="48"/>
        <v>0</v>
      </c>
      <c r="V81" s="539"/>
      <c r="W81" s="175"/>
      <c r="X81" s="176"/>
      <c r="Y81" s="172"/>
      <c r="Z81" s="169"/>
      <c r="AA81" s="169"/>
      <c r="AB81" s="549">
        <f t="shared" si="49"/>
        <v>0</v>
      </c>
      <c r="AC81" s="539"/>
      <c r="AD81" s="175"/>
      <c r="AE81" s="176"/>
      <c r="AF81" s="172"/>
      <c r="AG81" s="169"/>
      <c r="AH81" s="169"/>
      <c r="AI81" s="549">
        <f t="shared" si="50"/>
        <v>0</v>
      </c>
      <c r="AJ81" s="539"/>
      <c r="AK81" s="175"/>
      <c r="AL81" s="176"/>
      <c r="AM81" s="172"/>
      <c r="AN81" s="169"/>
      <c r="AO81" s="169"/>
      <c r="AP81" s="549">
        <f t="shared" si="51"/>
        <v>0</v>
      </c>
      <c r="AQ81" s="539"/>
      <c r="AR81" s="175"/>
      <c r="AS81" s="176"/>
      <c r="AT81" s="172"/>
      <c r="AU81" s="169"/>
      <c r="AV81" s="169"/>
      <c r="AW81" s="549">
        <f t="shared" si="52"/>
        <v>0</v>
      </c>
      <c r="AX81" s="539"/>
      <c r="AY81" s="175"/>
      <c r="AZ81" s="176"/>
      <c r="BA81" s="172"/>
      <c r="BB81" s="169"/>
      <c r="BC81" s="169"/>
      <c r="BD81" s="549">
        <f t="shared" si="53"/>
        <v>0</v>
      </c>
      <c r="BE81" s="539"/>
      <c r="BF81" s="175"/>
      <c r="BG81" s="176"/>
      <c r="BH81" s="172"/>
      <c r="BI81" s="169"/>
      <c r="BJ81" s="169"/>
      <c r="BK81" s="549">
        <f t="shared" si="54"/>
        <v>0</v>
      </c>
      <c r="BL81" s="539"/>
      <c r="BM81" s="175"/>
      <c r="BN81" s="176"/>
      <c r="BO81" s="172"/>
      <c r="BP81" s="169"/>
      <c r="BQ81" s="169"/>
      <c r="BR81" s="549">
        <f t="shared" si="55"/>
        <v>0</v>
      </c>
      <c r="BS81" s="539"/>
      <c r="BT81" s="175"/>
      <c r="BU81" s="176"/>
      <c r="BV81" s="172"/>
      <c r="BW81" s="169"/>
      <c r="BX81" s="169"/>
      <c r="BY81" s="549">
        <f t="shared" si="56"/>
        <v>0</v>
      </c>
      <c r="BZ81" s="539"/>
      <c r="CA81" s="175"/>
      <c r="CB81" s="176"/>
      <c r="CC81" s="172"/>
      <c r="CD81" s="169"/>
      <c r="CE81" s="169"/>
      <c r="CF81" s="549">
        <f t="shared" si="57"/>
        <v>0</v>
      </c>
      <c r="CG81" s="539"/>
      <c r="CH81" s="175"/>
      <c r="CI81" s="176"/>
      <c r="CJ81" s="172"/>
      <c r="CK81" s="169"/>
      <c r="CL81" s="169"/>
      <c r="CM81" s="549">
        <f t="shared" si="58"/>
        <v>0</v>
      </c>
      <c r="CN81" s="539"/>
      <c r="CO81" s="175"/>
      <c r="CP81" s="176"/>
      <c r="CQ81" s="172"/>
      <c r="CR81" s="169"/>
      <c r="CS81" s="169"/>
      <c r="CT81" s="549">
        <f t="shared" si="59"/>
        <v>0</v>
      </c>
      <c r="CU81" s="539"/>
      <c r="CV81" s="175"/>
      <c r="CW81" s="176"/>
      <c r="CX81" s="361"/>
      <c r="CY81" s="108"/>
      <c r="CZ81" s="108"/>
      <c r="DA81" s="549">
        <f t="shared" si="60"/>
        <v>0</v>
      </c>
      <c r="DB81" s="539"/>
      <c r="DC81" s="439"/>
      <c r="DD81" s="439"/>
      <c r="DE81" s="108"/>
      <c r="DF81" s="108"/>
      <c r="DG81" s="108"/>
      <c r="DH81" s="549">
        <f t="shared" si="61"/>
        <v>0</v>
      </c>
      <c r="DI81" s="539"/>
      <c r="DJ81" s="439"/>
      <c r="DK81" s="440"/>
      <c r="DL81" s="555">
        <f t="shared" ca="1" si="70"/>
        <v>0</v>
      </c>
      <c r="DM81" s="539">
        <f>DN81*Довідники!$H$2</f>
        <v>0</v>
      </c>
      <c r="DN81" s="549">
        <f t="shared" si="62"/>
        <v>0</v>
      </c>
      <c r="DO81" s="541" t="str">
        <f t="shared" si="63"/>
        <v xml:space="preserve"> </v>
      </c>
      <c r="DP81" s="556" t="str">
        <f>IF(OR(DO81&lt;Довідники!$J$3, DO81&gt;Довідники!$K$3), "!", "")</f>
        <v>!</v>
      </c>
      <c r="DQ81" s="557"/>
      <c r="DR81" s="558" t="str">
        <f t="shared" si="64"/>
        <v/>
      </c>
      <c r="DS81" s="528"/>
      <c r="DT81" s="555"/>
      <c r="DU81" s="539"/>
      <c r="DV81" s="539"/>
      <c r="DW81" s="540"/>
      <c r="DX81" s="557"/>
      <c r="DY81" s="568"/>
      <c r="DZ81" s="569"/>
      <c r="EA81" s="570"/>
      <c r="ED81" s="91" t="e">
        <f t="shared" ca="1" si="71"/>
        <v>#NAME?</v>
      </c>
      <c r="EE81" s="91" t="e">
        <f t="shared" ca="1" si="72"/>
        <v>#NAME?</v>
      </c>
      <c r="EF81" s="91" t="e">
        <f t="shared" ca="1" si="73"/>
        <v>#NAME?</v>
      </c>
      <c r="EG81" s="91" t="e">
        <f t="shared" ca="1" si="74"/>
        <v>#NAME?</v>
      </c>
      <c r="EH81" s="91" t="e">
        <f t="shared" ca="1" si="75"/>
        <v>#NAME?</v>
      </c>
      <c r="EI81" s="91" t="e">
        <f t="shared" ca="1" si="76"/>
        <v>#NAME?</v>
      </c>
      <c r="EJ81" s="91" t="e">
        <f t="shared" ca="1" si="77"/>
        <v>#NAME?</v>
      </c>
      <c r="EL81" s="207" t="str">
        <f t="shared" ca="1" si="78"/>
        <v/>
      </c>
      <c r="EM81" s="91" t="str">
        <f t="shared" si="79"/>
        <v/>
      </c>
      <c r="EN81" s="91" t="str" cm="1">
        <f t="array" ref="EN81">IF(OR(SUM(ISTEXT(R81:T81)*1,ISNUMBER(W81:X81)*1)&gt;0,SUM(ISTEXT(Y81:AA81)*1,ISNUMBER(AD81:AE81)*1)&gt;0,SUM(ISTEXT(AF81:AH81)*1,ISNUMBER(AK81:AL81)*1)&gt;0,SUM(ISTEXT(AM81:AO81)*1,ISNUMBER(AR81:AS81)*1)&gt;0,SUM(ISTEXT(AT81:AV81)*1,ISNUMBER(AY81:AZ81)*1)&gt;0,SUM(ISTEXT(BA81:BC81)*1,ISNUMBER(BF81:BG81)*1)&gt;0,SUM(ISTEXT(BH81:BJ81)*1,ISNUMBER(BM81:BN81)*1)&gt;0,SUM(ISTEXT(BO81:BQ81)*1,ISNUMBER(BT81:BU81)*1)&gt;0,SUM(ISTEXT(BV81:BX81)*1,ISNUMBER(CA81:CB81)*1)&gt;0,SUM(ISTEXT(CC81:CE81)*1,ISNUMBER(CH81:CI81)*1)&gt;0,SUM(ISTEXT(CJ81:CL81)*1,ISNUMBER(CO81:CP81)*1)&gt;0,SUM(ISTEXT(CQ81:CS81)*1,ISNUMBER(CV81:CW81)*1)&gt;0),"!","")</f>
        <v/>
      </c>
      <c r="EO81" s="91" t="e">
        <f t="shared" ca="1" si="80"/>
        <v>#NAME?</v>
      </c>
      <c r="EP81" s="74" t="e">
        <f t="shared" ca="1" si="81"/>
        <v>#NAME?</v>
      </c>
    </row>
    <row r="82" spans="1:146" hidden="1" x14ac:dyDescent="0.2">
      <c r="A82" s="528" t="e">
        <f ca="1">IF(AND(TRIM($B82)&lt;&gt;"",$E82&lt;&gt;"",$EP82=""),MAX($A$10:A81)+1,"")</f>
        <v>#NAME?</v>
      </c>
      <c r="B82" s="312"/>
      <c r="C82" s="531" t="str">
        <f>IF(ISBLANK(D82)=FALSE,VLOOKUP(D82,Довідники!$B$2:$C$45,2,FALSE),"")</f>
        <v/>
      </c>
      <c r="D82" s="410"/>
      <c r="E82" s="313"/>
      <c r="F82" s="538" t="str">
        <f>_xlfn.CONCAT(IF($X82=Довідники!$E$4,$R$4&amp;",",""),IF($AE82=Довідники!$E$4,$Y$4&amp;",",""),IF($AL82=Довідники!$E$4,$AF$4&amp;",",""),IF($AS82=Довідники!$E$4,$AM$4&amp;",",""),IF($AZ82=Довідники!$E$4,$AT$4&amp;",",""),IF($BG82=Довідники!$E$4,$BA$4&amp;",",""),IF($BN82=Довідники!$E$4,$BH$4&amp;",",""),IF($BU82=Довідники!$E$4,$BO$4&amp;",",""),IF($CB82=Довідники!$E$4,$BV$4&amp;",",""),IF($CI82=Довідники!$E$4,$CC$4&amp;",",""),IF($CP82=Довідники!$E$4,$CJ$4&amp;",",""),IF($CW82=Довідники!$E$4,$CQ$4&amp;",",""),IF($DD82=Довідники!$E$4,$CX$4&amp;",",""),IF($DK82=Довідники!$E$4,$DE$4&amp;",",""))</f>
        <v/>
      </c>
      <c r="G82" s="538" t="str">
        <f>_xlfn.CONCAT(IF($X82=Довідники!$E$3,$R$4&amp;",",""),IF($X82=Довідники!$E$5,$R$4&amp;"*,",""),IF($AE82=Довідники!$E$3,$Y$4&amp;",",""),IF($AE82=Довідники!$E$5,$Y$4&amp;"*,",""),IF($AL82=Довідники!$E$3,$AF$4&amp;",",""),IF($AL82=Довідники!$E$5,$AF$4&amp;"*,",""),IF($AS82=Довідники!$E$3,$AM$4&amp;",",""),IF($AS82=Довідники!$E$5,$AM$4&amp;"*,",""),IF($AZ82=Довідники!$E$3,$AT$4&amp;",",""),IF($AZ82=Довідники!$E$5,$AT$4&amp;"*,",""),IF($BG82=Довідники!$E$3,$BA$4&amp;",",""),IF($BG82=Довідники!$E$5,$BA$4&amp;"*,",""),IF($BN82=Довідники!$E$3,$BH$4&amp;",",""),IF($BN82=Довідники!$E$5,$BH$4&amp;"*,",""),IF($BU82=Довідники!$E$3,$BO$4&amp;",",""),IF($BU82=Довідники!$E$5,$BO$4&amp;"*,",""),IF($CB82=Довідники!$E$3,$BV$4&amp;",",""),IF($CB82=Довідники!$E$5,$BV$4&amp;"*,",""),IF($CI82=Довідники!$E$3,$CC$4&amp;",",""),IF($CI82=Довідники!$E$5,$CC$4&amp;"*,",""),IF($CP82=Довідники!$E$3,$CJ$4&amp;",",""),IF($CP82=Довідники!$E$5,$CJ$4&amp;"*,",""),IF($CW82=Довідники!$E$3,$CQ$4&amp;",",""),IF($CW82=Довідники!$E$5,$CQ$4&amp;"*,",""),IF($DD82=Довідники!$E$3,$CX$4&amp;",",""),IF($DD82=Довідники!$E$5,$CX$4&amp;"*,",""),IF($DK82=Довідники!$E$3,$DE$4&amp;",",""),IF($DK82=Довідники!$E$5,$DE$4&amp;"*,",""))</f>
        <v/>
      </c>
      <c r="H82" s="538" t="str">
        <f>_xlfn.CONCAT(IF($W82=Довідники!$N$4,$R$4&amp;",",""),IF($AD82=Довідники!$N$4,$Y$4&amp;",",""),IF($AK82=Довідники!$N$4,$AF$4&amp;",",""),IF($AR82=Довідники!$N$4,$AM$4&amp;",",""),IF($AY82=Довідники!$N$4,$AT$4&amp;",",""),IF($BF82=Довідники!$N$4,$BA$4&amp;",",""),IF($BM82=Довідники!$N$4,$BH$4&amp;",",""),IF($BT82=Довідники!$N$4,$BO$4&amp;",",""),IF($CA82=Довідники!$N$4,$BV$4&amp;",",""),IF($CH82=Довідники!$N$4,$CC$4&amp;",",""),IF($CO82=Довідники!$N$4,$CJ$4&amp;",",""),IF($CV82=Довідники!$N$4,$CQ$4&amp;",",""),IF($DC82=Довідники!$N$4,$CX$4&amp;",",""),IF($DJ82=Довідники!$N$4,$DE$4&amp;",",""))</f>
        <v/>
      </c>
      <c r="I82" s="538" t="str">
        <f>_xlfn.CONCAT(IF($W82=Довідники!$N$3,$R$4&amp;",",""),IF($AD82=Довідники!$N$3,$Y$4&amp;",",""),IF($AK82=Довідники!$N$3,$AF$4&amp;",",""),IF($AR82=Довідники!$N$3,$AM$4&amp;",",""),IF($AY82=Довідники!$N$3,$AT$4&amp;",",""),IF($BF82=Довідники!$N$3,$BA$4&amp;",",""),IF($BM82=Довідники!$N$3,$BH$4&amp;",",""),IF($BT82=Довідники!$N$3,$BO$4&amp;",",""),IF($CA82=Довідники!$N$3,$BV$4&amp;",",""),IF($CH82=Довідники!$N$3,$CC$4&amp;",",""),IF($CO82=Довідники!$N$3,$CJ$4&amp;",",""),IF($CV82=Довідники!$N$3,$CQ$4&amp;",",""),IF($DC82=Довідники!$N$3,$CX$4&amp;",",""),IF($DJ82=Довідники!$N$3,$DE$4&amp;",",""))</f>
        <v/>
      </c>
      <c r="J82" s="538"/>
      <c r="K82" s="538"/>
      <c r="L82" s="538">
        <f t="shared" ca="1" si="65"/>
        <v>0</v>
      </c>
      <c r="M82" s="539">
        <f t="shared" ca="1" si="66"/>
        <v>0</v>
      </c>
      <c r="N82" s="539">
        <f t="shared" ca="1" si="67"/>
        <v>0</v>
      </c>
      <c r="O82" s="540">
        <f t="shared" ca="1" si="68"/>
        <v>0</v>
      </c>
      <c r="P82" s="541" t="str">
        <f t="shared" si="69"/>
        <v/>
      </c>
      <c r="Q82" s="542" t="str">
        <f>IF(IF(TRIM(P82)="",FALSE,OR($P82&lt;Довідники!$J$8,$P82&gt;Довідники!$K$8)),"!","")</f>
        <v/>
      </c>
      <c r="R82" s="172"/>
      <c r="S82" s="169"/>
      <c r="T82" s="169"/>
      <c r="U82" s="549">
        <f t="shared" si="48"/>
        <v>0</v>
      </c>
      <c r="V82" s="539"/>
      <c r="W82" s="175"/>
      <c r="X82" s="176"/>
      <c r="Y82" s="172"/>
      <c r="Z82" s="169"/>
      <c r="AA82" s="169"/>
      <c r="AB82" s="549">
        <f t="shared" si="49"/>
        <v>0</v>
      </c>
      <c r="AC82" s="539"/>
      <c r="AD82" s="175"/>
      <c r="AE82" s="176"/>
      <c r="AF82" s="172"/>
      <c r="AG82" s="169"/>
      <c r="AH82" s="169"/>
      <c r="AI82" s="549">
        <f t="shared" si="50"/>
        <v>0</v>
      </c>
      <c r="AJ82" s="539"/>
      <c r="AK82" s="175"/>
      <c r="AL82" s="176"/>
      <c r="AM82" s="172"/>
      <c r="AN82" s="169"/>
      <c r="AO82" s="169"/>
      <c r="AP82" s="549">
        <f t="shared" si="51"/>
        <v>0</v>
      </c>
      <c r="AQ82" s="539"/>
      <c r="AR82" s="175"/>
      <c r="AS82" s="176"/>
      <c r="AT82" s="172"/>
      <c r="AU82" s="169"/>
      <c r="AV82" s="169"/>
      <c r="AW82" s="549">
        <f t="shared" si="52"/>
        <v>0</v>
      </c>
      <c r="AX82" s="539"/>
      <c r="AY82" s="175"/>
      <c r="AZ82" s="176"/>
      <c r="BA82" s="172"/>
      <c r="BB82" s="169"/>
      <c r="BC82" s="169"/>
      <c r="BD82" s="549">
        <f t="shared" si="53"/>
        <v>0</v>
      </c>
      <c r="BE82" s="539"/>
      <c r="BF82" s="175"/>
      <c r="BG82" s="176"/>
      <c r="BH82" s="172"/>
      <c r="BI82" s="169"/>
      <c r="BJ82" s="169"/>
      <c r="BK82" s="549">
        <f t="shared" si="54"/>
        <v>0</v>
      </c>
      <c r="BL82" s="539"/>
      <c r="BM82" s="175"/>
      <c r="BN82" s="176"/>
      <c r="BO82" s="172"/>
      <c r="BP82" s="169"/>
      <c r="BQ82" s="169"/>
      <c r="BR82" s="549">
        <f t="shared" si="55"/>
        <v>0</v>
      </c>
      <c r="BS82" s="539"/>
      <c r="BT82" s="175"/>
      <c r="BU82" s="176"/>
      <c r="BV82" s="172"/>
      <c r="BW82" s="169"/>
      <c r="BX82" s="169"/>
      <c r="BY82" s="549">
        <f t="shared" si="56"/>
        <v>0</v>
      </c>
      <c r="BZ82" s="539"/>
      <c r="CA82" s="175"/>
      <c r="CB82" s="176"/>
      <c r="CC82" s="172"/>
      <c r="CD82" s="169"/>
      <c r="CE82" s="169"/>
      <c r="CF82" s="549">
        <f t="shared" si="57"/>
        <v>0</v>
      </c>
      <c r="CG82" s="539"/>
      <c r="CH82" s="175"/>
      <c r="CI82" s="176"/>
      <c r="CJ82" s="172"/>
      <c r="CK82" s="169"/>
      <c r="CL82" s="169"/>
      <c r="CM82" s="549">
        <f t="shared" si="58"/>
        <v>0</v>
      </c>
      <c r="CN82" s="539"/>
      <c r="CO82" s="175"/>
      <c r="CP82" s="176"/>
      <c r="CQ82" s="172"/>
      <c r="CR82" s="169"/>
      <c r="CS82" s="169"/>
      <c r="CT82" s="549">
        <f t="shared" si="59"/>
        <v>0</v>
      </c>
      <c r="CU82" s="539"/>
      <c r="CV82" s="175"/>
      <c r="CW82" s="176"/>
      <c r="CX82" s="361"/>
      <c r="CY82" s="108"/>
      <c r="CZ82" s="108"/>
      <c r="DA82" s="549">
        <f t="shared" si="60"/>
        <v>0</v>
      </c>
      <c r="DB82" s="539"/>
      <c r="DC82" s="439"/>
      <c r="DD82" s="439"/>
      <c r="DE82" s="108"/>
      <c r="DF82" s="108"/>
      <c r="DG82" s="108"/>
      <c r="DH82" s="549">
        <f t="shared" si="61"/>
        <v>0</v>
      </c>
      <c r="DI82" s="539"/>
      <c r="DJ82" s="439"/>
      <c r="DK82" s="440"/>
      <c r="DL82" s="555">
        <f t="shared" ca="1" si="70"/>
        <v>0</v>
      </c>
      <c r="DM82" s="539">
        <f>DN82*Довідники!$H$2</f>
        <v>0</v>
      </c>
      <c r="DN82" s="549">
        <f t="shared" si="62"/>
        <v>0</v>
      </c>
      <c r="DO82" s="541" t="str">
        <f t="shared" si="63"/>
        <v xml:space="preserve"> </v>
      </c>
      <c r="DP82" s="556" t="str">
        <f>IF(OR(DO82&lt;Довідники!$J$3, DO82&gt;Довідники!$K$3), "!", "")</f>
        <v>!</v>
      </c>
      <c r="DQ82" s="557"/>
      <c r="DR82" s="558" t="str">
        <f t="shared" si="64"/>
        <v/>
      </c>
      <c r="DS82" s="528"/>
      <c r="DT82" s="555"/>
      <c r="DU82" s="539"/>
      <c r="DV82" s="539"/>
      <c r="DW82" s="540"/>
      <c r="DX82" s="557"/>
      <c r="DY82" s="568"/>
      <c r="DZ82" s="569"/>
      <c r="EA82" s="570"/>
      <c r="ED82" s="91" t="e">
        <f t="shared" ca="1" si="71"/>
        <v>#NAME?</v>
      </c>
      <c r="EE82" s="91" t="e">
        <f t="shared" ca="1" si="72"/>
        <v>#NAME?</v>
      </c>
      <c r="EF82" s="91" t="e">
        <f t="shared" ca="1" si="73"/>
        <v>#NAME?</v>
      </c>
      <c r="EG82" s="91" t="e">
        <f t="shared" ca="1" si="74"/>
        <v>#NAME?</v>
      </c>
      <c r="EH82" s="91" t="e">
        <f t="shared" ca="1" si="75"/>
        <v>#NAME?</v>
      </c>
      <c r="EI82" s="91" t="e">
        <f t="shared" ca="1" si="76"/>
        <v>#NAME?</v>
      </c>
      <c r="EJ82" s="91" t="e">
        <f t="shared" ca="1" si="77"/>
        <v>#NAME?</v>
      </c>
      <c r="EL82" s="207" t="str">
        <f t="shared" ca="1" si="78"/>
        <v/>
      </c>
      <c r="EM82" s="91" t="str">
        <f t="shared" si="79"/>
        <v/>
      </c>
      <c r="EN82" s="91" t="str" cm="1">
        <f t="array" ref="EN82">IF(OR(SUM(ISTEXT(R82:T82)*1,ISNUMBER(W82:X82)*1)&gt;0,SUM(ISTEXT(Y82:AA82)*1,ISNUMBER(AD82:AE82)*1)&gt;0,SUM(ISTEXT(AF82:AH82)*1,ISNUMBER(AK82:AL82)*1)&gt;0,SUM(ISTEXT(AM82:AO82)*1,ISNUMBER(AR82:AS82)*1)&gt;0,SUM(ISTEXT(AT82:AV82)*1,ISNUMBER(AY82:AZ82)*1)&gt;0,SUM(ISTEXT(BA82:BC82)*1,ISNUMBER(BF82:BG82)*1)&gt;0,SUM(ISTEXT(BH82:BJ82)*1,ISNUMBER(BM82:BN82)*1)&gt;0,SUM(ISTEXT(BO82:BQ82)*1,ISNUMBER(BT82:BU82)*1)&gt;0,SUM(ISTEXT(BV82:BX82)*1,ISNUMBER(CA82:CB82)*1)&gt;0,SUM(ISTEXT(CC82:CE82)*1,ISNUMBER(CH82:CI82)*1)&gt;0,SUM(ISTEXT(CJ82:CL82)*1,ISNUMBER(CO82:CP82)*1)&gt;0,SUM(ISTEXT(CQ82:CS82)*1,ISNUMBER(CV82:CW82)*1)&gt;0),"!","")</f>
        <v/>
      </c>
      <c r="EO82" s="91" t="e">
        <f t="shared" ca="1" si="80"/>
        <v>#NAME?</v>
      </c>
      <c r="EP82" s="74" t="e">
        <f t="shared" ca="1" si="81"/>
        <v>#NAME?</v>
      </c>
    </row>
    <row r="83" spans="1:146" hidden="1" x14ac:dyDescent="0.2">
      <c r="A83" s="528" t="e">
        <f ca="1">IF(AND(TRIM($B83)&lt;&gt;"",$E83&lt;&gt;"",$EP83=""),MAX($A$10:A82)+1,"")</f>
        <v>#NAME?</v>
      </c>
      <c r="B83" s="312"/>
      <c r="C83" s="531" t="str">
        <f>IF(ISBLANK(D83)=FALSE,VLOOKUP(D83,Довідники!$B$2:$C$45,2,FALSE),"")</f>
        <v/>
      </c>
      <c r="D83" s="410"/>
      <c r="E83" s="313"/>
      <c r="F83" s="538" t="str">
        <f>_xlfn.CONCAT(IF($X83=Довідники!$E$4,$R$4&amp;",",""),IF($AE83=Довідники!$E$4,$Y$4&amp;",",""),IF($AL83=Довідники!$E$4,$AF$4&amp;",",""),IF($AS83=Довідники!$E$4,$AM$4&amp;",",""),IF($AZ83=Довідники!$E$4,$AT$4&amp;",",""),IF($BG83=Довідники!$E$4,$BA$4&amp;",",""),IF($BN83=Довідники!$E$4,$BH$4&amp;",",""),IF($BU83=Довідники!$E$4,$BO$4&amp;",",""),IF($CB83=Довідники!$E$4,$BV$4&amp;",",""),IF($CI83=Довідники!$E$4,$CC$4&amp;",",""),IF($CP83=Довідники!$E$4,$CJ$4&amp;",",""),IF($CW83=Довідники!$E$4,$CQ$4&amp;",",""),IF($DD83=Довідники!$E$4,$CX$4&amp;",",""),IF($DK83=Довідники!$E$4,$DE$4&amp;",",""))</f>
        <v/>
      </c>
      <c r="G83" s="538" t="str">
        <f>_xlfn.CONCAT(IF($X83=Довідники!$E$3,$R$4&amp;",",""),IF($X83=Довідники!$E$5,$R$4&amp;"*,",""),IF($AE83=Довідники!$E$3,$Y$4&amp;",",""),IF($AE83=Довідники!$E$5,$Y$4&amp;"*,",""),IF($AL83=Довідники!$E$3,$AF$4&amp;",",""),IF($AL83=Довідники!$E$5,$AF$4&amp;"*,",""),IF($AS83=Довідники!$E$3,$AM$4&amp;",",""),IF($AS83=Довідники!$E$5,$AM$4&amp;"*,",""),IF($AZ83=Довідники!$E$3,$AT$4&amp;",",""),IF($AZ83=Довідники!$E$5,$AT$4&amp;"*,",""),IF($BG83=Довідники!$E$3,$BA$4&amp;",",""),IF($BG83=Довідники!$E$5,$BA$4&amp;"*,",""),IF($BN83=Довідники!$E$3,$BH$4&amp;",",""),IF($BN83=Довідники!$E$5,$BH$4&amp;"*,",""),IF($BU83=Довідники!$E$3,$BO$4&amp;",",""),IF($BU83=Довідники!$E$5,$BO$4&amp;"*,",""),IF($CB83=Довідники!$E$3,$BV$4&amp;",",""),IF($CB83=Довідники!$E$5,$BV$4&amp;"*,",""),IF($CI83=Довідники!$E$3,$CC$4&amp;",",""),IF($CI83=Довідники!$E$5,$CC$4&amp;"*,",""),IF($CP83=Довідники!$E$3,$CJ$4&amp;",",""),IF($CP83=Довідники!$E$5,$CJ$4&amp;"*,",""),IF($CW83=Довідники!$E$3,$CQ$4&amp;",",""),IF($CW83=Довідники!$E$5,$CQ$4&amp;"*,",""),IF($DD83=Довідники!$E$3,$CX$4&amp;",",""),IF($DD83=Довідники!$E$5,$CX$4&amp;"*,",""),IF($DK83=Довідники!$E$3,$DE$4&amp;",",""),IF($DK83=Довідники!$E$5,$DE$4&amp;"*,",""))</f>
        <v/>
      </c>
      <c r="H83" s="538" t="str">
        <f>_xlfn.CONCAT(IF($W83=Довідники!$N$4,$R$4&amp;",",""),IF($AD83=Довідники!$N$4,$Y$4&amp;",",""),IF($AK83=Довідники!$N$4,$AF$4&amp;",",""),IF($AR83=Довідники!$N$4,$AM$4&amp;",",""),IF($AY83=Довідники!$N$4,$AT$4&amp;",",""),IF($BF83=Довідники!$N$4,$BA$4&amp;",",""),IF($BM83=Довідники!$N$4,$BH$4&amp;",",""),IF($BT83=Довідники!$N$4,$BO$4&amp;",",""),IF($CA83=Довідники!$N$4,$BV$4&amp;",",""),IF($CH83=Довідники!$N$4,$CC$4&amp;",",""),IF($CO83=Довідники!$N$4,$CJ$4&amp;",",""),IF($CV83=Довідники!$N$4,$CQ$4&amp;",",""),IF($DC83=Довідники!$N$4,$CX$4&amp;",",""),IF($DJ83=Довідники!$N$4,$DE$4&amp;",",""))</f>
        <v/>
      </c>
      <c r="I83" s="538" t="str">
        <f>_xlfn.CONCAT(IF($W83=Довідники!$N$3,$R$4&amp;",",""),IF($AD83=Довідники!$N$3,$Y$4&amp;",",""),IF($AK83=Довідники!$N$3,$AF$4&amp;",",""),IF($AR83=Довідники!$N$3,$AM$4&amp;",",""),IF($AY83=Довідники!$N$3,$AT$4&amp;",",""),IF($BF83=Довідники!$N$3,$BA$4&amp;",",""),IF($BM83=Довідники!$N$3,$BH$4&amp;",",""),IF($BT83=Довідники!$N$3,$BO$4&amp;",",""),IF($CA83=Довідники!$N$3,$BV$4&amp;",",""),IF($CH83=Довідники!$N$3,$CC$4&amp;",",""),IF($CO83=Довідники!$N$3,$CJ$4&amp;",",""),IF($CV83=Довідники!$N$3,$CQ$4&amp;",",""),IF($DC83=Довідники!$N$3,$CX$4&amp;",",""),IF($DJ83=Довідники!$N$3,$DE$4&amp;",",""))</f>
        <v/>
      </c>
      <c r="J83" s="538"/>
      <c r="K83" s="538"/>
      <c r="L83" s="538">
        <f t="shared" ca="1" si="65"/>
        <v>0</v>
      </c>
      <c r="M83" s="539">
        <f t="shared" ca="1" si="66"/>
        <v>0</v>
      </c>
      <c r="N83" s="539">
        <f t="shared" ca="1" si="67"/>
        <v>0</v>
      </c>
      <c r="O83" s="540">
        <f t="shared" ca="1" si="68"/>
        <v>0</v>
      </c>
      <c r="P83" s="541" t="str">
        <f t="shared" si="69"/>
        <v/>
      </c>
      <c r="Q83" s="542" t="str">
        <f>IF(IF(TRIM(P83)="",FALSE,OR($P83&lt;Довідники!$J$8,$P83&gt;Довідники!$K$8)),"!","")</f>
        <v/>
      </c>
      <c r="R83" s="172"/>
      <c r="S83" s="169"/>
      <c r="T83" s="169"/>
      <c r="U83" s="549">
        <f t="shared" si="48"/>
        <v>0</v>
      </c>
      <c r="V83" s="539"/>
      <c r="W83" s="175"/>
      <c r="X83" s="176"/>
      <c r="Y83" s="172"/>
      <c r="Z83" s="169"/>
      <c r="AA83" s="169"/>
      <c r="AB83" s="549">
        <f t="shared" si="49"/>
        <v>0</v>
      </c>
      <c r="AC83" s="539"/>
      <c r="AD83" s="175"/>
      <c r="AE83" s="176"/>
      <c r="AF83" s="172"/>
      <c r="AG83" s="169"/>
      <c r="AH83" s="169"/>
      <c r="AI83" s="549">
        <f t="shared" si="50"/>
        <v>0</v>
      </c>
      <c r="AJ83" s="539"/>
      <c r="AK83" s="175"/>
      <c r="AL83" s="176"/>
      <c r="AM83" s="172"/>
      <c r="AN83" s="169"/>
      <c r="AO83" s="169"/>
      <c r="AP83" s="549">
        <f t="shared" si="51"/>
        <v>0</v>
      </c>
      <c r="AQ83" s="539"/>
      <c r="AR83" s="175"/>
      <c r="AS83" s="176"/>
      <c r="AT83" s="172"/>
      <c r="AU83" s="169"/>
      <c r="AV83" s="169"/>
      <c r="AW83" s="549">
        <f t="shared" si="52"/>
        <v>0</v>
      </c>
      <c r="AX83" s="539"/>
      <c r="AY83" s="175"/>
      <c r="AZ83" s="176"/>
      <c r="BA83" s="172"/>
      <c r="BB83" s="169"/>
      <c r="BC83" s="169"/>
      <c r="BD83" s="549">
        <f t="shared" si="53"/>
        <v>0</v>
      </c>
      <c r="BE83" s="539"/>
      <c r="BF83" s="175"/>
      <c r="BG83" s="176"/>
      <c r="BH83" s="172"/>
      <c r="BI83" s="169"/>
      <c r="BJ83" s="169"/>
      <c r="BK83" s="549">
        <f t="shared" si="54"/>
        <v>0</v>
      </c>
      <c r="BL83" s="539"/>
      <c r="BM83" s="175"/>
      <c r="BN83" s="176"/>
      <c r="BO83" s="172"/>
      <c r="BP83" s="169"/>
      <c r="BQ83" s="169"/>
      <c r="BR83" s="549">
        <f t="shared" si="55"/>
        <v>0</v>
      </c>
      <c r="BS83" s="539"/>
      <c r="BT83" s="175"/>
      <c r="BU83" s="176"/>
      <c r="BV83" s="172"/>
      <c r="BW83" s="169"/>
      <c r="BX83" s="169"/>
      <c r="BY83" s="549">
        <f t="shared" si="56"/>
        <v>0</v>
      </c>
      <c r="BZ83" s="539"/>
      <c r="CA83" s="175"/>
      <c r="CB83" s="176"/>
      <c r="CC83" s="172"/>
      <c r="CD83" s="169"/>
      <c r="CE83" s="169"/>
      <c r="CF83" s="549">
        <f t="shared" si="57"/>
        <v>0</v>
      </c>
      <c r="CG83" s="539"/>
      <c r="CH83" s="175"/>
      <c r="CI83" s="176"/>
      <c r="CJ83" s="172"/>
      <c r="CK83" s="169"/>
      <c r="CL83" s="169"/>
      <c r="CM83" s="549">
        <f t="shared" si="58"/>
        <v>0</v>
      </c>
      <c r="CN83" s="539"/>
      <c r="CO83" s="175"/>
      <c r="CP83" s="176"/>
      <c r="CQ83" s="172"/>
      <c r="CR83" s="169"/>
      <c r="CS83" s="169"/>
      <c r="CT83" s="549">
        <f t="shared" si="59"/>
        <v>0</v>
      </c>
      <c r="CU83" s="539"/>
      <c r="CV83" s="175"/>
      <c r="CW83" s="176"/>
      <c r="CX83" s="361"/>
      <c r="CY83" s="108"/>
      <c r="CZ83" s="108"/>
      <c r="DA83" s="549">
        <f t="shared" si="60"/>
        <v>0</v>
      </c>
      <c r="DB83" s="539"/>
      <c r="DC83" s="439"/>
      <c r="DD83" s="439"/>
      <c r="DE83" s="108"/>
      <c r="DF83" s="108"/>
      <c r="DG83" s="108"/>
      <c r="DH83" s="549">
        <f t="shared" si="61"/>
        <v>0</v>
      </c>
      <c r="DI83" s="539"/>
      <c r="DJ83" s="439"/>
      <c r="DK83" s="440"/>
      <c r="DL83" s="555">
        <f t="shared" ca="1" si="70"/>
        <v>0</v>
      </c>
      <c r="DM83" s="539">
        <f>DN83*Довідники!$H$2</f>
        <v>0</v>
      </c>
      <c r="DN83" s="549">
        <f t="shared" si="62"/>
        <v>0</v>
      </c>
      <c r="DO83" s="541" t="str">
        <f t="shared" si="63"/>
        <v xml:space="preserve"> </v>
      </c>
      <c r="DP83" s="556" t="str">
        <f>IF(OR(DO83&lt;Довідники!$J$3, DO83&gt;Довідники!$K$3), "!", "")</f>
        <v>!</v>
      </c>
      <c r="DQ83" s="557"/>
      <c r="DR83" s="558" t="str">
        <f t="shared" si="64"/>
        <v/>
      </c>
      <c r="DS83" s="528"/>
      <c r="DT83" s="555"/>
      <c r="DU83" s="539"/>
      <c r="DV83" s="539"/>
      <c r="DW83" s="540"/>
      <c r="DX83" s="557"/>
      <c r="DY83" s="568"/>
      <c r="DZ83" s="569"/>
      <c r="EA83" s="570"/>
      <c r="ED83" s="91" t="e">
        <f t="shared" ca="1" si="71"/>
        <v>#NAME?</v>
      </c>
      <c r="EE83" s="91" t="e">
        <f t="shared" ca="1" si="72"/>
        <v>#NAME?</v>
      </c>
      <c r="EF83" s="91" t="e">
        <f t="shared" ca="1" si="73"/>
        <v>#NAME?</v>
      </c>
      <c r="EG83" s="91" t="e">
        <f t="shared" ca="1" si="74"/>
        <v>#NAME?</v>
      </c>
      <c r="EH83" s="91" t="e">
        <f t="shared" ca="1" si="75"/>
        <v>#NAME?</v>
      </c>
      <c r="EI83" s="91" t="e">
        <f t="shared" ca="1" si="76"/>
        <v>#NAME?</v>
      </c>
      <c r="EJ83" s="91" t="e">
        <f t="shared" ca="1" si="77"/>
        <v>#NAME?</v>
      </c>
      <c r="EL83" s="207" t="str">
        <f t="shared" ca="1" si="78"/>
        <v/>
      </c>
      <c r="EM83" s="91" t="str">
        <f t="shared" si="79"/>
        <v/>
      </c>
      <c r="EN83" s="91" t="str" cm="1">
        <f t="array" ref="EN83">IF(OR(SUM(ISTEXT(R83:T83)*1,ISNUMBER(W83:X83)*1)&gt;0,SUM(ISTEXT(Y83:AA83)*1,ISNUMBER(AD83:AE83)*1)&gt;0,SUM(ISTEXT(AF83:AH83)*1,ISNUMBER(AK83:AL83)*1)&gt;0,SUM(ISTEXT(AM83:AO83)*1,ISNUMBER(AR83:AS83)*1)&gt;0,SUM(ISTEXT(AT83:AV83)*1,ISNUMBER(AY83:AZ83)*1)&gt;0,SUM(ISTEXT(BA83:BC83)*1,ISNUMBER(BF83:BG83)*1)&gt;0,SUM(ISTEXT(BH83:BJ83)*1,ISNUMBER(BM83:BN83)*1)&gt;0,SUM(ISTEXT(BO83:BQ83)*1,ISNUMBER(BT83:BU83)*1)&gt;0,SUM(ISTEXT(BV83:BX83)*1,ISNUMBER(CA83:CB83)*1)&gt;0,SUM(ISTEXT(CC83:CE83)*1,ISNUMBER(CH83:CI83)*1)&gt;0,SUM(ISTEXT(CJ83:CL83)*1,ISNUMBER(CO83:CP83)*1)&gt;0,SUM(ISTEXT(CQ83:CS83)*1,ISNUMBER(CV83:CW83)*1)&gt;0),"!","")</f>
        <v/>
      </c>
      <c r="EO83" s="91" t="e">
        <f t="shared" ca="1" si="80"/>
        <v>#NAME?</v>
      </c>
      <c r="EP83" s="74" t="e">
        <f t="shared" ca="1" si="81"/>
        <v>#NAME?</v>
      </c>
    </row>
    <row r="84" spans="1:146" hidden="1" x14ac:dyDescent="0.2">
      <c r="A84" s="528" t="e">
        <f ca="1">IF(AND(TRIM($B84)&lt;&gt;"",$E84&lt;&gt;"",$EP84=""),MAX($A$10:A83)+1,"")</f>
        <v>#NAME?</v>
      </c>
      <c r="B84" s="312"/>
      <c r="C84" s="531" t="str">
        <f>IF(ISBLANK(D84)=FALSE,VLOOKUP(D84,Довідники!$B$2:$C$45,2,FALSE),"")</f>
        <v/>
      </c>
      <c r="D84" s="410"/>
      <c r="E84" s="313"/>
      <c r="F84" s="538" t="str">
        <f>_xlfn.CONCAT(IF($X84=Довідники!$E$4,$R$4&amp;",",""),IF($AE84=Довідники!$E$4,$Y$4&amp;",",""),IF($AL84=Довідники!$E$4,$AF$4&amp;",",""),IF($AS84=Довідники!$E$4,$AM$4&amp;",",""),IF($AZ84=Довідники!$E$4,$AT$4&amp;",",""),IF($BG84=Довідники!$E$4,$BA$4&amp;",",""),IF($BN84=Довідники!$E$4,$BH$4&amp;",",""),IF($BU84=Довідники!$E$4,$BO$4&amp;",",""),IF($CB84=Довідники!$E$4,$BV$4&amp;",",""),IF($CI84=Довідники!$E$4,$CC$4&amp;",",""),IF($CP84=Довідники!$E$4,$CJ$4&amp;",",""),IF($CW84=Довідники!$E$4,$CQ$4&amp;",",""),IF($DD84=Довідники!$E$4,$CX$4&amp;",",""),IF($DK84=Довідники!$E$4,$DE$4&amp;",",""))</f>
        <v/>
      </c>
      <c r="G84" s="538" t="str">
        <f>_xlfn.CONCAT(IF($X84=Довідники!$E$3,$R$4&amp;",",""),IF($X84=Довідники!$E$5,$R$4&amp;"*,",""),IF($AE84=Довідники!$E$3,$Y$4&amp;",",""),IF($AE84=Довідники!$E$5,$Y$4&amp;"*,",""),IF($AL84=Довідники!$E$3,$AF$4&amp;",",""),IF($AL84=Довідники!$E$5,$AF$4&amp;"*,",""),IF($AS84=Довідники!$E$3,$AM$4&amp;",",""),IF($AS84=Довідники!$E$5,$AM$4&amp;"*,",""),IF($AZ84=Довідники!$E$3,$AT$4&amp;",",""),IF($AZ84=Довідники!$E$5,$AT$4&amp;"*,",""),IF($BG84=Довідники!$E$3,$BA$4&amp;",",""),IF($BG84=Довідники!$E$5,$BA$4&amp;"*,",""),IF($BN84=Довідники!$E$3,$BH$4&amp;",",""),IF($BN84=Довідники!$E$5,$BH$4&amp;"*,",""),IF($BU84=Довідники!$E$3,$BO$4&amp;",",""),IF($BU84=Довідники!$E$5,$BO$4&amp;"*,",""),IF($CB84=Довідники!$E$3,$BV$4&amp;",",""),IF($CB84=Довідники!$E$5,$BV$4&amp;"*,",""),IF($CI84=Довідники!$E$3,$CC$4&amp;",",""),IF($CI84=Довідники!$E$5,$CC$4&amp;"*,",""),IF($CP84=Довідники!$E$3,$CJ$4&amp;",",""),IF($CP84=Довідники!$E$5,$CJ$4&amp;"*,",""),IF($CW84=Довідники!$E$3,$CQ$4&amp;",",""),IF($CW84=Довідники!$E$5,$CQ$4&amp;"*,",""),IF($DD84=Довідники!$E$3,$CX$4&amp;",",""),IF($DD84=Довідники!$E$5,$CX$4&amp;"*,",""),IF($DK84=Довідники!$E$3,$DE$4&amp;",",""),IF($DK84=Довідники!$E$5,$DE$4&amp;"*,",""))</f>
        <v/>
      </c>
      <c r="H84" s="538" t="str">
        <f>_xlfn.CONCAT(IF($W84=Довідники!$N$4,$R$4&amp;",",""),IF($AD84=Довідники!$N$4,$Y$4&amp;",",""),IF($AK84=Довідники!$N$4,$AF$4&amp;",",""),IF($AR84=Довідники!$N$4,$AM$4&amp;",",""),IF($AY84=Довідники!$N$4,$AT$4&amp;",",""),IF($BF84=Довідники!$N$4,$BA$4&amp;",",""),IF($BM84=Довідники!$N$4,$BH$4&amp;",",""),IF($BT84=Довідники!$N$4,$BO$4&amp;",",""),IF($CA84=Довідники!$N$4,$BV$4&amp;",",""),IF($CH84=Довідники!$N$4,$CC$4&amp;",",""),IF($CO84=Довідники!$N$4,$CJ$4&amp;",",""),IF($CV84=Довідники!$N$4,$CQ$4&amp;",",""),IF($DC84=Довідники!$N$4,$CX$4&amp;",",""),IF($DJ84=Довідники!$N$4,$DE$4&amp;",",""))</f>
        <v/>
      </c>
      <c r="I84" s="538" t="str">
        <f>_xlfn.CONCAT(IF($W84=Довідники!$N$3,$R$4&amp;",",""),IF($AD84=Довідники!$N$3,$Y$4&amp;",",""),IF($AK84=Довідники!$N$3,$AF$4&amp;",",""),IF($AR84=Довідники!$N$3,$AM$4&amp;",",""),IF($AY84=Довідники!$N$3,$AT$4&amp;",",""),IF($BF84=Довідники!$N$3,$BA$4&amp;",",""),IF($BM84=Довідники!$N$3,$BH$4&amp;",",""),IF($BT84=Довідники!$N$3,$BO$4&amp;",",""),IF($CA84=Довідники!$N$3,$BV$4&amp;",",""),IF($CH84=Довідники!$N$3,$CC$4&amp;",",""),IF($CO84=Довідники!$N$3,$CJ$4&amp;",",""),IF($CV84=Довідники!$N$3,$CQ$4&amp;",",""),IF($DC84=Довідники!$N$3,$CX$4&amp;",",""),IF($DJ84=Довідники!$N$3,$DE$4&amp;",",""))</f>
        <v/>
      </c>
      <c r="J84" s="538"/>
      <c r="K84" s="538"/>
      <c r="L84" s="538">
        <f t="shared" ca="1" si="65"/>
        <v>0</v>
      </c>
      <c r="M84" s="539">
        <f t="shared" ca="1" si="66"/>
        <v>0</v>
      </c>
      <c r="N84" s="539">
        <f t="shared" ca="1" si="67"/>
        <v>0</v>
      </c>
      <c r="O84" s="540">
        <f t="shared" ca="1" si="68"/>
        <v>0</v>
      </c>
      <c r="P84" s="541" t="str">
        <f t="shared" si="69"/>
        <v/>
      </c>
      <c r="Q84" s="542" t="str">
        <f>IF(IF(TRIM(P84)="",FALSE,OR($P84&lt;Довідники!$J$8,$P84&gt;Довідники!$K$8)),"!","")</f>
        <v/>
      </c>
      <c r="R84" s="172"/>
      <c r="S84" s="169"/>
      <c r="T84" s="169"/>
      <c r="U84" s="549">
        <f t="shared" si="48"/>
        <v>0</v>
      </c>
      <c r="V84" s="539"/>
      <c r="W84" s="175"/>
      <c r="X84" s="176"/>
      <c r="Y84" s="172"/>
      <c r="Z84" s="169"/>
      <c r="AA84" s="169"/>
      <c r="AB84" s="549">
        <f t="shared" si="49"/>
        <v>0</v>
      </c>
      <c r="AC84" s="539"/>
      <c r="AD84" s="175"/>
      <c r="AE84" s="176"/>
      <c r="AF84" s="172"/>
      <c r="AG84" s="169"/>
      <c r="AH84" s="169"/>
      <c r="AI84" s="549">
        <f t="shared" si="50"/>
        <v>0</v>
      </c>
      <c r="AJ84" s="539"/>
      <c r="AK84" s="175"/>
      <c r="AL84" s="176"/>
      <c r="AM84" s="172"/>
      <c r="AN84" s="169"/>
      <c r="AO84" s="169"/>
      <c r="AP84" s="549">
        <f t="shared" si="51"/>
        <v>0</v>
      </c>
      <c r="AQ84" s="539"/>
      <c r="AR84" s="175"/>
      <c r="AS84" s="176"/>
      <c r="AT84" s="172"/>
      <c r="AU84" s="169"/>
      <c r="AV84" s="169"/>
      <c r="AW84" s="549">
        <f t="shared" si="52"/>
        <v>0</v>
      </c>
      <c r="AX84" s="539"/>
      <c r="AY84" s="175"/>
      <c r="AZ84" s="176"/>
      <c r="BA84" s="172"/>
      <c r="BB84" s="169"/>
      <c r="BC84" s="169"/>
      <c r="BD84" s="549">
        <f t="shared" si="53"/>
        <v>0</v>
      </c>
      <c r="BE84" s="539"/>
      <c r="BF84" s="175"/>
      <c r="BG84" s="176"/>
      <c r="BH84" s="172"/>
      <c r="BI84" s="169"/>
      <c r="BJ84" s="169"/>
      <c r="BK84" s="549">
        <f t="shared" si="54"/>
        <v>0</v>
      </c>
      <c r="BL84" s="539"/>
      <c r="BM84" s="175"/>
      <c r="BN84" s="176"/>
      <c r="BO84" s="172"/>
      <c r="BP84" s="169"/>
      <c r="BQ84" s="169"/>
      <c r="BR84" s="549">
        <f t="shared" si="55"/>
        <v>0</v>
      </c>
      <c r="BS84" s="539"/>
      <c r="BT84" s="175"/>
      <c r="BU84" s="176"/>
      <c r="BV84" s="172"/>
      <c r="BW84" s="169"/>
      <c r="BX84" s="169"/>
      <c r="BY84" s="549">
        <f t="shared" si="56"/>
        <v>0</v>
      </c>
      <c r="BZ84" s="539"/>
      <c r="CA84" s="175"/>
      <c r="CB84" s="176"/>
      <c r="CC84" s="172"/>
      <c r="CD84" s="169"/>
      <c r="CE84" s="169"/>
      <c r="CF84" s="549">
        <f t="shared" si="57"/>
        <v>0</v>
      </c>
      <c r="CG84" s="539"/>
      <c r="CH84" s="175"/>
      <c r="CI84" s="176"/>
      <c r="CJ84" s="172"/>
      <c r="CK84" s="169"/>
      <c r="CL84" s="169"/>
      <c r="CM84" s="549">
        <f t="shared" si="58"/>
        <v>0</v>
      </c>
      <c r="CN84" s="539"/>
      <c r="CO84" s="175"/>
      <c r="CP84" s="176"/>
      <c r="CQ84" s="172"/>
      <c r="CR84" s="169"/>
      <c r="CS84" s="169"/>
      <c r="CT84" s="549">
        <f t="shared" si="59"/>
        <v>0</v>
      </c>
      <c r="CU84" s="539"/>
      <c r="CV84" s="175"/>
      <c r="CW84" s="176"/>
      <c r="CX84" s="361"/>
      <c r="CY84" s="108"/>
      <c r="CZ84" s="108"/>
      <c r="DA84" s="549">
        <f t="shared" si="60"/>
        <v>0</v>
      </c>
      <c r="DB84" s="539"/>
      <c r="DC84" s="439"/>
      <c r="DD84" s="439"/>
      <c r="DE84" s="108"/>
      <c r="DF84" s="108"/>
      <c r="DG84" s="108"/>
      <c r="DH84" s="549">
        <f t="shared" si="61"/>
        <v>0</v>
      </c>
      <c r="DI84" s="539"/>
      <c r="DJ84" s="439"/>
      <c r="DK84" s="440"/>
      <c r="DL84" s="555">
        <f t="shared" ca="1" si="70"/>
        <v>0</v>
      </c>
      <c r="DM84" s="539">
        <f>DN84*Довідники!$H$2</f>
        <v>0</v>
      </c>
      <c r="DN84" s="549">
        <f t="shared" si="62"/>
        <v>0</v>
      </c>
      <c r="DO84" s="541" t="str">
        <f t="shared" si="63"/>
        <v xml:space="preserve"> </v>
      </c>
      <c r="DP84" s="556" t="str">
        <f>IF(OR(DO84&lt;Довідники!$J$3, DO84&gt;Довідники!$K$3), "!", "")</f>
        <v>!</v>
      </c>
      <c r="DQ84" s="557"/>
      <c r="DR84" s="558" t="str">
        <f t="shared" si="64"/>
        <v/>
      </c>
      <c r="DS84" s="528"/>
      <c r="DT84" s="555"/>
      <c r="DU84" s="539"/>
      <c r="DV84" s="539"/>
      <c r="DW84" s="540"/>
      <c r="DX84" s="557"/>
      <c r="DY84" s="568"/>
      <c r="DZ84" s="569"/>
      <c r="EA84" s="570"/>
      <c r="ED84" s="91" t="e">
        <f t="shared" ca="1" si="71"/>
        <v>#NAME?</v>
      </c>
      <c r="EE84" s="91" t="e">
        <f t="shared" ca="1" si="72"/>
        <v>#NAME?</v>
      </c>
      <c r="EF84" s="91" t="e">
        <f t="shared" ca="1" si="73"/>
        <v>#NAME?</v>
      </c>
      <c r="EG84" s="91" t="e">
        <f t="shared" ca="1" si="74"/>
        <v>#NAME?</v>
      </c>
      <c r="EH84" s="91" t="e">
        <f t="shared" ca="1" si="75"/>
        <v>#NAME?</v>
      </c>
      <c r="EI84" s="91" t="e">
        <f t="shared" ca="1" si="76"/>
        <v>#NAME?</v>
      </c>
      <c r="EJ84" s="91" t="e">
        <f t="shared" ca="1" si="77"/>
        <v>#NAME?</v>
      </c>
      <c r="EL84" s="207" t="str">
        <f t="shared" ca="1" si="78"/>
        <v/>
      </c>
      <c r="EM84" s="91" t="str">
        <f t="shared" si="79"/>
        <v/>
      </c>
      <c r="EN84" s="91" t="str" cm="1">
        <f t="array" ref="EN84">IF(OR(SUM(ISTEXT(R84:T84)*1,ISNUMBER(W84:X84)*1)&gt;0,SUM(ISTEXT(Y84:AA84)*1,ISNUMBER(AD84:AE84)*1)&gt;0,SUM(ISTEXT(AF84:AH84)*1,ISNUMBER(AK84:AL84)*1)&gt;0,SUM(ISTEXT(AM84:AO84)*1,ISNUMBER(AR84:AS84)*1)&gt;0,SUM(ISTEXT(AT84:AV84)*1,ISNUMBER(AY84:AZ84)*1)&gt;0,SUM(ISTEXT(BA84:BC84)*1,ISNUMBER(BF84:BG84)*1)&gt;0,SUM(ISTEXT(BH84:BJ84)*1,ISNUMBER(BM84:BN84)*1)&gt;0,SUM(ISTEXT(BO84:BQ84)*1,ISNUMBER(BT84:BU84)*1)&gt;0,SUM(ISTEXT(BV84:BX84)*1,ISNUMBER(CA84:CB84)*1)&gt;0,SUM(ISTEXT(CC84:CE84)*1,ISNUMBER(CH84:CI84)*1)&gt;0,SUM(ISTEXT(CJ84:CL84)*1,ISNUMBER(CO84:CP84)*1)&gt;0,SUM(ISTEXT(CQ84:CS84)*1,ISNUMBER(CV84:CW84)*1)&gt;0),"!","")</f>
        <v/>
      </c>
      <c r="EO84" s="91" t="e">
        <f t="shared" ca="1" si="80"/>
        <v>#NAME?</v>
      </c>
      <c r="EP84" s="74" t="e">
        <f t="shared" ca="1" si="81"/>
        <v>#NAME?</v>
      </c>
    </row>
    <row r="85" spans="1:146" hidden="1" x14ac:dyDescent="0.2">
      <c r="A85" s="528" t="e">
        <f ca="1">IF(AND(TRIM($B85)&lt;&gt;"",$E85&lt;&gt;"",$EP85=""),MAX($A$10:A84)+1,"")</f>
        <v>#NAME?</v>
      </c>
      <c r="B85" s="312"/>
      <c r="C85" s="531" t="str">
        <f>IF(ISBLANK(D85)=FALSE,VLOOKUP(D85,Довідники!$B$2:$C$45,2,FALSE),"")</f>
        <v/>
      </c>
      <c r="D85" s="410"/>
      <c r="E85" s="313"/>
      <c r="F85" s="538" t="str">
        <f>_xlfn.CONCAT(IF($X85=Довідники!$E$4,$R$4&amp;",",""),IF($AE85=Довідники!$E$4,$Y$4&amp;",",""),IF($AL85=Довідники!$E$4,$AF$4&amp;",",""),IF($AS85=Довідники!$E$4,$AM$4&amp;",",""),IF($AZ85=Довідники!$E$4,$AT$4&amp;",",""),IF($BG85=Довідники!$E$4,$BA$4&amp;",",""),IF($BN85=Довідники!$E$4,$BH$4&amp;",",""),IF($BU85=Довідники!$E$4,$BO$4&amp;",",""),IF($CB85=Довідники!$E$4,$BV$4&amp;",",""),IF($CI85=Довідники!$E$4,$CC$4&amp;",",""),IF($CP85=Довідники!$E$4,$CJ$4&amp;",",""),IF($CW85=Довідники!$E$4,$CQ$4&amp;",",""),IF($DD85=Довідники!$E$4,$CX$4&amp;",",""),IF($DK85=Довідники!$E$4,$DE$4&amp;",",""))</f>
        <v/>
      </c>
      <c r="G85" s="538" t="str">
        <f>_xlfn.CONCAT(IF($X85=Довідники!$E$3,$R$4&amp;",",""),IF($X85=Довідники!$E$5,$R$4&amp;"*,",""),IF($AE85=Довідники!$E$3,$Y$4&amp;",",""),IF($AE85=Довідники!$E$5,$Y$4&amp;"*,",""),IF($AL85=Довідники!$E$3,$AF$4&amp;",",""),IF($AL85=Довідники!$E$5,$AF$4&amp;"*,",""),IF($AS85=Довідники!$E$3,$AM$4&amp;",",""),IF($AS85=Довідники!$E$5,$AM$4&amp;"*,",""),IF($AZ85=Довідники!$E$3,$AT$4&amp;",",""),IF($AZ85=Довідники!$E$5,$AT$4&amp;"*,",""),IF($BG85=Довідники!$E$3,$BA$4&amp;",",""),IF($BG85=Довідники!$E$5,$BA$4&amp;"*,",""),IF($BN85=Довідники!$E$3,$BH$4&amp;",",""),IF($BN85=Довідники!$E$5,$BH$4&amp;"*,",""),IF($BU85=Довідники!$E$3,$BO$4&amp;",",""),IF($BU85=Довідники!$E$5,$BO$4&amp;"*,",""),IF($CB85=Довідники!$E$3,$BV$4&amp;",",""),IF($CB85=Довідники!$E$5,$BV$4&amp;"*,",""),IF($CI85=Довідники!$E$3,$CC$4&amp;",",""),IF($CI85=Довідники!$E$5,$CC$4&amp;"*,",""),IF($CP85=Довідники!$E$3,$CJ$4&amp;",",""),IF($CP85=Довідники!$E$5,$CJ$4&amp;"*,",""),IF($CW85=Довідники!$E$3,$CQ$4&amp;",",""),IF($CW85=Довідники!$E$5,$CQ$4&amp;"*,",""),IF($DD85=Довідники!$E$3,$CX$4&amp;",",""),IF($DD85=Довідники!$E$5,$CX$4&amp;"*,",""),IF($DK85=Довідники!$E$3,$DE$4&amp;",",""),IF($DK85=Довідники!$E$5,$DE$4&amp;"*,",""))</f>
        <v/>
      </c>
      <c r="H85" s="538" t="str">
        <f>_xlfn.CONCAT(IF($W85=Довідники!$N$4,$R$4&amp;",",""),IF($AD85=Довідники!$N$4,$Y$4&amp;",",""),IF($AK85=Довідники!$N$4,$AF$4&amp;",",""),IF($AR85=Довідники!$N$4,$AM$4&amp;",",""),IF($AY85=Довідники!$N$4,$AT$4&amp;",",""),IF($BF85=Довідники!$N$4,$BA$4&amp;",",""),IF($BM85=Довідники!$N$4,$BH$4&amp;",",""),IF($BT85=Довідники!$N$4,$BO$4&amp;",",""),IF($CA85=Довідники!$N$4,$BV$4&amp;",",""),IF($CH85=Довідники!$N$4,$CC$4&amp;",",""),IF($CO85=Довідники!$N$4,$CJ$4&amp;",",""),IF($CV85=Довідники!$N$4,$CQ$4&amp;",",""),IF($DC85=Довідники!$N$4,$CX$4&amp;",",""),IF($DJ85=Довідники!$N$4,$DE$4&amp;",",""))</f>
        <v/>
      </c>
      <c r="I85" s="538" t="str">
        <f>_xlfn.CONCAT(IF($W85=Довідники!$N$3,$R$4&amp;",",""),IF($AD85=Довідники!$N$3,$Y$4&amp;",",""),IF($AK85=Довідники!$N$3,$AF$4&amp;",",""),IF($AR85=Довідники!$N$3,$AM$4&amp;",",""),IF($AY85=Довідники!$N$3,$AT$4&amp;",",""),IF($BF85=Довідники!$N$3,$BA$4&amp;",",""),IF($BM85=Довідники!$N$3,$BH$4&amp;",",""),IF($BT85=Довідники!$N$3,$BO$4&amp;",",""),IF($CA85=Довідники!$N$3,$BV$4&amp;",",""),IF($CH85=Довідники!$N$3,$CC$4&amp;",",""),IF($CO85=Довідники!$N$3,$CJ$4&amp;",",""),IF($CV85=Довідники!$N$3,$CQ$4&amp;",",""),IF($DC85=Довідники!$N$3,$CX$4&amp;",",""),IF($DJ85=Довідники!$N$3,$DE$4&amp;",",""))</f>
        <v/>
      </c>
      <c r="J85" s="538"/>
      <c r="K85" s="538"/>
      <c r="L85" s="538">
        <f t="shared" ca="1" si="65"/>
        <v>0</v>
      </c>
      <c r="M85" s="539">
        <f t="shared" ca="1" si="66"/>
        <v>0</v>
      </c>
      <c r="N85" s="539">
        <f t="shared" ca="1" si="67"/>
        <v>0</v>
      </c>
      <c r="O85" s="540">
        <f t="shared" ca="1" si="68"/>
        <v>0</v>
      </c>
      <c r="P85" s="541" t="str">
        <f t="shared" si="69"/>
        <v/>
      </c>
      <c r="Q85" s="542" t="str">
        <f>IF(IF(TRIM(P85)="",FALSE,OR($P85&lt;Довідники!$J$8,$P85&gt;Довідники!$K$8)),"!","")</f>
        <v/>
      </c>
      <c r="R85" s="172"/>
      <c r="S85" s="169"/>
      <c r="T85" s="169"/>
      <c r="U85" s="549">
        <f t="shared" si="48"/>
        <v>0</v>
      </c>
      <c r="V85" s="539"/>
      <c r="W85" s="175"/>
      <c r="X85" s="176"/>
      <c r="Y85" s="172"/>
      <c r="Z85" s="169"/>
      <c r="AA85" s="169"/>
      <c r="AB85" s="549">
        <f t="shared" si="49"/>
        <v>0</v>
      </c>
      <c r="AC85" s="539"/>
      <c r="AD85" s="175"/>
      <c r="AE85" s="176"/>
      <c r="AF85" s="172"/>
      <c r="AG85" s="169"/>
      <c r="AH85" s="169"/>
      <c r="AI85" s="549">
        <f t="shared" si="50"/>
        <v>0</v>
      </c>
      <c r="AJ85" s="539"/>
      <c r="AK85" s="175"/>
      <c r="AL85" s="176"/>
      <c r="AM85" s="172"/>
      <c r="AN85" s="169"/>
      <c r="AO85" s="169"/>
      <c r="AP85" s="549">
        <f t="shared" si="51"/>
        <v>0</v>
      </c>
      <c r="AQ85" s="539"/>
      <c r="AR85" s="175"/>
      <c r="AS85" s="176"/>
      <c r="AT85" s="172"/>
      <c r="AU85" s="169"/>
      <c r="AV85" s="169"/>
      <c r="AW85" s="549">
        <f t="shared" si="52"/>
        <v>0</v>
      </c>
      <c r="AX85" s="539"/>
      <c r="AY85" s="175"/>
      <c r="AZ85" s="176"/>
      <c r="BA85" s="172"/>
      <c r="BB85" s="169"/>
      <c r="BC85" s="169"/>
      <c r="BD85" s="549">
        <f t="shared" si="53"/>
        <v>0</v>
      </c>
      <c r="BE85" s="539"/>
      <c r="BF85" s="175"/>
      <c r="BG85" s="176"/>
      <c r="BH85" s="172"/>
      <c r="BI85" s="169"/>
      <c r="BJ85" s="169"/>
      <c r="BK85" s="549">
        <f t="shared" si="54"/>
        <v>0</v>
      </c>
      <c r="BL85" s="539"/>
      <c r="BM85" s="175"/>
      <c r="BN85" s="176"/>
      <c r="BO85" s="172"/>
      <c r="BP85" s="169"/>
      <c r="BQ85" s="169"/>
      <c r="BR85" s="549">
        <f t="shared" si="55"/>
        <v>0</v>
      </c>
      <c r="BS85" s="539"/>
      <c r="BT85" s="175"/>
      <c r="BU85" s="176"/>
      <c r="BV85" s="172"/>
      <c r="BW85" s="169"/>
      <c r="BX85" s="169"/>
      <c r="BY85" s="549">
        <f t="shared" si="56"/>
        <v>0</v>
      </c>
      <c r="BZ85" s="539"/>
      <c r="CA85" s="175"/>
      <c r="CB85" s="176"/>
      <c r="CC85" s="172"/>
      <c r="CD85" s="169"/>
      <c r="CE85" s="169"/>
      <c r="CF85" s="549">
        <f t="shared" si="57"/>
        <v>0</v>
      </c>
      <c r="CG85" s="539"/>
      <c r="CH85" s="175"/>
      <c r="CI85" s="176"/>
      <c r="CJ85" s="172"/>
      <c r="CK85" s="169"/>
      <c r="CL85" s="169"/>
      <c r="CM85" s="549">
        <f t="shared" si="58"/>
        <v>0</v>
      </c>
      <c r="CN85" s="539"/>
      <c r="CO85" s="175"/>
      <c r="CP85" s="176"/>
      <c r="CQ85" s="172"/>
      <c r="CR85" s="169"/>
      <c r="CS85" s="169"/>
      <c r="CT85" s="549">
        <f t="shared" si="59"/>
        <v>0</v>
      </c>
      <c r="CU85" s="539"/>
      <c r="CV85" s="175"/>
      <c r="CW85" s="176"/>
      <c r="CX85" s="361"/>
      <c r="CY85" s="108"/>
      <c r="CZ85" s="108"/>
      <c r="DA85" s="549">
        <f t="shared" si="60"/>
        <v>0</v>
      </c>
      <c r="DB85" s="539"/>
      <c r="DC85" s="439"/>
      <c r="DD85" s="439"/>
      <c r="DE85" s="108"/>
      <c r="DF85" s="108"/>
      <c r="DG85" s="108"/>
      <c r="DH85" s="549">
        <f t="shared" si="61"/>
        <v>0</v>
      </c>
      <c r="DI85" s="539"/>
      <c r="DJ85" s="439"/>
      <c r="DK85" s="440"/>
      <c r="DL85" s="555">
        <f t="shared" ca="1" si="70"/>
        <v>0</v>
      </c>
      <c r="DM85" s="539">
        <f>DN85*Довідники!$H$2</f>
        <v>0</v>
      </c>
      <c r="DN85" s="549">
        <f t="shared" si="62"/>
        <v>0</v>
      </c>
      <c r="DO85" s="541" t="str">
        <f t="shared" si="63"/>
        <v xml:space="preserve"> </v>
      </c>
      <c r="DP85" s="556" t="str">
        <f>IF(OR(DO85&lt;Довідники!$J$3, DO85&gt;Довідники!$K$3), "!", "")</f>
        <v>!</v>
      </c>
      <c r="DQ85" s="557"/>
      <c r="DR85" s="558" t="str">
        <f t="shared" si="64"/>
        <v/>
      </c>
      <c r="DS85" s="528"/>
      <c r="DT85" s="555"/>
      <c r="DU85" s="539"/>
      <c r="DV85" s="539"/>
      <c r="DW85" s="540"/>
      <c r="DX85" s="557"/>
      <c r="DY85" s="568"/>
      <c r="DZ85" s="569"/>
      <c r="EA85" s="570"/>
      <c r="ED85" s="91" t="e">
        <f t="shared" ca="1" si="71"/>
        <v>#NAME?</v>
      </c>
      <c r="EE85" s="91" t="e">
        <f t="shared" ca="1" si="72"/>
        <v>#NAME?</v>
      </c>
      <c r="EF85" s="91" t="e">
        <f t="shared" ca="1" si="73"/>
        <v>#NAME?</v>
      </c>
      <c r="EG85" s="91" t="e">
        <f t="shared" ca="1" si="74"/>
        <v>#NAME?</v>
      </c>
      <c r="EH85" s="91" t="e">
        <f t="shared" ca="1" si="75"/>
        <v>#NAME?</v>
      </c>
      <c r="EI85" s="91" t="e">
        <f t="shared" ca="1" si="76"/>
        <v>#NAME?</v>
      </c>
      <c r="EJ85" s="91" t="e">
        <f t="shared" ca="1" si="77"/>
        <v>#NAME?</v>
      </c>
      <c r="EL85" s="207" t="str">
        <f t="shared" ca="1" si="78"/>
        <v/>
      </c>
      <c r="EM85" s="91" t="str">
        <f t="shared" si="79"/>
        <v/>
      </c>
      <c r="EN85" s="91" t="str" cm="1">
        <f t="array" ref="EN85">IF(OR(SUM(ISTEXT(R85:T85)*1,ISNUMBER(W85:X85)*1)&gt;0,SUM(ISTEXT(Y85:AA85)*1,ISNUMBER(AD85:AE85)*1)&gt;0,SUM(ISTEXT(AF85:AH85)*1,ISNUMBER(AK85:AL85)*1)&gt;0,SUM(ISTEXT(AM85:AO85)*1,ISNUMBER(AR85:AS85)*1)&gt;0,SUM(ISTEXT(AT85:AV85)*1,ISNUMBER(AY85:AZ85)*1)&gt;0,SUM(ISTEXT(BA85:BC85)*1,ISNUMBER(BF85:BG85)*1)&gt;0,SUM(ISTEXT(BH85:BJ85)*1,ISNUMBER(BM85:BN85)*1)&gt;0,SUM(ISTEXT(BO85:BQ85)*1,ISNUMBER(BT85:BU85)*1)&gt;0,SUM(ISTEXT(BV85:BX85)*1,ISNUMBER(CA85:CB85)*1)&gt;0,SUM(ISTEXT(CC85:CE85)*1,ISNUMBER(CH85:CI85)*1)&gt;0,SUM(ISTEXT(CJ85:CL85)*1,ISNUMBER(CO85:CP85)*1)&gt;0,SUM(ISTEXT(CQ85:CS85)*1,ISNUMBER(CV85:CW85)*1)&gt;0),"!","")</f>
        <v/>
      </c>
      <c r="EO85" s="91" t="e">
        <f t="shared" ca="1" si="80"/>
        <v>#NAME?</v>
      </c>
      <c r="EP85" s="74" t="e">
        <f t="shared" ca="1" si="81"/>
        <v>#NAME?</v>
      </c>
    </row>
    <row r="86" spans="1:146" hidden="1" x14ac:dyDescent="0.2">
      <c r="A86" s="528" t="e">
        <f ca="1">IF(AND(TRIM($B86)&lt;&gt;"",$E86&lt;&gt;"",$EP86=""),MAX($A$10:A85)+1,"")</f>
        <v>#NAME?</v>
      </c>
      <c r="B86" s="312"/>
      <c r="C86" s="531" t="str">
        <f>IF(ISBLANK(D86)=FALSE,VLOOKUP(D86,Довідники!$B$2:$C$45,2,FALSE),"")</f>
        <v/>
      </c>
      <c r="D86" s="410"/>
      <c r="E86" s="313"/>
      <c r="F86" s="538" t="str">
        <f>_xlfn.CONCAT(IF($X86=Довідники!$E$4,$R$4&amp;",",""),IF($AE86=Довідники!$E$4,$Y$4&amp;",",""),IF($AL86=Довідники!$E$4,$AF$4&amp;",",""),IF($AS86=Довідники!$E$4,$AM$4&amp;",",""),IF($AZ86=Довідники!$E$4,$AT$4&amp;",",""),IF($BG86=Довідники!$E$4,$BA$4&amp;",",""),IF($BN86=Довідники!$E$4,$BH$4&amp;",",""),IF($BU86=Довідники!$E$4,$BO$4&amp;",",""),IF($CB86=Довідники!$E$4,$BV$4&amp;",",""),IF($CI86=Довідники!$E$4,$CC$4&amp;",",""),IF($CP86=Довідники!$E$4,$CJ$4&amp;",",""),IF($CW86=Довідники!$E$4,$CQ$4&amp;",",""),IF($DD86=Довідники!$E$4,$CX$4&amp;",",""),IF($DK86=Довідники!$E$4,$DE$4&amp;",",""))</f>
        <v/>
      </c>
      <c r="G86" s="538" t="str">
        <f>_xlfn.CONCAT(IF($X86=Довідники!$E$3,$R$4&amp;",",""),IF($X86=Довідники!$E$5,$R$4&amp;"*,",""),IF($AE86=Довідники!$E$3,$Y$4&amp;",",""),IF($AE86=Довідники!$E$5,$Y$4&amp;"*,",""),IF($AL86=Довідники!$E$3,$AF$4&amp;",",""),IF($AL86=Довідники!$E$5,$AF$4&amp;"*,",""),IF($AS86=Довідники!$E$3,$AM$4&amp;",",""),IF($AS86=Довідники!$E$5,$AM$4&amp;"*,",""),IF($AZ86=Довідники!$E$3,$AT$4&amp;",",""),IF($AZ86=Довідники!$E$5,$AT$4&amp;"*,",""),IF($BG86=Довідники!$E$3,$BA$4&amp;",",""),IF($BG86=Довідники!$E$5,$BA$4&amp;"*,",""),IF($BN86=Довідники!$E$3,$BH$4&amp;",",""),IF($BN86=Довідники!$E$5,$BH$4&amp;"*,",""),IF($BU86=Довідники!$E$3,$BO$4&amp;",",""),IF($BU86=Довідники!$E$5,$BO$4&amp;"*,",""),IF($CB86=Довідники!$E$3,$BV$4&amp;",",""),IF($CB86=Довідники!$E$5,$BV$4&amp;"*,",""),IF($CI86=Довідники!$E$3,$CC$4&amp;",",""),IF($CI86=Довідники!$E$5,$CC$4&amp;"*,",""),IF($CP86=Довідники!$E$3,$CJ$4&amp;",",""),IF($CP86=Довідники!$E$5,$CJ$4&amp;"*,",""),IF($CW86=Довідники!$E$3,$CQ$4&amp;",",""),IF($CW86=Довідники!$E$5,$CQ$4&amp;"*,",""),IF($DD86=Довідники!$E$3,$CX$4&amp;",",""),IF($DD86=Довідники!$E$5,$CX$4&amp;"*,",""),IF($DK86=Довідники!$E$3,$DE$4&amp;",",""),IF($DK86=Довідники!$E$5,$DE$4&amp;"*,",""))</f>
        <v/>
      </c>
      <c r="H86" s="538" t="str">
        <f>_xlfn.CONCAT(IF($W86=Довідники!$N$4,$R$4&amp;",",""),IF($AD86=Довідники!$N$4,$Y$4&amp;",",""),IF($AK86=Довідники!$N$4,$AF$4&amp;",",""),IF($AR86=Довідники!$N$4,$AM$4&amp;",",""),IF($AY86=Довідники!$N$4,$AT$4&amp;",",""),IF($BF86=Довідники!$N$4,$BA$4&amp;",",""),IF($BM86=Довідники!$N$4,$BH$4&amp;",",""),IF($BT86=Довідники!$N$4,$BO$4&amp;",",""),IF($CA86=Довідники!$N$4,$BV$4&amp;",",""),IF($CH86=Довідники!$N$4,$CC$4&amp;",",""),IF($CO86=Довідники!$N$4,$CJ$4&amp;",",""),IF($CV86=Довідники!$N$4,$CQ$4&amp;",",""),IF($DC86=Довідники!$N$4,$CX$4&amp;",",""),IF($DJ86=Довідники!$N$4,$DE$4&amp;",",""))</f>
        <v/>
      </c>
      <c r="I86" s="538" t="str">
        <f>_xlfn.CONCAT(IF($W86=Довідники!$N$3,$R$4&amp;",",""),IF($AD86=Довідники!$N$3,$Y$4&amp;",",""),IF($AK86=Довідники!$N$3,$AF$4&amp;",",""),IF($AR86=Довідники!$N$3,$AM$4&amp;",",""),IF($AY86=Довідники!$N$3,$AT$4&amp;",",""),IF($BF86=Довідники!$N$3,$BA$4&amp;",",""),IF($BM86=Довідники!$N$3,$BH$4&amp;",",""),IF($BT86=Довідники!$N$3,$BO$4&amp;",",""),IF($CA86=Довідники!$N$3,$BV$4&amp;",",""),IF($CH86=Довідники!$N$3,$CC$4&amp;",",""),IF($CO86=Довідники!$N$3,$CJ$4&amp;",",""),IF($CV86=Довідники!$N$3,$CQ$4&amp;",",""),IF($DC86=Довідники!$N$3,$CX$4&amp;",",""),IF($DJ86=Довідники!$N$3,$DE$4&amp;",",""))</f>
        <v/>
      </c>
      <c r="J86" s="538"/>
      <c r="K86" s="538"/>
      <c r="L86" s="538">
        <f t="shared" ca="1" si="65"/>
        <v>0</v>
      </c>
      <c r="M86" s="539">
        <f t="shared" ca="1" si="66"/>
        <v>0</v>
      </c>
      <c r="N86" s="539">
        <f t="shared" ca="1" si="67"/>
        <v>0</v>
      </c>
      <c r="O86" s="540">
        <f t="shared" ca="1" si="68"/>
        <v>0</v>
      </c>
      <c r="P86" s="541" t="str">
        <f t="shared" si="69"/>
        <v/>
      </c>
      <c r="Q86" s="542" t="str">
        <f>IF(IF(TRIM(P86)="",FALSE,OR($P86&lt;Довідники!$J$8,$P86&gt;Довідники!$K$8)),"!","")</f>
        <v/>
      </c>
      <c r="R86" s="172"/>
      <c r="S86" s="169"/>
      <c r="T86" s="169"/>
      <c r="U86" s="549">
        <f t="shared" si="48"/>
        <v>0</v>
      </c>
      <c r="V86" s="539"/>
      <c r="W86" s="175"/>
      <c r="X86" s="176"/>
      <c r="Y86" s="172"/>
      <c r="Z86" s="169"/>
      <c r="AA86" s="169"/>
      <c r="AB86" s="549">
        <f t="shared" si="49"/>
        <v>0</v>
      </c>
      <c r="AC86" s="539"/>
      <c r="AD86" s="175"/>
      <c r="AE86" s="176"/>
      <c r="AF86" s="172"/>
      <c r="AG86" s="169"/>
      <c r="AH86" s="169"/>
      <c r="AI86" s="549">
        <f t="shared" si="50"/>
        <v>0</v>
      </c>
      <c r="AJ86" s="539"/>
      <c r="AK86" s="175"/>
      <c r="AL86" s="176"/>
      <c r="AM86" s="172"/>
      <c r="AN86" s="169"/>
      <c r="AO86" s="169"/>
      <c r="AP86" s="549">
        <f t="shared" si="51"/>
        <v>0</v>
      </c>
      <c r="AQ86" s="539"/>
      <c r="AR86" s="175"/>
      <c r="AS86" s="176"/>
      <c r="AT86" s="172"/>
      <c r="AU86" s="169"/>
      <c r="AV86" s="169"/>
      <c r="AW86" s="549">
        <f t="shared" si="52"/>
        <v>0</v>
      </c>
      <c r="AX86" s="539"/>
      <c r="AY86" s="175"/>
      <c r="AZ86" s="176"/>
      <c r="BA86" s="172"/>
      <c r="BB86" s="169"/>
      <c r="BC86" s="169"/>
      <c r="BD86" s="549">
        <f t="shared" si="53"/>
        <v>0</v>
      </c>
      <c r="BE86" s="539"/>
      <c r="BF86" s="175"/>
      <c r="BG86" s="176"/>
      <c r="BH86" s="172"/>
      <c r="BI86" s="169"/>
      <c r="BJ86" s="169"/>
      <c r="BK86" s="549">
        <f t="shared" si="54"/>
        <v>0</v>
      </c>
      <c r="BL86" s="539"/>
      <c r="BM86" s="175"/>
      <c r="BN86" s="176"/>
      <c r="BO86" s="172"/>
      <c r="BP86" s="169"/>
      <c r="BQ86" s="169"/>
      <c r="BR86" s="549">
        <f t="shared" si="55"/>
        <v>0</v>
      </c>
      <c r="BS86" s="539"/>
      <c r="BT86" s="175"/>
      <c r="BU86" s="176"/>
      <c r="BV86" s="172"/>
      <c r="BW86" s="169"/>
      <c r="BX86" s="169"/>
      <c r="BY86" s="549">
        <f t="shared" si="56"/>
        <v>0</v>
      </c>
      <c r="BZ86" s="539"/>
      <c r="CA86" s="175"/>
      <c r="CB86" s="176"/>
      <c r="CC86" s="172"/>
      <c r="CD86" s="169"/>
      <c r="CE86" s="169"/>
      <c r="CF86" s="549">
        <f t="shared" si="57"/>
        <v>0</v>
      </c>
      <c r="CG86" s="539"/>
      <c r="CH86" s="175"/>
      <c r="CI86" s="176"/>
      <c r="CJ86" s="172"/>
      <c r="CK86" s="169"/>
      <c r="CL86" s="169"/>
      <c r="CM86" s="549">
        <f t="shared" si="58"/>
        <v>0</v>
      </c>
      <c r="CN86" s="539"/>
      <c r="CO86" s="175"/>
      <c r="CP86" s="176"/>
      <c r="CQ86" s="172"/>
      <c r="CR86" s="169"/>
      <c r="CS86" s="169"/>
      <c r="CT86" s="549">
        <f t="shared" si="59"/>
        <v>0</v>
      </c>
      <c r="CU86" s="539"/>
      <c r="CV86" s="175"/>
      <c r="CW86" s="176"/>
      <c r="CX86" s="361"/>
      <c r="CY86" s="108"/>
      <c r="CZ86" s="108"/>
      <c r="DA86" s="549">
        <f t="shared" si="60"/>
        <v>0</v>
      </c>
      <c r="DB86" s="539"/>
      <c r="DC86" s="439"/>
      <c r="DD86" s="439"/>
      <c r="DE86" s="108"/>
      <c r="DF86" s="108"/>
      <c r="DG86" s="108"/>
      <c r="DH86" s="549">
        <f t="shared" si="61"/>
        <v>0</v>
      </c>
      <c r="DI86" s="539"/>
      <c r="DJ86" s="439"/>
      <c r="DK86" s="440"/>
      <c r="DL86" s="555">
        <f t="shared" ca="1" si="70"/>
        <v>0</v>
      </c>
      <c r="DM86" s="539">
        <f>DN86*Довідники!$H$2</f>
        <v>0</v>
      </c>
      <c r="DN86" s="549">
        <f t="shared" si="62"/>
        <v>0</v>
      </c>
      <c r="DO86" s="541" t="str">
        <f t="shared" si="63"/>
        <v xml:space="preserve"> </v>
      </c>
      <c r="DP86" s="556" t="str">
        <f>IF(OR(DO86&lt;Довідники!$J$3, DO86&gt;Довідники!$K$3), "!", "")</f>
        <v>!</v>
      </c>
      <c r="DQ86" s="557"/>
      <c r="DR86" s="558" t="str">
        <f t="shared" si="64"/>
        <v/>
      </c>
      <c r="DS86" s="528"/>
      <c r="DT86" s="555"/>
      <c r="DU86" s="539"/>
      <c r="DV86" s="539"/>
      <c r="DW86" s="540"/>
      <c r="DX86" s="557"/>
      <c r="DY86" s="568"/>
      <c r="DZ86" s="569"/>
      <c r="EA86" s="570"/>
      <c r="ED86" s="91" t="e">
        <f t="shared" ca="1" si="71"/>
        <v>#NAME?</v>
      </c>
      <c r="EE86" s="91" t="e">
        <f t="shared" ca="1" si="72"/>
        <v>#NAME?</v>
      </c>
      <c r="EF86" s="91" t="e">
        <f t="shared" ca="1" si="73"/>
        <v>#NAME?</v>
      </c>
      <c r="EG86" s="91" t="e">
        <f t="shared" ca="1" si="74"/>
        <v>#NAME?</v>
      </c>
      <c r="EH86" s="91" t="e">
        <f t="shared" ca="1" si="75"/>
        <v>#NAME?</v>
      </c>
      <c r="EI86" s="91" t="e">
        <f t="shared" ca="1" si="76"/>
        <v>#NAME?</v>
      </c>
      <c r="EJ86" s="91" t="e">
        <f t="shared" ca="1" si="77"/>
        <v>#NAME?</v>
      </c>
      <c r="EL86" s="207" t="str">
        <f t="shared" ca="1" si="78"/>
        <v/>
      </c>
      <c r="EM86" s="91" t="str">
        <f t="shared" si="79"/>
        <v/>
      </c>
      <c r="EN86" s="91" t="str" cm="1">
        <f t="array" ref="EN86">IF(OR(SUM(ISTEXT(R86:T86)*1,ISNUMBER(W86:X86)*1)&gt;0,SUM(ISTEXT(Y86:AA86)*1,ISNUMBER(AD86:AE86)*1)&gt;0,SUM(ISTEXT(AF86:AH86)*1,ISNUMBER(AK86:AL86)*1)&gt;0,SUM(ISTEXT(AM86:AO86)*1,ISNUMBER(AR86:AS86)*1)&gt;0,SUM(ISTEXT(AT86:AV86)*1,ISNUMBER(AY86:AZ86)*1)&gt;0,SUM(ISTEXT(BA86:BC86)*1,ISNUMBER(BF86:BG86)*1)&gt;0,SUM(ISTEXT(BH86:BJ86)*1,ISNUMBER(BM86:BN86)*1)&gt;0,SUM(ISTEXT(BO86:BQ86)*1,ISNUMBER(BT86:BU86)*1)&gt;0,SUM(ISTEXT(BV86:BX86)*1,ISNUMBER(CA86:CB86)*1)&gt;0,SUM(ISTEXT(CC86:CE86)*1,ISNUMBER(CH86:CI86)*1)&gt;0,SUM(ISTEXT(CJ86:CL86)*1,ISNUMBER(CO86:CP86)*1)&gt;0,SUM(ISTEXT(CQ86:CS86)*1,ISNUMBER(CV86:CW86)*1)&gt;0),"!","")</f>
        <v/>
      </c>
      <c r="EO86" s="91" t="e">
        <f t="shared" ca="1" si="80"/>
        <v>#NAME?</v>
      </c>
      <c r="EP86" s="74" t="e">
        <f t="shared" ca="1" si="81"/>
        <v>#NAME?</v>
      </c>
    </row>
    <row r="87" spans="1:146" hidden="1" x14ac:dyDescent="0.2">
      <c r="A87" s="528" t="e">
        <f ca="1">IF(AND(TRIM($B87)&lt;&gt;"",$E87&lt;&gt;"",$EP87=""),MAX($A$10:A86)+1,"")</f>
        <v>#NAME?</v>
      </c>
      <c r="B87" s="312"/>
      <c r="C87" s="531" t="str">
        <f>IF(ISBLANK(D87)=FALSE,VLOOKUP(D87,Довідники!$B$2:$C$45,2,FALSE),"")</f>
        <v/>
      </c>
      <c r="D87" s="410"/>
      <c r="E87" s="313"/>
      <c r="F87" s="538" t="str">
        <f>_xlfn.CONCAT(IF($X87=Довідники!$E$4,$R$4&amp;",",""),IF($AE87=Довідники!$E$4,$Y$4&amp;",",""),IF($AL87=Довідники!$E$4,$AF$4&amp;",",""),IF($AS87=Довідники!$E$4,$AM$4&amp;",",""),IF($AZ87=Довідники!$E$4,$AT$4&amp;",",""),IF($BG87=Довідники!$E$4,$BA$4&amp;",",""),IF($BN87=Довідники!$E$4,$BH$4&amp;",",""),IF($BU87=Довідники!$E$4,$BO$4&amp;",",""),IF($CB87=Довідники!$E$4,$BV$4&amp;",",""),IF($CI87=Довідники!$E$4,$CC$4&amp;",",""),IF($CP87=Довідники!$E$4,$CJ$4&amp;",",""),IF($CW87=Довідники!$E$4,$CQ$4&amp;",",""),IF($DD87=Довідники!$E$4,$CX$4&amp;",",""),IF($DK87=Довідники!$E$4,$DE$4&amp;",",""))</f>
        <v/>
      </c>
      <c r="G87" s="538" t="str">
        <f>_xlfn.CONCAT(IF($X87=Довідники!$E$3,$R$4&amp;",",""),IF($X87=Довідники!$E$5,$R$4&amp;"*,",""),IF($AE87=Довідники!$E$3,$Y$4&amp;",",""),IF($AE87=Довідники!$E$5,$Y$4&amp;"*,",""),IF($AL87=Довідники!$E$3,$AF$4&amp;",",""),IF($AL87=Довідники!$E$5,$AF$4&amp;"*,",""),IF($AS87=Довідники!$E$3,$AM$4&amp;",",""),IF($AS87=Довідники!$E$5,$AM$4&amp;"*,",""),IF($AZ87=Довідники!$E$3,$AT$4&amp;",",""),IF($AZ87=Довідники!$E$5,$AT$4&amp;"*,",""),IF($BG87=Довідники!$E$3,$BA$4&amp;",",""),IF($BG87=Довідники!$E$5,$BA$4&amp;"*,",""),IF($BN87=Довідники!$E$3,$BH$4&amp;",",""),IF($BN87=Довідники!$E$5,$BH$4&amp;"*,",""),IF($BU87=Довідники!$E$3,$BO$4&amp;",",""),IF($BU87=Довідники!$E$5,$BO$4&amp;"*,",""),IF($CB87=Довідники!$E$3,$BV$4&amp;",",""),IF($CB87=Довідники!$E$5,$BV$4&amp;"*,",""),IF($CI87=Довідники!$E$3,$CC$4&amp;",",""),IF($CI87=Довідники!$E$5,$CC$4&amp;"*,",""),IF($CP87=Довідники!$E$3,$CJ$4&amp;",",""),IF($CP87=Довідники!$E$5,$CJ$4&amp;"*,",""),IF($CW87=Довідники!$E$3,$CQ$4&amp;",",""),IF($CW87=Довідники!$E$5,$CQ$4&amp;"*,",""),IF($DD87=Довідники!$E$3,$CX$4&amp;",",""),IF($DD87=Довідники!$E$5,$CX$4&amp;"*,",""),IF($DK87=Довідники!$E$3,$DE$4&amp;",",""),IF($DK87=Довідники!$E$5,$DE$4&amp;"*,",""))</f>
        <v/>
      </c>
      <c r="H87" s="538" t="str">
        <f>_xlfn.CONCAT(IF($W87=Довідники!$N$4,$R$4&amp;",",""),IF($AD87=Довідники!$N$4,$Y$4&amp;",",""),IF($AK87=Довідники!$N$4,$AF$4&amp;",",""),IF($AR87=Довідники!$N$4,$AM$4&amp;",",""),IF($AY87=Довідники!$N$4,$AT$4&amp;",",""),IF($BF87=Довідники!$N$4,$BA$4&amp;",",""),IF($BM87=Довідники!$N$4,$BH$4&amp;",",""),IF($BT87=Довідники!$N$4,$BO$4&amp;",",""),IF($CA87=Довідники!$N$4,$BV$4&amp;",",""),IF($CH87=Довідники!$N$4,$CC$4&amp;",",""),IF($CO87=Довідники!$N$4,$CJ$4&amp;",",""),IF($CV87=Довідники!$N$4,$CQ$4&amp;",",""),IF($DC87=Довідники!$N$4,$CX$4&amp;",",""),IF($DJ87=Довідники!$N$4,$DE$4&amp;",",""))</f>
        <v/>
      </c>
      <c r="I87" s="538" t="str">
        <f>_xlfn.CONCAT(IF($W87=Довідники!$N$3,$R$4&amp;",",""),IF($AD87=Довідники!$N$3,$Y$4&amp;",",""),IF($AK87=Довідники!$N$3,$AF$4&amp;",",""),IF($AR87=Довідники!$N$3,$AM$4&amp;",",""),IF($AY87=Довідники!$N$3,$AT$4&amp;",",""),IF($BF87=Довідники!$N$3,$BA$4&amp;",",""),IF($BM87=Довідники!$N$3,$BH$4&amp;",",""),IF($BT87=Довідники!$N$3,$BO$4&amp;",",""),IF($CA87=Довідники!$N$3,$BV$4&amp;",",""),IF($CH87=Довідники!$N$3,$CC$4&amp;",",""),IF($CO87=Довідники!$N$3,$CJ$4&amp;",",""),IF($CV87=Довідники!$N$3,$CQ$4&amp;",",""),IF($DC87=Довідники!$N$3,$CX$4&amp;",",""),IF($DJ87=Довідники!$N$3,$DE$4&amp;",",""))</f>
        <v/>
      </c>
      <c r="J87" s="538"/>
      <c r="K87" s="538"/>
      <c r="L87" s="538">
        <f t="shared" ca="1" si="65"/>
        <v>0</v>
      </c>
      <c r="M87" s="539">
        <f t="shared" ca="1" si="66"/>
        <v>0</v>
      </c>
      <c r="N87" s="539">
        <f t="shared" ca="1" si="67"/>
        <v>0</v>
      </c>
      <c r="O87" s="540">
        <f t="shared" ca="1" si="68"/>
        <v>0</v>
      </c>
      <c r="P87" s="541" t="str">
        <f t="shared" si="69"/>
        <v/>
      </c>
      <c r="Q87" s="542" t="str">
        <f>IF(IF(TRIM(P87)="",FALSE,OR($P87&lt;Довідники!$J$8,$P87&gt;Довідники!$K$8)),"!","")</f>
        <v/>
      </c>
      <c r="R87" s="172"/>
      <c r="S87" s="169"/>
      <c r="T87" s="169"/>
      <c r="U87" s="549">
        <f t="shared" si="48"/>
        <v>0</v>
      </c>
      <c r="V87" s="539"/>
      <c r="W87" s="175"/>
      <c r="X87" s="176"/>
      <c r="Y87" s="172"/>
      <c r="Z87" s="169"/>
      <c r="AA87" s="169"/>
      <c r="AB87" s="549">
        <f t="shared" si="49"/>
        <v>0</v>
      </c>
      <c r="AC87" s="539"/>
      <c r="AD87" s="175"/>
      <c r="AE87" s="176"/>
      <c r="AF87" s="172"/>
      <c r="AG87" s="169"/>
      <c r="AH87" s="169"/>
      <c r="AI87" s="549">
        <f t="shared" si="50"/>
        <v>0</v>
      </c>
      <c r="AJ87" s="539"/>
      <c r="AK87" s="175"/>
      <c r="AL87" s="176"/>
      <c r="AM87" s="172"/>
      <c r="AN87" s="169"/>
      <c r="AO87" s="169"/>
      <c r="AP87" s="549">
        <f t="shared" si="51"/>
        <v>0</v>
      </c>
      <c r="AQ87" s="539"/>
      <c r="AR87" s="175"/>
      <c r="AS87" s="176"/>
      <c r="AT87" s="172"/>
      <c r="AU87" s="169"/>
      <c r="AV87" s="169"/>
      <c r="AW87" s="549">
        <f t="shared" si="52"/>
        <v>0</v>
      </c>
      <c r="AX87" s="539"/>
      <c r="AY87" s="175"/>
      <c r="AZ87" s="176"/>
      <c r="BA87" s="172"/>
      <c r="BB87" s="169"/>
      <c r="BC87" s="169"/>
      <c r="BD87" s="549">
        <f t="shared" si="53"/>
        <v>0</v>
      </c>
      <c r="BE87" s="539"/>
      <c r="BF87" s="175"/>
      <c r="BG87" s="176"/>
      <c r="BH87" s="172"/>
      <c r="BI87" s="169"/>
      <c r="BJ87" s="169"/>
      <c r="BK87" s="549">
        <f t="shared" si="54"/>
        <v>0</v>
      </c>
      <c r="BL87" s="539"/>
      <c r="BM87" s="175"/>
      <c r="BN87" s="176"/>
      <c r="BO87" s="172"/>
      <c r="BP87" s="169"/>
      <c r="BQ87" s="169"/>
      <c r="BR87" s="549">
        <f t="shared" si="55"/>
        <v>0</v>
      </c>
      <c r="BS87" s="539"/>
      <c r="BT87" s="175"/>
      <c r="BU87" s="176"/>
      <c r="BV87" s="172"/>
      <c r="BW87" s="169"/>
      <c r="BX87" s="169"/>
      <c r="BY87" s="549">
        <f t="shared" si="56"/>
        <v>0</v>
      </c>
      <c r="BZ87" s="539"/>
      <c r="CA87" s="175"/>
      <c r="CB87" s="176"/>
      <c r="CC87" s="172"/>
      <c r="CD87" s="169"/>
      <c r="CE87" s="169"/>
      <c r="CF87" s="549">
        <f t="shared" si="57"/>
        <v>0</v>
      </c>
      <c r="CG87" s="539"/>
      <c r="CH87" s="175"/>
      <c r="CI87" s="176"/>
      <c r="CJ87" s="172"/>
      <c r="CK87" s="169"/>
      <c r="CL87" s="169"/>
      <c r="CM87" s="549">
        <f t="shared" si="58"/>
        <v>0</v>
      </c>
      <c r="CN87" s="539"/>
      <c r="CO87" s="175"/>
      <c r="CP87" s="176"/>
      <c r="CQ87" s="172"/>
      <c r="CR87" s="169"/>
      <c r="CS87" s="169"/>
      <c r="CT87" s="549">
        <f t="shared" si="59"/>
        <v>0</v>
      </c>
      <c r="CU87" s="539"/>
      <c r="CV87" s="175"/>
      <c r="CW87" s="176"/>
      <c r="CX87" s="361"/>
      <c r="CY87" s="108"/>
      <c r="CZ87" s="108"/>
      <c r="DA87" s="549">
        <f t="shared" si="60"/>
        <v>0</v>
      </c>
      <c r="DB87" s="539"/>
      <c r="DC87" s="439"/>
      <c r="DD87" s="439"/>
      <c r="DE87" s="108"/>
      <c r="DF87" s="108"/>
      <c r="DG87" s="108"/>
      <c r="DH87" s="549">
        <f t="shared" si="61"/>
        <v>0</v>
      </c>
      <c r="DI87" s="539"/>
      <c r="DJ87" s="439"/>
      <c r="DK87" s="440"/>
      <c r="DL87" s="555">
        <f t="shared" ca="1" si="70"/>
        <v>0</v>
      </c>
      <c r="DM87" s="539">
        <f>DN87*Довідники!$H$2</f>
        <v>0</v>
      </c>
      <c r="DN87" s="549">
        <f t="shared" si="62"/>
        <v>0</v>
      </c>
      <c r="DO87" s="541" t="str">
        <f t="shared" si="63"/>
        <v xml:space="preserve"> </v>
      </c>
      <c r="DP87" s="556" t="str">
        <f>IF(OR(DO87&lt;Довідники!$J$3, DO87&gt;Довідники!$K$3), "!", "")</f>
        <v>!</v>
      </c>
      <c r="DQ87" s="557"/>
      <c r="DR87" s="558" t="str">
        <f t="shared" si="64"/>
        <v/>
      </c>
      <c r="DS87" s="528"/>
      <c r="DT87" s="555"/>
      <c r="DU87" s="539"/>
      <c r="DV87" s="539"/>
      <c r="DW87" s="540"/>
      <c r="DX87" s="557"/>
      <c r="DY87" s="568"/>
      <c r="DZ87" s="569"/>
      <c r="EA87" s="570"/>
      <c r="ED87" s="91" t="e">
        <f t="shared" ca="1" si="71"/>
        <v>#NAME?</v>
      </c>
      <c r="EE87" s="91" t="e">
        <f t="shared" ca="1" si="72"/>
        <v>#NAME?</v>
      </c>
      <c r="EF87" s="91" t="e">
        <f t="shared" ca="1" si="73"/>
        <v>#NAME?</v>
      </c>
      <c r="EG87" s="91" t="e">
        <f t="shared" ca="1" si="74"/>
        <v>#NAME?</v>
      </c>
      <c r="EH87" s="91" t="e">
        <f t="shared" ca="1" si="75"/>
        <v>#NAME?</v>
      </c>
      <c r="EI87" s="91" t="e">
        <f t="shared" ca="1" si="76"/>
        <v>#NAME?</v>
      </c>
      <c r="EJ87" s="91" t="e">
        <f t="shared" ca="1" si="77"/>
        <v>#NAME?</v>
      </c>
      <c r="EL87" s="207" t="str">
        <f t="shared" ca="1" si="78"/>
        <v/>
      </c>
      <c r="EM87" s="91" t="str">
        <f t="shared" si="79"/>
        <v/>
      </c>
      <c r="EN87" s="91" t="str" cm="1">
        <f t="array" ref="EN87">IF(OR(SUM(ISTEXT(R87:T87)*1,ISNUMBER(W87:X87)*1)&gt;0,SUM(ISTEXT(Y87:AA87)*1,ISNUMBER(AD87:AE87)*1)&gt;0,SUM(ISTEXT(AF87:AH87)*1,ISNUMBER(AK87:AL87)*1)&gt;0,SUM(ISTEXT(AM87:AO87)*1,ISNUMBER(AR87:AS87)*1)&gt;0,SUM(ISTEXT(AT87:AV87)*1,ISNUMBER(AY87:AZ87)*1)&gt;0,SUM(ISTEXT(BA87:BC87)*1,ISNUMBER(BF87:BG87)*1)&gt;0,SUM(ISTEXT(BH87:BJ87)*1,ISNUMBER(BM87:BN87)*1)&gt;0,SUM(ISTEXT(BO87:BQ87)*1,ISNUMBER(BT87:BU87)*1)&gt;0,SUM(ISTEXT(BV87:BX87)*1,ISNUMBER(CA87:CB87)*1)&gt;0,SUM(ISTEXT(CC87:CE87)*1,ISNUMBER(CH87:CI87)*1)&gt;0,SUM(ISTEXT(CJ87:CL87)*1,ISNUMBER(CO87:CP87)*1)&gt;0,SUM(ISTEXT(CQ87:CS87)*1,ISNUMBER(CV87:CW87)*1)&gt;0),"!","")</f>
        <v/>
      </c>
      <c r="EO87" s="91" t="e">
        <f t="shared" ca="1" si="80"/>
        <v>#NAME?</v>
      </c>
      <c r="EP87" s="74" t="e">
        <f t="shared" ca="1" si="81"/>
        <v>#NAME?</v>
      </c>
    </row>
    <row r="88" spans="1:146" hidden="1" x14ac:dyDescent="0.2">
      <c r="A88" s="528" t="e">
        <f ca="1">IF(AND(TRIM($B88)&lt;&gt;"",$E88&lt;&gt;"",$EP88=""),MAX($A$10:A87)+1,"")</f>
        <v>#NAME?</v>
      </c>
      <c r="B88" s="312"/>
      <c r="C88" s="531" t="str">
        <f>IF(ISBLANK(D88)=FALSE,VLOOKUP(D88,Довідники!$B$2:$C$45,2,FALSE),"")</f>
        <v/>
      </c>
      <c r="D88" s="410"/>
      <c r="E88" s="313"/>
      <c r="F88" s="538" t="str">
        <f>_xlfn.CONCAT(IF($X88=Довідники!$E$4,$R$4&amp;",",""),IF($AE88=Довідники!$E$4,$Y$4&amp;",",""),IF($AL88=Довідники!$E$4,$AF$4&amp;",",""),IF($AS88=Довідники!$E$4,$AM$4&amp;",",""),IF($AZ88=Довідники!$E$4,$AT$4&amp;",",""),IF($BG88=Довідники!$E$4,$BA$4&amp;",",""),IF($BN88=Довідники!$E$4,$BH$4&amp;",",""),IF($BU88=Довідники!$E$4,$BO$4&amp;",",""),IF($CB88=Довідники!$E$4,$BV$4&amp;",",""),IF($CI88=Довідники!$E$4,$CC$4&amp;",",""),IF($CP88=Довідники!$E$4,$CJ$4&amp;",",""),IF($CW88=Довідники!$E$4,$CQ$4&amp;",",""),IF($DD88=Довідники!$E$4,$CX$4&amp;",",""),IF($DK88=Довідники!$E$4,$DE$4&amp;",",""))</f>
        <v/>
      </c>
      <c r="G88" s="538" t="str">
        <f>_xlfn.CONCAT(IF($X88=Довідники!$E$3,$R$4&amp;",",""),IF($X88=Довідники!$E$5,$R$4&amp;"*,",""),IF($AE88=Довідники!$E$3,$Y$4&amp;",",""),IF($AE88=Довідники!$E$5,$Y$4&amp;"*,",""),IF($AL88=Довідники!$E$3,$AF$4&amp;",",""),IF($AL88=Довідники!$E$5,$AF$4&amp;"*,",""),IF($AS88=Довідники!$E$3,$AM$4&amp;",",""),IF($AS88=Довідники!$E$5,$AM$4&amp;"*,",""),IF($AZ88=Довідники!$E$3,$AT$4&amp;",",""),IF($AZ88=Довідники!$E$5,$AT$4&amp;"*,",""),IF($BG88=Довідники!$E$3,$BA$4&amp;",",""),IF($BG88=Довідники!$E$5,$BA$4&amp;"*,",""),IF($BN88=Довідники!$E$3,$BH$4&amp;",",""),IF($BN88=Довідники!$E$5,$BH$4&amp;"*,",""),IF($BU88=Довідники!$E$3,$BO$4&amp;",",""),IF($BU88=Довідники!$E$5,$BO$4&amp;"*,",""),IF($CB88=Довідники!$E$3,$BV$4&amp;",",""),IF($CB88=Довідники!$E$5,$BV$4&amp;"*,",""),IF($CI88=Довідники!$E$3,$CC$4&amp;",",""),IF($CI88=Довідники!$E$5,$CC$4&amp;"*,",""),IF($CP88=Довідники!$E$3,$CJ$4&amp;",",""),IF($CP88=Довідники!$E$5,$CJ$4&amp;"*,",""),IF($CW88=Довідники!$E$3,$CQ$4&amp;",",""),IF($CW88=Довідники!$E$5,$CQ$4&amp;"*,",""),IF($DD88=Довідники!$E$3,$CX$4&amp;",",""),IF($DD88=Довідники!$E$5,$CX$4&amp;"*,",""),IF($DK88=Довідники!$E$3,$DE$4&amp;",",""),IF($DK88=Довідники!$E$5,$DE$4&amp;"*,",""))</f>
        <v/>
      </c>
      <c r="H88" s="538" t="str">
        <f>_xlfn.CONCAT(IF($W88=Довідники!$N$4,$R$4&amp;",",""),IF($AD88=Довідники!$N$4,$Y$4&amp;",",""),IF($AK88=Довідники!$N$4,$AF$4&amp;",",""),IF($AR88=Довідники!$N$4,$AM$4&amp;",",""),IF($AY88=Довідники!$N$4,$AT$4&amp;",",""),IF($BF88=Довідники!$N$4,$BA$4&amp;",",""),IF($BM88=Довідники!$N$4,$BH$4&amp;",",""),IF($BT88=Довідники!$N$4,$BO$4&amp;",",""),IF($CA88=Довідники!$N$4,$BV$4&amp;",",""),IF($CH88=Довідники!$N$4,$CC$4&amp;",",""),IF($CO88=Довідники!$N$4,$CJ$4&amp;",",""),IF($CV88=Довідники!$N$4,$CQ$4&amp;",",""),IF($DC88=Довідники!$N$4,$CX$4&amp;",",""),IF($DJ88=Довідники!$N$4,$DE$4&amp;",",""))</f>
        <v/>
      </c>
      <c r="I88" s="538" t="str">
        <f>_xlfn.CONCAT(IF($W88=Довідники!$N$3,$R$4&amp;",",""),IF($AD88=Довідники!$N$3,$Y$4&amp;",",""),IF($AK88=Довідники!$N$3,$AF$4&amp;",",""),IF($AR88=Довідники!$N$3,$AM$4&amp;",",""),IF($AY88=Довідники!$N$3,$AT$4&amp;",",""),IF($BF88=Довідники!$N$3,$BA$4&amp;",",""),IF($BM88=Довідники!$N$3,$BH$4&amp;",",""),IF($BT88=Довідники!$N$3,$BO$4&amp;",",""),IF($CA88=Довідники!$N$3,$BV$4&amp;",",""),IF($CH88=Довідники!$N$3,$CC$4&amp;",",""),IF($CO88=Довідники!$N$3,$CJ$4&amp;",",""),IF($CV88=Довідники!$N$3,$CQ$4&amp;",",""),IF($DC88=Довідники!$N$3,$CX$4&amp;",",""),IF($DJ88=Довідники!$N$3,$DE$4&amp;",",""))</f>
        <v/>
      </c>
      <c r="J88" s="538"/>
      <c r="K88" s="538"/>
      <c r="L88" s="538">
        <f t="shared" ca="1" si="65"/>
        <v>0</v>
      </c>
      <c r="M88" s="539">
        <f t="shared" ca="1" si="66"/>
        <v>0</v>
      </c>
      <c r="N88" s="539">
        <f t="shared" ca="1" si="67"/>
        <v>0</v>
      </c>
      <c r="O88" s="540">
        <f t="shared" ca="1" si="68"/>
        <v>0</v>
      </c>
      <c r="P88" s="541" t="str">
        <f t="shared" si="69"/>
        <v/>
      </c>
      <c r="Q88" s="542" t="str">
        <f>IF(IF(TRIM(P88)="",FALSE,OR($P88&lt;Довідники!$J$8,$P88&gt;Довідники!$K$8)),"!","")</f>
        <v/>
      </c>
      <c r="R88" s="172"/>
      <c r="S88" s="169"/>
      <c r="T88" s="169"/>
      <c r="U88" s="549">
        <f t="shared" si="48"/>
        <v>0</v>
      </c>
      <c r="V88" s="539"/>
      <c r="W88" s="175"/>
      <c r="X88" s="176"/>
      <c r="Y88" s="172"/>
      <c r="Z88" s="169"/>
      <c r="AA88" s="169"/>
      <c r="AB88" s="549">
        <f t="shared" si="49"/>
        <v>0</v>
      </c>
      <c r="AC88" s="539"/>
      <c r="AD88" s="175"/>
      <c r="AE88" s="176"/>
      <c r="AF88" s="172"/>
      <c r="AG88" s="169"/>
      <c r="AH88" s="169"/>
      <c r="AI88" s="549">
        <f t="shared" si="50"/>
        <v>0</v>
      </c>
      <c r="AJ88" s="539"/>
      <c r="AK88" s="175"/>
      <c r="AL88" s="176"/>
      <c r="AM88" s="172"/>
      <c r="AN88" s="169"/>
      <c r="AO88" s="169"/>
      <c r="AP88" s="549">
        <f t="shared" si="51"/>
        <v>0</v>
      </c>
      <c r="AQ88" s="539"/>
      <c r="AR88" s="175"/>
      <c r="AS88" s="176"/>
      <c r="AT88" s="172"/>
      <c r="AU88" s="169"/>
      <c r="AV88" s="169"/>
      <c r="AW88" s="549">
        <f t="shared" si="52"/>
        <v>0</v>
      </c>
      <c r="AX88" s="539"/>
      <c r="AY88" s="175"/>
      <c r="AZ88" s="176"/>
      <c r="BA88" s="172"/>
      <c r="BB88" s="169"/>
      <c r="BC88" s="169"/>
      <c r="BD88" s="549">
        <f t="shared" si="53"/>
        <v>0</v>
      </c>
      <c r="BE88" s="539"/>
      <c r="BF88" s="175"/>
      <c r="BG88" s="176"/>
      <c r="BH88" s="172"/>
      <c r="BI88" s="169"/>
      <c r="BJ88" s="169"/>
      <c r="BK88" s="549">
        <f t="shared" si="54"/>
        <v>0</v>
      </c>
      <c r="BL88" s="539"/>
      <c r="BM88" s="175"/>
      <c r="BN88" s="176"/>
      <c r="BO88" s="172"/>
      <c r="BP88" s="169"/>
      <c r="BQ88" s="169"/>
      <c r="BR88" s="549">
        <f t="shared" si="55"/>
        <v>0</v>
      </c>
      <c r="BS88" s="539"/>
      <c r="BT88" s="175"/>
      <c r="BU88" s="176"/>
      <c r="BV88" s="172"/>
      <c r="BW88" s="169"/>
      <c r="BX88" s="169"/>
      <c r="BY88" s="549">
        <f t="shared" si="56"/>
        <v>0</v>
      </c>
      <c r="BZ88" s="539"/>
      <c r="CA88" s="175"/>
      <c r="CB88" s="176"/>
      <c r="CC88" s="172"/>
      <c r="CD88" s="169"/>
      <c r="CE88" s="169"/>
      <c r="CF88" s="549">
        <f t="shared" si="57"/>
        <v>0</v>
      </c>
      <c r="CG88" s="539"/>
      <c r="CH88" s="175"/>
      <c r="CI88" s="176"/>
      <c r="CJ88" s="172"/>
      <c r="CK88" s="169"/>
      <c r="CL88" s="169"/>
      <c r="CM88" s="549">
        <f t="shared" si="58"/>
        <v>0</v>
      </c>
      <c r="CN88" s="539"/>
      <c r="CO88" s="175"/>
      <c r="CP88" s="176"/>
      <c r="CQ88" s="172"/>
      <c r="CR88" s="169"/>
      <c r="CS88" s="169"/>
      <c r="CT88" s="549">
        <f t="shared" si="59"/>
        <v>0</v>
      </c>
      <c r="CU88" s="539"/>
      <c r="CV88" s="175"/>
      <c r="CW88" s="176"/>
      <c r="CX88" s="361"/>
      <c r="CY88" s="108"/>
      <c r="CZ88" s="108"/>
      <c r="DA88" s="549">
        <f t="shared" si="60"/>
        <v>0</v>
      </c>
      <c r="DB88" s="539"/>
      <c r="DC88" s="439"/>
      <c r="DD88" s="439"/>
      <c r="DE88" s="108"/>
      <c r="DF88" s="108"/>
      <c r="DG88" s="108"/>
      <c r="DH88" s="549">
        <f t="shared" si="61"/>
        <v>0</v>
      </c>
      <c r="DI88" s="539"/>
      <c r="DJ88" s="439"/>
      <c r="DK88" s="440"/>
      <c r="DL88" s="555">
        <f t="shared" ca="1" si="70"/>
        <v>0</v>
      </c>
      <c r="DM88" s="539">
        <f>DN88*Довідники!$H$2</f>
        <v>0</v>
      </c>
      <c r="DN88" s="549">
        <f t="shared" si="62"/>
        <v>0</v>
      </c>
      <c r="DO88" s="541" t="str">
        <f t="shared" si="63"/>
        <v xml:space="preserve"> </v>
      </c>
      <c r="DP88" s="556" t="str">
        <f>IF(OR(DO88&lt;Довідники!$J$3, DO88&gt;Довідники!$K$3), "!", "")</f>
        <v>!</v>
      </c>
      <c r="DQ88" s="557"/>
      <c r="DR88" s="558" t="str">
        <f t="shared" si="64"/>
        <v/>
      </c>
      <c r="DS88" s="528"/>
      <c r="DT88" s="555"/>
      <c r="DU88" s="539"/>
      <c r="DV88" s="539"/>
      <c r="DW88" s="540"/>
      <c r="DX88" s="557"/>
      <c r="DY88" s="568"/>
      <c r="DZ88" s="569"/>
      <c r="EA88" s="570"/>
      <c r="ED88" s="91" t="e">
        <f t="shared" ca="1" si="71"/>
        <v>#NAME?</v>
      </c>
      <c r="EE88" s="91" t="e">
        <f t="shared" ca="1" si="72"/>
        <v>#NAME?</v>
      </c>
      <c r="EF88" s="91" t="e">
        <f t="shared" ca="1" si="73"/>
        <v>#NAME?</v>
      </c>
      <c r="EG88" s="91" t="e">
        <f t="shared" ca="1" si="74"/>
        <v>#NAME?</v>
      </c>
      <c r="EH88" s="91" t="e">
        <f t="shared" ca="1" si="75"/>
        <v>#NAME?</v>
      </c>
      <c r="EI88" s="91" t="e">
        <f t="shared" ca="1" si="76"/>
        <v>#NAME?</v>
      </c>
      <c r="EJ88" s="91" t="e">
        <f t="shared" ca="1" si="77"/>
        <v>#NAME?</v>
      </c>
      <c r="EL88" s="207" t="str">
        <f t="shared" ca="1" si="78"/>
        <v/>
      </c>
      <c r="EM88" s="91" t="str">
        <f t="shared" si="79"/>
        <v/>
      </c>
      <c r="EN88" s="91" t="str" cm="1">
        <f t="array" ref="EN88">IF(OR(SUM(ISTEXT(R88:T88)*1,ISNUMBER(W88:X88)*1)&gt;0,SUM(ISTEXT(Y88:AA88)*1,ISNUMBER(AD88:AE88)*1)&gt;0,SUM(ISTEXT(AF88:AH88)*1,ISNUMBER(AK88:AL88)*1)&gt;0,SUM(ISTEXT(AM88:AO88)*1,ISNUMBER(AR88:AS88)*1)&gt;0,SUM(ISTEXT(AT88:AV88)*1,ISNUMBER(AY88:AZ88)*1)&gt;0,SUM(ISTEXT(BA88:BC88)*1,ISNUMBER(BF88:BG88)*1)&gt;0,SUM(ISTEXT(BH88:BJ88)*1,ISNUMBER(BM88:BN88)*1)&gt;0,SUM(ISTEXT(BO88:BQ88)*1,ISNUMBER(BT88:BU88)*1)&gt;0,SUM(ISTEXT(BV88:BX88)*1,ISNUMBER(CA88:CB88)*1)&gt;0,SUM(ISTEXT(CC88:CE88)*1,ISNUMBER(CH88:CI88)*1)&gt;0,SUM(ISTEXT(CJ88:CL88)*1,ISNUMBER(CO88:CP88)*1)&gt;0,SUM(ISTEXT(CQ88:CS88)*1,ISNUMBER(CV88:CW88)*1)&gt;0),"!","")</f>
        <v/>
      </c>
      <c r="EO88" s="91" t="e">
        <f t="shared" ca="1" si="80"/>
        <v>#NAME?</v>
      </c>
      <c r="EP88" s="74" t="e">
        <f t="shared" ca="1" si="81"/>
        <v>#NAME?</v>
      </c>
    </row>
    <row r="89" spans="1:146" hidden="1" x14ac:dyDescent="0.2">
      <c r="A89" s="528" t="e">
        <f ca="1">IF(AND(TRIM($B89)&lt;&gt;"",$E89&lt;&gt;"",$EP89=""),MAX($A$10:A88)+1,"")</f>
        <v>#NAME?</v>
      </c>
      <c r="B89" s="312"/>
      <c r="C89" s="531" t="str">
        <f>IF(ISBLANK(D89)=FALSE,VLOOKUP(D89,Довідники!$B$2:$C$45,2,FALSE),"")</f>
        <v/>
      </c>
      <c r="D89" s="410"/>
      <c r="E89" s="313"/>
      <c r="F89" s="538" t="str">
        <f>_xlfn.CONCAT(IF($X89=Довідники!$E$4,$R$4&amp;",",""),IF($AE89=Довідники!$E$4,$Y$4&amp;",",""),IF($AL89=Довідники!$E$4,$AF$4&amp;",",""),IF($AS89=Довідники!$E$4,$AM$4&amp;",",""),IF($AZ89=Довідники!$E$4,$AT$4&amp;",",""),IF($BG89=Довідники!$E$4,$BA$4&amp;",",""),IF($BN89=Довідники!$E$4,$BH$4&amp;",",""),IF($BU89=Довідники!$E$4,$BO$4&amp;",",""),IF($CB89=Довідники!$E$4,$BV$4&amp;",",""),IF($CI89=Довідники!$E$4,$CC$4&amp;",",""),IF($CP89=Довідники!$E$4,$CJ$4&amp;",",""),IF($CW89=Довідники!$E$4,$CQ$4&amp;",",""),IF($DD89=Довідники!$E$4,$CX$4&amp;",",""),IF($DK89=Довідники!$E$4,$DE$4&amp;",",""))</f>
        <v/>
      </c>
      <c r="G89" s="538" t="str">
        <f>_xlfn.CONCAT(IF($X89=Довідники!$E$3,$R$4&amp;",",""),IF($X89=Довідники!$E$5,$R$4&amp;"*,",""),IF($AE89=Довідники!$E$3,$Y$4&amp;",",""),IF($AE89=Довідники!$E$5,$Y$4&amp;"*,",""),IF($AL89=Довідники!$E$3,$AF$4&amp;",",""),IF($AL89=Довідники!$E$5,$AF$4&amp;"*,",""),IF($AS89=Довідники!$E$3,$AM$4&amp;",",""),IF($AS89=Довідники!$E$5,$AM$4&amp;"*,",""),IF($AZ89=Довідники!$E$3,$AT$4&amp;",",""),IF($AZ89=Довідники!$E$5,$AT$4&amp;"*,",""),IF($BG89=Довідники!$E$3,$BA$4&amp;",",""),IF($BG89=Довідники!$E$5,$BA$4&amp;"*,",""),IF($BN89=Довідники!$E$3,$BH$4&amp;",",""),IF($BN89=Довідники!$E$5,$BH$4&amp;"*,",""),IF($BU89=Довідники!$E$3,$BO$4&amp;",",""),IF($BU89=Довідники!$E$5,$BO$4&amp;"*,",""),IF($CB89=Довідники!$E$3,$BV$4&amp;",",""),IF($CB89=Довідники!$E$5,$BV$4&amp;"*,",""),IF($CI89=Довідники!$E$3,$CC$4&amp;",",""),IF($CI89=Довідники!$E$5,$CC$4&amp;"*,",""),IF($CP89=Довідники!$E$3,$CJ$4&amp;",",""),IF($CP89=Довідники!$E$5,$CJ$4&amp;"*,",""),IF($CW89=Довідники!$E$3,$CQ$4&amp;",",""),IF($CW89=Довідники!$E$5,$CQ$4&amp;"*,",""),IF($DD89=Довідники!$E$3,$CX$4&amp;",",""),IF($DD89=Довідники!$E$5,$CX$4&amp;"*,",""),IF($DK89=Довідники!$E$3,$DE$4&amp;",",""),IF($DK89=Довідники!$E$5,$DE$4&amp;"*,",""))</f>
        <v/>
      </c>
      <c r="H89" s="538" t="str">
        <f>_xlfn.CONCAT(IF($W89=Довідники!$N$4,$R$4&amp;",",""),IF($AD89=Довідники!$N$4,$Y$4&amp;",",""),IF($AK89=Довідники!$N$4,$AF$4&amp;",",""),IF($AR89=Довідники!$N$4,$AM$4&amp;",",""),IF($AY89=Довідники!$N$4,$AT$4&amp;",",""),IF($BF89=Довідники!$N$4,$BA$4&amp;",",""),IF($BM89=Довідники!$N$4,$BH$4&amp;",",""),IF($BT89=Довідники!$N$4,$BO$4&amp;",",""),IF($CA89=Довідники!$N$4,$BV$4&amp;",",""),IF($CH89=Довідники!$N$4,$CC$4&amp;",",""),IF($CO89=Довідники!$N$4,$CJ$4&amp;",",""),IF($CV89=Довідники!$N$4,$CQ$4&amp;",",""),IF($DC89=Довідники!$N$4,$CX$4&amp;",",""),IF($DJ89=Довідники!$N$4,$DE$4&amp;",",""))</f>
        <v/>
      </c>
      <c r="I89" s="538" t="str">
        <f>_xlfn.CONCAT(IF($W89=Довідники!$N$3,$R$4&amp;",",""),IF($AD89=Довідники!$N$3,$Y$4&amp;",",""),IF($AK89=Довідники!$N$3,$AF$4&amp;",",""),IF($AR89=Довідники!$N$3,$AM$4&amp;",",""),IF($AY89=Довідники!$N$3,$AT$4&amp;",",""),IF($BF89=Довідники!$N$3,$BA$4&amp;",",""),IF($BM89=Довідники!$N$3,$BH$4&amp;",",""),IF($BT89=Довідники!$N$3,$BO$4&amp;",",""),IF($CA89=Довідники!$N$3,$BV$4&amp;",",""),IF($CH89=Довідники!$N$3,$CC$4&amp;",",""),IF($CO89=Довідники!$N$3,$CJ$4&amp;",",""),IF($CV89=Довідники!$N$3,$CQ$4&amp;",",""),IF($DC89=Довідники!$N$3,$CX$4&amp;",",""),IF($DJ89=Довідники!$N$3,$DE$4&amp;",",""))</f>
        <v/>
      </c>
      <c r="J89" s="538"/>
      <c r="K89" s="538"/>
      <c r="L89" s="538">
        <f t="shared" ca="1" si="65"/>
        <v>0</v>
      </c>
      <c r="M89" s="539">
        <f t="shared" ca="1" si="66"/>
        <v>0</v>
      </c>
      <c r="N89" s="539">
        <f t="shared" ca="1" si="67"/>
        <v>0</v>
      </c>
      <c r="O89" s="540">
        <f t="shared" ca="1" si="68"/>
        <v>0</v>
      </c>
      <c r="P89" s="541" t="str">
        <f t="shared" si="69"/>
        <v/>
      </c>
      <c r="Q89" s="542" t="str">
        <f>IF(IF(TRIM(P89)="",FALSE,OR($P89&lt;Довідники!$J$8,$P89&gt;Довідники!$K$8)),"!","")</f>
        <v/>
      </c>
      <c r="R89" s="172"/>
      <c r="S89" s="169"/>
      <c r="T89" s="169"/>
      <c r="U89" s="549">
        <f t="shared" si="48"/>
        <v>0</v>
      </c>
      <c r="V89" s="539"/>
      <c r="W89" s="175"/>
      <c r="X89" s="176"/>
      <c r="Y89" s="172"/>
      <c r="Z89" s="169"/>
      <c r="AA89" s="169"/>
      <c r="AB89" s="549">
        <f t="shared" si="49"/>
        <v>0</v>
      </c>
      <c r="AC89" s="539"/>
      <c r="AD89" s="175"/>
      <c r="AE89" s="176"/>
      <c r="AF89" s="172"/>
      <c r="AG89" s="169"/>
      <c r="AH89" s="169"/>
      <c r="AI89" s="549">
        <f t="shared" si="50"/>
        <v>0</v>
      </c>
      <c r="AJ89" s="539"/>
      <c r="AK89" s="175"/>
      <c r="AL89" s="176"/>
      <c r="AM89" s="172"/>
      <c r="AN89" s="169"/>
      <c r="AO89" s="169"/>
      <c r="AP89" s="549">
        <f t="shared" si="51"/>
        <v>0</v>
      </c>
      <c r="AQ89" s="539"/>
      <c r="AR89" s="175"/>
      <c r="AS89" s="176"/>
      <c r="AT89" s="172"/>
      <c r="AU89" s="169"/>
      <c r="AV89" s="169"/>
      <c r="AW89" s="549">
        <f t="shared" si="52"/>
        <v>0</v>
      </c>
      <c r="AX89" s="539"/>
      <c r="AY89" s="175"/>
      <c r="AZ89" s="176"/>
      <c r="BA89" s="172"/>
      <c r="BB89" s="169"/>
      <c r="BC89" s="169"/>
      <c r="BD89" s="549">
        <f t="shared" si="53"/>
        <v>0</v>
      </c>
      <c r="BE89" s="539"/>
      <c r="BF89" s="175"/>
      <c r="BG89" s="176"/>
      <c r="BH89" s="172"/>
      <c r="BI89" s="169"/>
      <c r="BJ89" s="169"/>
      <c r="BK89" s="549">
        <f t="shared" si="54"/>
        <v>0</v>
      </c>
      <c r="BL89" s="539"/>
      <c r="BM89" s="175"/>
      <c r="BN89" s="176"/>
      <c r="BO89" s="172"/>
      <c r="BP89" s="169"/>
      <c r="BQ89" s="169"/>
      <c r="BR89" s="549">
        <f t="shared" si="55"/>
        <v>0</v>
      </c>
      <c r="BS89" s="539"/>
      <c r="BT89" s="175"/>
      <c r="BU89" s="176"/>
      <c r="BV89" s="172"/>
      <c r="BW89" s="169"/>
      <c r="BX89" s="169"/>
      <c r="BY89" s="549">
        <f t="shared" si="56"/>
        <v>0</v>
      </c>
      <c r="BZ89" s="539"/>
      <c r="CA89" s="175"/>
      <c r="CB89" s="176"/>
      <c r="CC89" s="172"/>
      <c r="CD89" s="169"/>
      <c r="CE89" s="169"/>
      <c r="CF89" s="549">
        <f t="shared" si="57"/>
        <v>0</v>
      </c>
      <c r="CG89" s="539"/>
      <c r="CH89" s="175"/>
      <c r="CI89" s="176"/>
      <c r="CJ89" s="172"/>
      <c r="CK89" s="169"/>
      <c r="CL89" s="169"/>
      <c r="CM89" s="549">
        <f t="shared" si="58"/>
        <v>0</v>
      </c>
      <c r="CN89" s="539"/>
      <c r="CO89" s="175"/>
      <c r="CP89" s="176"/>
      <c r="CQ89" s="172"/>
      <c r="CR89" s="169"/>
      <c r="CS89" s="169"/>
      <c r="CT89" s="549">
        <f t="shared" si="59"/>
        <v>0</v>
      </c>
      <c r="CU89" s="539"/>
      <c r="CV89" s="175"/>
      <c r="CW89" s="176"/>
      <c r="CX89" s="361"/>
      <c r="CY89" s="108"/>
      <c r="CZ89" s="108"/>
      <c r="DA89" s="549">
        <f t="shared" si="60"/>
        <v>0</v>
      </c>
      <c r="DB89" s="539"/>
      <c r="DC89" s="439"/>
      <c r="DD89" s="439"/>
      <c r="DE89" s="108"/>
      <c r="DF89" s="108"/>
      <c r="DG89" s="108"/>
      <c r="DH89" s="549">
        <f t="shared" si="61"/>
        <v>0</v>
      </c>
      <c r="DI89" s="539"/>
      <c r="DJ89" s="439"/>
      <c r="DK89" s="440"/>
      <c r="DL89" s="555">
        <f t="shared" ca="1" si="70"/>
        <v>0</v>
      </c>
      <c r="DM89" s="539">
        <f>DN89*Довідники!$H$2</f>
        <v>0</v>
      </c>
      <c r="DN89" s="549">
        <f t="shared" si="62"/>
        <v>0</v>
      </c>
      <c r="DO89" s="541" t="str">
        <f t="shared" si="63"/>
        <v xml:space="preserve"> </v>
      </c>
      <c r="DP89" s="556" t="str">
        <f>IF(OR(DO89&lt;Довідники!$J$3, DO89&gt;Довідники!$K$3), "!", "")</f>
        <v>!</v>
      </c>
      <c r="DQ89" s="557"/>
      <c r="DR89" s="558" t="str">
        <f t="shared" si="64"/>
        <v/>
      </c>
      <c r="DS89" s="528"/>
      <c r="DT89" s="555"/>
      <c r="DU89" s="539"/>
      <c r="DV89" s="539"/>
      <c r="DW89" s="540"/>
      <c r="DX89" s="557"/>
      <c r="DY89" s="568"/>
      <c r="DZ89" s="569"/>
      <c r="EA89" s="570"/>
      <c r="ED89" s="91" t="e">
        <f t="shared" ca="1" si="71"/>
        <v>#NAME?</v>
      </c>
      <c r="EE89" s="91" t="e">
        <f t="shared" ca="1" si="72"/>
        <v>#NAME?</v>
      </c>
      <c r="EF89" s="91" t="e">
        <f t="shared" ca="1" si="73"/>
        <v>#NAME?</v>
      </c>
      <c r="EG89" s="91" t="e">
        <f t="shared" ca="1" si="74"/>
        <v>#NAME?</v>
      </c>
      <c r="EH89" s="91" t="e">
        <f t="shared" ca="1" si="75"/>
        <v>#NAME?</v>
      </c>
      <c r="EI89" s="91" t="e">
        <f t="shared" ca="1" si="76"/>
        <v>#NAME?</v>
      </c>
      <c r="EJ89" s="91" t="e">
        <f t="shared" ca="1" si="77"/>
        <v>#NAME?</v>
      </c>
      <c r="EL89" s="207" t="str">
        <f t="shared" ca="1" si="78"/>
        <v/>
      </c>
      <c r="EM89" s="91" t="str">
        <f t="shared" si="79"/>
        <v/>
      </c>
      <c r="EN89" s="91" t="str" cm="1">
        <f t="array" ref="EN89">IF(OR(SUM(ISTEXT(R89:T89)*1,ISNUMBER(W89:X89)*1)&gt;0,SUM(ISTEXT(Y89:AA89)*1,ISNUMBER(AD89:AE89)*1)&gt;0,SUM(ISTEXT(AF89:AH89)*1,ISNUMBER(AK89:AL89)*1)&gt;0,SUM(ISTEXT(AM89:AO89)*1,ISNUMBER(AR89:AS89)*1)&gt;0,SUM(ISTEXT(AT89:AV89)*1,ISNUMBER(AY89:AZ89)*1)&gt;0,SUM(ISTEXT(BA89:BC89)*1,ISNUMBER(BF89:BG89)*1)&gt;0,SUM(ISTEXT(BH89:BJ89)*1,ISNUMBER(BM89:BN89)*1)&gt;0,SUM(ISTEXT(BO89:BQ89)*1,ISNUMBER(BT89:BU89)*1)&gt;0,SUM(ISTEXT(BV89:BX89)*1,ISNUMBER(CA89:CB89)*1)&gt;0,SUM(ISTEXT(CC89:CE89)*1,ISNUMBER(CH89:CI89)*1)&gt;0,SUM(ISTEXT(CJ89:CL89)*1,ISNUMBER(CO89:CP89)*1)&gt;0,SUM(ISTEXT(CQ89:CS89)*1,ISNUMBER(CV89:CW89)*1)&gt;0),"!","")</f>
        <v/>
      </c>
      <c r="EO89" s="91" t="e">
        <f t="shared" ca="1" si="80"/>
        <v>#NAME?</v>
      </c>
      <c r="EP89" s="74" t="e">
        <f t="shared" ca="1" si="81"/>
        <v>#NAME?</v>
      </c>
    </row>
    <row r="90" spans="1:146" hidden="1" x14ac:dyDescent="0.2">
      <c r="A90" s="528" t="e">
        <f ca="1">IF(AND(TRIM($B90)&lt;&gt;"",$E90&lt;&gt;"",$EP90=""),MAX($A$10:A89)+1,"")</f>
        <v>#NAME?</v>
      </c>
      <c r="B90" s="312"/>
      <c r="C90" s="531" t="str">
        <f>IF(ISBLANK(D90)=FALSE,VLOOKUP(D90,Довідники!$B$2:$C$45,2,FALSE),"")</f>
        <v/>
      </c>
      <c r="D90" s="410"/>
      <c r="E90" s="313"/>
      <c r="F90" s="538" t="str">
        <f>_xlfn.CONCAT(IF($X90=Довідники!$E$4,$R$4&amp;",",""),IF($AE90=Довідники!$E$4,$Y$4&amp;",",""),IF($AL90=Довідники!$E$4,$AF$4&amp;",",""),IF($AS90=Довідники!$E$4,$AM$4&amp;",",""),IF($AZ90=Довідники!$E$4,$AT$4&amp;",",""),IF($BG90=Довідники!$E$4,$BA$4&amp;",",""),IF($BN90=Довідники!$E$4,$BH$4&amp;",",""),IF($BU90=Довідники!$E$4,$BO$4&amp;",",""),IF($CB90=Довідники!$E$4,$BV$4&amp;",",""),IF($CI90=Довідники!$E$4,$CC$4&amp;",",""),IF($CP90=Довідники!$E$4,$CJ$4&amp;",",""),IF($CW90=Довідники!$E$4,$CQ$4&amp;",",""),IF($DD90=Довідники!$E$4,$CX$4&amp;",",""),IF($DK90=Довідники!$E$4,$DE$4&amp;",",""))</f>
        <v/>
      </c>
      <c r="G90" s="538" t="str">
        <f>_xlfn.CONCAT(IF($X90=Довідники!$E$3,$R$4&amp;",",""),IF($X90=Довідники!$E$5,$R$4&amp;"*,",""),IF($AE90=Довідники!$E$3,$Y$4&amp;",",""),IF($AE90=Довідники!$E$5,$Y$4&amp;"*,",""),IF($AL90=Довідники!$E$3,$AF$4&amp;",",""),IF($AL90=Довідники!$E$5,$AF$4&amp;"*,",""),IF($AS90=Довідники!$E$3,$AM$4&amp;",",""),IF($AS90=Довідники!$E$5,$AM$4&amp;"*,",""),IF($AZ90=Довідники!$E$3,$AT$4&amp;",",""),IF($AZ90=Довідники!$E$5,$AT$4&amp;"*,",""),IF($BG90=Довідники!$E$3,$BA$4&amp;",",""),IF($BG90=Довідники!$E$5,$BA$4&amp;"*,",""),IF($BN90=Довідники!$E$3,$BH$4&amp;",",""),IF($BN90=Довідники!$E$5,$BH$4&amp;"*,",""),IF($BU90=Довідники!$E$3,$BO$4&amp;",",""),IF($BU90=Довідники!$E$5,$BO$4&amp;"*,",""),IF($CB90=Довідники!$E$3,$BV$4&amp;",",""),IF($CB90=Довідники!$E$5,$BV$4&amp;"*,",""),IF($CI90=Довідники!$E$3,$CC$4&amp;",",""),IF($CI90=Довідники!$E$5,$CC$4&amp;"*,",""),IF($CP90=Довідники!$E$3,$CJ$4&amp;",",""),IF($CP90=Довідники!$E$5,$CJ$4&amp;"*,",""),IF($CW90=Довідники!$E$3,$CQ$4&amp;",",""),IF($CW90=Довідники!$E$5,$CQ$4&amp;"*,",""),IF($DD90=Довідники!$E$3,$CX$4&amp;",",""),IF($DD90=Довідники!$E$5,$CX$4&amp;"*,",""),IF($DK90=Довідники!$E$3,$DE$4&amp;",",""),IF($DK90=Довідники!$E$5,$DE$4&amp;"*,",""))</f>
        <v/>
      </c>
      <c r="H90" s="538" t="str">
        <f>_xlfn.CONCAT(IF($W90=Довідники!$N$4,$R$4&amp;",",""),IF($AD90=Довідники!$N$4,$Y$4&amp;",",""),IF($AK90=Довідники!$N$4,$AF$4&amp;",",""),IF($AR90=Довідники!$N$4,$AM$4&amp;",",""),IF($AY90=Довідники!$N$4,$AT$4&amp;",",""),IF($BF90=Довідники!$N$4,$BA$4&amp;",",""),IF($BM90=Довідники!$N$4,$BH$4&amp;",",""),IF($BT90=Довідники!$N$4,$BO$4&amp;",",""),IF($CA90=Довідники!$N$4,$BV$4&amp;",",""),IF($CH90=Довідники!$N$4,$CC$4&amp;",",""),IF($CO90=Довідники!$N$4,$CJ$4&amp;",",""),IF($CV90=Довідники!$N$4,$CQ$4&amp;",",""),IF($DC90=Довідники!$N$4,$CX$4&amp;",",""),IF($DJ90=Довідники!$N$4,$DE$4&amp;",",""))</f>
        <v/>
      </c>
      <c r="I90" s="538" t="str">
        <f>_xlfn.CONCAT(IF($W90=Довідники!$N$3,$R$4&amp;",",""),IF($AD90=Довідники!$N$3,$Y$4&amp;",",""),IF($AK90=Довідники!$N$3,$AF$4&amp;",",""),IF($AR90=Довідники!$N$3,$AM$4&amp;",",""),IF($AY90=Довідники!$N$3,$AT$4&amp;",",""),IF($BF90=Довідники!$N$3,$BA$4&amp;",",""),IF($BM90=Довідники!$N$3,$BH$4&amp;",",""),IF($BT90=Довідники!$N$3,$BO$4&amp;",",""),IF($CA90=Довідники!$N$3,$BV$4&amp;",",""),IF($CH90=Довідники!$N$3,$CC$4&amp;",",""),IF($CO90=Довідники!$N$3,$CJ$4&amp;",",""),IF($CV90=Довідники!$N$3,$CQ$4&amp;",",""),IF($DC90=Довідники!$N$3,$CX$4&amp;",",""),IF($DJ90=Довідники!$N$3,$DE$4&amp;",",""))</f>
        <v/>
      </c>
      <c r="J90" s="538"/>
      <c r="K90" s="538"/>
      <c r="L90" s="538">
        <f t="shared" ca="1" si="65"/>
        <v>0</v>
      </c>
      <c r="M90" s="539">
        <f t="shared" ca="1" si="66"/>
        <v>0</v>
      </c>
      <c r="N90" s="539">
        <f t="shared" ca="1" si="67"/>
        <v>0</v>
      </c>
      <c r="O90" s="540">
        <f t="shared" ca="1" si="68"/>
        <v>0</v>
      </c>
      <c r="P90" s="541" t="str">
        <f t="shared" si="69"/>
        <v/>
      </c>
      <c r="Q90" s="542" t="str">
        <f>IF(IF(TRIM(P90)="",FALSE,OR($P90&lt;Довідники!$J$8,$P90&gt;Довідники!$K$8)),"!","")</f>
        <v/>
      </c>
      <c r="R90" s="172"/>
      <c r="S90" s="169"/>
      <c r="T90" s="169"/>
      <c r="U90" s="549">
        <f t="shared" si="48"/>
        <v>0</v>
      </c>
      <c r="V90" s="539"/>
      <c r="W90" s="175"/>
      <c r="X90" s="176"/>
      <c r="Y90" s="172"/>
      <c r="Z90" s="169"/>
      <c r="AA90" s="169"/>
      <c r="AB90" s="549">
        <f t="shared" si="49"/>
        <v>0</v>
      </c>
      <c r="AC90" s="539"/>
      <c r="AD90" s="175"/>
      <c r="AE90" s="176"/>
      <c r="AF90" s="172"/>
      <c r="AG90" s="169"/>
      <c r="AH90" s="169"/>
      <c r="AI90" s="549">
        <f t="shared" si="50"/>
        <v>0</v>
      </c>
      <c r="AJ90" s="539"/>
      <c r="AK90" s="175"/>
      <c r="AL90" s="176"/>
      <c r="AM90" s="172"/>
      <c r="AN90" s="169"/>
      <c r="AO90" s="169"/>
      <c r="AP90" s="549">
        <f t="shared" si="51"/>
        <v>0</v>
      </c>
      <c r="AQ90" s="539"/>
      <c r="AR90" s="175"/>
      <c r="AS90" s="176"/>
      <c r="AT90" s="172"/>
      <c r="AU90" s="169"/>
      <c r="AV90" s="169"/>
      <c r="AW90" s="549">
        <f t="shared" si="52"/>
        <v>0</v>
      </c>
      <c r="AX90" s="539"/>
      <c r="AY90" s="175"/>
      <c r="AZ90" s="176"/>
      <c r="BA90" s="172"/>
      <c r="BB90" s="169"/>
      <c r="BC90" s="169"/>
      <c r="BD90" s="549">
        <f t="shared" si="53"/>
        <v>0</v>
      </c>
      <c r="BE90" s="539"/>
      <c r="BF90" s="175"/>
      <c r="BG90" s="176"/>
      <c r="BH90" s="172"/>
      <c r="BI90" s="169"/>
      <c r="BJ90" s="169"/>
      <c r="BK90" s="549">
        <f t="shared" si="54"/>
        <v>0</v>
      </c>
      <c r="BL90" s="539"/>
      <c r="BM90" s="175"/>
      <c r="BN90" s="176"/>
      <c r="BO90" s="172"/>
      <c r="BP90" s="169"/>
      <c r="BQ90" s="169"/>
      <c r="BR90" s="549">
        <f t="shared" si="55"/>
        <v>0</v>
      </c>
      <c r="BS90" s="539"/>
      <c r="BT90" s="175"/>
      <c r="BU90" s="176"/>
      <c r="BV90" s="172"/>
      <c r="BW90" s="169"/>
      <c r="BX90" s="169"/>
      <c r="BY90" s="549">
        <f t="shared" si="56"/>
        <v>0</v>
      </c>
      <c r="BZ90" s="539"/>
      <c r="CA90" s="175"/>
      <c r="CB90" s="176"/>
      <c r="CC90" s="172"/>
      <c r="CD90" s="169"/>
      <c r="CE90" s="169"/>
      <c r="CF90" s="549">
        <f t="shared" si="57"/>
        <v>0</v>
      </c>
      <c r="CG90" s="539"/>
      <c r="CH90" s="175"/>
      <c r="CI90" s="176"/>
      <c r="CJ90" s="172"/>
      <c r="CK90" s="169"/>
      <c r="CL90" s="169"/>
      <c r="CM90" s="549">
        <f t="shared" si="58"/>
        <v>0</v>
      </c>
      <c r="CN90" s="539"/>
      <c r="CO90" s="175"/>
      <c r="CP90" s="176"/>
      <c r="CQ90" s="172"/>
      <c r="CR90" s="169"/>
      <c r="CS90" s="169"/>
      <c r="CT90" s="549">
        <f t="shared" si="59"/>
        <v>0</v>
      </c>
      <c r="CU90" s="539"/>
      <c r="CV90" s="175"/>
      <c r="CW90" s="176"/>
      <c r="CX90" s="361"/>
      <c r="CY90" s="108"/>
      <c r="CZ90" s="108"/>
      <c r="DA90" s="549">
        <f t="shared" si="60"/>
        <v>0</v>
      </c>
      <c r="DB90" s="539"/>
      <c r="DC90" s="439"/>
      <c r="DD90" s="439"/>
      <c r="DE90" s="108"/>
      <c r="DF90" s="108"/>
      <c r="DG90" s="108"/>
      <c r="DH90" s="549">
        <f t="shared" si="61"/>
        <v>0</v>
      </c>
      <c r="DI90" s="539"/>
      <c r="DJ90" s="439"/>
      <c r="DK90" s="440"/>
      <c r="DL90" s="555">
        <f t="shared" ca="1" si="70"/>
        <v>0</v>
      </c>
      <c r="DM90" s="539">
        <f>DN90*Довідники!$H$2</f>
        <v>0</v>
      </c>
      <c r="DN90" s="549">
        <f t="shared" si="62"/>
        <v>0</v>
      </c>
      <c r="DO90" s="541" t="str">
        <f t="shared" si="63"/>
        <v xml:space="preserve"> </v>
      </c>
      <c r="DP90" s="556" t="str">
        <f>IF(OR(DO90&lt;Довідники!$J$3, DO90&gt;Довідники!$K$3), "!", "")</f>
        <v>!</v>
      </c>
      <c r="DQ90" s="557"/>
      <c r="DR90" s="558" t="str">
        <f t="shared" si="64"/>
        <v/>
      </c>
      <c r="DS90" s="528"/>
      <c r="DT90" s="555"/>
      <c r="DU90" s="539"/>
      <c r="DV90" s="539"/>
      <c r="DW90" s="540"/>
      <c r="DX90" s="557"/>
      <c r="DY90" s="568"/>
      <c r="DZ90" s="569"/>
      <c r="EA90" s="570"/>
      <c r="ED90" s="91" t="e">
        <f t="shared" ca="1" si="71"/>
        <v>#NAME?</v>
      </c>
      <c r="EE90" s="91" t="e">
        <f t="shared" ca="1" si="72"/>
        <v>#NAME?</v>
      </c>
      <c r="EF90" s="91" t="e">
        <f t="shared" ca="1" si="73"/>
        <v>#NAME?</v>
      </c>
      <c r="EG90" s="91" t="e">
        <f t="shared" ca="1" si="74"/>
        <v>#NAME?</v>
      </c>
      <c r="EH90" s="91" t="e">
        <f t="shared" ca="1" si="75"/>
        <v>#NAME?</v>
      </c>
      <c r="EI90" s="91" t="e">
        <f t="shared" ca="1" si="76"/>
        <v>#NAME?</v>
      </c>
      <c r="EJ90" s="91" t="e">
        <f t="shared" ca="1" si="77"/>
        <v>#NAME?</v>
      </c>
      <c r="EL90" s="207" t="str">
        <f t="shared" ca="1" si="78"/>
        <v/>
      </c>
      <c r="EM90" s="91" t="str">
        <f t="shared" si="79"/>
        <v/>
      </c>
      <c r="EN90" s="91" t="str" cm="1">
        <f t="array" ref="EN90">IF(OR(SUM(ISTEXT(R90:T90)*1,ISNUMBER(W90:X90)*1)&gt;0,SUM(ISTEXT(Y90:AA90)*1,ISNUMBER(AD90:AE90)*1)&gt;0,SUM(ISTEXT(AF90:AH90)*1,ISNUMBER(AK90:AL90)*1)&gt;0,SUM(ISTEXT(AM90:AO90)*1,ISNUMBER(AR90:AS90)*1)&gt;0,SUM(ISTEXT(AT90:AV90)*1,ISNUMBER(AY90:AZ90)*1)&gt;0,SUM(ISTEXT(BA90:BC90)*1,ISNUMBER(BF90:BG90)*1)&gt;0,SUM(ISTEXT(BH90:BJ90)*1,ISNUMBER(BM90:BN90)*1)&gt;0,SUM(ISTEXT(BO90:BQ90)*1,ISNUMBER(BT90:BU90)*1)&gt;0,SUM(ISTEXT(BV90:BX90)*1,ISNUMBER(CA90:CB90)*1)&gt;0,SUM(ISTEXT(CC90:CE90)*1,ISNUMBER(CH90:CI90)*1)&gt;0,SUM(ISTEXT(CJ90:CL90)*1,ISNUMBER(CO90:CP90)*1)&gt;0,SUM(ISTEXT(CQ90:CS90)*1,ISNUMBER(CV90:CW90)*1)&gt;0),"!","")</f>
        <v/>
      </c>
      <c r="EO90" s="91" t="e">
        <f t="shared" ca="1" si="80"/>
        <v>#NAME?</v>
      </c>
      <c r="EP90" s="74" t="e">
        <f t="shared" ca="1" si="81"/>
        <v>#NAME?</v>
      </c>
    </row>
    <row r="91" spans="1:146" hidden="1" x14ac:dyDescent="0.2">
      <c r="A91" s="528" t="e">
        <f ca="1">IF(AND(TRIM($B91)&lt;&gt;"",$E91&lt;&gt;"",$EP91=""),MAX($A$10:A90)+1,"")</f>
        <v>#NAME?</v>
      </c>
      <c r="B91" s="312"/>
      <c r="C91" s="531" t="str">
        <f>IF(ISBLANK(D91)=FALSE,VLOOKUP(D91,Довідники!$B$2:$C$45,2,FALSE),"")</f>
        <v/>
      </c>
      <c r="D91" s="410"/>
      <c r="E91" s="313"/>
      <c r="F91" s="538" t="str">
        <f>_xlfn.CONCAT(IF($X91=Довідники!$E$4,$R$4&amp;",",""),IF($AE91=Довідники!$E$4,$Y$4&amp;",",""),IF($AL91=Довідники!$E$4,$AF$4&amp;",",""),IF($AS91=Довідники!$E$4,$AM$4&amp;",",""),IF($AZ91=Довідники!$E$4,$AT$4&amp;",",""),IF($BG91=Довідники!$E$4,$BA$4&amp;",",""),IF($BN91=Довідники!$E$4,$BH$4&amp;",",""),IF($BU91=Довідники!$E$4,$BO$4&amp;",",""),IF($CB91=Довідники!$E$4,$BV$4&amp;",",""),IF($CI91=Довідники!$E$4,$CC$4&amp;",",""),IF($CP91=Довідники!$E$4,$CJ$4&amp;",",""),IF($CW91=Довідники!$E$4,$CQ$4&amp;",",""),IF($DD91=Довідники!$E$4,$CX$4&amp;",",""),IF($DK91=Довідники!$E$4,$DE$4&amp;",",""))</f>
        <v/>
      </c>
      <c r="G91" s="538" t="str">
        <f>_xlfn.CONCAT(IF($X91=Довідники!$E$3,$R$4&amp;",",""),IF($X91=Довідники!$E$5,$R$4&amp;"*,",""),IF($AE91=Довідники!$E$3,$Y$4&amp;",",""),IF($AE91=Довідники!$E$5,$Y$4&amp;"*,",""),IF($AL91=Довідники!$E$3,$AF$4&amp;",",""),IF($AL91=Довідники!$E$5,$AF$4&amp;"*,",""),IF($AS91=Довідники!$E$3,$AM$4&amp;",",""),IF($AS91=Довідники!$E$5,$AM$4&amp;"*,",""),IF($AZ91=Довідники!$E$3,$AT$4&amp;",",""),IF($AZ91=Довідники!$E$5,$AT$4&amp;"*,",""),IF($BG91=Довідники!$E$3,$BA$4&amp;",",""),IF($BG91=Довідники!$E$5,$BA$4&amp;"*,",""),IF($BN91=Довідники!$E$3,$BH$4&amp;",",""),IF($BN91=Довідники!$E$5,$BH$4&amp;"*,",""),IF($BU91=Довідники!$E$3,$BO$4&amp;",",""),IF($BU91=Довідники!$E$5,$BO$4&amp;"*,",""),IF($CB91=Довідники!$E$3,$BV$4&amp;",",""),IF($CB91=Довідники!$E$5,$BV$4&amp;"*,",""),IF($CI91=Довідники!$E$3,$CC$4&amp;",",""),IF($CI91=Довідники!$E$5,$CC$4&amp;"*,",""),IF($CP91=Довідники!$E$3,$CJ$4&amp;",",""),IF($CP91=Довідники!$E$5,$CJ$4&amp;"*,",""),IF($CW91=Довідники!$E$3,$CQ$4&amp;",",""),IF($CW91=Довідники!$E$5,$CQ$4&amp;"*,",""),IF($DD91=Довідники!$E$3,$CX$4&amp;",",""),IF($DD91=Довідники!$E$5,$CX$4&amp;"*,",""),IF($DK91=Довідники!$E$3,$DE$4&amp;",",""),IF($DK91=Довідники!$E$5,$DE$4&amp;"*,",""))</f>
        <v/>
      </c>
      <c r="H91" s="538" t="str">
        <f>_xlfn.CONCAT(IF($W91=Довідники!$N$4,$R$4&amp;",",""),IF($AD91=Довідники!$N$4,$Y$4&amp;",",""),IF($AK91=Довідники!$N$4,$AF$4&amp;",",""),IF($AR91=Довідники!$N$4,$AM$4&amp;",",""),IF($AY91=Довідники!$N$4,$AT$4&amp;",",""),IF($BF91=Довідники!$N$4,$BA$4&amp;",",""),IF($BM91=Довідники!$N$4,$BH$4&amp;",",""),IF($BT91=Довідники!$N$4,$BO$4&amp;",",""),IF($CA91=Довідники!$N$4,$BV$4&amp;",",""),IF($CH91=Довідники!$N$4,$CC$4&amp;",",""),IF($CO91=Довідники!$N$4,$CJ$4&amp;",",""),IF($CV91=Довідники!$N$4,$CQ$4&amp;",",""),IF($DC91=Довідники!$N$4,$CX$4&amp;",",""),IF($DJ91=Довідники!$N$4,$DE$4&amp;",",""))</f>
        <v/>
      </c>
      <c r="I91" s="538" t="str">
        <f>_xlfn.CONCAT(IF($W91=Довідники!$N$3,$R$4&amp;",",""),IF($AD91=Довідники!$N$3,$Y$4&amp;",",""),IF($AK91=Довідники!$N$3,$AF$4&amp;",",""),IF($AR91=Довідники!$N$3,$AM$4&amp;",",""),IF($AY91=Довідники!$N$3,$AT$4&amp;",",""),IF($BF91=Довідники!$N$3,$BA$4&amp;",",""),IF($BM91=Довідники!$N$3,$BH$4&amp;",",""),IF($BT91=Довідники!$N$3,$BO$4&amp;",",""),IF($CA91=Довідники!$N$3,$BV$4&amp;",",""),IF($CH91=Довідники!$N$3,$CC$4&amp;",",""),IF($CO91=Довідники!$N$3,$CJ$4&amp;",",""),IF($CV91=Довідники!$N$3,$CQ$4&amp;",",""),IF($DC91=Довідники!$N$3,$CX$4&amp;",",""),IF($DJ91=Довідники!$N$3,$DE$4&amp;",",""))</f>
        <v/>
      </c>
      <c r="J91" s="538"/>
      <c r="K91" s="538"/>
      <c r="L91" s="538">
        <f t="shared" ca="1" si="65"/>
        <v>0</v>
      </c>
      <c r="M91" s="539">
        <f t="shared" ca="1" si="66"/>
        <v>0</v>
      </c>
      <c r="N91" s="539">
        <f t="shared" ca="1" si="67"/>
        <v>0</v>
      </c>
      <c r="O91" s="540">
        <f t="shared" ca="1" si="68"/>
        <v>0</v>
      </c>
      <c r="P91" s="541" t="str">
        <f t="shared" si="69"/>
        <v/>
      </c>
      <c r="Q91" s="542" t="str">
        <f>IF(IF(TRIM(P91)="",FALSE,OR($P91&lt;Довідники!$J$8,$P91&gt;Довідники!$K$8)),"!","")</f>
        <v/>
      </c>
      <c r="R91" s="172"/>
      <c r="S91" s="169"/>
      <c r="T91" s="169"/>
      <c r="U91" s="549">
        <f t="shared" si="48"/>
        <v>0</v>
      </c>
      <c r="V91" s="539"/>
      <c r="W91" s="175"/>
      <c r="X91" s="176"/>
      <c r="Y91" s="172"/>
      <c r="Z91" s="169"/>
      <c r="AA91" s="169"/>
      <c r="AB91" s="549">
        <f t="shared" si="49"/>
        <v>0</v>
      </c>
      <c r="AC91" s="539"/>
      <c r="AD91" s="175"/>
      <c r="AE91" s="176"/>
      <c r="AF91" s="172"/>
      <c r="AG91" s="169"/>
      <c r="AH91" s="169"/>
      <c r="AI91" s="549">
        <f t="shared" si="50"/>
        <v>0</v>
      </c>
      <c r="AJ91" s="539"/>
      <c r="AK91" s="175"/>
      <c r="AL91" s="176"/>
      <c r="AM91" s="172"/>
      <c r="AN91" s="169"/>
      <c r="AO91" s="169"/>
      <c r="AP91" s="549">
        <f t="shared" si="51"/>
        <v>0</v>
      </c>
      <c r="AQ91" s="539"/>
      <c r="AR91" s="175"/>
      <c r="AS91" s="176"/>
      <c r="AT91" s="172"/>
      <c r="AU91" s="169"/>
      <c r="AV91" s="169"/>
      <c r="AW91" s="549">
        <f t="shared" si="52"/>
        <v>0</v>
      </c>
      <c r="AX91" s="539"/>
      <c r="AY91" s="175"/>
      <c r="AZ91" s="176"/>
      <c r="BA91" s="172"/>
      <c r="BB91" s="169"/>
      <c r="BC91" s="169"/>
      <c r="BD91" s="549">
        <f t="shared" si="53"/>
        <v>0</v>
      </c>
      <c r="BE91" s="539"/>
      <c r="BF91" s="175"/>
      <c r="BG91" s="176"/>
      <c r="BH91" s="172"/>
      <c r="BI91" s="169"/>
      <c r="BJ91" s="169"/>
      <c r="BK91" s="549">
        <f t="shared" si="54"/>
        <v>0</v>
      </c>
      <c r="BL91" s="539"/>
      <c r="BM91" s="175"/>
      <c r="BN91" s="176"/>
      <c r="BO91" s="172"/>
      <c r="BP91" s="169"/>
      <c r="BQ91" s="169"/>
      <c r="BR91" s="549">
        <f t="shared" si="55"/>
        <v>0</v>
      </c>
      <c r="BS91" s="539"/>
      <c r="BT91" s="175"/>
      <c r="BU91" s="176"/>
      <c r="BV91" s="172"/>
      <c r="BW91" s="169"/>
      <c r="BX91" s="169"/>
      <c r="BY91" s="549">
        <f t="shared" si="56"/>
        <v>0</v>
      </c>
      <c r="BZ91" s="539"/>
      <c r="CA91" s="175"/>
      <c r="CB91" s="176"/>
      <c r="CC91" s="172"/>
      <c r="CD91" s="169"/>
      <c r="CE91" s="169"/>
      <c r="CF91" s="549">
        <f t="shared" si="57"/>
        <v>0</v>
      </c>
      <c r="CG91" s="539"/>
      <c r="CH91" s="175"/>
      <c r="CI91" s="176"/>
      <c r="CJ91" s="172"/>
      <c r="CK91" s="169"/>
      <c r="CL91" s="169"/>
      <c r="CM91" s="549">
        <f t="shared" si="58"/>
        <v>0</v>
      </c>
      <c r="CN91" s="539"/>
      <c r="CO91" s="175"/>
      <c r="CP91" s="176"/>
      <c r="CQ91" s="172"/>
      <c r="CR91" s="169"/>
      <c r="CS91" s="169"/>
      <c r="CT91" s="549">
        <f t="shared" si="59"/>
        <v>0</v>
      </c>
      <c r="CU91" s="539"/>
      <c r="CV91" s="175"/>
      <c r="CW91" s="176"/>
      <c r="CX91" s="361"/>
      <c r="CY91" s="108"/>
      <c r="CZ91" s="108"/>
      <c r="DA91" s="549">
        <f t="shared" si="60"/>
        <v>0</v>
      </c>
      <c r="DB91" s="539"/>
      <c r="DC91" s="439"/>
      <c r="DD91" s="439"/>
      <c r="DE91" s="108"/>
      <c r="DF91" s="108"/>
      <c r="DG91" s="108"/>
      <c r="DH91" s="549">
        <f t="shared" si="61"/>
        <v>0</v>
      </c>
      <c r="DI91" s="539"/>
      <c r="DJ91" s="439"/>
      <c r="DK91" s="440"/>
      <c r="DL91" s="555">
        <f t="shared" ca="1" si="70"/>
        <v>0</v>
      </c>
      <c r="DM91" s="539">
        <f>DN91*Довідники!$H$2</f>
        <v>0</v>
      </c>
      <c r="DN91" s="549">
        <f t="shared" si="62"/>
        <v>0</v>
      </c>
      <c r="DO91" s="541" t="str">
        <f t="shared" si="63"/>
        <v xml:space="preserve"> </v>
      </c>
      <c r="DP91" s="556" t="str">
        <f>IF(OR(DO91&lt;Довідники!$J$3, DO91&gt;Довідники!$K$3), "!", "")</f>
        <v>!</v>
      </c>
      <c r="DQ91" s="557"/>
      <c r="DR91" s="558" t="str">
        <f t="shared" si="64"/>
        <v/>
      </c>
      <c r="DS91" s="528"/>
      <c r="DT91" s="555"/>
      <c r="DU91" s="539"/>
      <c r="DV91" s="539"/>
      <c r="DW91" s="540"/>
      <c r="DX91" s="557"/>
      <c r="DY91" s="568"/>
      <c r="DZ91" s="569"/>
      <c r="EA91" s="570"/>
      <c r="ED91" s="91" t="e">
        <f t="shared" ca="1" si="71"/>
        <v>#NAME?</v>
      </c>
      <c r="EE91" s="91" t="e">
        <f t="shared" ca="1" si="72"/>
        <v>#NAME?</v>
      </c>
      <c r="EF91" s="91" t="e">
        <f t="shared" ca="1" si="73"/>
        <v>#NAME?</v>
      </c>
      <c r="EG91" s="91" t="e">
        <f t="shared" ca="1" si="74"/>
        <v>#NAME?</v>
      </c>
      <c r="EH91" s="91" t="e">
        <f t="shared" ca="1" si="75"/>
        <v>#NAME?</v>
      </c>
      <c r="EI91" s="91" t="e">
        <f t="shared" ca="1" si="76"/>
        <v>#NAME?</v>
      </c>
      <c r="EJ91" s="91" t="e">
        <f t="shared" ca="1" si="77"/>
        <v>#NAME?</v>
      </c>
      <c r="EL91" s="207" t="str">
        <f t="shared" ca="1" si="78"/>
        <v/>
      </c>
      <c r="EM91" s="91" t="str">
        <f t="shared" si="79"/>
        <v/>
      </c>
      <c r="EN91" s="91" t="str" cm="1">
        <f t="array" ref="EN91">IF(OR(SUM(ISTEXT(R91:T91)*1,ISNUMBER(W91:X91)*1)&gt;0,SUM(ISTEXT(Y91:AA91)*1,ISNUMBER(AD91:AE91)*1)&gt;0,SUM(ISTEXT(AF91:AH91)*1,ISNUMBER(AK91:AL91)*1)&gt;0,SUM(ISTEXT(AM91:AO91)*1,ISNUMBER(AR91:AS91)*1)&gt;0,SUM(ISTEXT(AT91:AV91)*1,ISNUMBER(AY91:AZ91)*1)&gt;0,SUM(ISTEXT(BA91:BC91)*1,ISNUMBER(BF91:BG91)*1)&gt;0,SUM(ISTEXT(BH91:BJ91)*1,ISNUMBER(BM91:BN91)*1)&gt;0,SUM(ISTEXT(BO91:BQ91)*1,ISNUMBER(BT91:BU91)*1)&gt;0,SUM(ISTEXT(BV91:BX91)*1,ISNUMBER(CA91:CB91)*1)&gt;0,SUM(ISTEXT(CC91:CE91)*1,ISNUMBER(CH91:CI91)*1)&gt;0,SUM(ISTEXT(CJ91:CL91)*1,ISNUMBER(CO91:CP91)*1)&gt;0,SUM(ISTEXT(CQ91:CS91)*1,ISNUMBER(CV91:CW91)*1)&gt;0),"!","")</f>
        <v/>
      </c>
      <c r="EO91" s="91" t="e">
        <f t="shared" ca="1" si="80"/>
        <v>#NAME?</v>
      </c>
      <c r="EP91" s="74" t="e">
        <f t="shared" ca="1" si="81"/>
        <v>#NAME?</v>
      </c>
    </row>
    <row r="92" spans="1:146" hidden="1" x14ac:dyDescent="0.2">
      <c r="A92" s="528" t="e">
        <f ca="1">IF(AND(TRIM($B92)&lt;&gt;"",$E92&lt;&gt;"",$EP92=""),MAX($A$10:A91)+1,"")</f>
        <v>#NAME?</v>
      </c>
      <c r="B92" s="312"/>
      <c r="C92" s="531" t="str">
        <f>IF(ISBLANK(D92)=FALSE,VLOOKUP(D92,Довідники!$B$2:$C$45,2,FALSE),"")</f>
        <v/>
      </c>
      <c r="D92" s="410"/>
      <c r="E92" s="313"/>
      <c r="F92" s="538" t="str">
        <f>_xlfn.CONCAT(IF($X92=Довідники!$E$4,$R$4&amp;",",""),IF($AE92=Довідники!$E$4,$Y$4&amp;",",""),IF($AL92=Довідники!$E$4,$AF$4&amp;",",""),IF($AS92=Довідники!$E$4,$AM$4&amp;",",""),IF($AZ92=Довідники!$E$4,$AT$4&amp;",",""),IF($BG92=Довідники!$E$4,$BA$4&amp;",",""),IF($BN92=Довідники!$E$4,$BH$4&amp;",",""),IF($BU92=Довідники!$E$4,$BO$4&amp;",",""),IF($CB92=Довідники!$E$4,$BV$4&amp;",",""),IF($CI92=Довідники!$E$4,$CC$4&amp;",",""),IF($CP92=Довідники!$E$4,$CJ$4&amp;",",""),IF($CW92=Довідники!$E$4,$CQ$4&amp;",",""),IF($DD92=Довідники!$E$4,$CX$4&amp;",",""),IF($DK92=Довідники!$E$4,$DE$4&amp;",",""))</f>
        <v/>
      </c>
      <c r="G92" s="538" t="str">
        <f>_xlfn.CONCAT(IF($X92=Довідники!$E$3,$R$4&amp;",",""),IF($X92=Довідники!$E$5,$R$4&amp;"*,",""),IF($AE92=Довідники!$E$3,$Y$4&amp;",",""),IF($AE92=Довідники!$E$5,$Y$4&amp;"*,",""),IF($AL92=Довідники!$E$3,$AF$4&amp;",",""),IF($AL92=Довідники!$E$5,$AF$4&amp;"*,",""),IF($AS92=Довідники!$E$3,$AM$4&amp;",",""),IF($AS92=Довідники!$E$5,$AM$4&amp;"*,",""),IF($AZ92=Довідники!$E$3,$AT$4&amp;",",""),IF($AZ92=Довідники!$E$5,$AT$4&amp;"*,",""),IF($BG92=Довідники!$E$3,$BA$4&amp;",",""),IF($BG92=Довідники!$E$5,$BA$4&amp;"*,",""),IF($BN92=Довідники!$E$3,$BH$4&amp;",",""),IF($BN92=Довідники!$E$5,$BH$4&amp;"*,",""),IF($BU92=Довідники!$E$3,$BO$4&amp;",",""),IF($BU92=Довідники!$E$5,$BO$4&amp;"*,",""),IF($CB92=Довідники!$E$3,$BV$4&amp;",",""),IF($CB92=Довідники!$E$5,$BV$4&amp;"*,",""),IF($CI92=Довідники!$E$3,$CC$4&amp;",",""),IF($CI92=Довідники!$E$5,$CC$4&amp;"*,",""),IF($CP92=Довідники!$E$3,$CJ$4&amp;",",""),IF($CP92=Довідники!$E$5,$CJ$4&amp;"*,",""),IF($CW92=Довідники!$E$3,$CQ$4&amp;",",""),IF($CW92=Довідники!$E$5,$CQ$4&amp;"*,",""),IF($DD92=Довідники!$E$3,$CX$4&amp;",",""),IF($DD92=Довідники!$E$5,$CX$4&amp;"*,",""),IF($DK92=Довідники!$E$3,$DE$4&amp;",",""),IF($DK92=Довідники!$E$5,$DE$4&amp;"*,",""))</f>
        <v/>
      </c>
      <c r="H92" s="538" t="str">
        <f>_xlfn.CONCAT(IF($W92=Довідники!$N$4,$R$4&amp;",",""),IF($AD92=Довідники!$N$4,$Y$4&amp;",",""),IF($AK92=Довідники!$N$4,$AF$4&amp;",",""),IF($AR92=Довідники!$N$4,$AM$4&amp;",",""),IF($AY92=Довідники!$N$4,$AT$4&amp;",",""),IF($BF92=Довідники!$N$4,$BA$4&amp;",",""),IF($BM92=Довідники!$N$4,$BH$4&amp;",",""),IF($BT92=Довідники!$N$4,$BO$4&amp;",",""),IF($CA92=Довідники!$N$4,$BV$4&amp;",",""),IF($CH92=Довідники!$N$4,$CC$4&amp;",",""),IF($CO92=Довідники!$N$4,$CJ$4&amp;",",""),IF($CV92=Довідники!$N$4,$CQ$4&amp;",",""),IF($DC92=Довідники!$N$4,$CX$4&amp;",",""),IF($DJ92=Довідники!$N$4,$DE$4&amp;",",""))</f>
        <v/>
      </c>
      <c r="I92" s="538" t="str">
        <f>_xlfn.CONCAT(IF($W92=Довідники!$N$3,$R$4&amp;",",""),IF($AD92=Довідники!$N$3,$Y$4&amp;",",""),IF($AK92=Довідники!$N$3,$AF$4&amp;",",""),IF($AR92=Довідники!$N$3,$AM$4&amp;",",""),IF($AY92=Довідники!$N$3,$AT$4&amp;",",""),IF($BF92=Довідники!$N$3,$BA$4&amp;",",""),IF($BM92=Довідники!$N$3,$BH$4&amp;",",""),IF($BT92=Довідники!$N$3,$BO$4&amp;",",""),IF($CA92=Довідники!$N$3,$BV$4&amp;",",""),IF($CH92=Довідники!$N$3,$CC$4&amp;",",""),IF($CO92=Довідники!$N$3,$CJ$4&amp;",",""),IF($CV92=Довідники!$N$3,$CQ$4&amp;",",""),IF($DC92=Довідники!$N$3,$CX$4&amp;",",""),IF($DJ92=Довідники!$N$3,$DE$4&amp;",",""))</f>
        <v/>
      </c>
      <c r="J92" s="538"/>
      <c r="K92" s="538"/>
      <c r="L92" s="538">
        <f t="shared" ca="1" si="65"/>
        <v>0</v>
      </c>
      <c r="M92" s="539">
        <f t="shared" ca="1" si="66"/>
        <v>0</v>
      </c>
      <c r="N92" s="539">
        <f t="shared" ca="1" si="67"/>
        <v>0</v>
      </c>
      <c r="O92" s="540">
        <f t="shared" ca="1" si="68"/>
        <v>0</v>
      </c>
      <c r="P92" s="541" t="str">
        <f t="shared" si="69"/>
        <v/>
      </c>
      <c r="Q92" s="542" t="str">
        <f>IF(IF(TRIM(P92)="",FALSE,OR($P92&lt;Довідники!$J$8,$P92&gt;Довідники!$K$8)),"!","")</f>
        <v/>
      </c>
      <c r="R92" s="172"/>
      <c r="S92" s="169"/>
      <c r="T92" s="169"/>
      <c r="U92" s="549">
        <f t="shared" si="48"/>
        <v>0</v>
      </c>
      <c r="V92" s="539"/>
      <c r="W92" s="175"/>
      <c r="X92" s="176"/>
      <c r="Y92" s="172"/>
      <c r="Z92" s="169"/>
      <c r="AA92" s="169"/>
      <c r="AB92" s="549">
        <f t="shared" si="49"/>
        <v>0</v>
      </c>
      <c r="AC92" s="539"/>
      <c r="AD92" s="175"/>
      <c r="AE92" s="176"/>
      <c r="AF92" s="172"/>
      <c r="AG92" s="169"/>
      <c r="AH92" s="169"/>
      <c r="AI92" s="549">
        <f t="shared" si="50"/>
        <v>0</v>
      </c>
      <c r="AJ92" s="539"/>
      <c r="AK92" s="175"/>
      <c r="AL92" s="176"/>
      <c r="AM92" s="172"/>
      <c r="AN92" s="169"/>
      <c r="AO92" s="169"/>
      <c r="AP92" s="549">
        <f t="shared" si="51"/>
        <v>0</v>
      </c>
      <c r="AQ92" s="539"/>
      <c r="AR92" s="175"/>
      <c r="AS92" s="176"/>
      <c r="AT92" s="172"/>
      <c r="AU92" s="169"/>
      <c r="AV92" s="169"/>
      <c r="AW92" s="549">
        <f t="shared" si="52"/>
        <v>0</v>
      </c>
      <c r="AX92" s="539"/>
      <c r="AY92" s="175"/>
      <c r="AZ92" s="176"/>
      <c r="BA92" s="172"/>
      <c r="BB92" s="169"/>
      <c r="BC92" s="169"/>
      <c r="BD92" s="549">
        <f t="shared" si="53"/>
        <v>0</v>
      </c>
      <c r="BE92" s="539"/>
      <c r="BF92" s="175"/>
      <c r="BG92" s="176"/>
      <c r="BH92" s="172"/>
      <c r="BI92" s="169"/>
      <c r="BJ92" s="169"/>
      <c r="BK92" s="549">
        <f t="shared" si="54"/>
        <v>0</v>
      </c>
      <c r="BL92" s="539"/>
      <c r="BM92" s="175"/>
      <c r="BN92" s="176"/>
      <c r="BO92" s="172"/>
      <c r="BP92" s="169"/>
      <c r="BQ92" s="169"/>
      <c r="BR92" s="549">
        <f t="shared" si="55"/>
        <v>0</v>
      </c>
      <c r="BS92" s="539"/>
      <c r="BT92" s="175"/>
      <c r="BU92" s="176"/>
      <c r="BV92" s="172"/>
      <c r="BW92" s="169"/>
      <c r="BX92" s="169"/>
      <c r="BY92" s="549">
        <f t="shared" si="56"/>
        <v>0</v>
      </c>
      <c r="BZ92" s="539"/>
      <c r="CA92" s="175"/>
      <c r="CB92" s="176"/>
      <c r="CC92" s="172"/>
      <c r="CD92" s="169"/>
      <c r="CE92" s="169"/>
      <c r="CF92" s="549">
        <f t="shared" si="57"/>
        <v>0</v>
      </c>
      <c r="CG92" s="539"/>
      <c r="CH92" s="175"/>
      <c r="CI92" s="176"/>
      <c r="CJ92" s="172"/>
      <c r="CK92" s="169"/>
      <c r="CL92" s="169"/>
      <c r="CM92" s="549">
        <f t="shared" si="58"/>
        <v>0</v>
      </c>
      <c r="CN92" s="539"/>
      <c r="CO92" s="175"/>
      <c r="CP92" s="176"/>
      <c r="CQ92" s="172"/>
      <c r="CR92" s="169"/>
      <c r="CS92" s="169"/>
      <c r="CT92" s="549">
        <f t="shared" si="59"/>
        <v>0</v>
      </c>
      <c r="CU92" s="539"/>
      <c r="CV92" s="175"/>
      <c r="CW92" s="176"/>
      <c r="CX92" s="361"/>
      <c r="CY92" s="108"/>
      <c r="CZ92" s="108"/>
      <c r="DA92" s="549">
        <f t="shared" si="60"/>
        <v>0</v>
      </c>
      <c r="DB92" s="539"/>
      <c r="DC92" s="439"/>
      <c r="DD92" s="439"/>
      <c r="DE92" s="108"/>
      <c r="DF92" s="108"/>
      <c r="DG92" s="108"/>
      <c r="DH92" s="549">
        <f t="shared" si="61"/>
        <v>0</v>
      </c>
      <c r="DI92" s="539"/>
      <c r="DJ92" s="439"/>
      <c r="DK92" s="440"/>
      <c r="DL92" s="555">
        <f t="shared" ca="1" si="70"/>
        <v>0</v>
      </c>
      <c r="DM92" s="539">
        <f>DN92*Довідники!$H$2</f>
        <v>0</v>
      </c>
      <c r="DN92" s="549">
        <f t="shared" si="62"/>
        <v>0</v>
      </c>
      <c r="DO92" s="541" t="str">
        <f t="shared" si="63"/>
        <v xml:space="preserve"> </v>
      </c>
      <c r="DP92" s="556" t="str">
        <f>IF(OR(DO92&lt;Довідники!$J$3, DO92&gt;Довідники!$K$3), "!", "")</f>
        <v>!</v>
      </c>
      <c r="DQ92" s="557"/>
      <c r="DR92" s="558" t="str">
        <f t="shared" si="64"/>
        <v/>
      </c>
      <c r="DS92" s="528"/>
      <c r="DT92" s="555"/>
      <c r="DU92" s="539"/>
      <c r="DV92" s="539"/>
      <c r="DW92" s="540"/>
      <c r="DX92" s="557"/>
      <c r="DY92" s="568"/>
      <c r="DZ92" s="569"/>
      <c r="EA92" s="570"/>
      <c r="ED92" s="91" t="e">
        <f t="shared" ca="1" si="71"/>
        <v>#NAME?</v>
      </c>
      <c r="EE92" s="91" t="e">
        <f t="shared" ca="1" si="72"/>
        <v>#NAME?</v>
      </c>
      <c r="EF92" s="91" t="e">
        <f t="shared" ca="1" si="73"/>
        <v>#NAME?</v>
      </c>
      <c r="EG92" s="91" t="e">
        <f t="shared" ca="1" si="74"/>
        <v>#NAME?</v>
      </c>
      <c r="EH92" s="91" t="e">
        <f t="shared" ca="1" si="75"/>
        <v>#NAME?</v>
      </c>
      <c r="EI92" s="91" t="e">
        <f t="shared" ca="1" si="76"/>
        <v>#NAME?</v>
      </c>
      <c r="EJ92" s="91" t="e">
        <f t="shared" ca="1" si="77"/>
        <v>#NAME?</v>
      </c>
      <c r="EL92" s="207" t="str">
        <f t="shared" ca="1" si="78"/>
        <v/>
      </c>
      <c r="EM92" s="91" t="str">
        <f t="shared" si="79"/>
        <v/>
      </c>
      <c r="EN92" s="91" t="str" cm="1">
        <f t="array" ref="EN92">IF(OR(SUM(ISTEXT(R92:T92)*1,ISNUMBER(W92:X92)*1)&gt;0,SUM(ISTEXT(Y92:AA92)*1,ISNUMBER(AD92:AE92)*1)&gt;0,SUM(ISTEXT(AF92:AH92)*1,ISNUMBER(AK92:AL92)*1)&gt;0,SUM(ISTEXT(AM92:AO92)*1,ISNUMBER(AR92:AS92)*1)&gt;0,SUM(ISTEXT(AT92:AV92)*1,ISNUMBER(AY92:AZ92)*1)&gt;0,SUM(ISTEXT(BA92:BC92)*1,ISNUMBER(BF92:BG92)*1)&gt;0,SUM(ISTEXT(BH92:BJ92)*1,ISNUMBER(BM92:BN92)*1)&gt;0,SUM(ISTEXT(BO92:BQ92)*1,ISNUMBER(BT92:BU92)*1)&gt;0,SUM(ISTEXT(BV92:BX92)*1,ISNUMBER(CA92:CB92)*1)&gt;0,SUM(ISTEXT(CC92:CE92)*1,ISNUMBER(CH92:CI92)*1)&gt;0,SUM(ISTEXT(CJ92:CL92)*1,ISNUMBER(CO92:CP92)*1)&gt;0,SUM(ISTEXT(CQ92:CS92)*1,ISNUMBER(CV92:CW92)*1)&gt;0),"!","")</f>
        <v/>
      </c>
      <c r="EO92" s="91" t="e">
        <f t="shared" ca="1" si="80"/>
        <v>#NAME?</v>
      </c>
      <c r="EP92" s="74" t="e">
        <f t="shared" ca="1" si="81"/>
        <v>#NAME?</v>
      </c>
    </row>
    <row r="93" spans="1:146" hidden="1" x14ac:dyDescent="0.2">
      <c r="A93" s="528" t="e">
        <f ca="1">IF(AND(TRIM($B93)&lt;&gt;"",$E93&lt;&gt;"",$EP93=""),MAX($A$10:A92)+1,"")</f>
        <v>#NAME?</v>
      </c>
      <c r="B93" s="312"/>
      <c r="C93" s="531" t="str">
        <f>IF(ISBLANK(D93)=FALSE,VLOOKUP(D93,Довідники!$B$2:$C$45,2,FALSE),"")</f>
        <v/>
      </c>
      <c r="D93" s="410"/>
      <c r="E93" s="313"/>
      <c r="F93" s="538" t="str">
        <f>_xlfn.CONCAT(IF($X93=Довідники!$E$4,$R$4&amp;",",""),IF($AE93=Довідники!$E$4,$Y$4&amp;",",""),IF($AL93=Довідники!$E$4,$AF$4&amp;",",""),IF($AS93=Довідники!$E$4,$AM$4&amp;",",""),IF($AZ93=Довідники!$E$4,$AT$4&amp;",",""),IF($BG93=Довідники!$E$4,$BA$4&amp;",",""),IF($BN93=Довідники!$E$4,$BH$4&amp;",",""),IF($BU93=Довідники!$E$4,$BO$4&amp;",",""),IF($CB93=Довідники!$E$4,$BV$4&amp;",",""),IF($CI93=Довідники!$E$4,$CC$4&amp;",",""),IF($CP93=Довідники!$E$4,$CJ$4&amp;",",""),IF($CW93=Довідники!$E$4,$CQ$4&amp;",",""),IF($DD93=Довідники!$E$4,$CX$4&amp;",",""),IF($DK93=Довідники!$E$4,$DE$4&amp;",",""))</f>
        <v/>
      </c>
      <c r="G93" s="538" t="str">
        <f>_xlfn.CONCAT(IF($X93=Довідники!$E$3,$R$4&amp;",",""),IF($X93=Довідники!$E$5,$R$4&amp;"*,",""),IF($AE93=Довідники!$E$3,$Y$4&amp;",",""),IF($AE93=Довідники!$E$5,$Y$4&amp;"*,",""),IF($AL93=Довідники!$E$3,$AF$4&amp;",",""),IF($AL93=Довідники!$E$5,$AF$4&amp;"*,",""),IF($AS93=Довідники!$E$3,$AM$4&amp;",",""),IF($AS93=Довідники!$E$5,$AM$4&amp;"*,",""),IF($AZ93=Довідники!$E$3,$AT$4&amp;",",""),IF($AZ93=Довідники!$E$5,$AT$4&amp;"*,",""),IF($BG93=Довідники!$E$3,$BA$4&amp;",",""),IF($BG93=Довідники!$E$5,$BA$4&amp;"*,",""),IF($BN93=Довідники!$E$3,$BH$4&amp;",",""),IF($BN93=Довідники!$E$5,$BH$4&amp;"*,",""),IF($BU93=Довідники!$E$3,$BO$4&amp;",",""),IF($BU93=Довідники!$E$5,$BO$4&amp;"*,",""),IF($CB93=Довідники!$E$3,$BV$4&amp;",",""),IF($CB93=Довідники!$E$5,$BV$4&amp;"*,",""),IF($CI93=Довідники!$E$3,$CC$4&amp;",",""),IF($CI93=Довідники!$E$5,$CC$4&amp;"*,",""),IF($CP93=Довідники!$E$3,$CJ$4&amp;",",""),IF($CP93=Довідники!$E$5,$CJ$4&amp;"*,",""),IF($CW93=Довідники!$E$3,$CQ$4&amp;",",""),IF($CW93=Довідники!$E$5,$CQ$4&amp;"*,",""),IF($DD93=Довідники!$E$3,$CX$4&amp;",",""),IF($DD93=Довідники!$E$5,$CX$4&amp;"*,",""),IF($DK93=Довідники!$E$3,$DE$4&amp;",",""),IF($DK93=Довідники!$E$5,$DE$4&amp;"*,",""))</f>
        <v/>
      </c>
      <c r="H93" s="538" t="str">
        <f>_xlfn.CONCAT(IF($W93=Довідники!$N$4,$R$4&amp;",",""),IF($AD93=Довідники!$N$4,$Y$4&amp;",",""),IF($AK93=Довідники!$N$4,$AF$4&amp;",",""),IF($AR93=Довідники!$N$4,$AM$4&amp;",",""),IF($AY93=Довідники!$N$4,$AT$4&amp;",",""),IF($BF93=Довідники!$N$4,$BA$4&amp;",",""),IF($BM93=Довідники!$N$4,$BH$4&amp;",",""),IF($BT93=Довідники!$N$4,$BO$4&amp;",",""),IF($CA93=Довідники!$N$4,$BV$4&amp;",",""),IF($CH93=Довідники!$N$4,$CC$4&amp;",",""),IF($CO93=Довідники!$N$4,$CJ$4&amp;",",""),IF($CV93=Довідники!$N$4,$CQ$4&amp;",",""),IF($DC93=Довідники!$N$4,$CX$4&amp;",",""),IF($DJ93=Довідники!$N$4,$DE$4&amp;",",""))</f>
        <v/>
      </c>
      <c r="I93" s="538" t="str">
        <f>_xlfn.CONCAT(IF($W93=Довідники!$N$3,$R$4&amp;",",""),IF($AD93=Довідники!$N$3,$Y$4&amp;",",""),IF($AK93=Довідники!$N$3,$AF$4&amp;",",""),IF($AR93=Довідники!$N$3,$AM$4&amp;",",""),IF($AY93=Довідники!$N$3,$AT$4&amp;",",""),IF($BF93=Довідники!$N$3,$BA$4&amp;",",""),IF($BM93=Довідники!$N$3,$BH$4&amp;",",""),IF($BT93=Довідники!$N$3,$BO$4&amp;",",""),IF($CA93=Довідники!$N$3,$BV$4&amp;",",""),IF($CH93=Довідники!$N$3,$CC$4&amp;",",""),IF($CO93=Довідники!$N$3,$CJ$4&amp;",",""),IF($CV93=Довідники!$N$3,$CQ$4&amp;",",""),IF($DC93=Довідники!$N$3,$CX$4&amp;",",""),IF($DJ93=Довідники!$N$3,$DE$4&amp;",",""))</f>
        <v/>
      </c>
      <c r="J93" s="538"/>
      <c r="K93" s="538"/>
      <c r="L93" s="538">
        <f t="shared" ca="1" si="65"/>
        <v>0</v>
      </c>
      <c r="M93" s="539">
        <f t="shared" ca="1" si="66"/>
        <v>0</v>
      </c>
      <c r="N93" s="539">
        <f t="shared" ca="1" si="67"/>
        <v>0</v>
      </c>
      <c r="O93" s="540">
        <f t="shared" ca="1" si="68"/>
        <v>0</v>
      </c>
      <c r="P93" s="541" t="str">
        <f t="shared" si="69"/>
        <v/>
      </c>
      <c r="Q93" s="542" t="str">
        <f>IF(IF(TRIM(P93)="",FALSE,OR($P93&lt;Довідники!$J$8,$P93&gt;Довідники!$K$8)),"!","")</f>
        <v/>
      </c>
      <c r="R93" s="172"/>
      <c r="S93" s="169"/>
      <c r="T93" s="169"/>
      <c r="U93" s="549">
        <f t="shared" si="48"/>
        <v>0</v>
      </c>
      <c r="V93" s="539"/>
      <c r="W93" s="175"/>
      <c r="X93" s="176"/>
      <c r="Y93" s="172"/>
      <c r="Z93" s="169"/>
      <c r="AA93" s="169"/>
      <c r="AB93" s="549">
        <f t="shared" si="49"/>
        <v>0</v>
      </c>
      <c r="AC93" s="539"/>
      <c r="AD93" s="175"/>
      <c r="AE93" s="176"/>
      <c r="AF93" s="172"/>
      <c r="AG93" s="169"/>
      <c r="AH93" s="169"/>
      <c r="AI93" s="549">
        <f t="shared" si="50"/>
        <v>0</v>
      </c>
      <c r="AJ93" s="539"/>
      <c r="AK93" s="175"/>
      <c r="AL93" s="176"/>
      <c r="AM93" s="172"/>
      <c r="AN93" s="169"/>
      <c r="AO93" s="169"/>
      <c r="AP93" s="549">
        <f t="shared" si="51"/>
        <v>0</v>
      </c>
      <c r="AQ93" s="539"/>
      <c r="AR93" s="175"/>
      <c r="AS93" s="176"/>
      <c r="AT93" s="172"/>
      <c r="AU93" s="169"/>
      <c r="AV93" s="169"/>
      <c r="AW93" s="549">
        <f t="shared" si="52"/>
        <v>0</v>
      </c>
      <c r="AX93" s="539"/>
      <c r="AY93" s="175"/>
      <c r="AZ93" s="176"/>
      <c r="BA93" s="172"/>
      <c r="BB93" s="169"/>
      <c r="BC93" s="169"/>
      <c r="BD93" s="549">
        <f t="shared" si="53"/>
        <v>0</v>
      </c>
      <c r="BE93" s="539"/>
      <c r="BF93" s="175"/>
      <c r="BG93" s="176"/>
      <c r="BH93" s="172"/>
      <c r="BI93" s="169"/>
      <c r="BJ93" s="169"/>
      <c r="BK93" s="549">
        <f t="shared" si="54"/>
        <v>0</v>
      </c>
      <c r="BL93" s="539"/>
      <c r="BM93" s="175"/>
      <c r="BN93" s="176"/>
      <c r="BO93" s="172"/>
      <c r="BP93" s="169"/>
      <c r="BQ93" s="169"/>
      <c r="BR93" s="549">
        <f t="shared" si="55"/>
        <v>0</v>
      </c>
      <c r="BS93" s="539"/>
      <c r="BT93" s="175"/>
      <c r="BU93" s="176"/>
      <c r="BV93" s="172"/>
      <c r="BW93" s="169"/>
      <c r="BX93" s="169"/>
      <c r="BY93" s="549">
        <f t="shared" si="56"/>
        <v>0</v>
      </c>
      <c r="BZ93" s="539"/>
      <c r="CA93" s="175"/>
      <c r="CB93" s="176"/>
      <c r="CC93" s="172"/>
      <c r="CD93" s="169"/>
      <c r="CE93" s="169"/>
      <c r="CF93" s="549">
        <f t="shared" si="57"/>
        <v>0</v>
      </c>
      <c r="CG93" s="539"/>
      <c r="CH93" s="175"/>
      <c r="CI93" s="176"/>
      <c r="CJ93" s="172"/>
      <c r="CK93" s="169"/>
      <c r="CL93" s="169"/>
      <c r="CM93" s="549">
        <f t="shared" si="58"/>
        <v>0</v>
      </c>
      <c r="CN93" s="539"/>
      <c r="CO93" s="175"/>
      <c r="CP93" s="176"/>
      <c r="CQ93" s="172"/>
      <c r="CR93" s="169"/>
      <c r="CS93" s="169"/>
      <c r="CT93" s="549">
        <f t="shared" si="59"/>
        <v>0</v>
      </c>
      <c r="CU93" s="539"/>
      <c r="CV93" s="175"/>
      <c r="CW93" s="176"/>
      <c r="CX93" s="361"/>
      <c r="CY93" s="108"/>
      <c r="CZ93" s="108"/>
      <c r="DA93" s="549">
        <f t="shared" si="60"/>
        <v>0</v>
      </c>
      <c r="DB93" s="539"/>
      <c r="DC93" s="439"/>
      <c r="DD93" s="439"/>
      <c r="DE93" s="108"/>
      <c r="DF93" s="108"/>
      <c r="DG93" s="108"/>
      <c r="DH93" s="549">
        <f t="shared" si="61"/>
        <v>0</v>
      </c>
      <c r="DI93" s="539"/>
      <c r="DJ93" s="439"/>
      <c r="DK93" s="440"/>
      <c r="DL93" s="555">
        <f t="shared" ca="1" si="70"/>
        <v>0</v>
      </c>
      <c r="DM93" s="539">
        <f>DN93*Довідники!$H$2</f>
        <v>0</v>
      </c>
      <c r="DN93" s="549">
        <f t="shared" si="62"/>
        <v>0</v>
      </c>
      <c r="DO93" s="541" t="str">
        <f t="shared" si="63"/>
        <v xml:space="preserve"> </v>
      </c>
      <c r="DP93" s="556" t="str">
        <f>IF(OR(DO93&lt;Довідники!$J$3, DO93&gt;Довідники!$K$3), "!", "")</f>
        <v>!</v>
      </c>
      <c r="DQ93" s="557"/>
      <c r="DR93" s="558" t="str">
        <f t="shared" si="64"/>
        <v/>
      </c>
      <c r="DS93" s="528"/>
      <c r="DT93" s="555"/>
      <c r="DU93" s="539"/>
      <c r="DV93" s="539"/>
      <c r="DW93" s="540"/>
      <c r="DX93" s="557"/>
      <c r="DY93" s="568"/>
      <c r="DZ93" s="569"/>
      <c r="EA93" s="570"/>
      <c r="ED93" s="91" t="e">
        <f t="shared" ca="1" si="71"/>
        <v>#NAME?</v>
      </c>
      <c r="EE93" s="91" t="e">
        <f t="shared" ca="1" si="72"/>
        <v>#NAME?</v>
      </c>
      <c r="EF93" s="91" t="e">
        <f t="shared" ca="1" si="73"/>
        <v>#NAME?</v>
      </c>
      <c r="EG93" s="91" t="e">
        <f t="shared" ca="1" si="74"/>
        <v>#NAME?</v>
      </c>
      <c r="EH93" s="91" t="e">
        <f t="shared" ca="1" si="75"/>
        <v>#NAME?</v>
      </c>
      <c r="EI93" s="91" t="e">
        <f t="shared" ca="1" si="76"/>
        <v>#NAME?</v>
      </c>
      <c r="EJ93" s="91" t="e">
        <f t="shared" ca="1" si="77"/>
        <v>#NAME?</v>
      </c>
      <c r="EL93" s="207" t="str">
        <f t="shared" ca="1" si="78"/>
        <v/>
      </c>
      <c r="EM93" s="91" t="str">
        <f t="shared" si="79"/>
        <v/>
      </c>
      <c r="EN93" s="91" t="str" cm="1">
        <f t="array" ref="EN93">IF(OR(SUM(ISTEXT(R93:T93)*1,ISNUMBER(W93:X93)*1)&gt;0,SUM(ISTEXT(Y93:AA93)*1,ISNUMBER(AD93:AE93)*1)&gt;0,SUM(ISTEXT(AF93:AH93)*1,ISNUMBER(AK93:AL93)*1)&gt;0,SUM(ISTEXT(AM93:AO93)*1,ISNUMBER(AR93:AS93)*1)&gt;0,SUM(ISTEXT(AT93:AV93)*1,ISNUMBER(AY93:AZ93)*1)&gt;0,SUM(ISTEXT(BA93:BC93)*1,ISNUMBER(BF93:BG93)*1)&gt;0,SUM(ISTEXT(BH93:BJ93)*1,ISNUMBER(BM93:BN93)*1)&gt;0,SUM(ISTEXT(BO93:BQ93)*1,ISNUMBER(BT93:BU93)*1)&gt;0,SUM(ISTEXT(BV93:BX93)*1,ISNUMBER(CA93:CB93)*1)&gt;0,SUM(ISTEXT(CC93:CE93)*1,ISNUMBER(CH93:CI93)*1)&gt;0,SUM(ISTEXT(CJ93:CL93)*1,ISNUMBER(CO93:CP93)*1)&gt;0,SUM(ISTEXT(CQ93:CS93)*1,ISNUMBER(CV93:CW93)*1)&gt;0),"!","")</f>
        <v/>
      </c>
      <c r="EO93" s="91" t="e">
        <f t="shared" ca="1" si="80"/>
        <v>#NAME?</v>
      </c>
      <c r="EP93" s="74" t="e">
        <f t="shared" ca="1" si="81"/>
        <v>#NAME?</v>
      </c>
    </row>
    <row r="94" spans="1:146" hidden="1" x14ac:dyDescent="0.2">
      <c r="A94" s="528" t="e">
        <f ca="1">IF(AND(TRIM($B94)&lt;&gt;"",$E94&lt;&gt;"",$EP94=""),MAX($A$10:A93)+1,"")</f>
        <v>#NAME?</v>
      </c>
      <c r="B94" s="312"/>
      <c r="C94" s="531" t="str">
        <f>IF(ISBLANK(D94)=FALSE,VLOOKUP(D94,Довідники!$B$2:$C$45,2,FALSE),"")</f>
        <v/>
      </c>
      <c r="D94" s="410"/>
      <c r="E94" s="313"/>
      <c r="F94" s="538" t="str">
        <f>_xlfn.CONCAT(IF($X94=Довідники!$E$4,$R$4&amp;",",""),IF($AE94=Довідники!$E$4,$Y$4&amp;",",""),IF($AL94=Довідники!$E$4,$AF$4&amp;",",""),IF($AS94=Довідники!$E$4,$AM$4&amp;",",""),IF($AZ94=Довідники!$E$4,$AT$4&amp;",",""),IF($BG94=Довідники!$E$4,$BA$4&amp;",",""),IF($BN94=Довідники!$E$4,$BH$4&amp;",",""),IF($BU94=Довідники!$E$4,$BO$4&amp;",",""),IF($CB94=Довідники!$E$4,$BV$4&amp;",",""),IF($CI94=Довідники!$E$4,$CC$4&amp;",",""),IF($CP94=Довідники!$E$4,$CJ$4&amp;",",""),IF($CW94=Довідники!$E$4,$CQ$4&amp;",",""),IF($DD94=Довідники!$E$4,$CX$4&amp;",",""),IF($DK94=Довідники!$E$4,$DE$4&amp;",",""))</f>
        <v/>
      </c>
      <c r="G94" s="538" t="str">
        <f>_xlfn.CONCAT(IF($X94=Довідники!$E$3,$R$4&amp;",",""),IF($X94=Довідники!$E$5,$R$4&amp;"*,",""),IF($AE94=Довідники!$E$3,$Y$4&amp;",",""),IF($AE94=Довідники!$E$5,$Y$4&amp;"*,",""),IF($AL94=Довідники!$E$3,$AF$4&amp;",",""),IF($AL94=Довідники!$E$5,$AF$4&amp;"*,",""),IF($AS94=Довідники!$E$3,$AM$4&amp;",",""),IF($AS94=Довідники!$E$5,$AM$4&amp;"*,",""),IF($AZ94=Довідники!$E$3,$AT$4&amp;",",""),IF($AZ94=Довідники!$E$5,$AT$4&amp;"*,",""),IF($BG94=Довідники!$E$3,$BA$4&amp;",",""),IF($BG94=Довідники!$E$5,$BA$4&amp;"*,",""),IF($BN94=Довідники!$E$3,$BH$4&amp;",",""),IF($BN94=Довідники!$E$5,$BH$4&amp;"*,",""),IF($BU94=Довідники!$E$3,$BO$4&amp;",",""),IF($BU94=Довідники!$E$5,$BO$4&amp;"*,",""),IF($CB94=Довідники!$E$3,$BV$4&amp;",",""),IF($CB94=Довідники!$E$5,$BV$4&amp;"*,",""),IF($CI94=Довідники!$E$3,$CC$4&amp;",",""),IF($CI94=Довідники!$E$5,$CC$4&amp;"*,",""),IF($CP94=Довідники!$E$3,$CJ$4&amp;",",""),IF($CP94=Довідники!$E$5,$CJ$4&amp;"*,",""),IF($CW94=Довідники!$E$3,$CQ$4&amp;",",""),IF($CW94=Довідники!$E$5,$CQ$4&amp;"*,",""),IF($DD94=Довідники!$E$3,$CX$4&amp;",",""),IF($DD94=Довідники!$E$5,$CX$4&amp;"*,",""),IF($DK94=Довідники!$E$3,$DE$4&amp;",",""),IF($DK94=Довідники!$E$5,$DE$4&amp;"*,",""))</f>
        <v/>
      </c>
      <c r="H94" s="538" t="str">
        <f>_xlfn.CONCAT(IF($W94=Довідники!$N$4,$R$4&amp;",",""),IF($AD94=Довідники!$N$4,$Y$4&amp;",",""),IF($AK94=Довідники!$N$4,$AF$4&amp;",",""),IF($AR94=Довідники!$N$4,$AM$4&amp;",",""),IF($AY94=Довідники!$N$4,$AT$4&amp;",",""),IF($BF94=Довідники!$N$4,$BA$4&amp;",",""),IF($BM94=Довідники!$N$4,$BH$4&amp;",",""),IF($BT94=Довідники!$N$4,$BO$4&amp;",",""),IF($CA94=Довідники!$N$4,$BV$4&amp;",",""),IF($CH94=Довідники!$N$4,$CC$4&amp;",",""),IF($CO94=Довідники!$N$4,$CJ$4&amp;",",""),IF($CV94=Довідники!$N$4,$CQ$4&amp;",",""),IF($DC94=Довідники!$N$4,$CX$4&amp;",",""),IF($DJ94=Довідники!$N$4,$DE$4&amp;",",""))</f>
        <v/>
      </c>
      <c r="I94" s="538" t="str">
        <f>_xlfn.CONCAT(IF($W94=Довідники!$N$3,$R$4&amp;",",""),IF($AD94=Довідники!$N$3,$Y$4&amp;",",""),IF($AK94=Довідники!$N$3,$AF$4&amp;",",""),IF($AR94=Довідники!$N$3,$AM$4&amp;",",""),IF($AY94=Довідники!$N$3,$AT$4&amp;",",""),IF($BF94=Довідники!$N$3,$BA$4&amp;",",""),IF($BM94=Довідники!$N$3,$BH$4&amp;",",""),IF($BT94=Довідники!$N$3,$BO$4&amp;",",""),IF($CA94=Довідники!$N$3,$BV$4&amp;",",""),IF($CH94=Довідники!$N$3,$CC$4&amp;",",""),IF($CO94=Довідники!$N$3,$CJ$4&amp;",",""),IF($CV94=Довідники!$N$3,$CQ$4&amp;",",""),IF($DC94=Довідники!$N$3,$CX$4&amp;",",""),IF($DJ94=Довідники!$N$3,$DE$4&amp;",",""))</f>
        <v/>
      </c>
      <c r="J94" s="538"/>
      <c r="K94" s="538"/>
      <c r="L94" s="538">
        <f t="shared" ca="1" si="65"/>
        <v>0</v>
      </c>
      <c r="M94" s="539">
        <f t="shared" ca="1" si="66"/>
        <v>0</v>
      </c>
      <c r="N94" s="539">
        <f t="shared" ca="1" si="67"/>
        <v>0</v>
      </c>
      <c r="O94" s="540">
        <f t="shared" ca="1" si="68"/>
        <v>0</v>
      </c>
      <c r="P94" s="541" t="str">
        <f t="shared" si="69"/>
        <v/>
      </c>
      <c r="Q94" s="542" t="str">
        <f>IF(IF(TRIM(P94)="",FALSE,OR($P94&lt;Довідники!$J$8,$P94&gt;Довідники!$K$8)),"!","")</f>
        <v/>
      </c>
      <c r="R94" s="172"/>
      <c r="S94" s="169"/>
      <c r="T94" s="169"/>
      <c r="U94" s="549">
        <f t="shared" si="48"/>
        <v>0</v>
      </c>
      <c r="V94" s="539"/>
      <c r="W94" s="175"/>
      <c r="X94" s="176"/>
      <c r="Y94" s="172"/>
      <c r="Z94" s="169"/>
      <c r="AA94" s="169"/>
      <c r="AB94" s="549">
        <f t="shared" si="49"/>
        <v>0</v>
      </c>
      <c r="AC94" s="539"/>
      <c r="AD94" s="175"/>
      <c r="AE94" s="176"/>
      <c r="AF94" s="172"/>
      <c r="AG94" s="169"/>
      <c r="AH94" s="169"/>
      <c r="AI94" s="549">
        <f t="shared" si="50"/>
        <v>0</v>
      </c>
      <c r="AJ94" s="539"/>
      <c r="AK94" s="175"/>
      <c r="AL94" s="176"/>
      <c r="AM94" s="172"/>
      <c r="AN94" s="169"/>
      <c r="AO94" s="169"/>
      <c r="AP94" s="549">
        <f t="shared" si="51"/>
        <v>0</v>
      </c>
      <c r="AQ94" s="539"/>
      <c r="AR94" s="175"/>
      <c r="AS94" s="176"/>
      <c r="AT94" s="172"/>
      <c r="AU94" s="169"/>
      <c r="AV94" s="169"/>
      <c r="AW94" s="549">
        <f t="shared" si="52"/>
        <v>0</v>
      </c>
      <c r="AX94" s="539"/>
      <c r="AY94" s="175"/>
      <c r="AZ94" s="176"/>
      <c r="BA94" s="172"/>
      <c r="BB94" s="169"/>
      <c r="BC94" s="169"/>
      <c r="BD94" s="549">
        <f t="shared" si="53"/>
        <v>0</v>
      </c>
      <c r="BE94" s="539"/>
      <c r="BF94" s="175"/>
      <c r="BG94" s="176"/>
      <c r="BH94" s="172"/>
      <c r="BI94" s="169"/>
      <c r="BJ94" s="169"/>
      <c r="BK94" s="549">
        <f t="shared" si="54"/>
        <v>0</v>
      </c>
      <c r="BL94" s="539"/>
      <c r="BM94" s="175"/>
      <c r="BN94" s="176"/>
      <c r="BO94" s="172"/>
      <c r="BP94" s="169"/>
      <c r="BQ94" s="169"/>
      <c r="BR94" s="549">
        <f t="shared" si="55"/>
        <v>0</v>
      </c>
      <c r="BS94" s="539"/>
      <c r="BT94" s="175"/>
      <c r="BU94" s="176"/>
      <c r="BV94" s="172"/>
      <c r="BW94" s="169"/>
      <c r="BX94" s="169"/>
      <c r="BY94" s="549">
        <f t="shared" si="56"/>
        <v>0</v>
      </c>
      <c r="BZ94" s="539"/>
      <c r="CA94" s="175"/>
      <c r="CB94" s="176"/>
      <c r="CC94" s="172"/>
      <c r="CD94" s="169"/>
      <c r="CE94" s="169"/>
      <c r="CF94" s="549">
        <f t="shared" si="57"/>
        <v>0</v>
      </c>
      <c r="CG94" s="539"/>
      <c r="CH94" s="175"/>
      <c r="CI94" s="176"/>
      <c r="CJ94" s="172"/>
      <c r="CK94" s="169"/>
      <c r="CL94" s="169"/>
      <c r="CM94" s="549">
        <f t="shared" si="58"/>
        <v>0</v>
      </c>
      <c r="CN94" s="539"/>
      <c r="CO94" s="175"/>
      <c r="CP94" s="176"/>
      <c r="CQ94" s="172"/>
      <c r="CR94" s="169"/>
      <c r="CS94" s="169"/>
      <c r="CT94" s="549">
        <f t="shared" si="59"/>
        <v>0</v>
      </c>
      <c r="CU94" s="539"/>
      <c r="CV94" s="175"/>
      <c r="CW94" s="176"/>
      <c r="CX94" s="361"/>
      <c r="CY94" s="108"/>
      <c r="CZ94" s="108"/>
      <c r="DA94" s="549">
        <f t="shared" si="60"/>
        <v>0</v>
      </c>
      <c r="DB94" s="539"/>
      <c r="DC94" s="439"/>
      <c r="DD94" s="439"/>
      <c r="DE94" s="108"/>
      <c r="DF94" s="108"/>
      <c r="DG94" s="108"/>
      <c r="DH94" s="549">
        <f t="shared" si="61"/>
        <v>0</v>
      </c>
      <c r="DI94" s="539"/>
      <c r="DJ94" s="439"/>
      <c r="DK94" s="440"/>
      <c r="DL94" s="555">
        <f t="shared" ca="1" si="70"/>
        <v>0</v>
      </c>
      <c r="DM94" s="539">
        <f>DN94*Довідники!$H$2</f>
        <v>0</v>
      </c>
      <c r="DN94" s="549">
        <f t="shared" si="62"/>
        <v>0</v>
      </c>
      <c r="DO94" s="541" t="str">
        <f t="shared" si="63"/>
        <v xml:space="preserve"> </v>
      </c>
      <c r="DP94" s="556" t="str">
        <f>IF(OR(DO94&lt;Довідники!$J$3, DO94&gt;Довідники!$K$3), "!", "")</f>
        <v>!</v>
      </c>
      <c r="DQ94" s="557"/>
      <c r="DR94" s="558" t="str">
        <f t="shared" si="64"/>
        <v/>
      </c>
      <c r="DS94" s="528"/>
      <c r="DT94" s="555"/>
      <c r="DU94" s="539"/>
      <c r="DV94" s="539"/>
      <c r="DW94" s="540"/>
      <c r="DX94" s="557"/>
      <c r="DY94" s="568"/>
      <c r="DZ94" s="569"/>
      <c r="EA94" s="570"/>
      <c r="ED94" s="91" t="e">
        <f t="shared" ca="1" si="71"/>
        <v>#NAME?</v>
      </c>
      <c r="EE94" s="91" t="e">
        <f t="shared" ca="1" si="72"/>
        <v>#NAME?</v>
      </c>
      <c r="EF94" s="91" t="e">
        <f t="shared" ca="1" si="73"/>
        <v>#NAME?</v>
      </c>
      <c r="EG94" s="91" t="e">
        <f t="shared" ca="1" si="74"/>
        <v>#NAME?</v>
      </c>
      <c r="EH94" s="91" t="e">
        <f t="shared" ca="1" si="75"/>
        <v>#NAME?</v>
      </c>
      <c r="EI94" s="91" t="e">
        <f t="shared" ca="1" si="76"/>
        <v>#NAME?</v>
      </c>
      <c r="EJ94" s="91" t="e">
        <f t="shared" ca="1" si="77"/>
        <v>#NAME?</v>
      </c>
      <c r="EL94" s="207" t="str">
        <f t="shared" ca="1" si="78"/>
        <v/>
      </c>
      <c r="EM94" s="91" t="str">
        <f t="shared" si="79"/>
        <v/>
      </c>
      <c r="EN94" s="91" t="str" cm="1">
        <f t="array" ref="EN94">IF(OR(SUM(ISTEXT(R94:T94)*1,ISNUMBER(W94:X94)*1)&gt;0,SUM(ISTEXT(Y94:AA94)*1,ISNUMBER(AD94:AE94)*1)&gt;0,SUM(ISTEXT(AF94:AH94)*1,ISNUMBER(AK94:AL94)*1)&gt;0,SUM(ISTEXT(AM94:AO94)*1,ISNUMBER(AR94:AS94)*1)&gt;0,SUM(ISTEXT(AT94:AV94)*1,ISNUMBER(AY94:AZ94)*1)&gt;0,SUM(ISTEXT(BA94:BC94)*1,ISNUMBER(BF94:BG94)*1)&gt;0,SUM(ISTEXT(BH94:BJ94)*1,ISNUMBER(BM94:BN94)*1)&gt;0,SUM(ISTEXT(BO94:BQ94)*1,ISNUMBER(BT94:BU94)*1)&gt;0,SUM(ISTEXT(BV94:BX94)*1,ISNUMBER(CA94:CB94)*1)&gt;0,SUM(ISTEXT(CC94:CE94)*1,ISNUMBER(CH94:CI94)*1)&gt;0,SUM(ISTEXT(CJ94:CL94)*1,ISNUMBER(CO94:CP94)*1)&gt;0,SUM(ISTEXT(CQ94:CS94)*1,ISNUMBER(CV94:CW94)*1)&gt;0),"!","")</f>
        <v/>
      </c>
      <c r="EO94" s="91" t="e">
        <f t="shared" ca="1" si="80"/>
        <v>#NAME?</v>
      </c>
      <c r="EP94" s="74" t="e">
        <f t="shared" ca="1" si="81"/>
        <v>#NAME?</v>
      </c>
    </row>
    <row r="95" spans="1:146" hidden="1" x14ac:dyDescent="0.2">
      <c r="A95" s="528" t="e">
        <f ca="1">IF(AND(TRIM($B95)&lt;&gt;"",$E95&lt;&gt;"",$EP95=""),MAX($A$10:A94)+1,"")</f>
        <v>#NAME?</v>
      </c>
      <c r="B95" s="312"/>
      <c r="C95" s="531" t="str">
        <f>IF(ISBLANK(D95)=FALSE,VLOOKUP(D95,Довідники!$B$2:$C$45,2,FALSE),"")</f>
        <v/>
      </c>
      <c r="D95" s="410"/>
      <c r="E95" s="313"/>
      <c r="F95" s="538" t="str">
        <f>_xlfn.CONCAT(IF($X95=Довідники!$E$4,$R$4&amp;",",""),IF($AE95=Довідники!$E$4,$Y$4&amp;",",""),IF($AL95=Довідники!$E$4,$AF$4&amp;",",""),IF($AS95=Довідники!$E$4,$AM$4&amp;",",""),IF($AZ95=Довідники!$E$4,$AT$4&amp;",",""),IF($BG95=Довідники!$E$4,$BA$4&amp;",",""),IF($BN95=Довідники!$E$4,$BH$4&amp;",",""),IF($BU95=Довідники!$E$4,$BO$4&amp;",",""),IF($CB95=Довідники!$E$4,$BV$4&amp;",",""),IF($CI95=Довідники!$E$4,$CC$4&amp;",",""),IF($CP95=Довідники!$E$4,$CJ$4&amp;",",""),IF($CW95=Довідники!$E$4,$CQ$4&amp;",",""),IF($DD95=Довідники!$E$4,$CX$4&amp;",",""),IF($DK95=Довідники!$E$4,$DE$4&amp;",",""))</f>
        <v/>
      </c>
      <c r="G95" s="538" t="str">
        <f>_xlfn.CONCAT(IF($X95=Довідники!$E$3,$R$4&amp;",",""),IF($X95=Довідники!$E$5,$R$4&amp;"*,",""),IF($AE95=Довідники!$E$3,$Y$4&amp;",",""),IF($AE95=Довідники!$E$5,$Y$4&amp;"*,",""),IF($AL95=Довідники!$E$3,$AF$4&amp;",",""),IF($AL95=Довідники!$E$5,$AF$4&amp;"*,",""),IF($AS95=Довідники!$E$3,$AM$4&amp;",",""),IF($AS95=Довідники!$E$5,$AM$4&amp;"*,",""),IF($AZ95=Довідники!$E$3,$AT$4&amp;",",""),IF($AZ95=Довідники!$E$5,$AT$4&amp;"*,",""),IF($BG95=Довідники!$E$3,$BA$4&amp;",",""),IF($BG95=Довідники!$E$5,$BA$4&amp;"*,",""),IF($BN95=Довідники!$E$3,$BH$4&amp;",",""),IF($BN95=Довідники!$E$5,$BH$4&amp;"*,",""),IF($BU95=Довідники!$E$3,$BO$4&amp;",",""),IF($BU95=Довідники!$E$5,$BO$4&amp;"*,",""),IF($CB95=Довідники!$E$3,$BV$4&amp;",",""),IF($CB95=Довідники!$E$5,$BV$4&amp;"*,",""),IF($CI95=Довідники!$E$3,$CC$4&amp;",",""),IF($CI95=Довідники!$E$5,$CC$4&amp;"*,",""),IF($CP95=Довідники!$E$3,$CJ$4&amp;",",""),IF($CP95=Довідники!$E$5,$CJ$4&amp;"*,",""),IF($CW95=Довідники!$E$3,$CQ$4&amp;",",""),IF($CW95=Довідники!$E$5,$CQ$4&amp;"*,",""),IF($DD95=Довідники!$E$3,$CX$4&amp;",",""),IF($DD95=Довідники!$E$5,$CX$4&amp;"*,",""),IF($DK95=Довідники!$E$3,$DE$4&amp;",",""),IF($DK95=Довідники!$E$5,$DE$4&amp;"*,",""))</f>
        <v/>
      </c>
      <c r="H95" s="538" t="str">
        <f>_xlfn.CONCAT(IF($W95=Довідники!$N$4,$R$4&amp;",",""),IF($AD95=Довідники!$N$4,$Y$4&amp;",",""),IF($AK95=Довідники!$N$4,$AF$4&amp;",",""),IF($AR95=Довідники!$N$4,$AM$4&amp;",",""),IF($AY95=Довідники!$N$4,$AT$4&amp;",",""),IF($BF95=Довідники!$N$4,$BA$4&amp;",",""),IF($BM95=Довідники!$N$4,$BH$4&amp;",",""),IF($BT95=Довідники!$N$4,$BO$4&amp;",",""),IF($CA95=Довідники!$N$4,$BV$4&amp;",",""),IF($CH95=Довідники!$N$4,$CC$4&amp;",",""),IF($CO95=Довідники!$N$4,$CJ$4&amp;",",""),IF($CV95=Довідники!$N$4,$CQ$4&amp;",",""),IF($DC95=Довідники!$N$4,$CX$4&amp;",",""),IF($DJ95=Довідники!$N$4,$DE$4&amp;",",""))</f>
        <v/>
      </c>
      <c r="I95" s="538" t="str">
        <f>_xlfn.CONCAT(IF($W95=Довідники!$N$3,$R$4&amp;",",""),IF($AD95=Довідники!$N$3,$Y$4&amp;",",""),IF($AK95=Довідники!$N$3,$AF$4&amp;",",""),IF($AR95=Довідники!$N$3,$AM$4&amp;",",""),IF($AY95=Довідники!$N$3,$AT$4&amp;",",""),IF($BF95=Довідники!$N$3,$BA$4&amp;",",""),IF($BM95=Довідники!$N$3,$BH$4&amp;",",""),IF($BT95=Довідники!$N$3,$BO$4&amp;",",""),IF($CA95=Довідники!$N$3,$BV$4&amp;",",""),IF($CH95=Довідники!$N$3,$CC$4&amp;",",""),IF($CO95=Довідники!$N$3,$CJ$4&amp;",",""),IF($CV95=Довідники!$N$3,$CQ$4&amp;",",""),IF($DC95=Довідники!$N$3,$CX$4&amp;",",""),IF($DJ95=Довідники!$N$3,$DE$4&amp;",",""))</f>
        <v/>
      </c>
      <c r="J95" s="538"/>
      <c r="K95" s="538"/>
      <c r="L95" s="538">
        <f t="shared" ca="1" si="65"/>
        <v>0</v>
      </c>
      <c r="M95" s="539">
        <f t="shared" ca="1" si="66"/>
        <v>0</v>
      </c>
      <c r="N95" s="539">
        <f t="shared" ca="1" si="67"/>
        <v>0</v>
      </c>
      <c r="O95" s="540">
        <f t="shared" ca="1" si="68"/>
        <v>0</v>
      </c>
      <c r="P95" s="541" t="str">
        <f t="shared" si="69"/>
        <v/>
      </c>
      <c r="Q95" s="542" t="str">
        <f>IF(IF(TRIM(P95)="",FALSE,OR($P95&lt;Довідники!$J$8,$P95&gt;Довідники!$K$8)),"!","")</f>
        <v/>
      </c>
      <c r="R95" s="172"/>
      <c r="S95" s="169"/>
      <c r="T95" s="169"/>
      <c r="U95" s="549">
        <f t="shared" si="48"/>
        <v>0</v>
      </c>
      <c r="V95" s="539"/>
      <c r="W95" s="175"/>
      <c r="X95" s="176"/>
      <c r="Y95" s="172"/>
      <c r="Z95" s="169"/>
      <c r="AA95" s="169"/>
      <c r="AB95" s="549">
        <f t="shared" si="49"/>
        <v>0</v>
      </c>
      <c r="AC95" s="539"/>
      <c r="AD95" s="175"/>
      <c r="AE95" s="176"/>
      <c r="AF95" s="172"/>
      <c r="AG95" s="169"/>
      <c r="AH95" s="169"/>
      <c r="AI95" s="549">
        <f t="shared" si="50"/>
        <v>0</v>
      </c>
      <c r="AJ95" s="539"/>
      <c r="AK95" s="175"/>
      <c r="AL95" s="176"/>
      <c r="AM95" s="172"/>
      <c r="AN95" s="169"/>
      <c r="AO95" s="169"/>
      <c r="AP95" s="549">
        <f t="shared" si="51"/>
        <v>0</v>
      </c>
      <c r="AQ95" s="539"/>
      <c r="AR95" s="175"/>
      <c r="AS95" s="176"/>
      <c r="AT95" s="172"/>
      <c r="AU95" s="169"/>
      <c r="AV95" s="169"/>
      <c r="AW95" s="549">
        <f t="shared" si="52"/>
        <v>0</v>
      </c>
      <c r="AX95" s="539"/>
      <c r="AY95" s="175"/>
      <c r="AZ95" s="176"/>
      <c r="BA95" s="172"/>
      <c r="BB95" s="169"/>
      <c r="BC95" s="169"/>
      <c r="BD95" s="549">
        <f t="shared" si="53"/>
        <v>0</v>
      </c>
      <c r="BE95" s="539"/>
      <c r="BF95" s="175"/>
      <c r="BG95" s="176"/>
      <c r="BH95" s="172"/>
      <c r="BI95" s="169"/>
      <c r="BJ95" s="169"/>
      <c r="BK95" s="549">
        <f t="shared" si="54"/>
        <v>0</v>
      </c>
      <c r="BL95" s="539"/>
      <c r="BM95" s="175"/>
      <c r="BN95" s="176"/>
      <c r="BO95" s="172"/>
      <c r="BP95" s="169"/>
      <c r="BQ95" s="169"/>
      <c r="BR95" s="549">
        <f t="shared" si="55"/>
        <v>0</v>
      </c>
      <c r="BS95" s="539"/>
      <c r="BT95" s="175"/>
      <c r="BU95" s="176"/>
      <c r="BV95" s="172"/>
      <c r="BW95" s="169"/>
      <c r="BX95" s="169"/>
      <c r="BY95" s="549">
        <f t="shared" si="56"/>
        <v>0</v>
      </c>
      <c r="BZ95" s="539"/>
      <c r="CA95" s="175"/>
      <c r="CB95" s="176"/>
      <c r="CC95" s="172"/>
      <c r="CD95" s="169"/>
      <c r="CE95" s="169"/>
      <c r="CF95" s="549">
        <f t="shared" si="57"/>
        <v>0</v>
      </c>
      <c r="CG95" s="539"/>
      <c r="CH95" s="175"/>
      <c r="CI95" s="176"/>
      <c r="CJ95" s="172"/>
      <c r="CK95" s="169"/>
      <c r="CL95" s="169"/>
      <c r="CM95" s="549">
        <f t="shared" si="58"/>
        <v>0</v>
      </c>
      <c r="CN95" s="539"/>
      <c r="CO95" s="175"/>
      <c r="CP95" s="176"/>
      <c r="CQ95" s="172"/>
      <c r="CR95" s="169"/>
      <c r="CS95" s="169"/>
      <c r="CT95" s="549">
        <f t="shared" si="59"/>
        <v>0</v>
      </c>
      <c r="CU95" s="539"/>
      <c r="CV95" s="175"/>
      <c r="CW95" s="176"/>
      <c r="CX95" s="361"/>
      <c r="CY95" s="108"/>
      <c r="CZ95" s="108"/>
      <c r="DA95" s="549">
        <f t="shared" si="60"/>
        <v>0</v>
      </c>
      <c r="DB95" s="539"/>
      <c r="DC95" s="439"/>
      <c r="DD95" s="439"/>
      <c r="DE95" s="108"/>
      <c r="DF95" s="108"/>
      <c r="DG95" s="108"/>
      <c r="DH95" s="549">
        <f t="shared" si="61"/>
        <v>0</v>
      </c>
      <c r="DI95" s="539"/>
      <c r="DJ95" s="439"/>
      <c r="DK95" s="440"/>
      <c r="DL95" s="555">
        <f t="shared" ca="1" si="70"/>
        <v>0</v>
      </c>
      <c r="DM95" s="539">
        <f>DN95*Довідники!$H$2</f>
        <v>0</v>
      </c>
      <c r="DN95" s="549">
        <f t="shared" si="62"/>
        <v>0</v>
      </c>
      <c r="DO95" s="541" t="str">
        <f t="shared" si="63"/>
        <v xml:space="preserve"> </v>
      </c>
      <c r="DP95" s="556" t="str">
        <f>IF(OR(DO95&lt;Довідники!$J$3, DO95&gt;Довідники!$K$3), "!", "")</f>
        <v>!</v>
      </c>
      <c r="DQ95" s="557"/>
      <c r="DR95" s="558" t="str">
        <f t="shared" si="64"/>
        <v/>
      </c>
      <c r="DS95" s="528"/>
      <c r="DT95" s="555"/>
      <c r="DU95" s="539"/>
      <c r="DV95" s="539"/>
      <c r="DW95" s="540"/>
      <c r="DX95" s="557"/>
      <c r="DY95" s="568"/>
      <c r="DZ95" s="569"/>
      <c r="EA95" s="570"/>
      <c r="ED95" s="91" t="e">
        <f t="shared" ca="1" si="71"/>
        <v>#NAME?</v>
      </c>
      <c r="EE95" s="91" t="e">
        <f t="shared" ca="1" si="72"/>
        <v>#NAME?</v>
      </c>
      <c r="EF95" s="91" t="e">
        <f t="shared" ca="1" si="73"/>
        <v>#NAME?</v>
      </c>
      <c r="EG95" s="91" t="e">
        <f t="shared" ca="1" si="74"/>
        <v>#NAME?</v>
      </c>
      <c r="EH95" s="91" t="e">
        <f t="shared" ca="1" si="75"/>
        <v>#NAME?</v>
      </c>
      <c r="EI95" s="91" t="e">
        <f t="shared" ca="1" si="76"/>
        <v>#NAME?</v>
      </c>
      <c r="EJ95" s="91" t="e">
        <f t="shared" ca="1" si="77"/>
        <v>#NAME?</v>
      </c>
      <c r="EL95" s="207" t="str">
        <f t="shared" ca="1" si="78"/>
        <v/>
      </c>
      <c r="EM95" s="91" t="str">
        <f t="shared" si="79"/>
        <v/>
      </c>
      <c r="EN95" s="91" t="str" cm="1">
        <f t="array" ref="EN95">IF(OR(SUM(ISTEXT(R95:T95)*1,ISNUMBER(W95:X95)*1)&gt;0,SUM(ISTEXT(Y95:AA95)*1,ISNUMBER(AD95:AE95)*1)&gt;0,SUM(ISTEXT(AF95:AH95)*1,ISNUMBER(AK95:AL95)*1)&gt;0,SUM(ISTEXT(AM95:AO95)*1,ISNUMBER(AR95:AS95)*1)&gt;0,SUM(ISTEXT(AT95:AV95)*1,ISNUMBER(AY95:AZ95)*1)&gt;0,SUM(ISTEXT(BA95:BC95)*1,ISNUMBER(BF95:BG95)*1)&gt;0,SUM(ISTEXT(BH95:BJ95)*1,ISNUMBER(BM95:BN95)*1)&gt;0,SUM(ISTEXT(BO95:BQ95)*1,ISNUMBER(BT95:BU95)*1)&gt;0,SUM(ISTEXT(BV95:BX95)*1,ISNUMBER(CA95:CB95)*1)&gt;0,SUM(ISTEXT(CC95:CE95)*1,ISNUMBER(CH95:CI95)*1)&gt;0,SUM(ISTEXT(CJ95:CL95)*1,ISNUMBER(CO95:CP95)*1)&gt;0,SUM(ISTEXT(CQ95:CS95)*1,ISNUMBER(CV95:CW95)*1)&gt;0),"!","")</f>
        <v/>
      </c>
      <c r="EO95" s="91" t="e">
        <f t="shared" ca="1" si="80"/>
        <v>#NAME?</v>
      </c>
      <c r="EP95" s="74" t="e">
        <f t="shared" ca="1" si="81"/>
        <v>#NAME?</v>
      </c>
    </row>
    <row r="96" spans="1:146" hidden="1" x14ac:dyDescent="0.2">
      <c r="A96" s="528" t="e">
        <f ca="1">IF(AND(TRIM($B96)&lt;&gt;"",$E96&lt;&gt;"",$EP96=""),MAX($A$10:A95)+1,"")</f>
        <v>#NAME?</v>
      </c>
      <c r="B96" s="312"/>
      <c r="C96" s="531" t="str">
        <f>IF(ISBLANK(D96)=FALSE,VLOOKUP(D96,Довідники!$B$2:$C$45,2,FALSE),"")</f>
        <v/>
      </c>
      <c r="D96" s="410"/>
      <c r="E96" s="313"/>
      <c r="F96" s="538" t="str">
        <f>_xlfn.CONCAT(IF($X96=Довідники!$E$4,$R$4&amp;",",""),IF($AE96=Довідники!$E$4,$Y$4&amp;",",""),IF($AL96=Довідники!$E$4,$AF$4&amp;",",""),IF($AS96=Довідники!$E$4,$AM$4&amp;",",""),IF($AZ96=Довідники!$E$4,$AT$4&amp;",",""),IF($BG96=Довідники!$E$4,$BA$4&amp;",",""),IF($BN96=Довідники!$E$4,$BH$4&amp;",",""),IF($BU96=Довідники!$E$4,$BO$4&amp;",",""),IF($CB96=Довідники!$E$4,$BV$4&amp;",",""),IF($CI96=Довідники!$E$4,$CC$4&amp;",",""),IF($CP96=Довідники!$E$4,$CJ$4&amp;",",""),IF($CW96=Довідники!$E$4,$CQ$4&amp;",",""),IF($DD96=Довідники!$E$4,$CX$4&amp;",",""),IF($DK96=Довідники!$E$4,$DE$4&amp;",",""))</f>
        <v/>
      </c>
      <c r="G96" s="538" t="str">
        <f>_xlfn.CONCAT(IF($X96=Довідники!$E$3,$R$4&amp;",",""),IF($X96=Довідники!$E$5,$R$4&amp;"*,",""),IF($AE96=Довідники!$E$3,$Y$4&amp;",",""),IF($AE96=Довідники!$E$5,$Y$4&amp;"*,",""),IF($AL96=Довідники!$E$3,$AF$4&amp;",",""),IF($AL96=Довідники!$E$5,$AF$4&amp;"*,",""),IF($AS96=Довідники!$E$3,$AM$4&amp;",",""),IF($AS96=Довідники!$E$5,$AM$4&amp;"*,",""),IF($AZ96=Довідники!$E$3,$AT$4&amp;",",""),IF($AZ96=Довідники!$E$5,$AT$4&amp;"*,",""),IF($BG96=Довідники!$E$3,$BA$4&amp;",",""),IF($BG96=Довідники!$E$5,$BA$4&amp;"*,",""),IF($BN96=Довідники!$E$3,$BH$4&amp;",",""),IF($BN96=Довідники!$E$5,$BH$4&amp;"*,",""),IF($BU96=Довідники!$E$3,$BO$4&amp;",",""),IF($BU96=Довідники!$E$5,$BO$4&amp;"*,",""),IF($CB96=Довідники!$E$3,$BV$4&amp;",",""),IF($CB96=Довідники!$E$5,$BV$4&amp;"*,",""),IF($CI96=Довідники!$E$3,$CC$4&amp;",",""),IF($CI96=Довідники!$E$5,$CC$4&amp;"*,",""),IF($CP96=Довідники!$E$3,$CJ$4&amp;",",""),IF($CP96=Довідники!$E$5,$CJ$4&amp;"*,",""),IF($CW96=Довідники!$E$3,$CQ$4&amp;",",""),IF($CW96=Довідники!$E$5,$CQ$4&amp;"*,",""),IF($DD96=Довідники!$E$3,$CX$4&amp;",",""),IF($DD96=Довідники!$E$5,$CX$4&amp;"*,",""),IF($DK96=Довідники!$E$3,$DE$4&amp;",",""),IF($DK96=Довідники!$E$5,$DE$4&amp;"*,",""))</f>
        <v/>
      </c>
      <c r="H96" s="538" t="str">
        <f>_xlfn.CONCAT(IF($W96=Довідники!$N$4,$R$4&amp;",",""),IF($AD96=Довідники!$N$4,$Y$4&amp;",",""),IF($AK96=Довідники!$N$4,$AF$4&amp;",",""),IF($AR96=Довідники!$N$4,$AM$4&amp;",",""),IF($AY96=Довідники!$N$4,$AT$4&amp;",",""),IF($BF96=Довідники!$N$4,$BA$4&amp;",",""),IF($BM96=Довідники!$N$4,$BH$4&amp;",",""),IF($BT96=Довідники!$N$4,$BO$4&amp;",",""),IF($CA96=Довідники!$N$4,$BV$4&amp;",",""),IF($CH96=Довідники!$N$4,$CC$4&amp;",",""),IF($CO96=Довідники!$N$4,$CJ$4&amp;",",""),IF($CV96=Довідники!$N$4,$CQ$4&amp;",",""),IF($DC96=Довідники!$N$4,$CX$4&amp;",",""),IF($DJ96=Довідники!$N$4,$DE$4&amp;",",""))</f>
        <v/>
      </c>
      <c r="I96" s="538" t="str">
        <f>_xlfn.CONCAT(IF($W96=Довідники!$N$3,$R$4&amp;",",""),IF($AD96=Довідники!$N$3,$Y$4&amp;",",""),IF($AK96=Довідники!$N$3,$AF$4&amp;",",""),IF($AR96=Довідники!$N$3,$AM$4&amp;",",""),IF($AY96=Довідники!$N$3,$AT$4&amp;",",""),IF($BF96=Довідники!$N$3,$BA$4&amp;",",""),IF($BM96=Довідники!$N$3,$BH$4&amp;",",""),IF($BT96=Довідники!$N$3,$BO$4&amp;",",""),IF($CA96=Довідники!$N$3,$BV$4&amp;",",""),IF($CH96=Довідники!$N$3,$CC$4&amp;",",""),IF($CO96=Довідники!$N$3,$CJ$4&amp;",",""),IF($CV96=Довідники!$N$3,$CQ$4&amp;",",""),IF($DC96=Довідники!$N$3,$CX$4&amp;",",""),IF($DJ96=Довідники!$N$3,$DE$4&amp;",",""))</f>
        <v/>
      </c>
      <c r="J96" s="538"/>
      <c r="K96" s="538"/>
      <c r="L96" s="538">
        <f t="shared" ca="1" si="65"/>
        <v>0</v>
      </c>
      <c r="M96" s="539">
        <f t="shared" ca="1" si="66"/>
        <v>0</v>
      </c>
      <c r="N96" s="539">
        <f t="shared" ca="1" si="67"/>
        <v>0</v>
      </c>
      <c r="O96" s="540">
        <f t="shared" ca="1" si="68"/>
        <v>0</v>
      </c>
      <c r="P96" s="541" t="str">
        <f t="shared" si="69"/>
        <v/>
      </c>
      <c r="Q96" s="542" t="str">
        <f>IF(IF(TRIM(P96)="",FALSE,OR($P96&lt;Довідники!$J$8,$P96&gt;Довідники!$K$8)),"!","")</f>
        <v/>
      </c>
      <c r="R96" s="172"/>
      <c r="S96" s="169"/>
      <c r="T96" s="169"/>
      <c r="U96" s="549">
        <f t="shared" si="48"/>
        <v>0</v>
      </c>
      <c r="V96" s="539"/>
      <c r="W96" s="175"/>
      <c r="X96" s="176"/>
      <c r="Y96" s="172"/>
      <c r="Z96" s="169"/>
      <c r="AA96" s="169"/>
      <c r="AB96" s="549">
        <f t="shared" si="49"/>
        <v>0</v>
      </c>
      <c r="AC96" s="539"/>
      <c r="AD96" s="175"/>
      <c r="AE96" s="176"/>
      <c r="AF96" s="172"/>
      <c r="AG96" s="169"/>
      <c r="AH96" s="169"/>
      <c r="AI96" s="549">
        <f t="shared" si="50"/>
        <v>0</v>
      </c>
      <c r="AJ96" s="539"/>
      <c r="AK96" s="175"/>
      <c r="AL96" s="176"/>
      <c r="AM96" s="172"/>
      <c r="AN96" s="169"/>
      <c r="AO96" s="169"/>
      <c r="AP96" s="549">
        <f t="shared" si="51"/>
        <v>0</v>
      </c>
      <c r="AQ96" s="539"/>
      <c r="AR96" s="175"/>
      <c r="AS96" s="176"/>
      <c r="AT96" s="172"/>
      <c r="AU96" s="169"/>
      <c r="AV96" s="169"/>
      <c r="AW96" s="549">
        <f t="shared" si="52"/>
        <v>0</v>
      </c>
      <c r="AX96" s="539"/>
      <c r="AY96" s="175"/>
      <c r="AZ96" s="176"/>
      <c r="BA96" s="172"/>
      <c r="BB96" s="169"/>
      <c r="BC96" s="169"/>
      <c r="BD96" s="549">
        <f t="shared" si="53"/>
        <v>0</v>
      </c>
      <c r="BE96" s="539"/>
      <c r="BF96" s="175"/>
      <c r="BG96" s="176"/>
      <c r="BH96" s="172"/>
      <c r="BI96" s="169"/>
      <c r="BJ96" s="169"/>
      <c r="BK96" s="549">
        <f t="shared" si="54"/>
        <v>0</v>
      </c>
      <c r="BL96" s="539"/>
      <c r="BM96" s="175"/>
      <c r="BN96" s="176"/>
      <c r="BO96" s="172"/>
      <c r="BP96" s="169"/>
      <c r="BQ96" s="169"/>
      <c r="BR96" s="549">
        <f t="shared" si="55"/>
        <v>0</v>
      </c>
      <c r="BS96" s="539"/>
      <c r="BT96" s="175"/>
      <c r="BU96" s="176"/>
      <c r="BV96" s="172"/>
      <c r="BW96" s="169"/>
      <c r="BX96" s="169"/>
      <c r="BY96" s="549">
        <f t="shared" si="56"/>
        <v>0</v>
      </c>
      <c r="BZ96" s="539"/>
      <c r="CA96" s="175"/>
      <c r="CB96" s="176"/>
      <c r="CC96" s="172"/>
      <c r="CD96" s="169"/>
      <c r="CE96" s="169"/>
      <c r="CF96" s="549">
        <f t="shared" si="57"/>
        <v>0</v>
      </c>
      <c r="CG96" s="539"/>
      <c r="CH96" s="175"/>
      <c r="CI96" s="176"/>
      <c r="CJ96" s="172"/>
      <c r="CK96" s="169"/>
      <c r="CL96" s="169"/>
      <c r="CM96" s="549">
        <f t="shared" si="58"/>
        <v>0</v>
      </c>
      <c r="CN96" s="539"/>
      <c r="CO96" s="175"/>
      <c r="CP96" s="176"/>
      <c r="CQ96" s="172"/>
      <c r="CR96" s="169"/>
      <c r="CS96" s="169"/>
      <c r="CT96" s="549">
        <f t="shared" si="59"/>
        <v>0</v>
      </c>
      <c r="CU96" s="539"/>
      <c r="CV96" s="175"/>
      <c r="CW96" s="176"/>
      <c r="CX96" s="361"/>
      <c r="CY96" s="108"/>
      <c r="CZ96" s="108"/>
      <c r="DA96" s="549">
        <f t="shared" si="60"/>
        <v>0</v>
      </c>
      <c r="DB96" s="539"/>
      <c r="DC96" s="439"/>
      <c r="DD96" s="439"/>
      <c r="DE96" s="108"/>
      <c r="DF96" s="108"/>
      <c r="DG96" s="108"/>
      <c r="DH96" s="549">
        <f t="shared" si="61"/>
        <v>0</v>
      </c>
      <c r="DI96" s="539"/>
      <c r="DJ96" s="439"/>
      <c r="DK96" s="440"/>
      <c r="DL96" s="555">
        <f t="shared" ca="1" si="70"/>
        <v>0</v>
      </c>
      <c r="DM96" s="539">
        <f>DN96*Довідники!$H$2</f>
        <v>0</v>
      </c>
      <c r="DN96" s="549">
        <f t="shared" si="62"/>
        <v>0</v>
      </c>
      <c r="DO96" s="541" t="str">
        <f t="shared" si="63"/>
        <v xml:space="preserve"> </v>
      </c>
      <c r="DP96" s="556" t="str">
        <f>IF(OR(DO96&lt;Довідники!$J$3, DO96&gt;Довідники!$K$3), "!", "")</f>
        <v>!</v>
      </c>
      <c r="DQ96" s="557"/>
      <c r="DR96" s="558" t="str">
        <f t="shared" si="64"/>
        <v/>
      </c>
      <c r="DS96" s="528"/>
      <c r="DT96" s="555"/>
      <c r="DU96" s="539"/>
      <c r="DV96" s="539"/>
      <c r="DW96" s="540"/>
      <c r="DX96" s="557"/>
      <c r="DY96" s="568"/>
      <c r="DZ96" s="569"/>
      <c r="EA96" s="570"/>
      <c r="ED96" s="91" t="e">
        <f t="shared" ca="1" si="71"/>
        <v>#NAME?</v>
      </c>
      <c r="EE96" s="91" t="e">
        <f t="shared" ca="1" si="72"/>
        <v>#NAME?</v>
      </c>
      <c r="EF96" s="91" t="e">
        <f t="shared" ca="1" si="73"/>
        <v>#NAME?</v>
      </c>
      <c r="EG96" s="91" t="e">
        <f t="shared" ca="1" si="74"/>
        <v>#NAME?</v>
      </c>
      <c r="EH96" s="91" t="e">
        <f t="shared" ca="1" si="75"/>
        <v>#NAME?</v>
      </c>
      <c r="EI96" s="91" t="e">
        <f t="shared" ca="1" si="76"/>
        <v>#NAME?</v>
      </c>
      <c r="EJ96" s="91" t="e">
        <f t="shared" ca="1" si="77"/>
        <v>#NAME?</v>
      </c>
      <c r="EL96" s="207" t="str">
        <f t="shared" ca="1" si="78"/>
        <v/>
      </c>
      <c r="EM96" s="91" t="str">
        <f t="shared" si="79"/>
        <v/>
      </c>
      <c r="EN96" s="91" t="str" cm="1">
        <f t="array" ref="EN96">IF(OR(SUM(ISTEXT(R96:T96)*1,ISNUMBER(W96:X96)*1)&gt;0,SUM(ISTEXT(Y96:AA96)*1,ISNUMBER(AD96:AE96)*1)&gt;0,SUM(ISTEXT(AF96:AH96)*1,ISNUMBER(AK96:AL96)*1)&gt;0,SUM(ISTEXT(AM96:AO96)*1,ISNUMBER(AR96:AS96)*1)&gt;0,SUM(ISTEXT(AT96:AV96)*1,ISNUMBER(AY96:AZ96)*1)&gt;0,SUM(ISTEXT(BA96:BC96)*1,ISNUMBER(BF96:BG96)*1)&gt;0,SUM(ISTEXT(BH96:BJ96)*1,ISNUMBER(BM96:BN96)*1)&gt;0,SUM(ISTEXT(BO96:BQ96)*1,ISNUMBER(BT96:BU96)*1)&gt;0,SUM(ISTEXT(BV96:BX96)*1,ISNUMBER(CA96:CB96)*1)&gt;0,SUM(ISTEXT(CC96:CE96)*1,ISNUMBER(CH96:CI96)*1)&gt;0,SUM(ISTEXT(CJ96:CL96)*1,ISNUMBER(CO96:CP96)*1)&gt;0,SUM(ISTEXT(CQ96:CS96)*1,ISNUMBER(CV96:CW96)*1)&gt;0),"!","")</f>
        <v/>
      </c>
      <c r="EO96" s="91" t="e">
        <f t="shared" ca="1" si="80"/>
        <v>#NAME?</v>
      </c>
      <c r="EP96" s="74" t="e">
        <f t="shared" ca="1" si="81"/>
        <v>#NAME?</v>
      </c>
    </row>
    <row r="97" spans="1:146" hidden="1" x14ac:dyDescent="0.2">
      <c r="A97" s="528" t="e">
        <f ca="1">IF(AND(TRIM($B97)&lt;&gt;"",$E97&lt;&gt;"",$EP97=""),MAX($A$10:A96)+1,"")</f>
        <v>#NAME?</v>
      </c>
      <c r="B97" s="312"/>
      <c r="C97" s="531" t="str">
        <f>IF(ISBLANK(D97)=FALSE,VLOOKUP(D97,Довідники!$B$2:$C$45,2,FALSE),"")</f>
        <v/>
      </c>
      <c r="D97" s="410"/>
      <c r="E97" s="313"/>
      <c r="F97" s="538" t="str">
        <f>_xlfn.CONCAT(IF($X97=Довідники!$E$4,$R$4&amp;",",""),IF($AE97=Довідники!$E$4,$Y$4&amp;",",""),IF($AL97=Довідники!$E$4,$AF$4&amp;",",""),IF($AS97=Довідники!$E$4,$AM$4&amp;",",""),IF($AZ97=Довідники!$E$4,$AT$4&amp;",",""),IF($BG97=Довідники!$E$4,$BA$4&amp;",",""),IF($BN97=Довідники!$E$4,$BH$4&amp;",",""),IF($BU97=Довідники!$E$4,$BO$4&amp;",",""),IF($CB97=Довідники!$E$4,$BV$4&amp;",",""),IF($CI97=Довідники!$E$4,$CC$4&amp;",",""),IF($CP97=Довідники!$E$4,$CJ$4&amp;",",""),IF($CW97=Довідники!$E$4,$CQ$4&amp;",",""),IF($DD97=Довідники!$E$4,$CX$4&amp;",",""),IF($DK97=Довідники!$E$4,$DE$4&amp;",",""))</f>
        <v/>
      </c>
      <c r="G97" s="538" t="str">
        <f>_xlfn.CONCAT(IF($X97=Довідники!$E$3,$R$4&amp;",",""),IF($X97=Довідники!$E$5,$R$4&amp;"*,",""),IF($AE97=Довідники!$E$3,$Y$4&amp;",",""),IF($AE97=Довідники!$E$5,$Y$4&amp;"*,",""),IF($AL97=Довідники!$E$3,$AF$4&amp;",",""),IF($AL97=Довідники!$E$5,$AF$4&amp;"*,",""),IF($AS97=Довідники!$E$3,$AM$4&amp;",",""),IF($AS97=Довідники!$E$5,$AM$4&amp;"*,",""),IF($AZ97=Довідники!$E$3,$AT$4&amp;",",""),IF($AZ97=Довідники!$E$5,$AT$4&amp;"*,",""),IF($BG97=Довідники!$E$3,$BA$4&amp;",",""),IF($BG97=Довідники!$E$5,$BA$4&amp;"*,",""),IF($BN97=Довідники!$E$3,$BH$4&amp;",",""),IF($BN97=Довідники!$E$5,$BH$4&amp;"*,",""),IF($BU97=Довідники!$E$3,$BO$4&amp;",",""),IF($BU97=Довідники!$E$5,$BO$4&amp;"*,",""),IF($CB97=Довідники!$E$3,$BV$4&amp;",",""),IF($CB97=Довідники!$E$5,$BV$4&amp;"*,",""),IF($CI97=Довідники!$E$3,$CC$4&amp;",",""),IF($CI97=Довідники!$E$5,$CC$4&amp;"*,",""),IF($CP97=Довідники!$E$3,$CJ$4&amp;",",""),IF($CP97=Довідники!$E$5,$CJ$4&amp;"*,",""),IF($CW97=Довідники!$E$3,$CQ$4&amp;",",""),IF($CW97=Довідники!$E$5,$CQ$4&amp;"*,",""),IF($DD97=Довідники!$E$3,$CX$4&amp;",",""),IF($DD97=Довідники!$E$5,$CX$4&amp;"*,",""),IF($DK97=Довідники!$E$3,$DE$4&amp;",",""),IF($DK97=Довідники!$E$5,$DE$4&amp;"*,",""))</f>
        <v/>
      </c>
      <c r="H97" s="538" t="str">
        <f>_xlfn.CONCAT(IF($W97=Довідники!$N$4,$R$4&amp;",",""),IF($AD97=Довідники!$N$4,$Y$4&amp;",",""),IF($AK97=Довідники!$N$4,$AF$4&amp;",",""),IF($AR97=Довідники!$N$4,$AM$4&amp;",",""),IF($AY97=Довідники!$N$4,$AT$4&amp;",",""),IF($BF97=Довідники!$N$4,$BA$4&amp;",",""),IF($BM97=Довідники!$N$4,$BH$4&amp;",",""),IF($BT97=Довідники!$N$4,$BO$4&amp;",",""),IF($CA97=Довідники!$N$4,$BV$4&amp;",",""),IF($CH97=Довідники!$N$4,$CC$4&amp;",",""),IF($CO97=Довідники!$N$4,$CJ$4&amp;",",""),IF($CV97=Довідники!$N$4,$CQ$4&amp;",",""),IF($DC97=Довідники!$N$4,$CX$4&amp;",",""),IF($DJ97=Довідники!$N$4,$DE$4&amp;",",""))</f>
        <v/>
      </c>
      <c r="I97" s="538" t="str">
        <f>_xlfn.CONCAT(IF($W97=Довідники!$N$3,$R$4&amp;",",""),IF($AD97=Довідники!$N$3,$Y$4&amp;",",""),IF($AK97=Довідники!$N$3,$AF$4&amp;",",""),IF($AR97=Довідники!$N$3,$AM$4&amp;",",""),IF($AY97=Довідники!$N$3,$AT$4&amp;",",""),IF($BF97=Довідники!$N$3,$BA$4&amp;",",""),IF($BM97=Довідники!$N$3,$BH$4&amp;",",""),IF($BT97=Довідники!$N$3,$BO$4&amp;",",""),IF($CA97=Довідники!$N$3,$BV$4&amp;",",""),IF($CH97=Довідники!$N$3,$CC$4&amp;",",""),IF($CO97=Довідники!$N$3,$CJ$4&amp;",",""),IF($CV97=Довідники!$N$3,$CQ$4&amp;",",""),IF($DC97=Довідники!$N$3,$CX$4&amp;",",""),IF($DJ97=Довідники!$N$3,$DE$4&amp;",",""))</f>
        <v/>
      </c>
      <c r="J97" s="538"/>
      <c r="K97" s="538"/>
      <c r="L97" s="538">
        <f t="shared" ca="1" si="65"/>
        <v>0</v>
      </c>
      <c r="M97" s="539">
        <f t="shared" ca="1" si="66"/>
        <v>0</v>
      </c>
      <c r="N97" s="539">
        <f t="shared" ca="1" si="67"/>
        <v>0</v>
      </c>
      <c r="O97" s="540">
        <f t="shared" ca="1" si="68"/>
        <v>0</v>
      </c>
      <c r="P97" s="541" t="str">
        <f t="shared" si="69"/>
        <v/>
      </c>
      <c r="Q97" s="542" t="str">
        <f>IF(IF(TRIM(P97)="",FALSE,OR($P97&lt;Довідники!$J$8,$P97&gt;Довідники!$K$8)),"!","")</f>
        <v/>
      </c>
      <c r="R97" s="172"/>
      <c r="S97" s="169"/>
      <c r="T97" s="169"/>
      <c r="U97" s="549">
        <f t="shared" si="48"/>
        <v>0</v>
      </c>
      <c r="V97" s="539"/>
      <c r="W97" s="175"/>
      <c r="X97" s="176"/>
      <c r="Y97" s="172"/>
      <c r="Z97" s="169"/>
      <c r="AA97" s="169"/>
      <c r="AB97" s="549">
        <f t="shared" si="49"/>
        <v>0</v>
      </c>
      <c r="AC97" s="539"/>
      <c r="AD97" s="175"/>
      <c r="AE97" s="176"/>
      <c r="AF97" s="172"/>
      <c r="AG97" s="169"/>
      <c r="AH97" s="169"/>
      <c r="AI97" s="549">
        <f t="shared" si="50"/>
        <v>0</v>
      </c>
      <c r="AJ97" s="539"/>
      <c r="AK97" s="175"/>
      <c r="AL97" s="176"/>
      <c r="AM97" s="172"/>
      <c r="AN97" s="169"/>
      <c r="AO97" s="169"/>
      <c r="AP97" s="549">
        <f t="shared" si="51"/>
        <v>0</v>
      </c>
      <c r="AQ97" s="539"/>
      <c r="AR97" s="175"/>
      <c r="AS97" s="176"/>
      <c r="AT97" s="172"/>
      <c r="AU97" s="169"/>
      <c r="AV97" s="169"/>
      <c r="AW97" s="549">
        <f t="shared" si="52"/>
        <v>0</v>
      </c>
      <c r="AX97" s="539"/>
      <c r="AY97" s="175"/>
      <c r="AZ97" s="176"/>
      <c r="BA97" s="172"/>
      <c r="BB97" s="169"/>
      <c r="BC97" s="169"/>
      <c r="BD97" s="549">
        <f t="shared" si="53"/>
        <v>0</v>
      </c>
      <c r="BE97" s="539"/>
      <c r="BF97" s="175"/>
      <c r="BG97" s="176"/>
      <c r="BH97" s="172"/>
      <c r="BI97" s="169"/>
      <c r="BJ97" s="169"/>
      <c r="BK97" s="549">
        <f t="shared" si="54"/>
        <v>0</v>
      </c>
      <c r="BL97" s="539"/>
      <c r="BM97" s="175"/>
      <c r="BN97" s="176"/>
      <c r="BO97" s="172"/>
      <c r="BP97" s="169"/>
      <c r="BQ97" s="169"/>
      <c r="BR97" s="549">
        <f t="shared" si="55"/>
        <v>0</v>
      </c>
      <c r="BS97" s="539"/>
      <c r="BT97" s="175"/>
      <c r="BU97" s="176"/>
      <c r="BV97" s="172"/>
      <c r="BW97" s="169"/>
      <c r="BX97" s="169"/>
      <c r="BY97" s="549">
        <f t="shared" si="56"/>
        <v>0</v>
      </c>
      <c r="BZ97" s="539"/>
      <c r="CA97" s="175"/>
      <c r="CB97" s="176"/>
      <c r="CC97" s="172"/>
      <c r="CD97" s="169"/>
      <c r="CE97" s="169"/>
      <c r="CF97" s="549">
        <f t="shared" si="57"/>
        <v>0</v>
      </c>
      <c r="CG97" s="539"/>
      <c r="CH97" s="175"/>
      <c r="CI97" s="176"/>
      <c r="CJ97" s="172"/>
      <c r="CK97" s="169"/>
      <c r="CL97" s="169"/>
      <c r="CM97" s="549">
        <f t="shared" si="58"/>
        <v>0</v>
      </c>
      <c r="CN97" s="539"/>
      <c r="CO97" s="175"/>
      <c r="CP97" s="176"/>
      <c r="CQ97" s="172"/>
      <c r="CR97" s="169"/>
      <c r="CS97" s="169"/>
      <c r="CT97" s="549">
        <f t="shared" si="59"/>
        <v>0</v>
      </c>
      <c r="CU97" s="539"/>
      <c r="CV97" s="175"/>
      <c r="CW97" s="176"/>
      <c r="CX97" s="361"/>
      <c r="CY97" s="108"/>
      <c r="CZ97" s="108"/>
      <c r="DA97" s="549">
        <f t="shared" si="60"/>
        <v>0</v>
      </c>
      <c r="DB97" s="539"/>
      <c r="DC97" s="439"/>
      <c r="DD97" s="439"/>
      <c r="DE97" s="108"/>
      <c r="DF97" s="108"/>
      <c r="DG97" s="108"/>
      <c r="DH97" s="549">
        <f t="shared" si="61"/>
        <v>0</v>
      </c>
      <c r="DI97" s="539"/>
      <c r="DJ97" s="439"/>
      <c r="DK97" s="440"/>
      <c r="DL97" s="555">
        <f t="shared" ca="1" si="70"/>
        <v>0</v>
      </c>
      <c r="DM97" s="539">
        <f>DN97*Довідники!$H$2</f>
        <v>0</v>
      </c>
      <c r="DN97" s="549">
        <f t="shared" si="62"/>
        <v>0</v>
      </c>
      <c r="DO97" s="541" t="str">
        <f t="shared" si="63"/>
        <v xml:space="preserve"> </v>
      </c>
      <c r="DP97" s="556" t="str">
        <f>IF(OR(DO97&lt;Довідники!$J$3, DO97&gt;Довідники!$K$3), "!", "")</f>
        <v>!</v>
      </c>
      <c r="DQ97" s="557"/>
      <c r="DR97" s="558" t="str">
        <f t="shared" si="64"/>
        <v/>
      </c>
      <c r="DS97" s="528"/>
      <c r="DT97" s="555"/>
      <c r="DU97" s="539"/>
      <c r="DV97" s="539"/>
      <c r="DW97" s="540"/>
      <c r="DX97" s="557"/>
      <c r="DY97" s="568"/>
      <c r="DZ97" s="569"/>
      <c r="EA97" s="570"/>
      <c r="ED97" s="91" t="e">
        <f t="shared" ca="1" si="71"/>
        <v>#NAME?</v>
      </c>
      <c r="EE97" s="91" t="e">
        <f t="shared" ca="1" si="72"/>
        <v>#NAME?</v>
      </c>
      <c r="EF97" s="91" t="e">
        <f t="shared" ca="1" si="73"/>
        <v>#NAME?</v>
      </c>
      <c r="EG97" s="91" t="e">
        <f t="shared" ca="1" si="74"/>
        <v>#NAME?</v>
      </c>
      <c r="EH97" s="91" t="e">
        <f t="shared" ca="1" si="75"/>
        <v>#NAME?</v>
      </c>
      <c r="EI97" s="91" t="e">
        <f t="shared" ca="1" si="76"/>
        <v>#NAME?</v>
      </c>
      <c r="EJ97" s="91" t="e">
        <f t="shared" ca="1" si="77"/>
        <v>#NAME?</v>
      </c>
      <c r="EL97" s="207" t="str">
        <f t="shared" ca="1" si="78"/>
        <v/>
      </c>
      <c r="EM97" s="91" t="str">
        <f t="shared" si="79"/>
        <v/>
      </c>
      <c r="EN97" s="91" t="str" cm="1">
        <f t="array" ref="EN97">IF(OR(SUM(ISTEXT(R97:T97)*1,ISNUMBER(W97:X97)*1)&gt;0,SUM(ISTEXT(Y97:AA97)*1,ISNUMBER(AD97:AE97)*1)&gt;0,SUM(ISTEXT(AF97:AH97)*1,ISNUMBER(AK97:AL97)*1)&gt;0,SUM(ISTEXT(AM97:AO97)*1,ISNUMBER(AR97:AS97)*1)&gt;0,SUM(ISTEXT(AT97:AV97)*1,ISNUMBER(AY97:AZ97)*1)&gt;0,SUM(ISTEXT(BA97:BC97)*1,ISNUMBER(BF97:BG97)*1)&gt;0,SUM(ISTEXT(BH97:BJ97)*1,ISNUMBER(BM97:BN97)*1)&gt;0,SUM(ISTEXT(BO97:BQ97)*1,ISNUMBER(BT97:BU97)*1)&gt;0,SUM(ISTEXT(BV97:BX97)*1,ISNUMBER(CA97:CB97)*1)&gt;0,SUM(ISTEXT(CC97:CE97)*1,ISNUMBER(CH97:CI97)*1)&gt;0,SUM(ISTEXT(CJ97:CL97)*1,ISNUMBER(CO97:CP97)*1)&gt;0,SUM(ISTEXT(CQ97:CS97)*1,ISNUMBER(CV97:CW97)*1)&gt;0),"!","")</f>
        <v/>
      </c>
      <c r="EO97" s="91" t="e">
        <f t="shared" ca="1" si="80"/>
        <v>#NAME?</v>
      </c>
      <c r="EP97" s="74" t="e">
        <f t="shared" ca="1" si="81"/>
        <v>#NAME?</v>
      </c>
    </row>
    <row r="98" spans="1:146" hidden="1" x14ac:dyDescent="0.2">
      <c r="A98" s="528" t="e">
        <f ca="1">IF(AND(TRIM($B98)&lt;&gt;"",$E98&lt;&gt;"",$EP98=""),MAX($A$10:A97)+1,"")</f>
        <v>#NAME?</v>
      </c>
      <c r="B98" s="312"/>
      <c r="C98" s="531" t="str">
        <f>IF(ISBLANK(D98)=FALSE,VLOOKUP(D98,Довідники!$B$2:$C$45,2,FALSE),"")</f>
        <v/>
      </c>
      <c r="D98" s="410"/>
      <c r="E98" s="313"/>
      <c r="F98" s="538" t="str">
        <f>_xlfn.CONCAT(IF($X98=Довідники!$E$4,$R$4&amp;",",""),IF($AE98=Довідники!$E$4,$Y$4&amp;",",""),IF($AL98=Довідники!$E$4,$AF$4&amp;",",""),IF($AS98=Довідники!$E$4,$AM$4&amp;",",""),IF($AZ98=Довідники!$E$4,$AT$4&amp;",",""),IF($BG98=Довідники!$E$4,$BA$4&amp;",",""),IF($BN98=Довідники!$E$4,$BH$4&amp;",",""),IF($BU98=Довідники!$E$4,$BO$4&amp;",",""),IF($CB98=Довідники!$E$4,$BV$4&amp;",",""),IF($CI98=Довідники!$E$4,$CC$4&amp;",",""),IF($CP98=Довідники!$E$4,$CJ$4&amp;",",""),IF($CW98=Довідники!$E$4,$CQ$4&amp;",",""),IF($DD98=Довідники!$E$4,$CX$4&amp;",",""),IF($DK98=Довідники!$E$4,$DE$4&amp;",",""))</f>
        <v/>
      </c>
      <c r="G98" s="538" t="str">
        <f>_xlfn.CONCAT(IF($X98=Довідники!$E$3,$R$4&amp;",",""),IF($X98=Довідники!$E$5,$R$4&amp;"*,",""),IF($AE98=Довідники!$E$3,$Y$4&amp;",",""),IF($AE98=Довідники!$E$5,$Y$4&amp;"*,",""),IF($AL98=Довідники!$E$3,$AF$4&amp;",",""),IF($AL98=Довідники!$E$5,$AF$4&amp;"*,",""),IF($AS98=Довідники!$E$3,$AM$4&amp;",",""),IF($AS98=Довідники!$E$5,$AM$4&amp;"*,",""),IF($AZ98=Довідники!$E$3,$AT$4&amp;",",""),IF($AZ98=Довідники!$E$5,$AT$4&amp;"*,",""),IF($BG98=Довідники!$E$3,$BA$4&amp;",",""),IF($BG98=Довідники!$E$5,$BA$4&amp;"*,",""),IF($BN98=Довідники!$E$3,$BH$4&amp;",",""),IF($BN98=Довідники!$E$5,$BH$4&amp;"*,",""),IF($BU98=Довідники!$E$3,$BO$4&amp;",",""),IF($BU98=Довідники!$E$5,$BO$4&amp;"*,",""),IF($CB98=Довідники!$E$3,$BV$4&amp;",",""),IF($CB98=Довідники!$E$5,$BV$4&amp;"*,",""),IF($CI98=Довідники!$E$3,$CC$4&amp;",",""),IF($CI98=Довідники!$E$5,$CC$4&amp;"*,",""),IF($CP98=Довідники!$E$3,$CJ$4&amp;",",""),IF($CP98=Довідники!$E$5,$CJ$4&amp;"*,",""),IF($CW98=Довідники!$E$3,$CQ$4&amp;",",""),IF($CW98=Довідники!$E$5,$CQ$4&amp;"*,",""),IF($DD98=Довідники!$E$3,$CX$4&amp;",",""),IF($DD98=Довідники!$E$5,$CX$4&amp;"*,",""),IF($DK98=Довідники!$E$3,$DE$4&amp;",",""),IF($DK98=Довідники!$E$5,$DE$4&amp;"*,",""))</f>
        <v/>
      </c>
      <c r="H98" s="538" t="str">
        <f>_xlfn.CONCAT(IF($W98=Довідники!$N$4,$R$4&amp;",",""),IF($AD98=Довідники!$N$4,$Y$4&amp;",",""),IF($AK98=Довідники!$N$4,$AF$4&amp;",",""),IF($AR98=Довідники!$N$4,$AM$4&amp;",",""),IF($AY98=Довідники!$N$4,$AT$4&amp;",",""),IF($BF98=Довідники!$N$4,$BA$4&amp;",",""),IF($BM98=Довідники!$N$4,$BH$4&amp;",",""),IF($BT98=Довідники!$N$4,$BO$4&amp;",",""),IF($CA98=Довідники!$N$4,$BV$4&amp;",",""),IF($CH98=Довідники!$N$4,$CC$4&amp;",",""),IF($CO98=Довідники!$N$4,$CJ$4&amp;",",""),IF($CV98=Довідники!$N$4,$CQ$4&amp;",",""),IF($DC98=Довідники!$N$4,$CX$4&amp;",",""),IF($DJ98=Довідники!$N$4,$DE$4&amp;",",""))</f>
        <v/>
      </c>
      <c r="I98" s="538" t="str">
        <f>_xlfn.CONCAT(IF($W98=Довідники!$N$3,$R$4&amp;",",""),IF($AD98=Довідники!$N$3,$Y$4&amp;",",""),IF($AK98=Довідники!$N$3,$AF$4&amp;",",""),IF($AR98=Довідники!$N$3,$AM$4&amp;",",""),IF($AY98=Довідники!$N$3,$AT$4&amp;",",""),IF($BF98=Довідники!$N$3,$BA$4&amp;",",""),IF($BM98=Довідники!$N$3,$BH$4&amp;",",""),IF($BT98=Довідники!$N$3,$BO$4&amp;",",""),IF($CA98=Довідники!$N$3,$BV$4&amp;",",""),IF($CH98=Довідники!$N$3,$CC$4&amp;",",""),IF($CO98=Довідники!$N$3,$CJ$4&amp;",",""),IF($CV98=Довідники!$N$3,$CQ$4&amp;",",""),IF($DC98=Довідники!$N$3,$CX$4&amp;",",""),IF($DJ98=Довідники!$N$3,$DE$4&amp;",",""))</f>
        <v/>
      </c>
      <c r="J98" s="538"/>
      <c r="K98" s="538"/>
      <c r="L98" s="538">
        <f t="shared" ca="1" si="65"/>
        <v>0</v>
      </c>
      <c r="M98" s="539">
        <f t="shared" ca="1" si="66"/>
        <v>0</v>
      </c>
      <c r="N98" s="539">
        <f t="shared" ca="1" si="67"/>
        <v>0</v>
      </c>
      <c r="O98" s="540">
        <f t="shared" ca="1" si="68"/>
        <v>0</v>
      </c>
      <c r="P98" s="541" t="str">
        <f t="shared" si="69"/>
        <v/>
      </c>
      <c r="Q98" s="542" t="str">
        <f>IF(IF(TRIM(P98)="",FALSE,OR($P98&lt;Довідники!$J$8,$P98&gt;Довідники!$K$8)),"!","")</f>
        <v/>
      </c>
      <c r="R98" s="172"/>
      <c r="S98" s="169"/>
      <c r="T98" s="169"/>
      <c r="U98" s="549">
        <f t="shared" si="48"/>
        <v>0</v>
      </c>
      <c r="V98" s="539"/>
      <c r="W98" s="175"/>
      <c r="X98" s="176"/>
      <c r="Y98" s="172"/>
      <c r="Z98" s="169"/>
      <c r="AA98" s="169"/>
      <c r="AB98" s="549">
        <f t="shared" si="49"/>
        <v>0</v>
      </c>
      <c r="AC98" s="539"/>
      <c r="AD98" s="175"/>
      <c r="AE98" s="176"/>
      <c r="AF98" s="172"/>
      <c r="AG98" s="169"/>
      <c r="AH98" s="169"/>
      <c r="AI98" s="549">
        <f t="shared" si="50"/>
        <v>0</v>
      </c>
      <c r="AJ98" s="539"/>
      <c r="AK98" s="175"/>
      <c r="AL98" s="176"/>
      <c r="AM98" s="172"/>
      <c r="AN98" s="169"/>
      <c r="AO98" s="169"/>
      <c r="AP98" s="549">
        <f t="shared" si="51"/>
        <v>0</v>
      </c>
      <c r="AQ98" s="539"/>
      <c r="AR98" s="175"/>
      <c r="AS98" s="176"/>
      <c r="AT98" s="172"/>
      <c r="AU98" s="169"/>
      <c r="AV98" s="169"/>
      <c r="AW98" s="549">
        <f t="shared" si="52"/>
        <v>0</v>
      </c>
      <c r="AX98" s="539"/>
      <c r="AY98" s="175"/>
      <c r="AZ98" s="176"/>
      <c r="BA98" s="172"/>
      <c r="BB98" s="169"/>
      <c r="BC98" s="169"/>
      <c r="BD98" s="549">
        <f t="shared" si="53"/>
        <v>0</v>
      </c>
      <c r="BE98" s="539"/>
      <c r="BF98" s="175"/>
      <c r="BG98" s="176"/>
      <c r="BH98" s="172"/>
      <c r="BI98" s="169"/>
      <c r="BJ98" s="169"/>
      <c r="BK98" s="549">
        <f t="shared" si="54"/>
        <v>0</v>
      </c>
      <c r="BL98" s="539"/>
      <c r="BM98" s="175"/>
      <c r="BN98" s="176"/>
      <c r="BO98" s="172"/>
      <c r="BP98" s="169"/>
      <c r="BQ98" s="169"/>
      <c r="BR98" s="549">
        <f t="shared" si="55"/>
        <v>0</v>
      </c>
      <c r="BS98" s="539"/>
      <c r="BT98" s="175"/>
      <c r="BU98" s="176"/>
      <c r="BV98" s="172"/>
      <c r="BW98" s="169"/>
      <c r="BX98" s="169"/>
      <c r="BY98" s="549">
        <f t="shared" si="56"/>
        <v>0</v>
      </c>
      <c r="BZ98" s="539"/>
      <c r="CA98" s="175"/>
      <c r="CB98" s="176"/>
      <c r="CC98" s="172"/>
      <c r="CD98" s="169"/>
      <c r="CE98" s="169"/>
      <c r="CF98" s="549">
        <f t="shared" si="57"/>
        <v>0</v>
      </c>
      <c r="CG98" s="539"/>
      <c r="CH98" s="175"/>
      <c r="CI98" s="176"/>
      <c r="CJ98" s="172"/>
      <c r="CK98" s="169"/>
      <c r="CL98" s="169"/>
      <c r="CM98" s="549">
        <f t="shared" si="58"/>
        <v>0</v>
      </c>
      <c r="CN98" s="539"/>
      <c r="CO98" s="175"/>
      <c r="CP98" s="176"/>
      <c r="CQ98" s="172"/>
      <c r="CR98" s="169"/>
      <c r="CS98" s="169"/>
      <c r="CT98" s="549">
        <f t="shared" si="59"/>
        <v>0</v>
      </c>
      <c r="CU98" s="539"/>
      <c r="CV98" s="175"/>
      <c r="CW98" s="176"/>
      <c r="CX98" s="361"/>
      <c r="CY98" s="108"/>
      <c r="CZ98" s="108"/>
      <c r="DA98" s="549">
        <f t="shared" si="60"/>
        <v>0</v>
      </c>
      <c r="DB98" s="539"/>
      <c r="DC98" s="439"/>
      <c r="DD98" s="439"/>
      <c r="DE98" s="108"/>
      <c r="DF98" s="108"/>
      <c r="DG98" s="108"/>
      <c r="DH98" s="549">
        <f t="shared" si="61"/>
        <v>0</v>
      </c>
      <c r="DI98" s="539"/>
      <c r="DJ98" s="439"/>
      <c r="DK98" s="440"/>
      <c r="DL98" s="555">
        <f t="shared" ca="1" si="70"/>
        <v>0</v>
      </c>
      <c r="DM98" s="539">
        <f>DN98*Довідники!$H$2</f>
        <v>0</v>
      </c>
      <c r="DN98" s="549">
        <f t="shared" si="62"/>
        <v>0</v>
      </c>
      <c r="DO98" s="541" t="str">
        <f t="shared" si="63"/>
        <v xml:space="preserve"> </v>
      </c>
      <c r="DP98" s="556" t="str">
        <f>IF(OR(DO98&lt;Довідники!$J$3, DO98&gt;Довідники!$K$3), "!", "")</f>
        <v>!</v>
      </c>
      <c r="DQ98" s="557"/>
      <c r="DR98" s="558" t="str">
        <f t="shared" si="64"/>
        <v/>
      </c>
      <c r="DS98" s="528"/>
      <c r="DT98" s="555"/>
      <c r="DU98" s="539"/>
      <c r="DV98" s="539"/>
      <c r="DW98" s="540"/>
      <c r="DX98" s="557"/>
      <c r="DY98" s="568"/>
      <c r="DZ98" s="569"/>
      <c r="EA98" s="570"/>
      <c r="ED98" s="91" t="e">
        <f t="shared" ca="1" si="71"/>
        <v>#NAME?</v>
      </c>
      <c r="EE98" s="91" t="e">
        <f t="shared" ca="1" si="72"/>
        <v>#NAME?</v>
      </c>
      <c r="EF98" s="91" t="e">
        <f t="shared" ca="1" si="73"/>
        <v>#NAME?</v>
      </c>
      <c r="EG98" s="91" t="e">
        <f t="shared" ca="1" si="74"/>
        <v>#NAME?</v>
      </c>
      <c r="EH98" s="91" t="e">
        <f t="shared" ca="1" si="75"/>
        <v>#NAME?</v>
      </c>
      <c r="EI98" s="91" t="e">
        <f t="shared" ca="1" si="76"/>
        <v>#NAME?</v>
      </c>
      <c r="EJ98" s="91" t="e">
        <f t="shared" ca="1" si="77"/>
        <v>#NAME?</v>
      </c>
      <c r="EL98" s="207" t="str">
        <f t="shared" ca="1" si="78"/>
        <v/>
      </c>
      <c r="EM98" s="91" t="str">
        <f t="shared" si="79"/>
        <v/>
      </c>
      <c r="EN98" s="91" t="str" cm="1">
        <f t="array" ref="EN98">IF(OR(SUM(ISTEXT(R98:T98)*1,ISNUMBER(W98:X98)*1)&gt;0,SUM(ISTEXT(Y98:AA98)*1,ISNUMBER(AD98:AE98)*1)&gt;0,SUM(ISTEXT(AF98:AH98)*1,ISNUMBER(AK98:AL98)*1)&gt;0,SUM(ISTEXT(AM98:AO98)*1,ISNUMBER(AR98:AS98)*1)&gt;0,SUM(ISTEXT(AT98:AV98)*1,ISNUMBER(AY98:AZ98)*1)&gt;0,SUM(ISTEXT(BA98:BC98)*1,ISNUMBER(BF98:BG98)*1)&gt;0,SUM(ISTEXT(BH98:BJ98)*1,ISNUMBER(BM98:BN98)*1)&gt;0,SUM(ISTEXT(BO98:BQ98)*1,ISNUMBER(BT98:BU98)*1)&gt;0,SUM(ISTEXT(BV98:BX98)*1,ISNUMBER(CA98:CB98)*1)&gt;0,SUM(ISTEXT(CC98:CE98)*1,ISNUMBER(CH98:CI98)*1)&gt;0,SUM(ISTEXT(CJ98:CL98)*1,ISNUMBER(CO98:CP98)*1)&gt;0,SUM(ISTEXT(CQ98:CS98)*1,ISNUMBER(CV98:CW98)*1)&gt;0),"!","")</f>
        <v/>
      </c>
      <c r="EO98" s="91" t="e">
        <f t="shared" ca="1" si="80"/>
        <v>#NAME?</v>
      </c>
      <c r="EP98" s="74" t="e">
        <f t="shared" ca="1" si="81"/>
        <v>#NAME?</v>
      </c>
    </row>
    <row r="99" spans="1:146" hidden="1" x14ac:dyDescent="0.2">
      <c r="A99" s="528" t="e">
        <f ca="1">IF(AND(TRIM($B99)&lt;&gt;"",$E99&lt;&gt;"",$EP99=""),MAX($A$10:A98)+1,"")</f>
        <v>#NAME?</v>
      </c>
      <c r="B99" s="312"/>
      <c r="C99" s="531" t="str">
        <f>IF(ISBLANK(D99)=FALSE,VLOOKUP(D99,Довідники!$B$2:$C$45,2,FALSE),"")</f>
        <v/>
      </c>
      <c r="D99" s="410"/>
      <c r="E99" s="313"/>
      <c r="F99" s="538" t="str">
        <f>_xlfn.CONCAT(IF($X99=Довідники!$E$4,$R$4&amp;",",""),IF($AE99=Довідники!$E$4,$Y$4&amp;",",""),IF($AL99=Довідники!$E$4,$AF$4&amp;",",""),IF($AS99=Довідники!$E$4,$AM$4&amp;",",""),IF($AZ99=Довідники!$E$4,$AT$4&amp;",",""),IF($BG99=Довідники!$E$4,$BA$4&amp;",",""),IF($BN99=Довідники!$E$4,$BH$4&amp;",",""),IF($BU99=Довідники!$E$4,$BO$4&amp;",",""),IF($CB99=Довідники!$E$4,$BV$4&amp;",",""),IF($CI99=Довідники!$E$4,$CC$4&amp;",",""),IF($CP99=Довідники!$E$4,$CJ$4&amp;",",""),IF($CW99=Довідники!$E$4,$CQ$4&amp;",",""),IF($DD99=Довідники!$E$4,$CX$4&amp;",",""),IF($DK99=Довідники!$E$4,$DE$4&amp;",",""))</f>
        <v/>
      </c>
      <c r="G99" s="538" t="str">
        <f>_xlfn.CONCAT(IF($X99=Довідники!$E$3,$R$4&amp;",",""),IF($X99=Довідники!$E$5,$R$4&amp;"*,",""),IF($AE99=Довідники!$E$3,$Y$4&amp;",",""),IF($AE99=Довідники!$E$5,$Y$4&amp;"*,",""),IF($AL99=Довідники!$E$3,$AF$4&amp;",",""),IF($AL99=Довідники!$E$5,$AF$4&amp;"*,",""),IF($AS99=Довідники!$E$3,$AM$4&amp;",",""),IF($AS99=Довідники!$E$5,$AM$4&amp;"*,",""),IF($AZ99=Довідники!$E$3,$AT$4&amp;",",""),IF($AZ99=Довідники!$E$5,$AT$4&amp;"*,",""),IF($BG99=Довідники!$E$3,$BA$4&amp;",",""),IF($BG99=Довідники!$E$5,$BA$4&amp;"*,",""),IF($BN99=Довідники!$E$3,$BH$4&amp;",",""),IF($BN99=Довідники!$E$5,$BH$4&amp;"*,",""),IF($BU99=Довідники!$E$3,$BO$4&amp;",",""),IF($BU99=Довідники!$E$5,$BO$4&amp;"*,",""),IF($CB99=Довідники!$E$3,$BV$4&amp;",",""),IF($CB99=Довідники!$E$5,$BV$4&amp;"*,",""),IF($CI99=Довідники!$E$3,$CC$4&amp;",",""),IF($CI99=Довідники!$E$5,$CC$4&amp;"*,",""),IF($CP99=Довідники!$E$3,$CJ$4&amp;",",""),IF($CP99=Довідники!$E$5,$CJ$4&amp;"*,",""),IF($CW99=Довідники!$E$3,$CQ$4&amp;",",""),IF($CW99=Довідники!$E$5,$CQ$4&amp;"*,",""),IF($DD99=Довідники!$E$3,$CX$4&amp;",",""),IF($DD99=Довідники!$E$5,$CX$4&amp;"*,",""),IF($DK99=Довідники!$E$3,$DE$4&amp;",",""),IF($DK99=Довідники!$E$5,$DE$4&amp;"*,",""))</f>
        <v/>
      </c>
      <c r="H99" s="538" t="str">
        <f>_xlfn.CONCAT(IF($W99=Довідники!$N$4,$R$4&amp;",",""),IF($AD99=Довідники!$N$4,$Y$4&amp;",",""),IF($AK99=Довідники!$N$4,$AF$4&amp;",",""),IF($AR99=Довідники!$N$4,$AM$4&amp;",",""),IF($AY99=Довідники!$N$4,$AT$4&amp;",",""),IF($BF99=Довідники!$N$4,$BA$4&amp;",",""),IF($BM99=Довідники!$N$4,$BH$4&amp;",",""),IF($BT99=Довідники!$N$4,$BO$4&amp;",",""),IF($CA99=Довідники!$N$4,$BV$4&amp;",",""),IF($CH99=Довідники!$N$4,$CC$4&amp;",",""),IF($CO99=Довідники!$N$4,$CJ$4&amp;",",""),IF($CV99=Довідники!$N$4,$CQ$4&amp;",",""),IF($DC99=Довідники!$N$4,$CX$4&amp;",",""),IF($DJ99=Довідники!$N$4,$DE$4&amp;",",""))</f>
        <v/>
      </c>
      <c r="I99" s="538" t="str">
        <f>_xlfn.CONCAT(IF($W99=Довідники!$N$3,$R$4&amp;",",""),IF($AD99=Довідники!$N$3,$Y$4&amp;",",""),IF($AK99=Довідники!$N$3,$AF$4&amp;",",""),IF($AR99=Довідники!$N$3,$AM$4&amp;",",""),IF($AY99=Довідники!$N$3,$AT$4&amp;",",""),IF($BF99=Довідники!$N$3,$BA$4&amp;",",""),IF($BM99=Довідники!$N$3,$BH$4&amp;",",""),IF($BT99=Довідники!$N$3,$BO$4&amp;",",""),IF($CA99=Довідники!$N$3,$BV$4&amp;",",""),IF($CH99=Довідники!$N$3,$CC$4&amp;",",""),IF($CO99=Довідники!$N$3,$CJ$4&amp;",",""),IF($CV99=Довідники!$N$3,$CQ$4&amp;",",""),IF($DC99=Довідники!$N$3,$CX$4&amp;",",""),IF($DJ99=Довідники!$N$3,$DE$4&amp;",",""))</f>
        <v/>
      </c>
      <c r="J99" s="538"/>
      <c r="K99" s="538"/>
      <c r="L99" s="538">
        <f t="shared" ca="1" si="65"/>
        <v>0</v>
      </c>
      <c r="M99" s="539">
        <f t="shared" ca="1" si="66"/>
        <v>0</v>
      </c>
      <c r="N99" s="539">
        <f t="shared" ca="1" si="67"/>
        <v>0</v>
      </c>
      <c r="O99" s="540">
        <f t="shared" ca="1" si="68"/>
        <v>0</v>
      </c>
      <c r="P99" s="541" t="str">
        <f t="shared" si="69"/>
        <v/>
      </c>
      <c r="Q99" s="542" t="str">
        <f>IF(IF(TRIM(P99)="",FALSE,OR($P99&lt;Довідники!$J$8,$P99&gt;Довідники!$K$8)),"!","")</f>
        <v/>
      </c>
      <c r="R99" s="172"/>
      <c r="S99" s="169"/>
      <c r="T99" s="169"/>
      <c r="U99" s="549">
        <f t="shared" si="48"/>
        <v>0</v>
      </c>
      <c r="V99" s="539"/>
      <c r="W99" s="175"/>
      <c r="X99" s="176"/>
      <c r="Y99" s="172"/>
      <c r="Z99" s="169"/>
      <c r="AA99" s="169"/>
      <c r="AB99" s="549">
        <f t="shared" si="49"/>
        <v>0</v>
      </c>
      <c r="AC99" s="539"/>
      <c r="AD99" s="175"/>
      <c r="AE99" s="176"/>
      <c r="AF99" s="172"/>
      <c r="AG99" s="169"/>
      <c r="AH99" s="169"/>
      <c r="AI99" s="549">
        <f t="shared" si="50"/>
        <v>0</v>
      </c>
      <c r="AJ99" s="539"/>
      <c r="AK99" s="175"/>
      <c r="AL99" s="176"/>
      <c r="AM99" s="172"/>
      <c r="AN99" s="169"/>
      <c r="AO99" s="169"/>
      <c r="AP99" s="549">
        <f t="shared" si="51"/>
        <v>0</v>
      </c>
      <c r="AQ99" s="539"/>
      <c r="AR99" s="175"/>
      <c r="AS99" s="176"/>
      <c r="AT99" s="172"/>
      <c r="AU99" s="169"/>
      <c r="AV99" s="169"/>
      <c r="AW99" s="549">
        <f t="shared" si="52"/>
        <v>0</v>
      </c>
      <c r="AX99" s="539"/>
      <c r="AY99" s="175"/>
      <c r="AZ99" s="176"/>
      <c r="BA99" s="172"/>
      <c r="BB99" s="169"/>
      <c r="BC99" s="169"/>
      <c r="BD99" s="549">
        <f t="shared" si="53"/>
        <v>0</v>
      </c>
      <c r="BE99" s="539"/>
      <c r="BF99" s="175"/>
      <c r="BG99" s="176"/>
      <c r="BH99" s="172"/>
      <c r="BI99" s="169"/>
      <c r="BJ99" s="169"/>
      <c r="BK99" s="549">
        <f t="shared" si="54"/>
        <v>0</v>
      </c>
      <c r="BL99" s="539"/>
      <c r="BM99" s="175"/>
      <c r="BN99" s="176"/>
      <c r="BO99" s="172"/>
      <c r="BP99" s="169"/>
      <c r="BQ99" s="169"/>
      <c r="BR99" s="549">
        <f t="shared" si="55"/>
        <v>0</v>
      </c>
      <c r="BS99" s="539"/>
      <c r="BT99" s="175"/>
      <c r="BU99" s="176"/>
      <c r="BV99" s="172"/>
      <c r="BW99" s="169"/>
      <c r="BX99" s="169"/>
      <c r="BY99" s="549">
        <f t="shared" si="56"/>
        <v>0</v>
      </c>
      <c r="BZ99" s="539"/>
      <c r="CA99" s="175"/>
      <c r="CB99" s="176"/>
      <c r="CC99" s="172"/>
      <c r="CD99" s="169"/>
      <c r="CE99" s="169"/>
      <c r="CF99" s="549">
        <f t="shared" si="57"/>
        <v>0</v>
      </c>
      <c r="CG99" s="539"/>
      <c r="CH99" s="175"/>
      <c r="CI99" s="176"/>
      <c r="CJ99" s="172"/>
      <c r="CK99" s="169"/>
      <c r="CL99" s="169"/>
      <c r="CM99" s="549">
        <f t="shared" si="58"/>
        <v>0</v>
      </c>
      <c r="CN99" s="539"/>
      <c r="CO99" s="175"/>
      <c r="CP99" s="176"/>
      <c r="CQ99" s="172"/>
      <c r="CR99" s="169"/>
      <c r="CS99" s="169"/>
      <c r="CT99" s="549">
        <f t="shared" si="59"/>
        <v>0</v>
      </c>
      <c r="CU99" s="539"/>
      <c r="CV99" s="175"/>
      <c r="CW99" s="176"/>
      <c r="CX99" s="361"/>
      <c r="CY99" s="108"/>
      <c r="CZ99" s="108"/>
      <c r="DA99" s="549">
        <f t="shared" si="60"/>
        <v>0</v>
      </c>
      <c r="DB99" s="539"/>
      <c r="DC99" s="439"/>
      <c r="DD99" s="439"/>
      <c r="DE99" s="108"/>
      <c r="DF99" s="108"/>
      <c r="DG99" s="108"/>
      <c r="DH99" s="549">
        <f t="shared" si="61"/>
        <v>0</v>
      </c>
      <c r="DI99" s="539"/>
      <c r="DJ99" s="439"/>
      <c r="DK99" s="440"/>
      <c r="DL99" s="555">
        <f t="shared" ca="1" si="70"/>
        <v>0</v>
      </c>
      <c r="DM99" s="539">
        <f>DN99*Довідники!$H$2</f>
        <v>0</v>
      </c>
      <c r="DN99" s="549">
        <f t="shared" si="62"/>
        <v>0</v>
      </c>
      <c r="DO99" s="541" t="str">
        <f t="shared" si="63"/>
        <v xml:space="preserve"> </v>
      </c>
      <c r="DP99" s="556" t="str">
        <f>IF(OR(DO99&lt;Довідники!$J$3, DO99&gt;Довідники!$K$3), "!", "")</f>
        <v>!</v>
      </c>
      <c r="DQ99" s="557"/>
      <c r="DR99" s="558" t="str">
        <f t="shared" si="64"/>
        <v/>
      </c>
      <c r="DS99" s="528"/>
      <c r="DT99" s="555"/>
      <c r="DU99" s="539"/>
      <c r="DV99" s="539"/>
      <c r="DW99" s="540"/>
      <c r="DX99" s="557"/>
      <c r="DY99" s="568"/>
      <c r="DZ99" s="569"/>
      <c r="EA99" s="570"/>
      <c r="ED99" s="91" t="e">
        <f t="shared" ca="1" si="71"/>
        <v>#NAME?</v>
      </c>
      <c r="EE99" s="91" t="e">
        <f t="shared" ca="1" si="72"/>
        <v>#NAME?</v>
      </c>
      <c r="EF99" s="91" t="e">
        <f t="shared" ca="1" si="73"/>
        <v>#NAME?</v>
      </c>
      <c r="EG99" s="91" t="e">
        <f t="shared" ca="1" si="74"/>
        <v>#NAME?</v>
      </c>
      <c r="EH99" s="91" t="e">
        <f t="shared" ca="1" si="75"/>
        <v>#NAME?</v>
      </c>
      <c r="EI99" s="91" t="e">
        <f t="shared" ca="1" si="76"/>
        <v>#NAME?</v>
      </c>
      <c r="EJ99" s="91" t="e">
        <f t="shared" ca="1" si="77"/>
        <v>#NAME?</v>
      </c>
      <c r="EL99" s="207" t="str">
        <f t="shared" ca="1" si="78"/>
        <v/>
      </c>
      <c r="EM99" s="91" t="str">
        <f t="shared" si="79"/>
        <v/>
      </c>
      <c r="EN99" s="91" t="str" cm="1">
        <f t="array" ref="EN99">IF(OR(SUM(ISTEXT(R99:T99)*1,ISNUMBER(W99:X99)*1)&gt;0,SUM(ISTEXT(Y99:AA99)*1,ISNUMBER(AD99:AE99)*1)&gt;0,SUM(ISTEXT(AF99:AH99)*1,ISNUMBER(AK99:AL99)*1)&gt;0,SUM(ISTEXT(AM99:AO99)*1,ISNUMBER(AR99:AS99)*1)&gt;0,SUM(ISTEXT(AT99:AV99)*1,ISNUMBER(AY99:AZ99)*1)&gt;0,SUM(ISTEXT(BA99:BC99)*1,ISNUMBER(BF99:BG99)*1)&gt;0,SUM(ISTEXT(BH99:BJ99)*1,ISNUMBER(BM99:BN99)*1)&gt;0,SUM(ISTEXT(BO99:BQ99)*1,ISNUMBER(BT99:BU99)*1)&gt;0,SUM(ISTEXT(BV99:BX99)*1,ISNUMBER(CA99:CB99)*1)&gt;0,SUM(ISTEXT(CC99:CE99)*1,ISNUMBER(CH99:CI99)*1)&gt;0,SUM(ISTEXT(CJ99:CL99)*1,ISNUMBER(CO99:CP99)*1)&gt;0,SUM(ISTEXT(CQ99:CS99)*1,ISNUMBER(CV99:CW99)*1)&gt;0),"!","")</f>
        <v/>
      </c>
      <c r="EO99" s="91" t="e">
        <f t="shared" ca="1" si="80"/>
        <v>#NAME?</v>
      </c>
      <c r="EP99" s="74" t="e">
        <f t="shared" ca="1" si="81"/>
        <v>#NAME?</v>
      </c>
    </row>
    <row r="100" spans="1:146" hidden="1" x14ac:dyDescent="0.2">
      <c r="A100" s="528" t="e">
        <f ca="1">IF(AND(TRIM($B100)&lt;&gt;"",$E100&lt;&gt;"",$EP100=""),MAX($A$10:A99)+1,"")</f>
        <v>#NAME?</v>
      </c>
      <c r="B100" s="312"/>
      <c r="C100" s="531" t="str">
        <f>IF(ISBLANK(D100)=FALSE,VLOOKUP(D100,Довідники!$B$2:$C$45,2,FALSE),"")</f>
        <v/>
      </c>
      <c r="D100" s="410"/>
      <c r="E100" s="313"/>
      <c r="F100" s="538" t="str">
        <f>_xlfn.CONCAT(IF($X100=Довідники!$E$4,$R$4&amp;",",""),IF($AE100=Довідники!$E$4,$Y$4&amp;",",""),IF($AL100=Довідники!$E$4,$AF$4&amp;",",""),IF($AS100=Довідники!$E$4,$AM$4&amp;",",""),IF($AZ100=Довідники!$E$4,$AT$4&amp;",",""),IF($BG100=Довідники!$E$4,$BA$4&amp;",",""),IF($BN100=Довідники!$E$4,$BH$4&amp;",",""),IF($BU100=Довідники!$E$4,$BO$4&amp;",",""),IF($CB100=Довідники!$E$4,$BV$4&amp;",",""),IF($CI100=Довідники!$E$4,$CC$4&amp;",",""),IF($CP100=Довідники!$E$4,$CJ$4&amp;",",""),IF($CW100=Довідники!$E$4,$CQ$4&amp;",",""),IF($DD100=Довідники!$E$4,$CX$4&amp;",",""),IF($DK100=Довідники!$E$4,$DE$4&amp;",",""))</f>
        <v/>
      </c>
      <c r="G100" s="538" t="str">
        <f>_xlfn.CONCAT(IF($X100=Довідники!$E$3,$R$4&amp;",",""),IF($X100=Довідники!$E$5,$R$4&amp;"*,",""),IF($AE100=Довідники!$E$3,$Y$4&amp;",",""),IF($AE100=Довідники!$E$5,$Y$4&amp;"*,",""),IF($AL100=Довідники!$E$3,$AF$4&amp;",",""),IF($AL100=Довідники!$E$5,$AF$4&amp;"*,",""),IF($AS100=Довідники!$E$3,$AM$4&amp;",",""),IF($AS100=Довідники!$E$5,$AM$4&amp;"*,",""),IF($AZ100=Довідники!$E$3,$AT$4&amp;",",""),IF($AZ100=Довідники!$E$5,$AT$4&amp;"*,",""),IF($BG100=Довідники!$E$3,$BA$4&amp;",",""),IF($BG100=Довідники!$E$5,$BA$4&amp;"*,",""),IF($BN100=Довідники!$E$3,$BH$4&amp;",",""),IF($BN100=Довідники!$E$5,$BH$4&amp;"*,",""),IF($BU100=Довідники!$E$3,$BO$4&amp;",",""),IF($BU100=Довідники!$E$5,$BO$4&amp;"*,",""),IF($CB100=Довідники!$E$3,$BV$4&amp;",",""),IF($CB100=Довідники!$E$5,$BV$4&amp;"*,",""),IF($CI100=Довідники!$E$3,$CC$4&amp;",",""),IF($CI100=Довідники!$E$5,$CC$4&amp;"*,",""),IF($CP100=Довідники!$E$3,$CJ$4&amp;",",""),IF($CP100=Довідники!$E$5,$CJ$4&amp;"*,",""),IF($CW100=Довідники!$E$3,$CQ$4&amp;",",""),IF($CW100=Довідники!$E$5,$CQ$4&amp;"*,",""),IF($DD100=Довідники!$E$3,$CX$4&amp;",",""),IF($DD100=Довідники!$E$5,$CX$4&amp;"*,",""),IF($DK100=Довідники!$E$3,$DE$4&amp;",",""),IF($DK100=Довідники!$E$5,$DE$4&amp;"*,",""))</f>
        <v/>
      </c>
      <c r="H100" s="538" t="str">
        <f>_xlfn.CONCAT(IF($W100=Довідники!$N$4,$R$4&amp;",",""),IF($AD100=Довідники!$N$4,$Y$4&amp;",",""),IF($AK100=Довідники!$N$4,$AF$4&amp;",",""),IF($AR100=Довідники!$N$4,$AM$4&amp;",",""),IF($AY100=Довідники!$N$4,$AT$4&amp;",",""),IF($BF100=Довідники!$N$4,$BA$4&amp;",",""),IF($BM100=Довідники!$N$4,$BH$4&amp;",",""),IF($BT100=Довідники!$N$4,$BO$4&amp;",",""),IF($CA100=Довідники!$N$4,$BV$4&amp;",",""),IF($CH100=Довідники!$N$4,$CC$4&amp;",",""),IF($CO100=Довідники!$N$4,$CJ$4&amp;",",""),IF($CV100=Довідники!$N$4,$CQ$4&amp;",",""),IF($DC100=Довідники!$N$4,$CX$4&amp;",",""),IF($DJ100=Довідники!$N$4,$DE$4&amp;",",""))</f>
        <v/>
      </c>
      <c r="I100" s="538" t="str">
        <f>_xlfn.CONCAT(IF($W100=Довідники!$N$3,$R$4&amp;",",""),IF($AD100=Довідники!$N$3,$Y$4&amp;",",""),IF($AK100=Довідники!$N$3,$AF$4&amp;",",""),IF($AR100=Довідники!$N$3,$AM$4&amp;",",""),IF($AY100=Довідники!$N$3,$AT$4&amp;",",""),IF($BF100=Довідники!$N$3,$BA$4&amp;",",""),IF($BM100=Довідники!$N$3,$BH$4&amp;",",""),IF($BT100=Довідники!$N$3,$BO$4&amp;",",""),IF($CA100=Довідники!$N$3,$BV$4&amp;",",""),IF($CH100=Довідники!$N$3,$CC$4&amp;",",""),IF($CO100=Довідники!$N$3,$CJ$4&amp;",",""),IF($CV100=Довідники!$N$3,$CQ$4&amp;",",""),IF($DC100=Довідники!$N$3,$CX$4&amp;",",""),IF($DJ100=Довідники!$N$3,$DE$4&amp;",",""))</f>
        <v/>
      </c>
      <c r="J100" s="538"/>
      <c r="K100" s="538"/>
      <c r="L100" s="538">
        <f t="shared" ca="1" si="65"/>
        <v>0</v>
      </c>
      <c r="M100" s="539">
        <f t="shared" ca="1" si="66"/>
        <v>0</v>
      </c>
      <c r="N100" s="539">
        <f t="shared" ca="1" si="67"/>
        <v>0</v>
      </c>
      <c r="O100" s="540">
        <f t="shared" ca="1" si="68"/>
        <v>0</v>
      </c>
      <c r="P100" s="541" t="str">
        <f t="shared" si="69"/>
        <v/>
      </c>
      <c r="Q100" s="542" t="str">
        <f>IF(IF(TRIM(P100)="",FALSE,OR($P100&lt;Довідники!$J$8,$P100&gt;Довідники!$K$8)),"!","")</f>
        <v/>
      </c>
      <c r="R100" s="172"/>
      <c r="S100" s="169"/>
      <c r="T100" s="169"/>
      <c r="U100" s="549">
        <f t="shared" si="48"/>
        <v>0</v>
      </c>
      <c r="V100" s="539"/>
      <c r="W100" s="175"/>
      <c r="X100" s="176"/>
      <c r="Y100" s="172"/>
      <c r="Z100" s="169"/>
      <c r="AA100" s="169"/>
      <c r="AB100" s="549">
        <f t="shared" si="49"/>
        <v>0</v>
      </c>
      <c r="AC100" s="539"/>
      <c r="AD100" s="175"/>
      <c r="AE100" s="176"/>
      <c r="AF100" s="172"/>
      <c r="AG100" s="169"/>
      <c r="AH100" s="169"/>
      <c r="AI100" s="549">
        <f t="shared" si="50"/>
        <v>0</v>
      </c>
      <c r="AJ100" s="539"/>
      <c r="AK100" s="175"/>
      <c r="AL100" s="176"/>
      <c r="AM100" s="172"/>
      <c r="AN100" s="169"/>
      <c r="AO100" s="169"/>
      <c r="AP100" s="549">
        <f t="shared" si="51"/>
        <v>0</v>
      </c>
      <c r="AQ100" s="539"/>
      <c r="AR100" s="175"/>
      <c r="AS100" s="176"/>
      <c r="AT100" s="172"/>
      <c r="AU100" s="169"/>
      <c r="AV100" s="169"/>
      <c r="AW100" s="549">
        <f t="shared" si="52"/>
        <v>0</v>
      </c>
      <c r="AX100" s="539"/>
      <c r="AY100" s="175"/>
      <c r="AZ100" s="176"/>
      <c r="BA100" s="172"/>
      <c r="BB100" s="169"/>
      <c r="BC100" s="169"/>
      <c r="BD100" s="549">
        <f t="shared" si="53"/>
        <v>0</v>
      </c>
      <c r="BE100" s="539"/>
      <c r="BF100" s="175"/>
      <c r="BG100" s="176"/>
      <c r="BH100" s="172"/>
      <c r="BI100" s="169"/>
      <c r="BJ100" s="169"/>
      <c r="BK100" s="549">
        <f t="shared" si="54"/>
        <v>0</v>
      </c>
      <c r="BL100" s="539"/>
      <c r="BM100" s="175"/>
      <c r="BN100" s="176"/>
      <c r="BO100" s="172"/>
      <c r="BP100" s="169"/>
      <c r="BQ100" s="169"/>
      <c r="BR100" s="549">
        <f t="shared" si="55"/>
        <v>0</v>
      </c>
      <c r="BS100" s="539"/>
      <c r="BT100" s="175"/>
      <c r="BU100" s="176"/>
      <c r="BV100" s="172"/>
      <c r="BW100" s="169"/>
      <c r="BX100" s="169"/>
      <c r="BY100" s="549">
        <f t="shared" si="56"/>
        <v>0</v>
      </c>
      <c r="BZ100" s="539"/>
      <c r="CA100" s="175"/>
      <c r="CB100" s="176"/>
      <c r="CC100" s="172"/>
      <c r="CD100" s="169"/>
      <c r="CE100" s="169"/>
      <c r="CF100" s="549">
        <f t="shared" si="57"/>
        <v>0</v>
      </c>
      <c r="CG100" s="539"/>
      <c r="CH100" s="175"/>
      <c r="CI100" s="176"/>
      <c r="CJ100" s="172"/>
      <c r="CK100" s="169"/>
      <c r="CL100" s="169"/>
      <c r="CM100" s="549">
        <f t="shared" si="58"/>
        <v>0</v>
      </c>
      <c r="CN100" s="539"/>
      <c r="CO100" s="175"/>
      <c r="CP100" s="176"/>
      <c r="CQ100" s="172"/>
      <c r="CR100" s="169"/>
      <c r="CS100" s="169"/>
      <c r="CT100" s="549">
        <f t="shared" si="59"/>
        <v>0</v>
      </c>
      <c r="CU100" s="539"/>
      <c r="CV100" s="175"/>
      <c r="CW100" s="176"/>
      <c r="CX100" s="361"/>
      <c r="CY100" s="108"/>
      <c r="CZ100" s="108"/>
      <c r="DA100" s="549">
        <f t="shared" si="60"/>
        <v>0</v>
      </c>
      <c r="DB100" s="539"/>
      <c r="DC100" s="439"/>
      <c r="DD100" s="439"/>
      <c r="DE100" s="108"/>
      <c r="DF100" s="108"/>
      <c r="DG100" s="108"/>
      <c r="DH100" s="549">
        <f t="shared" si="61"/>
        <v>0</v>
      </c>
      <c r="DI100" s="539"/>
      <c r="DJ100" s="439"/>
      <c r="DK100" s="440"/>
      <c r="DL100" s="555">
        <f t="shared" ca="1" si="70"/>
        <v>0</v>
      </c>
      <c r="DM100" s="539">
        <f>DN100*Довідники!$H$2</f>
        <v>0</v>
      </c>
      <c r="DN100" s="549">
        <f t="shared" si="62"/>
        <v>0</v>
      </c>
      <c r="DO100" s="541" t="str">
        <f t="shared" si="63"/>
        <v xml:space="preserve"> </v>
      </c>
      <c r="DP100" s="556" t="str">
        <f>IF(OR(DO100&lt;Довідники!$J$3, DO100&gt;Довідники!$K$3), "!", "")</f>
        <v>!</v>
      </c>
      <c r="DQ100" s="557"/>
      <c r="DR100" s="558" t="str">
        <f t="shared" si="64"/>
        <v/>
      </c>
      <c r="DS100" s="528"/>
      <c r="DT100" s="555"/>
      <c r="DU100" s="539"/>
      <c r="DV100" s="539"/>
      <c r="DW100" s="540"/>
      <c r="DX100" s="557"/>
      <c r="DY100" s="568"/>
      <c r="DZ100" s="569"/>
      <c r="EA100" s="570"/>
      <c r="ED100" s="91" t="e">
        <f t="shared" ca="1" si="71"/>
        <v>#NAME?</v>
      </c>
      <c r="EE100" s="91" t="e">
        <f t="shared" ca="1" si="72"/>
        <v>#NAME?</v>
      </c>
      <c r="EF100" s="91" t="e">
        <f t="shared" ca="1" si="73"/>
        <v>#NAME?</v>
      </c>
      <c r="EG100" s="91" t="e">
        <f t="shared" ca="1" si="74"/>
        <v>#NAME?</v>
      </c>
      <c r="EH100" s="91" t="e">
        <f t="shared" ca="1" si="75"/>
        <v>#NAME?</v>
      </c>
      <c r="EI100" s="91" t="e">
        <f t="shared" ca="1" si="76"/>
        <v>#NAME?</v>
      </c>
      <c r="EJ100" s="91" t="e">
        <f t="shared" ca="1" si="77"/>
        <v>#NAME?</v>
      </c>
      <c r="EL100" s="207" t="str">
        <f t="shared" ca="1" si="78"/>
        <v/>
      </c>
      <c r="EM100" s="91" t="str">
        <f t="shared" si="79"/>
        <v/>
      </c>
      <c r="EN100" s="91" t="str" cm="1">
        <f t="array" ref="EN100">IF(OR(SUM(ISTEXT(R100:T100)*1,ISNUMBER(W100:X100)*1)&gt;0,SUM(ISTEXT(Y100:AA100)*1,ISNUMBER(AD100:AE100)*1)&gt;0,SUM(ISTEXT(AF100:AH100)*1,ISNUMBER(AK100:AL100)*1)&gt;0,SUM(ISTEXT(AM100:AO100)*1,ISNUMBER(AR100:AS100)*1)&gt;0,SUM(ISTEXT(AT100:AV100)*1,ISNUMBER(AY100:AZ100)*1)&gt;0,SUM(ISTEXT(BA100:BC100)*1,ISNUMBER(BF100:BG100)*1)&gt;0,SUM(ISTEXT(BH100:BJ100)*1,ISNUMBER(BM100:BN100)*1)&gt;0,SUM(ISTEXT(BO100:BQ100)*1,ISNUMBER(BT100:BU100)*1)&gt;0,SUM(ISTEXT(BV100:BX100)*1,ISNUMBER(CA100:CB100)*1)&gt;0,SUM(ISTEXT(CC100:CE100)*1,ISNUMBER(CH100:CI100)*1)&gt;0,SUM(ISTEXT(CJ100:CL100)*1,ISNUMBER(CO100:CP100)*1)&gt;0,SUM(ISTEXT(CQ100:CS100)*1,ISNUMBER(CV100:CW100)*1)&gt;0),"!","")</f>
        <v/>
      </c>
      <c r="EO100" s="91" t="e">
        <f t="shared" ca="1" si="80"/>
        <v>#NAME?</v>
      </c>
      <c r="EP100" s="74" t="e">
        <f t="shared" ca="1" si="81"/>
        <v>#NAME?</v>
      </c>
    </row>
    <row r="101" spans="1:146" hidden="1" x14ac:dyDescent="0.2">
      <c r="A101" s="528" t="e">
        <f ca="1">IF(AND(TRIM($B101)&lt;&gt;"",$E101&lt;&gt;"",$EP101=""),MAX($A$10:A100)+1,"")</f>
        <v>#NAME?</v>
      </c>
      <c r="B101" s="312"/>
      <c r="C101" s="531" t="str">
        <f>IF(ISBLANK(D101)=FALSE,VLOOKUP(D101,Довідники!$B$2:$C$45,2,FALSE),"")</f>
        <v/>
      </c>
      <c r="D101" s="410"/>
      <c r="E101" s="313"/>
      <c r="F101" s="538" t="str">
        <f>_xlfn.CONCAT(IF($X101=Довідники!$E$4,$R$4&amp;",",""),IF($AE101=Довідники!$E$4,$Y$4&amp;",",""),IF($AL101=Довідники!$E$4,$AF$4&amp;",",""),IF($AS101=Довідники!$E$4,$AM$4&amp;",",""),IF($AZ101=Довідники!$E$4,$AT$4&amp;",",""),IF($BG101=Довідники!$E$4,$BA$4&amp;",",""),IF($BN101=Довідники!$E$4,$BH$4&amp;",",""),IF($BU101=Довідники!$E$4,$BO$4&amp;",",""),IF($CB101=Довідники!$E$4,$BV$4&amp;",",""),IF($CI101=Довідники!$E$4,$CC$4&amp;",",""),IF($CP101=Довідники!$E$4,$CJ$4&amp;",",""),IF($CW101=Довідники!$E$4,$CQ$4&amp;",",""),IF($DD101=Довідники!$E$4,$CX$4&amp;",",""),IF($DK101=Довідники!$E$4,$DE$4&amp;",",""))</f>
        <v/>
      </c>
      <c r="G101" s="538" t="str">
        <f>_xlfn.CONCAT(IF($X101=Довідники!$E$3,$R$4&amp;",",""),IF($X101=Довідники!$E$5,$R$4&amp;"*,",""),IF($AE101=Довідники!$E$3,$Y$4&amp;",",""),IF($AE101=Довідники!$E$5,$Y$4&amp;"*,",""),IF($AL101=Довідники!$E$3,$AF$4&amp;",",""),IF($AL101=Довідники!$E$5,$AF$4&amp;"*,",""),IF($AS101=Довідники!$E$3,$AM$4&amp;",",""),IF($AS101=Довідники!$E$5,$AM$4&amp;"*,",""),IF($AZ101=Довідники!$E$3,$AT$4&amp;",",""),IF($AZ101=Довідники!$E$5,$AT$4&amp;"*,",""),IF($BG101=Довідники!$E$3,$BA$4&amp;",",""),IF($BG101=Довідники!$E$5,$BA$4&amp;"*,",""),IF($BN101=Довідники!$E$3,$BH$4&amp;",",""),IF($BN101=Довідники!$E$5,$BH$4&amp;"*,",""),IF($BU101=Довідники!$E$3,$BO$4&amp;",",""),IF($BU101=Довідники!$E$5,$BO$4&amp;"*,",""),IF($CB101=Довідники!$E$3,$BV$4&amp;",",""),IF($CB101=Довідники!$E$5,$BV$4&amp;"*,",""),IF($CI101=Довідники!$E$3,$CC$4&amp;",",""),IF($CI101=Довідники!$E$5,$CC$4&amp;"*,",""),IF($CP101=Довідники!$E$3,$CJ$4&amp;",",""),IF($CP101=Довідники!$E$5,$CJ$4&amp;"*,",""),IF($CW101=Довідники!$E$3,$CQ$4&amp;",",""),IF($CW101=Довідники!$E$5,$CQ$4&amp;"*,",""),IF($DD101=Довідники!$E$3,$CX$4&amp;",",""),IF($DD101=Довідники!$E$5,$CX$4&amp;"*,",""),IF($DK101=Довідники!$E$3,$DE$4&amp;",",""),IF($DK101=Довідники!$E$5,$DE$4&amp;"*,",""))</f>
        <v/>
      </c>
      <c r="H101" s="538" t="str">
        <f>_xlfn.CONCAT(IF($W101=Довідники!$N$4,$R$4&amp;",",""),IF($AD101=Довідники!$N$4,$Y$4&amp;",",""),IF($AK101=Довідники!$N$4,$AF$4&amp;",",""),IF($AR101=Довідники!$N$4,$AM$4&amp;",",""),IF($AY101=Довідники!$N$4,$AT$4&amp;",",""),IF($BF101=Довідники!$N$4,$BA$4&amp;",",""),IF($BM101=Довідники!$N$4,$BH$4&amp;",",""),IF($BT101=Довідники!$N$4,$BO$4&amp;",",""),IF($CA101=Довідники!$N$4,$BV$4&amp;",",""),IF($CH101=Довідники!$N$4,$CC$4&amp;",",""),IF($CO101=Довідники!$N$4,$CJ$4&amp;",",""),IF($CV101=Довідники!$N$4,$CQ$4&amp;",",""),IF($DC101=Довідники!$N$4,$CX$4&amp;",",""),IF($DJ101=Довідники!$N$4,$DE$4&amp;",",""))</f>
        <v/>
      </c>
      <c r="I101" s="538" t="str">
        <f>_xlfn.CONCAT(IF($W101=Довідники!$N$3,$R$4&amp;",",""),IF($AD101=Довідники!$N$3,$Y$4&amp;",",""),IF($AK101=Довідники!$N$3,$AF$4&amp;",",""),IF($AR101=Довідники!$N$3,$AM$4&amp;",",""),IF($AY101=Довідники!$N$3,$AT$4&amp;",",""),IF($BF101=Довідники!$N$3,$BA$4&amp;",",""),IF($BM101=Довідники!$N$3,$BH$4&amp;",",""),IF($BT101=Довідники!$N$3,$BO$4&amp;",",""),IF($CA101=Довідники!$N$3,$BV$4&amp;",",""),IF($CH101=Довідники!$N$3,$CC$4&amp;",",""),IF($CO101=Довідники!$N$3,$CJ$4&amp;",",""),IF($CV101=Довідники!$N$3,$CQ$4&amp;",",""),IF($DC101=Довідники!$N$3,$CX$4&amp;",",""),IF($DJ101=Довідники!$N$3,$DE$4&amp;",",""))</f>
        <v/>
      </c>
      <c r="J101" s="538"/>
      <c r="K101" s="538"/>
      <c r="L101" s="538">
        <f t="shared" ca="1" si="65"/>
        <v>0</v>
      </c>
      <c r="M101" s="539">
        <f t="shared" ca="1" si="66"/>
        <v>0</v>
      </c>
      <c r="N101" s="539">
        <f t="shared" ca="1" si="67"/>
        <v>0</v>
      </c>
      <c r="O101" s="540">
        <f t="shared" ca="1" si="68"/>
        <v>0</v>
      </c>
      <c r="P101" s="541" t="str">
        <f t="shared" si="69"/>
        <v/>
      </c>
      <c r="Q101" s="542" t="str">
        <f>IF(IF(TRIM(P101)="",FALSE,OR($P101&lt;Довідники!$J$8,$P101&gt;Довідники!$K$8)),"!","")</f>
        <v/>
      </c>
      <c r="R101" s="172"/>
      <c r="S101" s="169"/>
      <c r="T101" s="169"/>
      <c r="U101" s="549">
        <f t="shared" si="48"/>
        <v>0</v>
      </c>
      <c r="V101" s="539"/>
      <c r="W101" s="175"/>
      <c r="X101" s="176"/>
      <c r="Y101" s="172"/>
      <c r="Z101" s="169"/>
      <c r="AA101" s="169"/>
      <c r="AB101" s="549">
        <f t="shared" si="49"/>
        <v>0</v>
      </c>
      <c r="AC101" s="539"/>
      <c r="AD101" s="175"/>
      <c r="AE101" s="176"/>
      <c r="AF101" s="172"/>
      <c r="AG101" s="169"/>
      <c r="AH101" s="169"/>
      <c r="AI101" s="549">
        <f t="shared" si="50"/>
        <v>0</v>
      </c>
      <c r="AJ101" s="539"/>
      <c r="AK101" s="175"/>
      <c r="AL101" s="176"/>
      <c r="AM101" s="172"/>
      <c r="AN101" s="169"/>
      <c r="AO101" s="169"/>
      <c r="AP101" s="549">
        <f t="shared" si="51"/>
        <v>0</v>
      </c>
      <c r="AQ101" s="539"/>
      <c r="AR101" s="175"/>
      <c r="AS101" s="176"/>
      <c r="AT101" s="172"/>
      <c r="AU101" s="169"/>
      <c r="AV101" s="169"/>
      <c r="AW101" s="549">
        <f t="shared" si="52"/>
        <v>0</v>
      </c>
      <c r="AX101" s="539"/>
      <c r="AY101" s="175"/>
      <c r="AZ101" s="176"/>
      <c r="BA101" s="172"/>
      <c r="BB101" s="169"/>
      <c r="BC101" s="169"/>
      <c r="BD101" s="549">
        <f t="shared" si="53"/>
        <v>0</v>
      </c>
      <c r="BE101" s="539"/>
      <c r="BF101" s="175"/>
      <c r="BG101" s="176"/>
      <c r="BH101" s="172"/>
      <c r="BI101" s="169"/>
      <c r="BJ101" s="169"/>
      <c r="BK101" s="549">
        <f t="shared" si="54"/>
        <v>0</v>
      </c>
      <c r="BL101" s="539"/>
      <c r="BM101" s="175"/>
      <c r="BN101" s="176"/>
      <c r="BO101" s="172"/>
      <c r="BP101" s="169"/>
      <c r="BQ101" s="169"/>
      <c r="BR101" s="549">
        <f t="shared" si="55"/>
        <v>0</v>
      </c>
      <c r="BS101" s="539"/>
      <c r="BT101" s="175"/>
      <c r="BU101" s="176"/>
      <c r="BV101" s="172"/>
      <c r="BW101" s="169"/>
      <c r="BX101" s="169"/>
      <c r="BY101" s="549">
        <f t="shared" si="56"/>
        <v>0</v>
      </c>
      <c r="BZ101" s="539"/>
      <c r="CA101" s="175"/>
      <c r="CB101" s="176"/>
      <c r="CC101" s="172"/>
      <c r="CD101" s="169"/>
      <c r="CE101" s="169"/>
      <c r="CF101" s="549">
        <f t="shared" si="57"/>
        <v>0</v>
      </c>
      <c r="CG101" s="539"/>
      <c r="CH101" s="175"/>
      <c r="CI101" s="176"/>
      <c r="CJ101" s="172"/>
      <c r="CK101" s="169"/>
      <c r="CL101" s="169"/>
      <c r="CM101" s="549">
        <f t="shared" si="58"/>
        <v>0</v>
      </c>
      <c r="CN101" s="539"/>
      <c r="CO101" s="175"/>
      <c r="CP101" s="176"/>
      <c r="CQ101" s="172"/>
      <c r="CR101" s="169"/>
      <c r="CS101" s="169"/>
      <c r="CT101" s="549">
        <f t="shared" si="59"/>
        <v>0</v>
      </c>
      <c r="CU101" s="539"/>
      <c r="CV101" s="175"/>
      <c r="CW101" s="176"/>
      <c r="CX101" s="361"/>
      <c r="CY101" s="108"/>
      <c r="CZ101" s="108"/>
      <c r="DA101" s="549">
        <f t="shared" si="60"/>
        <v>0</v>
      </c>
      <c r="DB101" s="539"/>
      <c r="DC101" s="439"/>
      <c r="DD101" s="439"/>
      <c r="DE101" s="108"/>
      <c r="DF101" s="108"/>
      <c r="DG101" s="108"/>
      <c r="DH101" s="549">
        <f t="shared" si="61"/>
        <v>0</v>
      </c>
      <c r="DI101" s="539"/>
      <c r="DJ101" s="439"/>
      <c r="DK101" s="440"/>
      <c r="DL101" s="555">
        <f t="shared" ca="1" si="70"/>
        <v>0</v>
      </c>
      <c r="DM101" s="539">
        <f>DN101*Довідники!$H$2</f>
        <v>0</v>
      </c>
      <c r="DN101" s="549">
        <f t="shared" si="62"/>
        <v>0</v>
      </c>
      <c r="DO101" s="541" t="str">
        <f t="shared" si="63"/>
        <v xml:space="preserve"> </v>
      </c>
      <c r="DP101" s="556" t="str">
        <f>IF(OR(DO101&lt;Довідники!$J$3, DO101&gt;Довідники!$K$3), "!", "")</f>
        <v>!</v>
      </c>
      <c r="DQ101" s="557"/>
      <c r="DR101" s="558" t="str">
        <f t="shared" si="64"/>
        <v/>
      </c>
      <c r="DS101" s="528"/>
      <c r="DT101" s="555"/>
      <c r="DU101" s="539"/>
      <c r="DV101" s="539"/>
      <c r="DW101" s="540"/>
      <c r="DX101" s="557"/>
      <c r="DY101" s="568"/>
      <c r="DZ101" s="569"/>
      <c r="EA101" s="570"/>
      <c r="ED101" s="91" t="e">
        <f t="shared" ca="1" si="71"/>
        <v>#NAME?</v>
      </c>
      <c r="EE101" s="91" t="e">
        <f t="shared" ca="1" si="72"/>
        <v>#NAME?</v>
      </c>
      <c r="EF101" s="91" t="e">
        <f t="shared" ca="1" si="73"/>
        <v>#NAME?</v>
      </c>
      <c r="EG101" s="91" t="e">
        <f t="shared" ca="1" si="74"/>
        <v>#NAME?</v>
      </c>
      <c r="EH101" s="91" t="e">
        <f t="shared" ca="1" si="75"/>
        <v>#NAME?</v>
      </c>
      <c r="EI101" s="91" t="e">
        <f t="shared" ca="1" si="76"/>
        <v>#NAME?</v>
      </c>
      <c r="EJ101" s="91" t="e">
        <f t="shared" ca="1" si="77"/>
        <v>#NAME?</v>
      </c>
      <c r="EL101" s="207" t="str">
        <f t="shared" ca="1" si="78"/>
        <v/>
      </c>
      <c r="EM101" s="91" t="str">
        <f t="shared" si="79"/>
        <v/>
      </c>
      <c r="EN101" s="91" t="str" cm="1">
        <f t="array" ref="EN101">IF(OR(SUM(ISTEXT(R101:T101)*1,ISNUMBER(W101:X101)*1)&gt;0,SUM(ISTEXT(Y101:AA101)*1,ISNUMBER(AD101:AE101)*1)&gt;0,SUM(ISTEXT(AF101:AH101)*1,ISNUMBER(AK101:AL101)*1)&gt;0,SUM(ISTEXT(AM101:AO101)*1,ISNUMBER(AR101:AS101)*1)&gt;0,SUM(ISTEXT(AT101:AV101)*1,ISNUMBER(AY101:AZ101)*1)&gt;0,SUM(ISTEXT(BA101:BC101)*1,ISNUMBER(BF101:BG101)*1)&gt;0,SUM(ISTEXT(BH101:BJ101)*1,ISNUMBER(BM101:BN101)*1)&gt;0,SUM(ISTEXT(BO101:BQ101)*1,ISNUMBER(BT101:BU101)*1)&gt;0,SUM(ISTEXT(BV101:BX101)*1,ISNUMBER(CA101:CB101)*1)&gt;0,SUM(ISTEXT(CC101:CE101)*1,ISNUMBER(CH101:CI101)*1)&gt;0,SUM(ISTEXT(CJ101:CL101)*1,ISNUMBER(CO101:CP101)*1)&gt;0,SUM(ISTEXT(CQ101:CS101)*1,ISNUMBER(CV101:CW101)*1)&gt;0),"!","")</f>
        <v/>
      </c>
      <c r="EO101" s="91" t="e">
        <f t="shared" ca="1" si="80"/>
        <v>#NAME?</v>
      </c>
      <c r="EP101" s="74" t="e">
        <f t="shared" ca="1" si="81"/>
        <v>#NAME?</v>
      </c>
    </row>
    <row r="102" spans="1:146" hidden="1" x14ac:dyDescent="0.2">
      <c r="A102" s="528" t="e">
        <f ca="1">IF(AND(TRIM($B102)&lt;&gt;"",$E102&lt;&gt;"",$EP102=""),MAX($A$10:A101)+1,"")</f>
        <v>#NAME?</v>
      </c>
      <c r="B102" s="312"/>
      <c r="C102" s="531" t="str">
        <f>IF(ISBLANK(D102)=FALSE,VLOOKUP(D102,Довідники!$B$2:$C$45,2,FALSE),"")</f>
        <v/>
      </c>
      <c r="D102" s="410"/>
      <c r="E102" s="313"/>
      <c r="F102" s="538" t="str">
        <f>_xlfn.CONCAT(IF($X102=Довідники!$E$4,$R$4&amp;",",""),IF($AE102=Довідники!$E$4,$Y$4&amp;",",""),IF($AL102=Довідники!$E$4,$AF$4&amp;",",""),IF($AS102=Довідники!$E$4,$AM$4&amp;",",""),IF($AZ102=Довідники!$E$4,$AT$4&amp;",",""),IF($BG102=Довідники!$E$4,$BA$4&amp;",",""),IF($BN102=Довідники!$E$4,$BH$4&amp;",",""),IF($BU102=Довідники!$E$4,$BO$4&amp;",",""),IF($CB102=Довідники!$E$4,$BV$4&amp;",",""),IF($CI102=Довідники!$E$4,$CC$4&amp;",",""),IF($CP102=Довідники!$E$4,$CJ$4&amp;",",""),IF($CW102=Довідники!$E$4,$CQ$4&amp;",",""),IF($DD102=Довідники!$E$4,$CX$4&amp;",",""),IF($DK102=Довідники!$E$4,$DE$4&amp;",",""))</f>
        <v/>
      </c>
      <c r="G102" s="538" t="str">
        <f>_xlfn.CONCAT(IF($X102=Довідники!$E$3,$R$4&amp;",",""),IF($X102=Довідники!$E$5,$R$4&amp;"*,",""),IF($AE102=Довідники!$E$3,$Y$4&amp;",",""),IF($AE102=Довідники!$E$5,$Y$4&amp;"*,",""),IF($AL102=Довідники!$E$3,$AF$4&amp;",",""),IF($AL102=Довідники!$E$5,$AF$4&amp;"*,",""),IF($AS102=Довідники!$E$3,$AM$4&amp;",",""),IF($AS102=Довідники!$E$5,$AM$4&amp;"*,",""),IF($AZ102=Довідники!$E$3,$AT$4&amp;",",""),IF($AZ102=Довідники!$E$5,$AT$4&amp;"*,",""),IF($BG102=Довідники!$E$3,$BA$4&amp;",",""),IF($BG102=Довідники!$E$5,$BA$4&amp;"*,",""),IF($BN102=Довідники!$E$3,$BH$4&amp;",",""),IF($BN102=Довідники!$E$5,$BH$4&amp;"*,",""),IF($BU102=Довідники!$E$3,$BO$4&amp;",",""),IF($BU102=Довідники!$E$5,$BO$4&amp;"*,",""),IF($CB102=Довідники!$E$3,$BV$4&amp;",",""),IF($CB102=Довідники!$E$5,$BV$4&amp;"*,",""),IF($CI102=Довідники!$E$3,$CC$4&amp;",",""),IF($CI102=Довідники!$E$5,$CC$4&amp;"*,",""),IF($CP102=Довідники!$E$3,$CJ$4&amp;",",""),IF($CP102=Довідники!$E$5,$CJ$4&amp;"*,",""),IF($CW102=Довідники!$E$3,$CQ$4&amp;",",""),IF($CW102=Довідники!$E$5,$CQ$4&amp;"*,",""),IF($DD102=Довідники!$E$3,$CX$4&amp;",",""),IF($DD102=Довідники!$E$5,$CX$4&amp;"*,",""),IF($DK102=Довідники!$E$3,$DE$4&amp;",",""),IF($DK102=Довідники!$E$5,$DE$4&amp;"*,",""))</f>
        <v/>
      </c>
      <c r="H102" s="538" t="str">
        <f>_xlfn.CONCAT(IF($W102=Довідники!$N$4,$R$4&amp;",",""),IF($AD102=Довідники!$N$4,$Y$4&amp;",",""),IF($AK102=Довідники!$N$4,$AF$4&amp;",",""),IF($AR102=Довідники!$N$4,$AM$4&amp;",",""),IF($AY102=Довідники!$N$4,$AT$4&amp;",",""),IF($BF102=Довідники!$N$4,$BA$4&amp;",",""),IF($BM102=Довідники!$N$4,$BH$4&amp;",",""),IF($BT102=Довідники!$N$4,$BO$4&amp;",",""),IF($CA102=Довідники!$N$4,$BV$4&amp;",",""),IF($CH102=Довідники!$N$4,$CC$4&amp;",",""),IF($CO102=Довідники!$N$4,$CJ$4&amp;",",""),IF($CV102=Довідники!$N$4,$CQ$4&amp;",",""),IF($DC102=Довідники!$N$4,$CX$4&amp;",",""),IF($DJ102=Довідники!$N$4,$DE$4&amp;",",""))</f>
        <v/>
      </c>
      <c r="I102" s="538" t="str">
        <f>_xlfn.CONCAT(IF($W102=Довідники!$N$3,$R$4&amp;",",""),IF($AD102=Довідники!$N$3,$Y$4&amp;",",""),IF($AK102=Довідники!$N$3,$AF$4&amp;",",""),IF($AR102=Довідники!$N$3,$AM$4&amp;",",""),IF($AY102=Довідники!$N$3,$AT$4&amp;",",""),IF($BF102=Довідники!$N$3,$BA$4&amp;",",""),IF($BM102=Довідники!$N$3,$BH$4&amp;",",""),IF($BT102=Довідники!$N$3,$BO$4&amp;",",""),IF($CA102=Довідники!$N$3,$BV$4&amp;",",""),IF($CH102=Довідники!$N$3,$CC$4&amp;",",""),IF($CO102=Довідники!$N$3,$CJ$4&amp;",",""),IF($CV102=Довідники!$N$3,$CQ$4&amp;",",""),IF($DC102=Довідники!$N$3,$CX$4&amp;",",""),IF($DJ102=Довідники!$N$3,$DE$4&amp;",",""))</f>
        <v/>
      </c>
      <c r="J102" s="538"/>
      <c r="K102" s="538"/>
      <c r="L102" s="538">
        <f t="shared" ca="1" si="65"/>
        <v>0</v>
      </c>
      <c r="M102" s="539">
        <f t="shared" ca="1" si="66"/>
        <v>0</v>
      </c>
      <c r="N102" s="539">
        <f t="shared" ca="1" si="67"/>
        <v>0</v>
      </c>
      <c r="O102" s="540">
        <f t="shared" ca="1" si="68"/>
        <v>0</v>
      </c>
      <c r="P102" s="541" t="str">
        <f t="shared" si="69"/>
        <v/>
      </c>
      <c r="Q102" s="542" t="str">
        <f>IF(IF(TRIM(P102)="",FALSE,OR($P102&lt;Довідники!$J$8,$P102&gt;Довідники!$K$8)),"!","")</f>
        <v/>
      </c>
      <c r="R102" s="172"/>
      <c r="S102" s="169"/>
      <c r="T102" s="169"/>
      <c r="U102" s="549">
        <f t="shared" si="48"/>
        <v>0</v>
      </c>
      <c r="V102" s="539"/>
      <c r="W102" s="175"/>
      <c r="X102" s="176"/>
      <c r="Y102" s="172"/>
      <c r="Z102" s="169"/>
      <c r="AA102" s="169"/>
      <c r="AB102" s="549">
        <f t="shared" si="49"/>
        <v>0</v>
      </c>
      <c r="AC102" s="539"/>
      <c r="AD102" s="175"/>
      <c r="AE102" s="176"/>
      <c r="AF102" s="172"/>
      <c r="AG102" s="169"/>
      <c r="AH102" s="169"/>
      <c r="AI102" s="549">
        <f t="shared" si="50"/>
        <v>0</v>
      </c>
      <c r="AJ102" s="539"/>
      <c r="AK102" s="175"/>
      <c r="AL102" s="176"/>
      <c r="AM102" s="172"/>
      <c r="AN102" s="169"/>
      <c r="AO102" s="169"/>
      <c r="AP102" s="549">
        <f t="shared" si="51"/>
        <v>0</v>
      </c>
      <c r="AQ102" s="539"/>
      <c r="AR102" s="175"/>
      <c r="AS102" s="176"/>
      <c r="AT102" s="172"/>
      <c r="AU102" s="169"/>
      <c r="AV102" s="169"/>
      <c r="AW102" s="549">
        <f t="shared" si="52"/>
        <v>0</v>
      </c>
      <c r="AX102" s="539"/>
      <c r="AY102" s="175"/>
      <c r="AZ102" s="176"/>
      <c r="BA102" s="172"/>
      <c r="BB102" s="169"/>
      <c r="BC102" s="169"/>
      <c r="BD102" s="549">
        <f t="shared" si="53"/>
        <v>0</v>
      </c>
      <c r="BE102" s="539"/>
      <c r="BF102" s="175"/>
      <c r="BG102" s="176"/>
      <c r="BH102" s="172"/>
      <c r="BI102" s="169"/>
      <c r="BJ102" s="169"/>
      <c r="BK102" s="549">
        <f t="shared" si="54"/>
        <v>0</v>
      </c>
      <c r="BL102" s="539"/>
      <c r="BM102" s="175"/>
      <c r="BN102" s="176"/>
      <c r="BO102" s="172"/>
      <c r="BP102" s="169"/>
      <c r="BQ102" s="169"/>
      <c r="BR102" s="549">
        <f t="shared" si="55"/>
        <v>0</v>
      </c>
      <c r="BS102" s="539"/>
      <c r="BT102" s="175"/>
      <c r="BU102" s="176"/>
      <c r="BV102" s="172"/>
      <c r="BW102" s="169"/>
      <c r="BX102" s="169"/>
      <c r="BY102" s="549">
        <f t="shared" si="56"/>
        <v>0</v>
      </c>
      <c r="BZ102" s="539"/>
      <c r="CA102" s="175"/>
      <c r="CB102" s="176"/>
      <c r="CC102" s="172"/>
      <c r="CD102" s="169"/>
      <c r="CE102" s="169"/>
      <c r="CF102" s="549">
        <f t="shared" si="57"/>
        <v>0</v>
      </c>
      <c r="CG102" s="539"/>
      <c r="CH102" s="175"/>
      <c r="CI102" s="176"/>
      <c r="CJ102" s="172"/>
      <c r="CK102" s="169"/>
      <c r="CL102" s="169"/>
      <c r="CM102" s="549">
        <f t="shared" si="58"/>
        <v>0</v>
      </c>
      <c r="CN102" s="539"/>
      <c r="CO102" s="175"/>
      <c r="CP102" s="176"/>
      <c r="CQ102" s="172"/>
      <c r="CR102" s="169"/>
      <c r="CS102" s="169"/>
      <c r="CT102" s="549">
        <f t="shared" si="59"/>
        <v>0</v>
      </c>
      <c r="CU102" s="539"/>
      <c r="CV102" s="175"/>
      <c r="CW102" s="176"/>
      <c r="CX102" s="361"/>
      <c r="CY102" s="108"/>
      <c r="CZ102" s="108"/>
      <c r="DA102" s="549">
        <f t="shared" si="60"/>
        <v>0</v>
      </c>
      <c r="DB102" s="539"/>
      <c r="DC102" s="439"/>
      <c r="DD102" s="439"/>
      <c r="DE102" s="108"/>
      <c r="DF102" s="108"/>
      <c r="DG102" s="108"/>
      <c r="DH102" s="549">
        <f t="shared" si="61"/>
        <v>0</v>
      </c>
      <c r="DI102" s="539"/>
      <c r="DJ102" s="439"/>
      <c r="DK102" s="440"/>
      <c r="DL102" s="555">
        <f t="shared" ca="1" si="70"/>
        <v>0</v>
      </c>
      <c r="DM102" s="539">
        <f>DN102*Довідники!$H$2</f>
        <v>0</v>
      </c>
      <c r="DN102" s="549">
        <f t="shared" si="62"/>
        <v>0</v>
      </c>
      <c r="DO102" s="541" t="str">
        <f t="shared" si="63"/>
        <v xml:space="preserve"> </v>
      </c>
      <c r="DP102" s="556" t="str">
        <f>IF(OR(DO102&lt;Довідники!$J$3, DO102&gt;Довідники!$K$3), "!", "")</f>
        <v>!</v>
      </c>
      <c r="DQ102" s="557"/>
      <c r="DR102" s="558" t="str">
        <f t="shared" si="64"/>
        <v/>
      </c>
      <c r="DS102" s="528"/>
      <c r="DT102" s="555"/>
      <c r="DU102" s="539"/>
      <c r="DV102" s="539"/>
      <c r="DW102" s="540"/>
      <c r="DX102" s="557"/>
      <c r="DY102" s="568"/>
      <c r="DZ102" s="569"/>
      <c r="EA102" s="570"/>
      <c r="ED102" s="91" t="e">
        <f t="shared" ca="1" si="71"/>
        <v>#NAME?</v>
      </c>
      <c r="EE102" s="91" t="e">
        <f t="shared" ca="1" si="72"/>
        <v>#NAME?</v>
      </c>
      <c r="EF102" s="91" t="e">
        <f t="shared" ca="1" si="73"/>
        <v>#NAME?</v>
      </c>
      <c r="EG102" s="91" t="e">
        <f t="shared" ca="1" si="74"/>
        <v>#NAME?</v>
      </c>
      <c r="EH102" s="91" t="e">
        <f t="shared" ca="1" si="75"/>
        <v>#NAME?</v>
      </c>
      <c r="EI102" s="91" t="e">
        <f t="shared" ca="1" si="76"/>
        <v>#NAME?</v>
      </c>
      <c r="EJ102" s="91" t="e">
        <f t="shared" ca="1" si="77"/>
        <v>#NAME?</v>
      </c>
      <c r="EL102" s="207" t="str">
        <f t="shared" ca="1" si="78"/>
        <v/>
      </c>
      <c r="EM102" s="91" t="str">
        <f t="shared" si="79"/>
        <v/>
      </c>
      <c r="EN102" s="91" t="str" cm="1">
        <f t="array" ref="EN102">IF(OR(SUM(ISTEXT(R102:T102)*1,ISNUMBER(W102:X102)*1)&gt;0,SUM(ISTEXT(Y102:AA102)*1,ISNUMBER(AD102:AE102)*1)&gt;0,SUM(ISTEXT(AF102:AH102)*1,ISNUMBER(AK102:AL102)*1)&gt;0,SUM(ISTEXT(AM102:AO102)*1,ISNUMBER(AR102:AS102)*1)&gt;0,SUM(ISTEXT(AT102:AV102)*1,ISNUMBER(AY102:AZ102)*1)&gt;0,SUM(ISTEXT(BA102:BC102)*1,ISNUMBER(BF102:BG102)*1)&gt;0,SUM(ISTEXT(BH102:BJ102)*1,ISNUMBER(BM102:BN102)*1)&gt;0,SUM(ISTEXT(BO102:BQ102)*1,ISNUMBER(BT102:BU102)*1)&gt;0,SUM(ISTEXT(BV102:BX102)*1,ISNUMBER(CA102:CB102)*1)&gt;0,SUM(ISTEXT(CC102:CE102)*1,ISNUMBER(CH102:CI102)*1)&gt;0,SUM(ISTEXT(CJ102:CL102)*1,ISNUMBER(CO102:CP102)*1)&gt;0,SUM(ISTEXT(CQ102:CS102)*1,ISNUMBER(CV102:CW102)*1)&gt;0),"!","")</f>
        <v/>
      </c>
      <c r="EO102" s="91" t="e">
        <f t="shared" ca="1" si="80"/>
        <v>#NAME?</v>
      </c>
      <c r="EP102" s="74" t="e">
        <f t="shared" ca="1" si="81"/>
        <v>#NAME?</v>
      </c>
    </row>
    <row r="103" spans="1:146" hidden="1" x14ac:dyDescent="0.2">
      <c r="A103" s="528" t="e">
        <f ca="1">IF(AND(TRIM($B103)&lt;&gt;"",$E103&lt;&gt;"",$EP103=""),MAX($A$10:A102)+1,"")</f>
        <v>#NAME?</v>
      </c>
      <c r="B103" s="312"/>
      <c r="C103" s="531" t="str">
        <f>IF(ISBLANK(D103)=FALSE,VLOOKUP(D103,Довідники!$B$2:$C$45,2,FALSE),"")</f>
        <v/>
      </c>
      <c r="D103" s="410"/>
      <c r="E103" s="313"/>
      <c r="F103" s="538" t="str">
        <f>_xlfn.CONCAT(IF($X103=Довідники!$E$4,$R$4&amp;",",""),IF($AE103=Довідники!$E$4,$Y$4&amp;",",""),IF($AL103=Довідники!$E$4,$AF$4&amp;",",""),IF($AS103=Довідники!$E$4,$AM$4&amp;",",""),IF($AZ103=Довідники!$E$4,$AT$4&amp;",",""),IF($BG103=Довідники!$E$4,$BA$4&amp;",",""),IF($BN103=Довідники!$E$4,$BH$4&amp;",",""),IF($BU103=Довідники!$E$4,$BO$4&amp;",",""),IF($CB103=Довідники!$E$4,$BV$4&amp;",",""),IF($CI103=Довідники!$E$4,$CC$4&amp;",",""),IF($CP103=Довідники!$E$4,$CJ$4&amp;",",""),IF($CW103=Довідники!$E$4,$CQ$4&amp;",",""),IF($DD103=Довідники!$E$4,$CX$4&amp;",",""),IF($DK103=Довідники!$E$4,$DE$4&amp;",",""))</f>
        <v/>
      </c>
      <c r="G103" s="538" t="str">
        <f>_xlfn.CONCAT(IF($X103=Довідники!$E$3,$R$4&amp;",",""),IF($X103=Довідники!$E$5,$R$4&amp;"*,",""),IF($AE103=Довідники!$E$3,$Y$4&amp;",",""),IF($AE103=Довідники!$E$5,$Y$4&amp;"*,",""),IF($AL103=Довідники!$E$3,$AF$4&amp;",",""),IF($AL103=Довідники!$E$5,$AF$4&amp;"*,",""),IF($AS103=Довідники!$E$3,$AM$4&amp;",",""),IF($AS103=Довідники!$E$5,$AM$4&amp;"*,",""),IF($AZ103=Довідники!$E$3,$AT$4&amp;",",""),IF($AZ103=Довідники!$E$5,$AT$4&amp;"*,",""),IF($BG103=Довідники!$E$3,$BA$4&amp;",",""),IF($BG103=Довідники!$E$5,$BA$4&amp;"*,",""),IF($BN103=Довідники!$E$3,$BH$4&amp;",",""),IF($BN103=Довідники!$E$5,$BH$4&amp;"*,",""),IF($BU103=Довідники!$E$3,$BO$4&amp;",",""),IF($BU103=Довідники!$E$5,$BO$4&amp;"*,",""),IF($CB103=Довідники!$E$3,$BV$4&amp;",",""),IF($CB103=Довідники!$E$5,$BV$4&amp;"*,",""),IF($CI103=Довідники!$E$3,$CC$4&amp;",",""),IF($CI103=Довідники!$E$5,$CC$4&amp;"*,",""),IF($CP103=Довідники!$E$3,$CJ$4&amp;",",""),IF($CP103=Довідники!$E$5,$CJ$4&amp;"*,",""),IF($CW103=Довідники!$E$3,$CQ$4&amp;",",""),IF($CW103=Довідники!$E$5,$CQ$4&amp;"*,",""),IF($DD103=Довідники!$E$3,$CX$4&amp;",",""),IF($DD103=Довідники!$E$5,$CX$4&amp;"*,",""),IF($DK103=Довідники!$E$3,$DE$4&amp;",",""),IF($DK103=Довідники!$E$5,$DE$4&amp;"*,",""))</f>
        <v/>
      </c>
      <c r="H103" s="538" t="str">
        <f>_xlfn.CONCAT(IF($W103=Довідники!$N$4,$R$4&amp;",",""),IF($AD103=Довідники!$N$4,$Y$4&amp;",",""),IF($AK103=Довідники!$N$4,$AF$4&amp;",",""),IF($AR103=Довідники!$N$4,$AM$4&amp;",",""),IF($AY103=Довідники!$N$4,$AT$4&amp;",",""),IF($BF103=Довідники!$N$4,$BA$4&amp;",",""),IF($BM103=Довідники!$N$4,$BH$4&amp;",",""),IF($BT103=Довідники!$N$4,$BO$4&amp;",",""),IF($CA103=Довідники!$N$4,$BV$4&amp;",",""),IF($CH103=Довідники!$N$4,$CC$4&amp;",",""),IF($CO103=Довідники!$N$4,$CJ$4&amp;",",""),IF($CV103=Довідники!$N$4,$CQ$4&amp;",",""),IF($DC103=Довідники!$N$4,$CX$4&amp;",",""),IF($DJ103=Довідники!$N$4,$DE$4&amp;",",""))</f>
        <v/>
      </c>
      <c r="I103" s="538" t="str">
        <f>_xlfn.CONCAT(IF($W103=Довідники!$N$3,$R$4&amp;",",""),IF($AD103=Довідники!$N$3,$Y$4&amp;",",""),IF($AK103=Довідники!$N$3,$AF$4&amp;",",""),IF($AR103=Довідники!$N$3,$AM$4&amp;",",""),IF($AY103=Довідники!$N$3,$AT$4&amp;",",""),IF($BF103=Довідники!$N$3,$BA$4&amp;",",""),IF($BM103=Довідники!$N$3,$BH$4&amp;",",""),IF($BT103=Довідники!$N$3,$BO$4&amp;",",""),IF($CA103=Довідники!$N$3,$BV$4&amp;",",""),IF($CH103=Довідники!$N$3,$CC$4&amp;",",""),IF($CO103=Довідники!$N$3,$CJ$4&amp;",",""),IF($CV103=Довідники!$N$3,$CQ$4&amp;",",""),IF($DC103=Довідники!$N$3,$CX$4&amp;",",""),IF($DJ103=Довідники!$N$3,$DE$4&amp;",",""))</f>
        <v/>
      </c>
      <c r="J103" s="538"/>
      <c r="K103" s="538"/>
      <c r="L103" s="538">
        <f t="shared" ca="1" si="65"/>
        <v>0</v>
      </c>
      <c r="M103" s="539">
        <f t="shared" ca="1" si="66"/>
        <v>0</v>
      </c>
      <c r="N103" s="539">
        <f t="shared" ca="1" si="67"/>
        <v>0</v>
      </c>
      <c r="O103" s="540">
        <f t="shared" ca="1" si="68"/>
        <v>0</v>
      </c>
      <c r="P103" s="541" t="str">
        <f t="shared" si="69"/>
        <v/>
      </c>
      <c r="Q103" s="542" t="str">
        <f>IF(IF(TRIM(P103)="",FALSE,OR($P103&lt;Довідники!$J$8,$P103&gt;Довідники!$K$8)),"!","")</f>
        <v/>
      </c>
      <c r="R103" s="172"/>
      <c r="S103" s="169"/>
      <c r="T103" s="169"/>
      <c r="U103" s="549">
        <f t="shared" si="48"/>
        <v>0</v>
      </c>
      <c r="V103" s="539"/>
      <c r="W103" s="175"/>
      <c r="X103" s="176"/>
      <c r="Y103" s="172"/>
      <c r="Z103" s="169"/>
      <c r="AA103" s="169"/>
      <c r="AB103" s="549">
        <f t="shared" si="49"/>
        <v>0</v>
      </c>
      <c r="AC103" s="539"/>
      <c r="AD103" s="175"/>
      <c r="AE103" s="176"/>
      <c r="AF103" s="172"/>
      <c r="AG103" s="169"/>
      <c r="AH103" s="169"/>
      <c r="AI103" s="549">
        <f t="shared" si="50"/>
        <v>0</v>
      </c>
      <c r="AJ103" s="539"/>
      <c r="AK103" s="175"/>
      <c r="AL103" s="176"/>
      <c r="AM103" s="172"/>
      <c r="AN103" s="169"/>
      <c r="AO103" s="169"/>
      <c r="AP103" s="549">
        <f t="shared" si="51"/>
        <v>0</v>
      </c>
      <c r="AQ103" s="539"/>
      <c r="AR103" s="175"/>
      <c r="AS103" s="176"/>
      <c r="AT103" s="172"/>
      <c r="AU103" s="169"/>
      <c r="AV103" s="169"/>
      <c r="AW103" s="549">
        <f t="shared" si="52"/>
        <v>0</v>
      </c>
      <c r="AX103" s="539"/>
      <c r="AY103" s="175"/>
      <c r="AZ103" s="176"/>
      <c r="BA103" s="172"/>
      <c r="BB103" s="169"/>
      <c r="BC103" s="169"/>
      <c r="BD103" s="549">
        <f t="shared" si="53"/>
        <v>0</v>
      </c>
      <c r="BE103" s="539"/>
      <c r="BF103" s="175"/>
      <c r="BG103" s="176"/>
      <c r="BH103" s="172"/>
      <c r="BI103" s="169"/>
      <c r="BJ103" s="169"/>
      <c r="BK103" s="549">
        <f t="shared" si="54"/>
        <v>0</v>
      </c>
      <c r="BL103" s="539"/>
      <c r="BM103" s="175"/>
      <c r="BN103" s="176"/>
      <c r="BO103" s="172"/>
      <c r="BP103" s="169"/>
      <c r="BQ103" s="169"/>
      <c r="BR103" s="549">
        <f t="shared" si="55"/>
        <v>0</v>
      </c>
      <c r="BS103" s="539"/>
      <c r="BT103" s="175"/>
      <c r="BU103" s="176"/>
      <c r="BV103" s="172"/>
      <c r="BW103" s="169"/>
      <c r="BX103" s="169"/>
      <c r="BY103" s="549">
        <f t="shared" si="56"/>
        <v>0</v>
      </c>
      <c r="BZ103" s="539"/>
      <c r="CA103" s="175"/>
      <c r="CB103" s="176"/>
      <c r="CC103" s="172"/>
      <c r="CD103" s="169"/>
      <c r="CE103" s="169"/>
      <c r="CF103" s="549">
        <f t="shared" si="57"/>
        <v>0</v>
      </c>
      <c r="CG103" s="539"/>
      <c r="CH103" s="175"/>
      <c r="CI103" s="176"/>
      <c r="CJ103" s="172"/>
      <c r="CK103" s="169"/>
      <c r="CL103" s="169"/>
      <c r="CM103" s="549">
        <f t="shared" si="58"/>
        <v>0</v>
      </c>
      <c r="CN103" s="539"/>
      <c r="CO103" s="175"/>
      <c r="CP103" s="176"/>
      <c r="CQ103" s="172"/>
      <c r="CR103" s="169"/>
      <c r="CS103" s="169"/>
      <c r="CT103" s="549">
        <f t="shared" si="59"/>
        <v>0</v>
      </c>
      <c r="CU103" s="539"/>
      <c r="CV103" s="175"/>
      <c r="CW103" s="176"/>
      <c r="CX103" s="361"/>
      <c r="CY103" s="108"/>
      <c r="CZ103" s="108"/>
      <c r="DA103" s="549">
        <f t="shared" si="60"/>
        <v>0</v>
      </c>
      <c r="DB103" s="539"/>
      <c r="DC103" s="439"/>
      <c r="DD103" s="439"/>
      <c r="DE103" s="108"/>
      <c r="DF103" s="108"/>
      <c r="DG103" s="108"/>
      <c r="DH103" s="549">
        <f t="shared" si="61"/>
        <v>0</v>
      </c>
      <c r="DI103" s="539"/>
      <c r="DJ103" s="439"/>
      <c r="DK103" s="440"/>
      <c r="DL103" s="555">
        <f t="shared" ca="1" si="70"/>
        <v>0</v>
      </c>
      <c r="DM103" s="539">
        <f>DN103*Довідники!$H$2</f>
        <v>0</v>
      </c>
      <c r="DN103" s="549">
        <f t="shared" si="62"/>
        <v>0</v>
      </c>
      <c r="DO103" s="541" t="str">
        <f t="shared" si="63"/>
        <v xml:space="preserve"> </v>
      </c>
      <c r="DP103" s="556" t="str">
        <f>IF(OR(DO103&lt;Довідники!$J$3, DO103&gt;Довідники!$K$3), "!", "")</f>
        <v>!</v>
      </c>
      <c r="DQ103" s="557"/>
      <c r="DR103" s="558" t="str">
        <f t="shared" si="64"/>
        <v/>
      </c>
      <c r="DS103" s="528"/>
      <c r="DT103" s="555"/>
      <c r="DU103" s="539"/>
      <c r="DV103" s="539"/>
      <c r="DW103" s="540"/>
      <c r="DX103" s="557"/>
      <c r="DY103" s="568"/>
      <c r="DZ103" s="569"/>
      <c r="EA103" s="570"/>
      <c r="ED103" s="91" t="e">
        <f t="shared" ca="1" si="71"/>
        <v>#NAME?</v>
      </c>
      <c r="EE103" s="91" t="e">
        <f t="shared" ca="1" si="72"/>
        <v>#NAME?</v>
      </c>
      <c r="EF103" s="91" t="e">
        <f t="shared" ca="1" si="73"/>
        <v>#NAME?</v>
      </c>
      <c r="EG103" s="91" t="e">
        <f t="shared" ca="1" si="74"/>
        <v>#NAME?</v>
      </c>
      <c r="EH103" s="91" t="e">
        <f t="shared" ca="1" si="75"/>
        <v>#NAME?</v>
      </c>
      <c r="EI103" s="91" t="e">
        <f t="shared" ca="1" si="76"/>
        <v>#NAME?</v>
      </c>
      <c r="EJ103" s="91" t="e">
        <f t="shared" ca="1" si="77"/>
        <v>#NAME?</v>
      </c>
      <c r="EL103" s="207" t="str">
        <f t="shared" ca="1" si="78"/>
        <v/>
      </c>
      <c r="EM103" s="91" t="str">
        <f t="shared" si="79"/>
        <v/>
      </c>
      <c r="EN103" s="91" t="str" cm="1">
        <f t="array" ref="EN103">IF(OR(SUM(ISTEXT(R103:T103)*1,ISNUMBER(W103:X103)*1)&gt;0,SUM(ISTEXT(Y103:AA103)*1,ISNUMBER(AD103:AE103)*1)&gt;0,SUM(ISTEXT(AF103:AH103)*1,ISNUMBER(AK103:AL103)*1)&gt;0,SUM(ISTEXT(AM103:AO103)*1,ISNUMBER(AR103:AS103)*1)&gt;0,SUM(ISTEXT(AT103:AV103)*1,ISNUMBER(AY103:AZ103)*1)&gt;0,SUM(ISTEXT(BA103:BC103)*1,ISNUMBER(BF103:BG103)*1)&gt;0,SUM(ISTEXT(BH103:BJ103)*1,ISNUMBER(BM103:BN103)*1)&gt;0,SUM(ISTEXT(BO103:BQ103)*1,ISNUMBER(BT103:BU103)*1)&gt;0,SUM(ISTEXT(BV103:BX103)*1,ISNUMBER(CA103:CB103)*1)&gt;0,SUM(ISTEXT(CC103:CE103)*1,ISNUMBER(CH103:CI103)*1)&gt;0,SUM(ISTEXT(CJ103:CL103)*1,ISNUMBER(CO103:CP103)*1)&gt;0,SUM(ISTEXT(CQ103:CS103)*1,ISNUMBER(CV103:CW103)*1)&gt;0),"!","")</f>
        <v/>
      </c>
      <c r="EO103" s="91" t="e">
        <f t="shared" ca="1" si="80"/>
        <v>#NAME?</v>
      </c>
      <c r="EP103" s="74" t="e">
        <f t="shared" ca="1" si="81"/>
        <v>#NAME?</v>
      </c>
    </row>
    <row r="104" spans="1:146" hidden="1" x14ac:dyDescent="0.2">
      <c r="A104" s="528" t="e">
        <f ca="1">IF(AND(TRIM($B104)&lt;&gt;"",$E104&lt;&gt;"",$EP104=""),MAX($A$10:A103)+1,"")</f>
        <v>#NAME?</v>
      </c>
      <c r="B104" s="312"/>
      <c r="C104" s="531" t="str">
        <f>IF(ISBLANK(D104)=FALSE,VLOOKUP(D104,Довідники!$B$2:$C$45,2,FALSE),"")</f>
        <v/>
      </c>
      <c r="D104" s="410"/>
      <c r="E104" s="313"/>
      <c r="F104" s="538" t="str">
        <f>_xlfn.CONCAT(IF($X104=Довідники!$E$4,$R$4&amp;",",""),IF($AE104=Довідники!$E$4,$Y$4&amp;",",""),IF($AL104=Довідники!$E$4,$AF$4&amp;",",""),IF($AS104=Довідники!$E$4,$AM$4&amp;",",""),IF($AZ104=Довідники!$E$4,$AT$4&amp;",",""),IF($BG104=Довідники!$E$4,$BA$4&amp;",",""),IF($BN104=Довідники!$E$4,$BH$4&amp;",",""),IF($BU104=Довідники!$E$4,$BO$4&amp;",",""),IF($CB104=Довідники!$E$4,$BV$4&amp;",",""),IF($CI104=Довідники!$E$4,$CC$4&amp;",",""),IF($CP104=Довідники!$E$4,$CJ$4&amp;",",""),IF($CW104=Довідники!$E$4,$CQ$4&amp;",",""),IF($DD104=Довідники!$E$4,$CX$4&amp;",",""),IF($DK104=Довідники!$E$4,$DE$4&amp;",",""))</f>
        <v/>
      </c>
      <c r="G104" s="538" t="str">
        <f>_xlfn.CONCAT(IF($X104=Довідники!$E$3,$R$4&amp;",",""),IF($X104=Довідники!$E$5,$R$4&amp;"*,",""),IF($AE104=Довідники!$E$3,$Y$4&amp;",",""),IF($AE104=Довідники!$E$5,$Y$4&amp;"*,",""),IF($AL104=Довідники!$E$3,$AF$4&amp;",",""),IF($AL104=Довідники!$E$5,$AF$4&amp;"*,",""),IF($AS104=Довідники!$E$3,$AM$4&amp;",",""),IF($AS104=Довідники!$E$5,$AM$4&amp;"*,",""),IF($AZ104=Довідники!$E$3,$AT$4&amp;",",""),IF($AZ104=Довідники!$E$5,$AT$4&amp;"*,",""),IF($BG104=Довідники!$E$3,$BA$4&amp;",",""),IF($BG104=Довідники!$E$5,$BA$4&amp;"*,",""),IF($BN104=Довідники!$E$3,$BH$4&amp;",",""),IF($BN104=Довідники!$E$5,$BH$4&amp;"*,",""),IF($BU104=Довідники!$E$3,$BO$4&amp;",",""),IF($BU104=Довідники!$E$5,$BO$4&amp;"*,",""),IF($CB104=Довідники!$E$3,$BV$4&amp;",",""),IF($CB104=Довідники!$E$5,$BV$4&amp;"*,",""),IF($CI104=Довідники!$E$3,$CC$4&amp;",",""),IF($CI104=Довідники!$E$5,$CC$4&amp;"*,",""),IF($CP104=Довідники!$E$3,$CJ$4&amp;",",""),IF($CP104=Довідники!$E$5,$CJ$4&amp;"*,",""),IF($CW104=Довідники!$E$3,$CQ$4&amp;",",""),IF($CW104=Довідники!$E$5,$CQ$4&amp;"*,",""),IF($DD104=Довідники!$E$3,$CX$4&amp;",",""),IF($DD104=Довідники!$E$5,$CX$4&amp;"*,",""),IF($DK104=Довідники!$E$3,$DE$4&amp;",",""),IF($DK104=Довідники!$E$5,$DE$4&amp;"*,",""))</f>
        <v/>
      </c>
      <c r="H104" s="538" t="str">
        <f>_xlfn.CONCAT(IF($W104=Довідники!$N$4,$R$4&amp;",",""),IF($AD104=Довідники!$N$4,$Y$4&amp;",",""),IF($AK104=Довідники!$N$4,$AF$4&amp;",",""),IF($AR104=Довідники!$N$4,$AM$4&amp;",",""),IF($AY104=Довідники!$N$4,$AT$4&amp;",",""),IF($BF104=Довідники!$N$4,$BA$4&amp;",",""),IF($BM104=Довідники!$N$4,$BH$4&amp;",",""),IF($BT104=Довідники!$N$4,$BO$4&amp;",",""),IF($CA104=Довідники!$N$4,$BV$4&amp;",",""),IF($CH104=Довідники!$N$4,$CC$4&amp;",",""),IF($CO104=Довідники!$N$4,$CJ$4&amp;",",""),IF($CV104=Довідники!$N$4,$CQ$4&amp;",",""),IF($DC104=Довідники!$N$4,$CX$4&amp;",",""),IF($DJ104=Довідники!$N$4,$DE$4&amp;",",""))</f>
        <v/>
      </c>
      <c r="I104" s="538" t="str">
        <f>_xlfn.CONCAT(IF($W104=Довідники!$N$3,$R$4&amp;",",""),IF($AD104=Довідники!$N$3,$Y$4&amp;",",""),IF($AK104=Довідники!$N$3,$AF$4&amp;",",""),IF($AR104=Довідники!$N$3,$AM$4&amp;",",""),IF($AY104=Довідники!$N$3,$AT$4&amp;",",""),IF($BF104=Довідники!$N$3,$BA$4&amp;",",""),IF($BM104=Довідники!$N$3,$BH$4&amp;",",""),IF($BT104=Довідники!$N$3,$BO$4&amp;",",""),IF($CA104=Довідники!$N$3,$BV$4&amp;",",""),IF($CH104=Довідники!$N$3,$CC$4&amp;",",""),IF($CO104=Довідники!$N$3,$CJ$4&amp;",",""),IF($CV104=Довідники!$N$3,$CQ$4&amp;",",""),IF($DC104=Довідники!$N$3,$CX$4&amp;",",""),IF($DJ104=Довідники!$N$3,$DE$4&amp;",",""))</f>
        <v/>
      </c>
      <c r="J104" s="538"/>
      <c r="K104" s="538"/>
      <c r="L104" s="538">
        <f t="shared" ca="1" si="65"/>
        <v>0</v>
      </c>
      <c r="M104" s="539">
        <f t="shared" ca="1" si="66"/>
        <v>0</v>
      </c>
      <c r="N104" s="539">
        <f t="shared" ca="1" si="67"/>
        <v>0</v>
      </c>
      <c r="O104" s="540">
        <f t="shared" ca="1" si="68"/>
        <v>0</v>
      </c>
      <c r="P104" s="541" t="str">
        <f t="shared" si="69"/>
        <v/>
      </c>
      <c r="Q104" s="542" t="str">
        <f>IF(IF(TRIM(P104)="",FALSE,OR($P104&lt;Довідники!$J$8,$P104&gt;Довідники!$K$8)),"!","")</f>
        <v/>
      </c>
      <c r="R104" s="172"/>
      <c r="S104" s="169"/>
      <c r="T104" s="169"/>
      <c r="U104" s="549">
        <f t="shared" si="48"/>
        <v>0</v>
      </c>
      <c r="V104" s="539"/>
      <c r="W104" s="175"/>
      <c r="X104" s="176"/>
      <c r="Y104" s="172"/>
      <c r="Z104" s="169"/>
      <c r="AA104" s="169"/>
      <c r="AB104" s="549">
        <f t="shared" si="49"/>
        <v>0</v>
      </c>
      <c r="AC104" s="539"/>
      <c r="AD104" s="175"/>
      <c r="AE104" s="176"/>
      <c r="AF104" s="172"/>
      <c r="AG104" s="169"/>
      <c r="AH104" s="169"/>
      <c r="AI104" s="549">
        <f t="shared" si="50"/>
        <v>0</v>
      </c>
      <c r="AJ104" s="539"/>
      <c r="AK104" s="175"/>
      <c r="AL104" s="176"/>
      <c r="AM104" s="172"/>
      <c r="AN104" s="169"/>
      <c r="AO104" s="169"/>
      <c r="AP104" s="549">
        <f t="shared" si="51"/>
        <v>0</v>
      </c>
      <c r="AQ104" s="539"/>
      <c r="AR104" s="175"/>
      <c r="AS104" s="176"/>
      <c r="AT104" s="172"/>
      <c r="AU104" s="169"/>
      <c r="AV104" s="169"/>
      <c r="AW104" s="549">
        <f t="shared" si="52"/>
        <v>0</v>
      </c>
      <c r="AX104" s="539"/>
      <c r="AY104" s="175"/>
      <c r="AZ104" s="176"/>
      <c r="BA104" s="172"/>
      <c r="BB104" s="169"/>
      <c r="BC104" s="169"/>
      <c r="BD104" s="549">
        <f t="shared" si="53"/>
        <v>0</v>
      </c>
      <c r="BE104" s="539"/>
      <c r="BF104" s="175"/>
      <c r="BG104" s="176"/>
      <c r="BH104" s="172"/>
      <c r="BI104" s="169"/>
      <c r="BJ104" s="169"/>
      <c r="BK104" s="549">
        <f t="shared" si="54"/>
        <v>0</v>
      </c>
      <c r="BL104" s="539"/>
      <c r="BM104" s="175"/>
      <c r="BN104" s="176"/>
      <c r="BO104" s="172"/>
      <c r="BP104" s="169"/>
      <c r="BQ104" s="169"/>
      <c r="BR104" s="549">
        <f t="shared" si="55"/>
        <v>0</v>
      </c>
      <c r="BS104" s="539"/>
      <c r="BT104" s="175"/>
      <c r="BU104" s="176"/>
      <c r="BV104" s="172"/>
      <c r="BW104" s="169"/>
      <c r="BX104" s="169"/>
      <c r="BY104" s="549">
        <f t="shared" si="56"/>
        <v>0</v>
      </c>
      <c r="BZ104" s="539"/>
      <c r="CA104" s="175"/>
      <c r="CB104" s="176"/>
      <c r="CC104" s="172"/>
      <c r="CD104" s="169"/>
      <c r="CE104" s="169"/>
      <c r="CF104" s="549">
        <f t="shared" si="57"/>
        <v>0</v>
      </c>
      <c r="CG104" s="539"/>
      <c r="CH104" s="175"/>
      <c r="CI104" s="176"/>
      <c r="CJ104" s="172"/>
      <c r="CK104" s="169"/>
      <c r="CL104" s="169"/>
      <c r="CM104" s="549">
        <f t="shared" si="58"/>
        <v>0</v>
      </c>
      <c r="CN104" s="539"/>
      <c r="CO104" s="175"/>
      <c r="CP104" s="176"/>
      <c r="CQ104" s="172"/>
      <c r="CR104" s="169"/>
      <c r="CS104" s="169"/>
      <c r="CT104" s="549">
        <f t="shared" si="59"/>
        <v>0</v>
      </c>
      <c r="CU104" s="539"/>
      <c r="CV104" s="175"/>
      <c r="CW104" s="176"/>
      <c r="CX104" s="361"/>
      <c r="CY104" s="108"/>
      <c r="CZ104" s="108"/>
      <c r="DA104" s="549">
        <f t="shared" si="60"/>
        <v>0</v>
      </c>
      <c r="DB104" s="539"/>
      <c r="DC104" s="439"/>
      <c r="DD104" s="439"/>
      <c r="DE104" s="108"/>
      <c r="DF104" s="108"/>
      <c r="DG104" s="108"/>
      <c r="DH104" s="549">
        <f t="shared" si="61"/>
        <v>0</v>
      </c>
      <c r="DI104" s="539"/>
      <c r="DJ104" s="439"/>
      <c r="DK104" s="440"/>
      <c r="DL104" s="555">
        <f t="shared" ca="1" si="70"/>
        <v>0</v>
      </c>
      <c r="DM104" s="539">
        <f>DN104*Довідники!$H$2</f>
        <v>0</v>
      </c>
      <c r="DN104" s="549">
        <f t="shared" si="62"/>
        <v>0</v>
      </c>
      <c r="DO104" s="541" t="str">
        <f t="shared" si="63"/>
        <v xml:space="preserve"> </v>
      </c>
      <c r="DP104" s="556" t="str">
        <f>IF(OR(DO104&lt;Довідники!$J$3, DO104&gt;Довідники!$K$3), "!", "")</f>
        <v>!</v>
      </c>
      <c r="DQ104" s="557"/>
      <c r="DR104" s="558" t="str">
        <f t="shared" si="64"/>
        <v/>
      </c>
      <c r="DS104" s="528"/>
      <c r="DT104" s="555"/>
      <c r="DU104" s="539"/>
      <c r="DV104" s="539"/>
      <c r="DW104" s="540"/>
      <c r="DX104" s="557"/>
      <c r="DY104" s="568"/>
      <c r="DZ104" s="569"/>
      <c r="EA104" s="570"/>
      <c r="ED104" s="91" t="e">
        <f t="shared" ca="1" si="71"/>
        <v>#NAME?</v>
      </c>
      <c r="EE104" s="91" t="e">
        <f t="shared" ca="1" si="72"/>
        <v>#NAME?</v>
      </c>
      <c r="EF104" s="91" t="e">
        <f t="shared" ca="1" si="73"/>
        <v>#NAME?</v>
      </c>
      <c r="EG104" s="91" t="e">
        <f t="shared" ca="1" si="74"/>
        <v>#NAME?</v>
      </c>
      <c r="EH104" s="91" t="e">
        <f t="shared" ca="1" si="75"/>
        <v>#NAME?</v>
      </c>
      <c r="EI104" s="91" t="e">
        <f t="shared" ca="1" si="76"/>
        <v>#NAME?</v>
      </c>
      <c r="EJ104" s="91" t="e">
        <f t="shared" ca="1" si="77"/>
        <v>#NAME?</v>
      </c>
      <c r="EL104" s="207" t="str">
        <f t="shared" ca="1" si="78"/>
        <v/>
      </c>
      <c r="EM104" s="91" t="str">
        <f t="shared" si="79"/>
        <v/>
      </c>
      <c r="EN104" s="91" t="str" cm="1">
        <f t="array" ref="EN104">IF(OR(SUM(ISTEXT(R104:T104)*1,ISNUMBER(W104:X104)*1)&gt;0,SUM(ISTEXT(Y104:AA104)*1,ISNUMBER(AD104:AE104)*1)&gt;0,SUM(ISTEXT(AF104:AH104)*1,ISNUMBER(AK104:AL104)*1)&gt;0,SUM(ISTEXT(AM104:AO104)*1,ISNUMBER(AR104:AS104)*1)&gt;0,SUM(ISTEXT(AT104:AV104)*1,ISNUMBER(AY104:AZ104)*1)&gt;0,SUM(ISTEXT(BA104:BC104)*1,ISNUMBER(BF104:BG104)*1)&gt;0,SUM(ISTEXT(BH104:BJ104)*1,ISNUMBER(BM104:BN104)*1)&gt;0,SUM(ISTEXT(BO104:BQ104)*1,ISNUMBER(BT104:BU104)*1)&gt;0,SUM(ISTEXT(BV104:BX104)*1,ISNUMBER(CA104:CB104)*1)&gt;0,SUM(ISTEXT(CC104:CE104)*1,ISNUMBER(CH104:CI104)*1)&gt;0,SUM(ISTEXT(CJ104:CL104)*1,ISNUMBER(CO104:CP104)*1)&gt;0,SUM(ISTEXT(CQ104:CS104)*1,ISNUMBER(CV104:CW104)*1)&gt;0),"!","")</f>
        <v/>
      </c>
      <c r="EO104" s="91" t="e">
        <f t="shared" ca="1" si="80"/>
        <v>#NAME?</v>
      </c>
      <c r="EP104" s="74" t="e">
        <f t="shared" ca="1" si="81"/>
        <v>#NAME?</v>
      </c>
    </row>
    <row r="105" spans="1:146" hidden="1" x14ac:dyDescent="0.2">
      <c r="A105" s="528" t="e">
        <f ca="1">IF(AND(TRIM($B105)&lt;&gt;"",$E105&lt;&gt;"",$EP105=""),MAX($A$10:A104)+1,"")</f>
        <v>#NAME?</v>
      </c>
      <c r="B105" s="312"/>
      <c r="C105" s="531" t="str">
        <f>IF(ISBLANK(D105)=FALSE,VLOOKUP(D105,Довідники!$B$2:$C$45,2,FALSE),"")</f>
        <v/>
      </c>
      <c r="D105" s="410"/>
      <c r="E105" s="313"/>
      <c r="F105" s="538" t="str">
        <f>_xlfn.CONCAT(IF($X105=Довідники!$E$4,$R$4&amp;",",""),IF($AE105=Довідники!$E$4,$Y$4&amp;",",""),IF($AL105=Довідники!$E$4,$AF$4&amp;",",""),IF($AS105=Довідники!$E$4,$AM$4&amp;",",""),IF($AZ105=Довідники!$E$4,$AT$4&amp;",",""),IF($BG105=Довідники!$E$4,$BA$4&amp;",",""),IF($BN105=Довідники!$E$4,$BH$4&amp;",",""),IF($BU105=Довідники!$E$4,$BO$4&amp;",",""),IF($CB105=Довідники!$E$4,$BV$4&amp;",",""),IF($CI105=Довідники!$E$4,$CC$4&amp;",",""),IF($CP105=Довідники!$E$4,$CJ$4&amp;",",""),IF($CW105=Довідники!$E$4,$CQ$4&amp;",",""),IF($DD105=Довідники!$E$4,$CX$4&amp;",",""),IF($DK105=Довідники!$E$4,$DE$4&amp;",",""))</f>
        <v/>
      </c>
      <c r="G105" s="538" t="str">
        <f>_xlfn.CONCAT(IF($X105=Довідники!$E$3,$R$4&amp;",",""),IF($X105=Довідники!$E$5,$R$4&amp;"*,",""),IF($AE105=Довідники!$E$3,$Y$4&amp;",",""),IF($AE105=Довідники!$E$5,$Y$4&amp;"*,",""),IF($AL105=Довідники!$E$3,$AF$4&amp;",",""),IF($AL105=Довідники!$E$5,$AF$4&amp;"*,",""),IF($AS105=Довідники!$E$3,$AM$4&amp;",",""),IF($AS105=Довідники!$E$5,$AM$4&amp;"*,",""),IF($AZ105=Довідники!$E$3,$AT$4&amp;",",""),IF($AZ105=Довідники!$E$5,$AT$4&amp;"*,",""),IF($BG105=Довідники!$E$3,$BA$4&amp;",",""),IF($BG105=Довідники!$E$5,$BA$4&amp;"*,",""),IF($BN105=Довідники!$E$3,$BH$4&amp;",",""),IF($BN105=Довідники!$E$5,$BH$4&amp;"*,",""),IF($BU105=Довідники!$E$3,$BO$4&amp;",",""),IF($BU105=Довідники!$E$5,$BO$4&amp;"*,",""),IF($CB105=Довідники!$E$3,$BV$4&amp;",",""),IF($CB105=Довідники!$E$5,$BV$4&amp;"*,",""),IF($CI105=Довідники!$E$3,$CC$4&amp;",",""),IF($CI105=Довідники!$E$5,$CC$4&amp;"*,",""),IF($CP105=Довідники!$E$3,$CJ$4&amp;",",""),IF($CP105=Довідники!$E$5,$CJ$4&amp;"*,",""),IF($CW105=Довідники!$E$3,$CQ$4&amp;",",""),IF($CW105=Довідники!$E$5,$CQ$4&amp;"*,",""),IF($DD105=Довідники!$E$3,$CX$4&amp;",",""),IF($DD105=Довідники!$E$5,$CX$4&amp;"*,",""),IF($DK105=Довідники!$E$3,$DE$4&amp;",",""),IF($DK105=Довідники!$E$5,$DE$4&amp;"*,",""))</f>
        <v/>
      </c>
      <c r="H105" s="538" t="str">
        <f>_xlfn.CONCAT(IF($W105=Довідники!$N$4,$R$4&amp;",",""),IF($AD105=Довідники!$N$4,$Y$4&amp;",",""),IF($AK105=Довідники!$N$4,$AF$4&amp;",",""),IF($AR105=Довідники!$N$4,$AM$4&amp;",",""),IF($AY105=Довідники!$N$4,$AT$4&amp;",",""),IF($BF105=Довідники!$N$4,$BA$4&amp;",",""),IF($BM105=Довідники!$N$4,$BH$4&amp;",",""),IF($BT105=Довідники!$N$4,$BO$4&amp;",",""),IF($CA105=Довідники!$N$4,$BV$4&amp;",",""),IF($CH105=Довідники!$N$4,$CC$4&amp;",",""),IF($CO105=Довідники!$N$4,$CJ$4&amp;",",""),IF($CV105=Довідники!$N$4,$CQ$4&amp;",",""),IF($DC105=Довідники!$N$4,$CX$4&amp;",",""),IF($DJ105=Довідники!$N$4,$DE$4&amp;",",""))</f>
        <v/>
      </c>
      <c r="I105" s="538" t="str">
        <f>_xlfn.CONCAT(IF($W105=Довідники!$N$3,$R$4&amp;",",""),IF($AD105=Довідники!$N$3,$Y$4&amp;",",""),IF($AK105=Довідники!$N$3,$AF$4&amp;",",""),IF($AR105=Довідники!$N$3,$AM$4&amp;",",""),IF($AY105=Довідники!$N$3,$AT$4&amp;",",""),IF($BF105=Довідники!$N$3,$BA$4&amp;",",""),IF($BM105=Довідники!$N$3,$BH$4&amp;",",""),IF($BT105=Довідники!$N$3,$BO$4&amp;",",""),IF($CA105=Довідники!$N$3,$BV$4&amp;",",""),IF($CH105=Довідники!$N$3,$CC$4&amp;",",""),IF($CO105=Довідники!$N$3,$CJ$4&amp;",",""),IF($CV105=Довідники!$N$3,$CQ$4&amp;",",""),IF($DC105=Довідники!$N$3,$CX$4&amp;",",""),IF($DJ105=Довідники!$N$3,$DE$4&amp;",",""))</f>
        <v/>
      </c>
      <c r="J105" s="538"/>
      <c r="K105" s="538"/>
      <c r="L105" s="538">
        <f t="shared" ca="1" si="65"/>
        <v>0</v>
      </c>
      <c r="M105" s="539">
        <f t="shared" ca="1" si="66"/>
        <v>0</v>
      </c>
      <c r="N105" s="539">
        <f t="shared" ca="1" si="67"/>
        <v>0</v>
      </c>
      <c r="O105" s="540">
        <f t="shared" ca="1" si="68"/>
        <v>0</v>
      </c>
      <c r="P105" s="541" t="str">
        <f t="shared" si="69"/>
        <v/>
      </c>
      <c r="Q105" s="542" t="str">
        <f>IF(IF(TRIM(P105)="",FALSE,OR($P105&lt;Довідники!$J$8,$P105&gt;Довідники!$K$8)),"!","")</f>
        <v/>
      </c>
      <c r="R105" s="172"/>
      <c r="S105" s="169"/>
      <c r="T105" s="169"/>
      <c r="U105" s="549">
        <f t="shared" si="48"/>
        <v>0</v>
      </c>
      <c r="V105" s="539"/>
      <c r="W105" s="175"/>
      <c r="X105" s="176"/>
      <c r="Y105" s="172"/>
      <c r="Z105" s="169"/>
      <c r="AA105" s="169"/>
      <c r="AB105" s="549">
        <f t="shared" si="49"/>
        <v>0</v>
      </c>
      <c r="AC105" s="539"/>
      <c r="AD105" s="175"/>
      <c r="AE105" s="176"/>
      <c r="AF105" s="172"/>
      <c r="AG105" s="169"/>
      <c r="AH105" s="169"/>
      <c r="AI105" s="549">
        <f t="shared" si="50"/>
        <v>0</v>
      </c>
      <c r="AJ105" s="539"/>
      <c r="AK105" s="175"/>
      <c r="AL105" s="176"/>
      <c r="AM105" s="172"/>
      <c r="AN105" s="169"/>
      <c r="AO105" s="169"/>
      <c r="AP105" s="549">
        <f t="shared" si="51"/>
        <v>0</v>
      </c>
      <c r="AQ105" s="539"/>
      <c r="AR105" s="175"/>
      <c r="AS105" s="176"/>
      <c r="AT105" s="172"/>
      <c r="AU105" s="169"/>
      <c r="AV105" s="169"/>
      <c r="AW105" s="549">
        <f t="shared" si="52"/>
        <v>0</v>
      </c>
      <c r="AX105" s="539"/>
      <c r="AY105" s="175"/>
      <c r="AZ105" s="176"/>
      <c r="BA105" s="172"/>
      <c r="BB105" s="169"/>
      <c r="BC105" s="169"/>
      <c r="BD105" s="549">
        <f t="shared" si="53"/>
        <v>0</v>
      </c>
      <c r="BE105" s="539"/>
      <c r="BF105" s="175"/>
      <c r="BG105" s="176"/>
      <c r="BH105" s="172"/>
      <c r="BI105" s="169"/>
      <c r="BJ105" s="169"/>
      <c r="BK105" s="549">
        <f t="shared" si="54"/>
        <v>0</v>
      </c>
      <c r="BL105" s="539"/>
      <c r="BM105" s="175"/>
      <c r="BN105" s="176"/>
      <c r="BO105" s="172"/>
      <c r="BP105" s="169"/>
      <c r="BQ105" s="169"/>
      <c r="BR105" s="549">
        <f t="shared" si="55"/>
        <v>0</v>
      </c>
      <c r="BS105" s="539"/>
      <c r="BT105" s="175"/>
      <c r="BU105" s="176"/>
      <c r="BV105" s="172"/>
      <c r="BW105" s="169"/>
      <c r="BX105" s="169"/>
      <c r="BY105" s="549">
        <f t="shared" si="56"/>
        <v>0</v>
      </c>
      <c r="BZ105" s="539"/>
      <c r="CA105" s="175"/>
      <c r="CB105" s="176"/>
      <c r="CC105" s="172"/>
      <c r="CD105" s="169"/>
      <c r="CE105" s="169"/>
      <c r="CF105" s="549">
        <f t="shared" si="57"/>
        <v>0</v>
      </c>
      <c r="CG105" s="539"/>
      <c r="CH105" s="175"/>
      <c r="CI105" s="176"/>
      <c r="CJ105" s="172"/>
      <c r="CK105" s="169"/>
      <c r="CL105" s="169"/>
      <c r="CM105" s="549">
        <f t="shared" si="58"/>
        <v>0</v>
      </c>
      <c r="CN105" s="539"/>
      <c r="CO105" s="175"/>
      <c r="CP105" s="176"/>
      <c r="CQ105" s="172"/>
      <c r="CR105" s="169"/>
      <c r="CS105" s="169"/>
      <c r="CT105" s="549">
        <f t="shared" si="59"/>
        <v>0</v>
      </c>
      <c r="CU105" s="539"/>
      <c r="CV105" s="175"/>
      <c r="CW105" s="176"/>
      <c r="CX105" s="361"/>
      <c r="CY105" s="108"/>
      <c r="CZ105" s="108"/>
      <c r="DA105" s="549">
        <f t="shared" si="60"/>
        <v>0</v>
      </c>
      <c r="DB105" s="539"/>
      <c r="DC105" s="439"/>
      <c r="DD105" s="439"/>
      <c r="DE105" s="108"/>
      <c r="DF105" s="108"/>
      <c r="DG105" s="108"/>
      <c r="DH105" s="549">
        <f t="shared" si="61"/>
        <v>0</v>
      </c>
      <c r="DI105" s="539"/>
      <c r="DJ105" s="439"/>
      <c r="DK105" s="440"/>
      <c r="DL105" s="555">
        <f t="shared" ca="1" si="70"/>
        <v>0</v>
      </c>
      <c r="DM105" s="539">
        <f>DN105*Довідники!$H$2</f>
        <v>0</v>
      </c>
      <c r="DN105" s="549">
        <f t="shared" si="62"/>
        <v>0</v>
      </c>
      <c r="DO105" s="541" t="str">
        <f t="shared" si="63"/>
        <v xml:space="preserve"> </v>
      </c>
      <c r="DP105" s="556" t="str">
        <f>IF(OR(DO105&lt;Довідники!$J$3, DO105&gt;Довідники!$K$3), "!", "")</f>
        <v>!</v>
      </c>
      <c r="DQ105" s="557"/>
      <c r="DR105" s="558" t="str">
        <f t="shared" si="64"/>
        <v/>
      </c>
      <c r="DS105" s="528"/>
      <c r="DT105" s="555"/>
      <c r="DU105" s="539"/>
      <c r="DV105" s="539"/>
      <c r="DW105" s="540"/>
      <c r="DX105" s="557"/>
      <c r="DY105" s="568"/>
      <c r="DZ105" s="569"/>
      <c r="EA105" s="570"/>
      <c r="ED105" s="91" t="e">
        <f t="shared" ca="1" si="71"/>
        <v>#NAME?</v>
      </c>
      <c r="EE105" s="91" t="e">
        <f t="shared" ca="1" si="72"/>
        <v>#NAME?</v>
      </c>
      <c r="EF105" s="91" t="e">
        <f t="shared" ca="1" si="73"/>
        <v>#NAME?</v>
      </c>
      <c r="EG105" s="91" t="e">
        <f t="shared" ca="1" si="74"/>
        <v>#NAME?</v>
      </c>
      <c r="EH105" s="91" t="e">
        <f t="shared" ca="1" si="75"/>
        <v>#NAME?</v>
      </c>
      <c r="EI105" s="91" t="e">
        <f t="shared" ca="1" si="76"/>
        <v>#NAME?</v>
      </c>
      <c r="EJ105" s="91" t="e">
        <f t="shared" ca="1" si="77"/>
        <v>#NAME?</v>
      </c>
      <c r="EL105" s="207" t="str">
        <f t="shared" ca="1" si="78"/>
        <v/>
      </c>
      <c r="EM105" s="91" t="str">
        <f t="shared" si="79"/>
        <v/>
      </c>
      <c r="EN105" s="91" t="str" cm="1">
        <f t="array" ref="EN105">IF(OR(SUM(ISTEXT(R105:T105)*1,ISNUMBER(W105:X105)*1)&gt;0,SUM(ISTEXT(Y105:AA105)*1,ISNUMBER(AD105:AE105)*1)&gt;0,SUM(ISTEXT(AF105:AH105)*1,ISNUMBER(AK105:AL105)*1)&gt;0,SUM(ISTEXT(AM105:AO105)*1,ISNUMBER(AR105:AS105)*1)&gt;0,SUM(ISTEXT(AT105:AV105)*1,ISNUMBER(AY105:AZ105)*1)&gt;0,SUM(ISTEXT(BA105:BC105)*1,ISNUMBER(BF105:BG105)*1)&gt;0,SUM(ISTEXT(BH105:BJ105)*1,ISNUMBER(BM105:BN105)*1)&gt;0,SUM(ISTEXT(BO105:BQ105)*1,ISNUMBER(BT105:BU105)*1)&gt;0,SUM(ISTEXT(BV105:BX105)*1,ISNUMBER(CA105:CB105)*1)&gt;0,SUM(ISTEXT(CC105:CE105)*1,ISNUMBER(CH105:CI105)*1)&gt;0,SUM(ISTEXT(CJ105:CL105)*1,ISNUMBER(CO105:CP105)*1)&gt;0,SUM(ISTEXT(CQ105:CS105)*1,ISNUMBER(CV105:CW105)*1)&gt;0),"!","")</f>
        <v/>
      </c>
      <c r="EO105" s="91" t="e">
        <f t="shared" ca="1" si="80"/>
        <v>#NAME?</v>
      </c>
      <c r="EP105" s="74" t="e">
        <f t="shared" ca="1" si="81"/>
        <v>#NAME?</v>
      </c>
    </row>
    <row r="106" spans="1:146" hidden="1" x14ac:dyDescent="0.2">
      <c r="A106" s="528" t="e">
        <f ca="1">IF(AND(TRIM($B106)&lt;&gt;"",$E106&lt;&gt;"",$EP106=""),MAX($A$10:A105)+1,"")</f>
        <v>#NAME?</v>
      </c>
      <c r="B106" s="312"/>
      <c r="C106" s="531" t="str">
        <f>IF(ISBLANK(D106)=FALSE,VLOOKUP(D106,Довідники!$B$2:$C$45,2,FALSE),"")</f>
        <v/>
      </c>
      <c r="D106" s="410"/>
      <c r="E106" s="313"/>
      <c r="F106" s="538" t="str">
        <f>_xlfn.CONCAT(IF($X106=Довідники!$E$4,$R$4&amp;",",""),IF($AE106=Довідники!$E$4,$Y$4&amp;",",""),IF($AL106=Довідники!$E$4,$AF$4&amp;",",""),IF($AS106=Довідники!$E$4,$AM$4&amp;",",""),IF($AZ106=Довідники!$E$4,$AT$4&amp;",",""),IF($BG106=Довідники!$E$4,$BA$4&amp;",",""),IF($BN106=Довідники!$E$4,$BH$4&amp;",",""),IF($BU106=Довідники!$E$4,$BO$4&amp;",",""),IF($CB106=Довідники!$E$4,$BV$4&amp;",",""),IF($CI106=Довідники!$E$4,$CC$4&amp;",",""),IF($CP106=Довідники!$E$4,$CJ$4&amp;",",""),IF($CW106=Довідники!$E$4,$CQ$4&amp;",",""),IF($DD106=Довідники!$E$4,$CX$4&amp;",",""),IF($DK106=Довідники!$E$4,$DE$4&amp;",",""))</f>
        <v/>
      </c>
      <c r="G106" s="538" t="str">
        <f>_xlfn.CONCAT(IF($X106=Довідники!$E$3,$R$4&amp;",",""),IF($X106=Довідники!$E$5,$R$4&amp;"*,",""),IF($AE106=Довідники!$E$3,$Y$4&amp;",",""),IF($AE106=Довідники!$E$5,$Y$4&amp;"*,",""),IF($AL106=Довідники!$E$3,$AF$4&amp;",",""),IF($AL106=Довідники!$E$5,$AF$4&amp;"*,",""),IF($AS106=Довідники!$E$3,$AM$4&amp;",",""),IF($AS106=Довідники!$E$5,$AM$4&amp;"*,",""),IF($AZ106=Довідники!$E$3,$AT$4&amp;",",""),IF($AZ106=Довідники!$E$5,$AT$4&amp;"*,",""),IF($BG106=Довідники!$E$3,$BA$4&amp;",",""),IF($BG106=Довідники!$E$5,$BA$4&amp;"*,",""),IF($BN106=Довідники!$E$3,$BH$4&amp;",",""),IF($BN106=Довідники!$E$5,$BH$4&amp;"*,",""),IF($BU106=Довідники!$E$3,$BO$4&amp;",",""),IF($BU106=Довідники!$E$5,$BO$4&amp;"*,",""),IF($CB106=Довідники!$E$3,$BV$4&amp;",",""),IF($CB106=Довідники!$E$5,$BV$4&amp;"*,",""),IF($CI106=Довідники!$E$3,$CC$4&amp;",",""),IF($CI106=Довідники!$E$5,$CC$4&amp;"*,",""),IF($CP106=Довідники!$E$3,$CJ$4&amp;",",""),IF($CP106=Довідники!$E$5,$CJ$4&amp;"*,",""),IF($CW106=Довідники!$E$3,$CQ$4&amp;",",""),IF($CW106=Довідники!$E$5,$CQ$4&amp;"*,",""),IF($DD106=Довідники!$E$3,$CX$4&amp;",",""),IF($DD106=Довідники!$E$5,$CX$4&amp;"*,",""),IF($DK106=Довідники!$E$3,$DE$4&amp;",",""),IF($DK106=Довідники!$E$5,$DE$4&amp;"*,",""))</f>
        <v/>
      </c>
      <c r="H106" s="538" t="str">
        <f>_xlfn.CONCAT(IF($W106=Довідники!$N$4,$R$4&amp;",",""),IF($AD106=Довідники!$N$4,$Y$4&amp;",",""),IF($AK106=Довідники!$N$4,$AF$4&amp;",",""),IF($AR106=Довідники!$N$4,$AM$4&amp;",",""),IF($AY106=Довідники!$N$4,$AT$4&amp;",",""),IF($BF106=Довідники!$N$4,$BA$4&amp;",",""),IF($BM106=Довідники!$N$4,$BH$4&amp;",",""),IF($BT106=Довідники!$N$4,$BO$4&amp;",",""),IF($CA106=Довідники!$N$4,$BV$4&amp;",",""),IF($CH106=Довідники!$N$4,$CC$4&amp;",",""),IF($CO106=Довідники!$N$4,$CJ$4&amp;",",""),IF($CV106=Довідники!$N$4,$CQ$4&amp;",",""),IF($DC106=Довідники!$N$4,$CX$4&amp;",",""),IF($DJ106=Довідники!$N$4,$DE$4&amp;",",""))</f>
        <v/>
      </c>
      <c r="I106" s="538" t="str">
        <f>_xlfn.CONCAT(IF($W106=Довідники!$N$3,$R$4&amp;",",""),IF($AD106=Довідники!$N$3,$Y$4&amp;",",""),IF($AK106=Довідники!$N$3,$AF$4&amp;",",""),IF($AR106=Довідники!$N$3,$AM$4&amp;",",""),IF($AY106=Довідники!$N$3,$AT$4&amp;",",""),IF($BF106=Довідники!$N$3,$BA$4&amp;",",""),IF($BM106=Довідники!$N$3,$BH$4&amp;",",""),IF($BT106=Довідники!$N$3,$BO$4&amp;",",""),IF($CA106=Довідники!$N$3,$BV$4&amp;",",""),IF($CH106=Довідники!$N$3,$CC$4&amp;",",""),IF($CO106=Довідники!$N$3,$CJ$4&amp;",",""),IF($CV106=Довідники!$N$3,$CQ$4&amp;",",""),IF($DC106=Довідники!$N$3,$CX$4&amp;",",""),IF($DJ106=Довідники!$N$3,$DE$4&amp;",",""))</f>
        <v/>
      </c>
      <c r="J106" s="538"/>
      <c r="K106" s="538"/>
      <c r="L106" s="538">
        <f t="shared" ca="1" si="65"/>
        <v>0</v>
      </c>
      <c r="M106" s="539">
        <f t="shared" ca="1" si="66"/>
        <v>0</v>
      </c>
      <c r="N106" s="539">
        <f t="shared" ca="1" si="67"/>
        <v>0</v>
      </c>
      <c r="O106" s="540">
        <f t="shared" ca="1" si="68"/>
        <v>0</v>
      </c>
      <c r="P106" s="541" t="str">
        <f t="shared" si="69"/>
        <v/>
      </c>
      <c r="Q106" s="542" t="str">
        <f>IF(IF(TRIM(P106)="",FALSE,OR($P106&lt;Довідники!$J$8,$P106&gt;Довідники!$K$8)),"!","")</f>
        <v/>
      </c>
      <c r="R106" s="172"/>
      <c r="S106" s="169"/>
      <c r="T106" s="169"/>
      <c r="U106" s="549">
        <f t="shared" si="48"/>
        <v>0</v>
      </c>
      <c r="V106" s="539"/>
      <c r="W106" s="175"/>
      <c r="X106" s="176"/>
      <c r="Y106" s="172"/>
      <c r="Z106" s="169"/>
      <c r="AA106" s="169"/>
      <c r="AB106" s="549">
        <f t="shared" si="49"/>
        <v>0</v>
      </c>
      <c r="AC106" s="539"/>
      <c r="AD106" s="175"/>
      <c r="AE106" s="176"/>
      <c r="AF106" s="172"/>
      <c r="AG106" s="169"/>
      <c r="AH106" s="169"/>
      <c r="AI106" s="549">
        <f t="shared" si="50"/>
        <v>0</v>
      </c>
      <c r="AJ106" s="539"/>
      <c r="AK106" s="175"/>
      <c r="AL106" s="176"/>
      <c r="AM106" s="172"/>
      <c r="AN106" s="169"/>
      <c r="AO106" s="169"/>
      <c r="AP106" s="549">
        <f t="shared" si="51"/>
        <v>0</v>
      </c>
      <c r="AQ106" s="539"/>
      <c r="AR106" s="175"/>
      <c r="AS106" s="176"/>
      <c r="AT106" s="172"/>
      <c r="AU106" s="169"/>
      <c r="AV106" s="169"/>
      <c r="AW106" s="549">
        <f t="shared" si="52"/>
        <v>0</v>
      </c>
      <c r="AX106" s="539"/>
      <c r="AY106" s="175"/>
      <c r="AZ106" s="176"/>
      <c r="BA106" s="172"/>
      <c r="BB106" s="169"/>
      <c r="BC106" s="169"/>
      <c r="BD106" s="549">
        <f t="shared" si="53"/>
        <v>0</v>
      </c>
      <c r="BE106" s="539"/>
      <c r="BF106" s="175"/>
      <c r="BG106" s="176"/>
      <c r="BH106" s="172"/>
      <c r="BI106" s="169"/>
      <c r="BJ106" s="169"/>
      <c r="BK106" s="549">
        <f t="shared" si="54"/>
        <v>0</v>
      </c>
      <c r="BL106" s="539"/>
      <c r="BM106" s="175"/>
      <c r="BN106" s="176"/>
      <c r="BO106" s="172"/>
      <c r="BP106" s="169"/>
      <c r="BQ106" s="169"/>
      <c r="BR106" s="549">
        <f t="shared" si="55"/>
        <v>0</v>
      </c>
      <c r="BS106" s="539"/>
      <c r="BT106" s="175"/>
      <c r="BU106" s="176"/>
      <c r="BV106" s="172"/>
      <c r="BW106" s="169"/>
      <c r="BX106" s="169"/>
      <c r="BY106" s="549">
        <f t="shared" si="56"/>
        <v>0</v>
      </c>
      <c r="BZ106" s="539"/>
      <c r="CA106" s="175"/>
      <c r="CB106" s="176"/>
      <c r="CC106" s="172"/>
      <c r="CD106" s="169"/>
      <c r="CE106" s="169"/>
      <c r="CF106" s="549">
        <f t="shared" si="57"/>
        <v>0</v>
      </c>
      <c r="CG106" s="539"/>
      <c r="CH106" s="175"/>
      <c r="CI106" s="176"/>
      <c r="CJ106" s="172"/>
      <c r="CK106" s="169"/>
      <c r="CL106" s="169"/>
      <c r="CM106" s="549">
        <f t="shared" si="58"/>
        <v>0</v>
      </c>
      <c r="CN106" s="539"/>
      <c r="CO106" s="175"/>
      <c r="CP106" s="176"/>
      <c r="CQ106" s="172"/>
      <c r="CR106" s="169"/>
      <c r="CS106" s="169"/>
      <c r="CT106" s="549">
        <f t="shared" si="59"/>
        <v>0</v>
      </c>
      <c r="CU106" s="539"/>
      <c r="CV106" s="175"/>
      <c r="CW106" s="176"/>
      <c r="CX106" s="361"/>
      <c r="CY106" s="108"/>
      <c r="CZ106" s="108"/>
      <c r="DA106" s="549">
        <f t="shared" si="60"/>
        <v>0</v>
      </c>
      <c r="DB106" s="539"/>
      <c r="DC106" s="439"/>
      <c r="DD106" s="439"/>
      <c r="DE106" s="108"/>
      <c r="DF106" s="108"/>
      <c r="DG106" s="108"/>
      <c r="DH106" s="549">
        <f t="shared" si="61"/>
        <v>0</v>
      </c>
      <c r="DI106" s="539"/>
      <c r="DJ106" s="439"/>
      <c r="DK106" s="440"/>
      <c r="DL106" s="555">
        <f t="shared" ca="1" si="70"/>
        <v>0</v>
      </c>
      <c r="DM106" s="539">
        <f>DN106*Довідники!$H$2</f>
        <v>0</v>
      </c>
      <c r="DN106" s="549">
        <f t="shared" si="62"/>
        <v>0</v>
      </c>
      <c r="DO106" s="541" t="str">
        <f t="shared" si="63"/>
        <v xml:space="preserve"> </v>
      </c>
      <c r="DP106" s="556" t="str">
        <f>IF(OR(DO106&lt;Довідники!$J$3, DO106&gt;Довідники!$K$3), "!", "")</f>
        <v>!</v>
      </c>
      <c r="DQ106" s="557"/>
      <c r="DR106" s="558" t="str">
        <f t="shared" si="64"/>
        <v/>
      </c>
      <c r="DS106" s="528"/>
      <c r="DT106" s="555"/>
      <c r="DU106" s="539"/>
      <c r="DV106" s="539"/>
      <c r="DW106" s="540"/>
      <c r="DX106" s="557"/>
      <c r="DY106" s="568"/>
      <c r="DZ106" s="569"/>
      <c r="EA106" s="570"/>
      <c r="ED106" s="91" t="e">
        <f t="shared" ca="1" si="71"/>
        <v>#NAME?</v>
      </c>
      <c r="EE106" s="91" t="e">
        <f t="shared" ca="1" si="72"/>
        <v>#NAME?</v>
      </c>
      <c r="EF106" s="91" t="e">
        <f t="shared" ca="1" si="73"/>
        <v>#NAME?</v>
      </c>
      <c r="EG106" s="91" t="e">
        <f t="shared" ca="1" si="74"/>
        <v>#NAME?</v>
      </c>
      <c r="EH106" s="91" t="e">
        <f t="shared" ca="1" si="75"/>
        <v>#NAME?</v>
      </c>
      <c r="EI106" s="91" t="e">
        <f t="shared" ca="1" si="76"/>
        <v>#NAME?</v>
      </c>
      <c r="EJ106" s="91" t="e">
        <f t="shared" ca="1" si="77"/>
        <v>#NAME?</v>
      </c>
      <c r="EL106" s="207" t="str">
        <f t="shared" ca="1" si="78"/>
        <v/>
      </c>
      <c r="EM106" s="91" t="str">
        <f t="shared" si="79"/>
        <v/>
      </c>
      <c r="EN106" s="91" t="str" cm="1">
        <f t="array" ref="EN106">IF(OR(SUM(ISTEXT(R106:T106)*1,ISNUMBER(W106:X106)*1)&gt;0,SUM(ISTEXT(Y106:AA106)*1,ISNUMBER(AD106:AE106)*1)&gt;0,SUM(ISTEXT(AF106:AH106)*1,ISNUMBER(AK106:AL106)*1)&gt;0,SUM(ISTEXT(AM106:AO106)*1,ISNUMBER(AR106:AS106)*1)&gt;0,SUM(ISTEXT(AT106:AV106)*1,ISNUMBER(AY106:AZ106)*1)&gt;0,SUM(ISTEXT(BA106:BC106)*1,ISNUMBER(BF106:BG106)*1)&gt;0,SUM(ISTEXT(BH106:BJ106)*1,ISNUMBER(BM106:BN106)*1)&gt;0,SUM(ISTEXT(BO106:BQ106)*1,ISNUMBER(BT106:BU106)*1)&gt;0,SUM(ISTEXT(BV106:BX106)*1,ISNUMBER(CA106:CB106)*1)&gt;0,SUM(ISTEXT(CC106:CE106)*1,ISNUMBER(CH106:CI106)*1)&gt;0,SUM(ISTEXT(CJ106:CL106)*1,ISNUMBER(CO106:CP106)*1)&gt;0,SUM(ISTEXT(CQ106:CS106)*1,ISNUMBER(CV106:CW106)*1)&gt;0),"!","")</f>
        <v/>
      </c>
      <c r="EO106" s="91" t="e">
        <f t="shared" ca="1" si="80"/>
        <v>#NAME?</v>
      </c>
      <c r="EP106" s="74" t="e">
        <f t="shared" ca="1" si="81"/>
        <v>#NAME?</v>
      </c>
    </row>
    <row r="107" spans="1:146" hidden="1" x14ac:dyDescent="0.2">
      <c r="A107" s="528" t="e">
        <f ca="1">IF(AND(TRIM($B107)&lt;&gt;"",$E107&lt;&gt;"",$EP107=""),MAX($A$10:A106)+1,"")</f>
        <v>#NAME?</v>
      </c>
      <c r="B107" s="312"/>
      <c r="C107" s="531" t="str">
        <f>IF(ISBLANK(D107)=FALSE,VLOOKUP(D107,Довідники!$B$2:$C$45,2,FALSE),"")</f>
        <v/>
      </c>
      <c r="D107" s="410"/>
      <c r="E107" s="313"/>
      <c r="F107" s="538" t="str">
        <f>_xlfn.CONCAT(IF($X107=Довідники!$E$4,$R$4&amp;",",""),IF($AE107=Довідники!$E$4,$Y$4&amp;",",""),IF($AL107=Довідники!$E$4,$AF$4&amp;",",""),IF($AS107=Довідники!$E$4,$AM$4&amp;",",""),IF($AZ107=Довідники!$E$4,$AT$4&amp;",",""),IF($BG107=Довідники!$E$4,$BA$4&amp;",",""),IF($BN107=Довідники!$E$4,$BH$4&amp;",",""),IF($BU107=Довідники!$E$4,$BO$4&amp;",",""),IF($CB107=Довідники!$E$4,$BV$4&amp;",",""),IF($CI107=Довідники!$E$4,$CC$4&amp;",",""),IF($CP107=Довідники!$E$4,$CJ$4&amp;",",""),IF($CW107=Довідники!$E$4,$CQ$4&amp;",",""),IF($DD107=Довідники!$E$4,$CX$4&amp;",",""),IF($DK107=Довідники!$E$4,$DE$4&amp;",",""))</f>
        <v/>
      </c>
      <c r="G107" s="538" t="str">
        <f>_xlfn.CONCAT(IF($X107=Довідники!$E$3,$R$4&amp;",",""),IF($X107=Довідники!$E$5,$R$4&amp;"*,",""),IF($AE107=Довідники!$E$3,$Y$4&amp;",",""),IF($AE107=Довідники!$E$5,$Y$4&amp;"*,",""),IF($AL107=Довідники!$E$3,$AF$4&amp;",",""),IF($AL107=Довідники!$E$5,$AF$4&amp;"*,",""),IF($AS107=Довідники!$E$3,$AM$4&amp;",",""),IF($AS107=Довідники!$E$5,$AM$4&amp;"*,",""),IF($AZ107=Довідники!$E$3,$AT$4&amp;",",""),IF($AZ107=Довідники!$E$5,$AT$4&amp;"*,",""),IF($BG107=Довідники!$E$3,$BA$4&amp;",",""),IF($BG107=Довідники!$E$5,$BA$4&amp;"*,",""),IF($BN107=Довідники!$E$3,$BH$4&amp;",",""),IF($BN107=Довідники!$E$5,$BH$4&amp;"*,",""),IF($BU107=Довідники!$E$3,$BO$4&amp;",",""),IF($BU107=Довідники!$E$5,$BO$4&amp;"*,",""),IF($CB107=Довідники!$E$3,$BV$4&amp;",",""),IF($CB107=Довідники!$E$5,$BV$4&amp;"*,",""),IF($CI107=Довідники!$E$3,$CC$4&amp;",",""),IF($CI107=Довідники!$E$5,$CC$4&amp;"*,",""),IF($CP107=Довідники!$E$3,$CJ$4&amp;",",""),IF($CP107=Довідники!$E$5,$CJ$4&amp;"*,",""),IF($CW107=Довідники!$E$3,$CQ$4&amp;",",""),IF($CW107=Довідники!$E$5,$CQ$4&amp;"*,",""),IF($DD107=Довідники!$E$3,$CX$4&amp;",",""),IF($DD107=Довідники!$E$5,$CX$4&amp;"*,",""),IF($DK107=Довідники!$E$3,$DE$4&amp;",",""),IF($DK107=Довідники!$E$5,$DE$4&amp;"*,",""))</f>
        <v/>
      </c>
      <c r="H107" s="538" t="str">
        <f>_xlfn.CONCAT(IF($W107=Довідники!$N$4,$R$4&amp;",",""),IF($AD107=Довідники!$N$4,$Y$4&amp;",",""),IF($AK107=Довідники!$N$4,$AF$4&amp;",",""),IF($AR107=Довідники!$N$4,$AM$4&amp;",",""),IF($AY107=Довідники!$N$4,$AT$4&amp;",",""),IF($BF107=Довідники!$N$4,$BA$4&amp;",",""),IF($BM107=Довідники!$N$4,$BH$4&amp;",",""),IF($BT107=Довідники!$N$4,$BO$4&amp;",",""),IF($CA107=Довідники!$N$4,$BV$4&amp;",",""),IF($CH107=Довідники!$N$4,$CC$4&amp;",",""),IF($CO107=Довідники!$N$4,$CJ$4&amp;",",""),IF($CV107=Довідники!$N$4,$CQ$4&amp;",",""),IF($DC107=Довідники!$N$4,$CX$4&amp;",",""),IF($DJ107=Довідники!$N$4,$DE$4&amp;",",""))</f>
        <v/>
      </c>
      <c r="I107" s="538" t="str">
        <f>_xlfn.CONCAT(IF($W107=Довідники!$N$3,$R$4&amp;",",""),IF($AD107=Довідники!$N$3,$Y$4&amp;",",""),IF($AK107=Довідники!$N$3,$AF$4&amp;",",""),IF($AR107=Довідники!$N$3,$AM$4&amp;",",""),IF($AY107=Довідники!$N$3,$AT$4&amp;",",""),IF($BF107=Довідники!$N$3,$BA$4&amp;",",""),IF($BM107=Довідники!$N$3,$BH$4&amp;",",""),IF($BT107=Довідники!$N$3,$BO$4&amp;",",""),IF($CA107=Довідники!$N$3,$BV$4&amp;",",""),IF($CH107=Довідники!$N$3,$CC$4&amp;",",""),IF($CO107=Довідники!$N$3,$CJ$4&amp;",",""),IF($CV107=Довідники!$N$3,$CQ$4&amp;",",""),IF($DC107=Довідники!$N$3,$CX$4&amp;",",""),IF($DJ107=Довідники!$N$3,$DE$4&amp;",",""))</f>
        <v/>
      </c>
      <c r="J107" s="538"/>
      <c r="K107" s="538"/>
      <c r="L107" s="538">
        <f t="shared" ca="1" si="65"/>
        <v>0</v>
      </c>
      <c r="M107" s="539">
        <f t="shared" ca="1" si="66"/>
        <v>0</v>
      </c>
      <c r="N107" s="539">
        <f t="shared" ca="1" si="67"/>
        <v>0</v>
      </c>
      <c r="O107" s="540">
        <f t="shared" ca="1" si="68"/>
        <v>0</v>
      </c>
      <c r="P107" s="541" t="str">
        <f t="shared" si="69"/>
        <v/>
      </c>
      <c r="Q107" s="542" t="str">
        <f>IF(IF(TRIM(P107)="",FALSE,OR($P107&lt;Довідники!$J$8,$P107&gt;Довідники!$K$8)),"!","")</f>
        <v/>
      </c>
      <c r="R107" s="172"/>
      <c r="S107" s="169"/>
      <c r="T107" s="169"/>
      <c r="U107" s="549">
        <f t="shared" si="48"/>
        <v>0</v>
      </c>
      <c r="V107" s="539"/>
      <c r="W107" s="175"/>
      <c r="X107" s="176"/>
      <c r="Y107" s="172"/>
      <c r="Z107" s="169"/>
      <c r="AA107" s="169"/>
      <c r="AB107" s="549">
        <f t="shared" si="49"/>
        <v>0</v>
      </c>
      <c r="AC107" s="539"/>
      <c r="AD107" s="175"/>
      <c r="AE107" s="176"/>
      <c r="AF107" s="172"/>
      <c r="AG107" s="169"/>
      <c r="AH107" s="169"/>
      <c r="AI107" s="549">
        <f t="shared" si="50"/>
        <v>0</v>
      </c>
      <c r="AJ107" s="539"/>
      <c r="AK107" s="175"/>
      <c r="AL107" s="176"/>
      <c r="AM107" s="172"/>
      <c r="AN107" s="169"/>
      <c r="AO107" s="169"/>
      <c r="AP107" s="549">
        <f t="shared" si="51"/>
        <v>0</v>
      </c>
      <c r="AQ107" s="539"/>
      <c r="AR107" s="175"/>
      <c r="AS107" s="176"/>
      <c r="AT107" s="172"/>
      <c r="AU107" s="169"/>
      <c r="AV107" s="169"/>
      <c r="AW107" s="549">
        <f t="shared" si="52"/>
        <v>0</v>
      </c>
      <c r="AX107" s="539"/>
      <c r="AY107" s="175"/>
      <c r="AZ107" s="176"/>
      <c r="BA107" s="172"/>
      <c r="BB107" s="169"/>
      <c r="BC107" s="169"/>
      <c r="BD107" s="549">
        <f t="shared" si="53"/>
        <v>0</v>
      </c>
      <c r="BE107" s="539"/>
      <c r="BF107" s="175"/>
      <c r="BG107" s="176"/>
      <c r="BH107" s="172"/>
      <c r="BI107" s="169"/>
      <c r="BJ107" s="169"/>
      <c r="BK107" s="549">
        <f t="shared" si="54"/>
        <v>0</v>
      </c>
      <c r="BL107" s="539"/>
      <c r="BM107" s="175"/>
      <c r="BN107" s="176"/>
      <c r="BO107" s="172"/>
      <c r="BP107" s="169"/>
      <c r="BQ107" s="169"/>
      <c r="BR107" s="549">
        <f t="shared" si="55"/>
        <v>0</v>
      </c>
      <c r="BS107" s="539"/>
      <c r="BT107" s="175"/>
      <c r="BU107" s="176"/>
      <c r="BV107" s="172"/>
      <c r="BW107" s="169"/>
      <c r="BX107" s="169"/>
      <c r="BY107" s="549">
        <f t="shared" si="56"/>
        <v>0</v>
      </c>
      <c r="BZ107" s="539"/>
      <c r="CA107" s="175"/>
      <c r="CB107" s="176"/>
      <c r="CC107" s="172"/>
      <c r="CD107" s="169"/>
      <c r="CE107" s="169"/>
      <c r="CF107" s="549">
        <f t="shared" si="57"/>
        <v>0</v>
      </c>
      <c r="CG107" s="539"/>
      <c r="CH107" s="175"/>
      <c r="CI107" s="176"/>
      <c r="CJ107" s="172"/>
      <c r="CK107" s="169"/>
      <c r="CL107" s="169"/>
      <c r="CM107" s="549">
        <f t="shared" si="58"/>
        <v>0</v>
      </c>
      <c r="CN107" s="539"/>
      <c r="CO107" s="175"/>
      <c r="CP107" s="176"/>
      <c r="CQ107" s="172"/>
      <c r="CR107" s="169"/>
      <c r="CS107" s="169"/>
      <c r="CT107" s="549">
        <f t="shared" si="59"/>
        <v>0</v>
      </c>
      <c r="CU107" s="539"/>
      <c r="CV107" s="175"/>
      <c r="CW107" s="176"/>
      <c r="CX107" s="361"/>
      <c r="CY107" s="108"/>
      <c r="CZ107" s="108"/>
      <c r="DA107" s="549">
        <f t="shared" si="60"/>
        <v>0</v>
      </c>
      <c r="DB107" s="539"/>
      <c r="DC107" s="439"/>
      <c r="DD107" s="439"/>
      <c r="DE107" s="108"/>
      <c r="DF107" s="108"/>
      <c r="DG107" s="108"/>
      <c r="DH107" s="549">
        <f t="shared" si="61"/>
        <v>0</v>
      </c>
      <c r="DI107" s="539"/>
      <c r="DJ107" s="439"/>
      <c r="DK107" s="440"/>
      <c r="DL107" s="555">
        <f t="shared" ca="1" si="70"/>
        <v>0</v>
      </c>
      <c r="DM107" s="539">
        <f>DN107*Довідники!$H$2</f>
        <v>0</v>
      </c>
      <c r="DN107" s="549">
        <f t="shared" si="62"/>
        <v>0</v>
      </c>
      <c r="DO107" s="541" t="str">
        <f t="shared" si="63"/>
        <v xml:space="preserve"> </v>
      </c>
      <c r="DP107" s="556" t="str">
        <f>IF(OR(DO107&lt;Довідники!$J$3, DO107&gt;Довідники!$K$3), "!", "")</f>
        <v>!</v>
      </c>
      <c r="DQ107" s="557"/>
      <c r="DR107" s="558" t="str">
        <f t="shared" si="64"/>
        <v/>
      </c>
      <c r="DS107" s="528"/>
      <c r="DT107" s="555"/>
      <c r="DU107" s="539"/>
      <c r="DV107" s="539"/>
      <c r="DW107" s="540"/>
      <c r="DX107" s="557"/>
      <c r="DY107" s="568"/>
      <c r="DZ107" s="569"/>
      <c r="EA107" s="570"/>
      <c r="ED107" s="91" t="e">
        <f t="shared" ca="1" si="71"/>
        <v>#NAME?</v>
      </c>
      <c r="EE107" s="91" t="e">
        <f t="shared" ca="1" si="72"/>
        <v>#NAME?</v>
      </c>
      <c r="EF107" s="91" t="e">
        <f t="shared" ca="1" si="73"/>
        <v>#NAME?</v>
      </c>
      <c r="EG107" s="91" t="e">
        <f t="shared" ca="1" si="74"/>
        <v>#NAME?</v>
      </c>
      <c r="EH107" s="91" t="e">
        <f t="shared" ca="1" si="75"/>
        <v>#NAME?</v>
      </c>
      <c r="EI107" s="91" t="e">
        <f t="shared" ca="1" si="76"/>
        <v>#NAME?</v>
      </c>
      <c r="EJ107" s="91" t="e">
        <f t="shared" ca="1" si="77"/>
        <v>#NAME?</v>
      </c>
      <c r="EL107" s="207" t="str">
        <f t="shared" ca="1" si="78"/>
        <v/>
      </c>
      <c r="EM107" s="91" t="str">
        <f t="shared" si="79"/>
        <v/>
      </c>
      <c r="EN107" s="91" t="str" cm="1">
        <f t="array" ref="EN107">IF(OR(SUM(ISTEXT(R107:T107)*1,ISNUMBER(W107:X107)*1)&gt;0,SUM(ISTEXT(Y107:AA107)*1,ISNUMBER(AD107:AE107)*1)&gt;0,SUM(ISTEXT(AF107:AH107)*1,ISNUMBER(AK107:AL107)*1)&gt;0,SUM(ISTEXT(AM107:AO107)*1,ISNUMBER(AR107:AS107)*1)&gt;0,SUM(ISTEXT(AT107:AV107)*1,ISNUMBER(AY107:AZ107)*1)&gt;0,SUM(ISTEXT(BA107:BC107)*1,ISNUMBER(BF107:BG107)*1)&gt;0,SUM(ISTEXT(BH107:BJ107)*1,ISNUMBER(BM107:BN107)*1)&gt;0,SUM(ISTEXT(BO107:BQ107)*1,ISNUMBER(BT107:BU107)*1)&gt;0,SUM(ISTEXT(BV107:BX107)*1,ISNUMBER(CA107:CB107)*1)&gt;0,SUM(ISTEXT(CC107:CE107)*1,ISNUMBER(CH107:CI107)*1)&gt;0,SUM(ISTEXT(CJ107:CL107)*1,ISNUMBER(CO107:CP107)*1)&gt;0,SUM(ISTEXT(CQ107:CS107)*1,ISNUMBER(CV107:CW107)*1)&gt;0),"!","")</f>
        <v/>
      </c>
      <c r="EO107" s="91" t="e">
        <f t="shared" ca="1" si="80"/>
        <v>#NAME?</v>
      </c>
      <c r="EP107" s="74" t="e">
        <f t="shared" ca="1" si="81"/>
        <v>#NAME?</v>
      </c>
    </row>
    <row r="108" spans="1:146" hidden="1" x14ac:dyDescent="0.2">
      <c r="A108" s="528" t="e">
        <f ca="1">IF(AND(TRIM($B108)&lt;&gt;"",$E108&lt;&gt;"",$EP108=""),MAX($A$10:A107)+1,"")</f>
        <v>#NAME?</v>
      </c>
      <c r="B108" s="312"/>
      <c r="C108" s="531" t="str">
        <f>IF(ISBLANK(D108)=FALSE,VLOOKUP(D108,Довідники!$B$2:$C$45,2,FALSE),"")</f>
        <v/>
      </c>
      <c r="D108" s="410"/>
      <c r="E108" s="313"/>
      <c r="F108" s="538" t="str">
        <f>_xlfn.CONCAT(IF($X108=Довідники!$E$4,$R$4&amp;",",""),IF($AE108=Довідники!$E$4,$Y$4&amp;",",""),IF($AL108=Довідники!$E$4,$AF$4&amp;",",""),IF($AS108=Довідники!$E$4,$AM$4&amp;",",""),IF($AZ108=Довідники!$E$4,$AT$4&amp;",",""),IF($BG108=Довідники!$E$4,$BA$4&amp;",",""),IF($BN108=Довідники!$E$4,$BH$4&amp;",",""),IF($BU108=Довідники!$E$4,$BO$4&amp;",",""),IF($CB108=Довідники!$E$4,$BV$4&amp;",",""),IF($CI108=Довідники!$E$4,$CC$4&amp;",",""),IF($CP108=Довідники!$E$4,$CJ$4&amp;",",""),IF($CW108=Довідники!$E$4,$CQ$4&amp;",",""),IF($DD108=Довідники!$E$4,$CX$4&amp;",",""),IF($DK108=Довідники!$E$4,$DE$4&amp;",",""))</f>
        <v/>
      </c>
      <c r="G108" s="538" t="str">
        <f>_xlfn.CONCAT(IF($X108=Довідники!$E$3,$R$4&amp;",",""),IF($X108=Довідники!$E$5,$R$4&amp;"*,",""),IF($AE108=Довідники!$E$3,$Y$4&amp;",",""),IF($AE108=Довідники!$E$5,$Y$4&amp;"*,",""),IF($AL108=Довідники!$E$3,$AF$4&amp;",",""),IF($AL108=Довідники!$E$5,$AF$4&amp;"*,",""),IF($AS108=Довідники!$E$3,$AM$4&amp;",",""),IF($AS108=Довідники!$E$5,$AM$4&amp;"*,",""),IF($AZ108=Довідники!$E$3,$AT$4&amp;",",""),IF($AZ108=Довідники!$E$5,$AT$4&amp;"*,",""),IF($BG108=Довідники!$E$3,$BA$4&amp;",",""),IF($BG108=Довідники!$E$5,$BA$4&amp;"*,",""),IF($BN108=Довідники!$E$3,$BH$4&amp;",",""),IF($BN108=Довідники!$E$5,$BH$4&amp;"*,",""),IF($BU108=Довідники!$E$3,$BO$4&amp;",",""),IF($BU108=Довідники!$E$5,$BO$4&amp;"*,",""),IF($CB108=Довідники!$E$3,$BV$4&amp;",",""),IF($CB108=Довідники!$E$5,$BV$4&amp;"*,",""),IF($CI108=Довідники!$E$3,$CC$4&amp;",",""),IF($CI108=Довідники!$E$5,$CC$4&amp;"*,",""),IF($CP108=Довідники!$E$3,$CJ$4&amp;",",""),IF($CP108=Довідники!$E$5,$CJ$4&amp;"*,",""),IF($CW108=Довідники!$E$3,$CQ$4&amp;",",""),IF($CW108=Довідники!$E$5,$CQ$4&amp;"*,",""),IF($DD108=Довідники!$E$3,$CX$4&amp;",",""),IF($DD108=Довідники!$E$5,$CX$4&amp;"*,",""),IF($DK108=Довідники!$E$3,$DE$4&amp;",",""),IF($DK108=Довідники!$E$5,$DE$4&amp;"*,",""))</f>
        <v/>
      </c>
      <c r="H108" s="538" t="str">
        <f>_xlfn.CONCAT(IF($W108=Довідники!$N$4,$R$4&amp;",",""),IF($AD108=Довідники!$N$4,$Y$4&amp;",",""),IF($AK108=Довідники!$N$4,$AF$4&amp;",",""),IF($AR108=Довідники!$N$4,$AM$4&amp;",",""),IF($AY108=Довідники!$N$4,$AT$4&amp;",",""),IF($BF108=Довідники!$N$4,$BA$4&amp;",",""),IF($BM108=Довідники!$N$4,$BH$4&amp;",",""),IF($BT108=Довідники!$N$4,$BO$4&amp;",",""),IF($CA108=Довідники!$N$4,$BV$4&amp;",",""),IF($CH108=Довідники!$N$4,$CC$4&amp;",",""),IF($CO108=Довідники!$N$4,$CJ$4&amp;",",""),IF($CV108=Довідники!$N$4,$CQ$4&amp;",",""),IF($DC108=Довідники!$N$4,$CX$4&amp;",",""),IF($DJ108=Довідники!$N$4,$DE$4&amp;",",""))</f>
        <v/>
      </c>
      <c r="I108" s="538" t="str">
        <f>_xlfn.CONCAT(IF($W108=Довідники!$N$3,$R$4&amp;",",""),IF($AD108=Довідники!$N$3,$Y$4&amp;",",""),IF($AK108=Довідники!$N$3,$AF$4&amp;",",""),IF($AR108=Довідники!$N$3,$AM$4&amp;",",""),IF($AY108=Довідники!$N$3,$AT$4&amp;",",""),IF($BF108=Довідники!$N$3,$BA$4&amp;",",""),IF($BM108=Довідники!$N$3,$BH$4&amp;",",""),IF($BT108=Довідники!$N$3,$BO$4&amp;",",""),IF($CA108=Довідники!$N$3,$BV$4&amp;",",""),IF($CH108=Довідники!$N$3,$CC$4&amp;",",""),IF($CO108=Довідники!$N$3,$CJ$4&amp;",",""),IF($CV108=Довідники!$N$3,$CQ$4&amp;",",""),IF($DC108=Довідники!$N$3,$CX$4&amp;",",""),IF($DJ108=Довідники!$N$3,$DE$4&amp;",",""))</f>
        <v/>
      </c>
      <c r="J108" s="538"/>
      <c r="K108" s="538"/>
      <c r="L108" s="538">
        <f t="shared" ca="1" si="65"/>
        <v>0</v>
      </c>
      <c r="M108" s="539">
        <f t="shared" ca="1" si="66"/>
        <v>0</v>
      </c>
      <c r="N108" s="539">
        <f t="shared" ca="1" si="67"/>
        <v>0</v>
      </c>
      <c r="O108" s="540">
        <f t="shared" ca="1" si="68"/>
        <v>0</v>
      </c>
      <c r="P108" s="541" t="str">
        <f t="shared" si="69"/>
        <v/>
      </c>
      <c r="Q108" s="542" t="str">
        <f>IF(IF(TRIM(P108)="",FALSE,OR($P108&lt;Довідники!$J$8,$P108&gt;Довідники!$K$8)),"!","")</f>
        <v/>
      </c>
      <c r="R108" s="172"/>
      <c r="S108" s="169"/>
      <c r="T108" s="169"/>
      <c r="U108" s="549">
        <f t="shared" si="48"/>
        <v>0</v>
      </c>
      <c r="V108" s="539"/>
      <c r="W108" s="175"/>
      <c r="X108" s="176"/>
      <c r="Y108" s="172"/>
      <c r="Z108" s="169"/>
      <c r="AA108" s="169"/>
      <c r="AB108" s="549">
        <f t="shared" si="49"/>
        <v>0</v>
      </c>
      <c r="AC108" s="539"/>
      <c r="AD108" s="175"/>
      <c r="AE108" s="176"/>
      <c r="AF108" s="172"/>
      <c r="AG108" s="169"/>
      <c r="AH108" s="169"/>
      <c r="AI108" s="549">
        <f t="shared" si="50"/>
        <v>0</v>
      </c>
      <c r="AJ108" s="539"/>
      <c r="AK108" s="175"/>
      <c r="AL108" s="176"/>
      <c r="AM108" s="172"/>
      <c r="AN108" s="169"/>
      <c r="AO108" s="169"/>
      <c r="AP108" s="549">
        <f t="shared" si="51"/>
        <v>0</v>
      </c>
      <c r="AQ108" s="539"/>
      <c r="AR108" s="175"/>
      <c r="AS108" s="176"/>
      <c r="AT108" s="172"/>
      <c r="AU108" s="169"/>
      <c r="AV108" s="169"/>
      <c r="AW108" s="549">
        <f t="shared" si="52"/>
        <v>0</v>
      </c>
      <c r="AX108" s="539"/>
      <c r="AY108" s="175"/>
      <c r="AZ108" s="176"/>
      <c r="BA108" s="172"/>
      <c r="BB108" s="169"/>
      <c r="BC108" s="169"/>
      <c r="BD108" s="549">
        <f t="shared" si="53"/>
        <v>0</v>
      </c>
      <c r="BE108" s="539"/>
      <c r="BF108" s="175"/>
      <c r="BG108" s="176"/>
      <c r="BH108" s="172"/>
      <c r="BI108" s="169"/>
      <c r="BJ108" s="169"/>
      <c r="BK108" s="549">
        <f t="shared" si="54"/>
        <v>0</v>
      </c>
      <c r="BL108" s="539"/>
      <c r="BM108" s="175"/>
      <c r="BN108" s="176"/>
      <c r="BO108" s="172"/>
      <c r="BP108" s="169"/>
      <c r="BQ108" s="169"/>
      <c r="BR108" s="549">
        <f t="shared" si="55"/>
        <v>0</v>
      </c>
      <c r="BS108" s="539"/>
      <c r="BT108" s="175"/>
      <c r="BU108" s="176"/>
      <c r="BV108" s="172"/>
      <c r="BW108" s="169"/>
      <c r="BX108" s="169"/>
      <c r="BY108" s="549">
        <f t="shared" si="56"/>
        <v>0</v>
      </c>
      <c r="BZ108" s="539"/>
      <c r="CA108" s="175"/>
      <c r="CB108" s="176"/>
      <c r="CC108" s="172"/>
      <c r="CD108" s="169"/>
      <c r="CE108" s="169"/>
      <c r="CF108" s="549">
        <f t="shared" si="57"/>
        <v>0</v>
      </c>
      <c r="CG108" s="539"/>
      <c r="CH108" s="175"/>
      <c r="CI108" s="176"/>
      <c r="CJ108" s="172"/>
      <c r="CK108" s="169"/>
      <c r="CL108" s="169"/>
      <c r="CM108" s="549">
        <f t="shared" si="58"/>
        <v>0</v>
      </c>
      <c r="CN108" s="539"/>
      <c r="CO108" s="175"/>
      <c r="CP108" s="176"/>
      <c r="CQ108" s="172"/>
      <c r="CR108" s="169"/>
      <c r="CS108" s="169"/>
      <c r="CT108" s="549">
        <f t="shared" si="59"/>
        <v>0</v>
      </c>
      <c r="CU108" s="539"/>
      <c r="CV108" s="175"/>
      <c r="CW108" s="176"/>
      <c r="CX108" s="361"/>
      <c r="CY108" s="108"/>
      <c r="CZ108" s="108"/>
      <c r="DA108" s="549">
        <f t="shared" si="60"/>
        <v>0</v>
      </c>
      <c r="DB108" s="539"/>
      <c r="DC108" s="439"/>
      <c r="DD108" s="439"/>
      <c r="DE108" s="108"/>
      <c r="DF108" s="108"/>
      <c r="DG108" s="108"/>
      <c r="DH108" s="549">
        <f t="shared" si="61"/>
        <v>0</v>
      </c>
      <c r="DI108" s="539"/>
      <c r="DJ108" s="439"/>
      <c r="DK108" s="440"/>
      <c r="DL108" s="555">
        <f t="shared" ca="1" si="70"/>
        <v>0</v>
      </c>
      <c r="DM108" s="539">
        <f>DN108*Довідники!$H$2</f>
        <v>0</v>
      </c>
      <c r="DN108" s="549">
        <f t="shared" si="62"/>
        <v>0</v>
      </c>
      <c r="DO108" s="541" t="str">
        <f t="shared" si="63"/>
        <v xml:space="preserve"> </v>
      </c>
      <c r="DP108" s="556" t="str">
        <f>IF(OR(DO108&lt;Довідники!$J$3, DO108&gt;Довідники!$K$3), "!", "")</f>
        <v>!</v>
      </c>
      <c r="DQ108" s="557"/>
      <c r="DR108" s="558" t="str">
        <f t="shared" si="64"/>
        <v/>
      </c>
      <c r="DS108" s="528"/>
      <c r="DT108" s="555"/>
      <c r="DU108" s="539"/>
      <c r="DV108" s="539"/>
      <c r="DW108" s="540"/>
      <c r="DX108" s="557"/>
      <c r="DY108" s="568"/>
      <c r="DZ108" s="569"/>
      <c r="EA108" s="570"/>
      <c r="ED108" s="91" t="e">
        <f t="shared" ca="1" si="71"/>
        <v>#NAME?</v>
      </c>
      <c r="EE108" s="91" t="e">
        <f t="shared" ca="1" si="72"/>
        <v>#NAME?</v>
      </c>
      <c r="EF108" s="91" t="e">
        <f t="shared" ca="1" si="73"/>
        <v>#NAME?</v>
      </c>
      <c r="EG108" s="91" t="e">
        <f t="shared" ca="1" si="74"/>
        <v>#NAME?</v>
      </c>
      <c r="EH108" s="91" t="e">
        <f t="shared" ca="1" si="75"/>
        <v>#NAME?</v>
      </c>
      <c r="EI108" s="91" t="e">
        <f t="shared" ca="1" si="76"/>
        <v>#NAME?</v>
      </c>
      <c r="EJ108" s="91" t="e">
        <f t="shared" ca="1" si="77"/>
        <v>#NAME?</v>
      </c>
      <c r="EL108" s="207" t="str">
        <f t="shared" ca="1" si="78"/>
        <v/>
      </c>
      <c r="EM108" s="91" t="str">
        <f t="shared" si="79"/>
        <v/>
      </c>
      <c r="EN108" s="91" t="str" cm="1">
        <f t="array" ref="EN108">IF(OR(SUM(ISTEXT(R108:T108)*1,ISNUMBER(W108:X108)*1)&gt;0,SUM(ISTEXT(Y108:AA108)*1,ISNUMBER(AD108:AE108)*1)&gt;0,SUM(ISTEXT(AF108:AH108)*1,ISNUMBER(AK108:AL108)*1)&gt;0,SUM(ISTEXT(AM108:AO108)*1,ISNUMBER(AR108:AS108)*1)&gt;0,SUM(ISTEXT(AT108:AV108)*1,ISNUMBER(AY108:AZ108)*1)&gt;0,SUM(ISTEXT(BA108:BC108)*1,ISNUMBER(BF108:BG108)*1)&gt;0,SUM(ISTEXT(BH108:BJ108)*1,ISNUMBER(BM108:BN108)*1)&gt;0,SUM(ISTEXT(BO108:BQ108)*1,ISNUMBER(BT108:BU108)*1)&gt;0,SUM(ISTEXT(BV108:BX108)*1,ISNUMBER(CA108:CB108)*1)&gt;0,SUM(ISTEXT(CC108:CE108)*1,ISNUMBER(CH108:CI108)*1)&gt;0,SUM(ISTEXT(CJ108:CL108)*1,ISNUMBER(CO108:CP108)*1)&gt;0,SUM(ISTEXT(CQ108:CS108)*1,ISNUMBER(CV108:CW108)*1)&gt;0),"!","")</f>
        <v/>
      </c>
      <c r="EO108" s="91" t="e">
        <f t="shared" ca="1" si="80"/>
        <v>#NAME?</v>
      </c>
      <c r="EP108" s="74" t="e">
        <f t="shared" ca="1" si="81"/>
        <v>#NAME?</v>
      </c>
    </row>
    <row r="109" spans="1:146" ht="13.5" hidden="1" thickBot="1" x14ac:dyDescent="0.25">
      <c r="A109" s="529" t="e">
        <f ca="1">IF(AND(TRIM($B109)&lt;&gt;"",$E109&lt;&gt;"",$EP109=""),MAX($A$10:A108)+1,"")</f>
        <v>#NAME?</v>
      </c>
      <c r="B109" s="314"/>
      <c r="C109" s="532" t="str">
        <f>IF(ISBLANK(D109)=FALSE,VLOOKUP(D109,Довідники!$B$2:$C$45,2,FALSE),"")</f>
        <v/>
      </c>
      <c r="D109" s="411"/>
      <c r="E109" s="315"/>
      <c r="F109" s="543" t="str">
        <f>_xlfn.CONCAT(IF($X109=Довідники!$E$4,$R$4&amp;",",""),IF($AE109=Довідники!$E$4,$Y$4&amp;",",""),IF($AL109=Довідники!$E$4,$AF$4&amp;",",""),IF($AS109=Довідники!$E$4,$AM$4&amp;",",""),IF($AZ109=Довідники!$E$4,$AT$4&amp;",",""),IF($BG109=Довідники!$E$4,$BA$4&amp;",",""),IF($BN109=Довідники!$E$4,$BH$4&amp;",",""),IF($BU109=Довідники!$E$4,$BO$4&amp;",",""),IF($CB109=Довідники!$E$4,$BV$4&amp;",",""),IF($CI109=Довідники!$E$4,$CC$4&amp;",",""),IF($CP109=Довідники!$E$4,$CJ$4&amp;",",""),IF($CW109=Довідники!$E$4,$CQ$4&amp;",",""),IF($DD109=Довідники!$E$4,$CX$4&amp;",",""),IF($DK109=Довідники!$E$4,$DE$4&amp;",",""))</f>
        <v/>
      </c>
      <c r="G109" s="543" t="str">
        <f>_xlfn.CONCAT(IF($X109=Довідники!$E$3,$R$4&amp;",",""),IF($X109=Довідники!$E$5,$R$4&amp;"*,",""),IF($AE109=Довідники!$E$3,$Y$4&amp;",",""),IF($AE109=Довідники!$E$5,$Y$4&amp;"*,",""),IF($AL109=Довідники!$E$3,$AF$4&amp;",",""),IF($AL109=Довідники!$E$5,$AF$4&amp;"*,",""),IF($AS109=Довідники!$E$3,$AM$4&amp;",",""),IF($AS109=Довідники!$E$5,$AM$4&amp;"*,",""),IF($AZ109=Довідники!$E$3,$AT$4&amp;",",""),IF($AZ109=Довідники!$E$5,$AT$4&amp;"*,",""),IF($BG109=Довідники!$E$3,$BA$4&amp;",",""),IF($BG109=Довідники!$E$5,$BA$4&amp;"*,",""),IF($BN109=Довідники!$E$3,$BH$4&amp;",",""),IF($BN109=Довідники!$E$5,$BH$4&amp;"*,",""),IF($BU109=Довідники!$E$3,$BO$4&amp;",",""),IF($BU109=Довідники!$E$5,$BO$4&amp;"*,",""),IF($CB109=Довідники!$E$3,$BV$4&amp;",",""),IF($CB109=Довідники!$E$5,$BV$4&amp;"*,",""),IF($CI109=Довідники!$E$3,$CC$4&amp;",",""),IF($CI109=Довідники!$E$5,$CC$4&amp;"*,",""),IF($CP109=Довідники!$E$3,$CJ$4&amp;",",""),IF($CP109=Довідники!$E$5,$CJ$4&amp;"*,",""),IF($CW109=Довідники!$E$3,$CQ$4&amp;",",""),IF($CW109=Довідники!$E$5,$CQ$4&amp;"*,",""),IF($DD109=Довідники!$E$3,$CX$4&amp;",",""),IF($DD109=Довідники!$E$5,$CX$4&amp;"*,",""),IF($DK109=Довідники!$E$3,$DE$4&amp;",",""),IF($DK109=Довідники!$E$5,$DE$4&amp;"*,",""))</f>
        <v/>
      </c>
      <c r="H109" s="543" t="str">
        <f>_xlfn.CONCAT(IF($W109=Довідники!$N$4,$R$4&amp;",",""),IF($AD109=Довідники!$N$4,$Y$4&amp;",",""),IF($AK109=Довідники!$N$4,$AF$4&amp;",",""),IF($AR109=Довідники!$N$4,$AM$4&amp;",",""),IF($AY109=Довідники!$N$4,$AT$4&amp;",",""),IF($BF109=Довідники!$N$4,$BA$4&amp;",",""),IF($BM109=Довідники!$N$4,$BH$4&amp;",",""),IF($BT109=Довідники!$N$4,$BO$4&amp;",",""),IF($CA109=Довідники!$N$4,$BV$4&amp;",",""),IF($CH109=Довідники!$N$4,$CC$4&amp;",",""),IF($CO109=Довідники!$N$4,$CJ$4&amp;",",""),IF($CV109=Довідники!$N$4,$CQ$4&amp;",",""),IF($DC109=Довідники!$N$4,$CX$4&amp;",",""),IF($DJ109=Довідники!$N$4,$DE$4&amp;",",""))</f>
        <v/>
      </c>
      <c r="I109" s="543" t="str">
        <f>_xlfn.CONCAT(IF($W109=Довідники!$N$3,$R$4&amp;",",""),IF($AD109=Довідники!$N$3,$Y$4&amp;",",""),IF($AK109=Довідники!$N$3,$AF$4&amp;",",""),IF($AR109=Довідники!$N$3,$AM$4&amp;",",""),IF($AY109=Довідники!$N$3,$AT$4&amp;",",""),IF($BF109=Довідники!$N$3,$BA$4&amp;",",""),IF($BM109=Довідники!$N$3,$BH$4&amp;",",""),IF($BT109=Довідники!$N$3,$BO$4&amp;",",""),IF($CA109=Довідники!$N$3,$BV$4&amp;",",""),IF($CH109=Довідники!$N$3,$CC$4&amp;",",""),IF($CO109=Довідники!$N$3,$CJ$4&amp;",",""),IF($CV109=Довідники!$N$3,$CQ$4&amp;",",""),IF($DC109=Довідники!$N$3,$CX$4&amp;",",""),IF($DJ109=Довідники!$N$3,$DE$4&amp;",",""))</f>
        <v/>
      </c>
      <c r="J109" s="543"/>
      <c r="K109" s="543"/>
      <c r="L109" s="543">
        <f t="shared" ca="1" si="65"/>
        <v>0</v>
      </c>
      <c r="M109" s="544">
        <f t="shared" ca="1" si="66"/>
        <v>0</v>
      </c>
      <c r="N109" s="544">
        <f t="shared" ca="1" si="67"/>
        <v>0</v>
      </c>
      <c r="O109" s="545">
        <f t="shared" ca="1" si="68"/>
        <v>0</v>
      </c>
      <c r="P109" s="546" t="str">
        <f t="shared" si="69"/>
        <v/>
      </c>
      <c r="Q109" s="547" t="str">
        <f>IF(IF(TRIM(P109)="",FALSE,OR($P109&lt;Довідники!$J$8,$P109&gt;Довідники!$K$8)),"!","")</f>
        <v/>
      </c>
      <c r="R109" s="289"/>
      <c r="S109" s="288"/>
      <c r="T109" s="288"/>
      <c r="U109" s="550">
        <f t="shared" si="48"/>
        <v>0</v>
      </c>
      <c r="V109" s="544"/>
      <c r="W109" s="291"/>
      <c r="X109" s="2"/>
      <c r="Y109" s="289"/>
      <c r="Z109" s="288"/>
      <c r="AA109" s="288"/>
      <c r="AB109" s="550">
        <f t="shared" si="49"/>
        <v>0</v>
      </c>
      <c r="AC109" s="544"/>
      <c r="AD109" s="291"/>
      <c r="AE109" s="2"/>
      <c r="AF109" s="289"/>
      <c r="AG109" s="288"/>
      <c r="AH109" s="288"/>
      <c r="AI109" s="550">
        <f t="shared" si="50"/>
        <v>0</v>
      </c>
      <c r="AJ109" s="544"/>
      <c r="AK109" s="291"/>
      <c r="AL109" s="2"/>
      <c r="AM109" s="289"/>
      <c r="AN109" s="288"/>
      <c r="AO109" s="288"/>
      <c r="AP109" s="550">
        <f t="shared" si="51"/>
        <v>0</v>
      </c>
      <c r="AQ109" s="544"/>
      <c r="AR109" s="291"/>
      <c r="AS109" s="2"/>
      <c r="AT109" s="289"/>
      <c r="AU109" s="288"/>
      <c r="AV109" s="288"/>
      <c r="AW109" s="550">
        <f t="shared" si="52"/>
        <v>0</v>
      </c>
      <c r="AX109" s="544"/>
      <c r="AY109" s="291"/>
      <c r="AZ109" s="2"/>
      <c r="BA109" s="289"/>
      <c r="BB109" s="288"/>
      <c r="BC109" s="288"/>
      <c r="BD109" s="550">
        <f t="shared" si="53"/>
        <v>0</v>
      </c>
      <c r="BE109" s="544"/>
      <c r="BF109" s="291"/>
      <c r="BG109" s="2"/>
      <c r="BH109" s="289"/>
      <c r="BI109" s="288"/>
      <c r="BJ109" s="288"/>
      <c r="BK109" s="550">
        <f t="shared" si="54"/>
        <v>0</v>
      </c>
      <c r="BL109" s="544"/>
      <c r="BM109" s="291"/>
      <c r="BN109" s="2"/>
      <c r="BO109" s="289"/>
      <c r="BP109" s="288"/>
      <c r="BQ109" s="288"/>
      <c r="BR109" s="550">
        <f t="shared" si="55"/>
        <v>0</v>
      </c>
      <c r="BS109" s="544"/>
      <c r="BT109" s="291"/>
      <c r="BU109" s="2"/>
      <c r="BV109" s="289"/>
      <c r="BW109" s="288"/>
      <c r="BX109" s="288"/>
      <c r="BY109" s="550">
        <f t="shared" si="56"/>
        <v>0</v>
      </c>
      <c r="BZ109" s="544"/>
      <c r="CA109" s="291"/>
      <c r="CB109" s="2"/>
      <c r="CC109" s="289"/>
      <c r="CD109" s="288"/>
      <c r="CE109" s="288"/>
      <c r="CF109" s="550">
        <f t="shared" si="57"/>
        <v>0</v>
      </c>
      <c r="CG109" s="544"/>
      <c r="CH109" s="291"/>
      <c r="CI109" s="2"/>
      <c r="CJ109" s="289"/>
      <c r="CK109" s="288"/>
      <c r="CL109" s="288"/>
      <c r="CM109" s="550">
        <f t="shared" si="58"/>
        <v>0</v>
      </c>
      <c r="CN109" s="544"/>
      <c r="CO109" s="291"/>
      <c r="CP109" s="2"/>
      <c r="CQ109" s="289"/>
      <c r="CR109" s="288"/>
      <c r="CS109" s="288"/>
      <c r="CT109" s="550">
        <f t="shared" si="59"/>
        <v>0</v>
      </c>
      <c r="CU109" s="544"/>
      <c r="CV109" s="291"/>
      <c r="CW109" s="2"/>
      <c r="CX109" s="362"/>
      <c r="CY109" s="290"/>
      <c r="CZ109" s="290"/>
      <c r="DA109" s="550">
        <f t="shared" si="60"/>
        <v>0</v>
      </c>
      <c r="DB109" s="544"/>
      <c r="DC109" s="435"/>
      <c r="DD109" s="435"/>
      <c r="DE109" s="290"/>
      <c r="DF109" s="290"/>
      <c r="DG109" s="290"/>
      <c r="DH109" s="550">
        <f t="shared" si="61"/>
        <v>0</v>
      </c>
      <c r="DI109" s="544"/>
      <c r="DJ109" s="435"/>
      <c r="DK109" s="436"/>
      <c r="DL109" s="559">
        <f t="shared" ca="1" si="70"/>
        <v>0</v>
      </c>
      <c r="DM109" s="544">
        <f>DN109*Довідники!$H$2</f>
        <v>0</v>
      </c>
      <c r="DN109" s="550">
        <f t="shared" si="62"/>
        <v>0</v>
      </c>
      <c r="DO109" s="546" t="str">
        <f t="shared" si="63"/>
        <v xml:space="preserve"> </v>
      </c>
      <c r="DP109" s="560" t="str">
        <f>IF(OR(DO109&lt;Довідники!$J$3, DO109&gt;Довідники!$K$3), "!", "")</f>
        <v>!</v>
      </c>
      <c r="DQ109" s="561"/>
      <c r="DR109" s="562" t="str">
        <f t="shared" si="64"/>
        <v/>
      </c>
      <c r="DS109" s="529"/>
      <c r="DT109" s="559"/>
      <c r="DU109" s="544"/>
      <c r="DV109" s="544"/>
      <c r="DW109" s="545"/>
      <c r="DX109" s="561"/>
      <c r="DY109" s="571"/>
      <c r="DZ109" s="572"/>
      <c r="EA109" s="573"/>
      <c r="ED109" s="208" t="e">
        <f t="shared" ca="1" si="71"/>
        <v>#NAME?</v>
      </c>
      <c r="EE109" s="208" t="e">
        <f t="shared" ca="1" si="72"/>
        <v>#NAME?</v>
      </c>
      <c r="EF109" s="208" t="e">
        <f t="shared" ca="1" si="73"/>
        <v>#NAME?</v>
      </c>
      <c r="EG109" s="208" t="e">
        <f t="shared" ca="1" si="74"/>
        <v>#NAME?</v>
      </c>
      <c r="EH109" s="208" t="e">
        <f t="shared" ca="1" si="75"/>
        <v>#NAME?</v>
      </c>
      <c r="EI109" s="208" t="e">
        <f t="shared" ca="1" si="76"/>
        <v>#NAME?</v>
      </c>
      <c r="EJ109" s="208" t="e">
        <f t="shared" ca="1" si="77"/>
        <v>#NAME?</v>
      </c>
      <c r="EL109" s="207" t="str">
        <f t="shared" ca="1" si="78"/>
        <v/>
      </c>
      <c r="EM109" s="115" t="str">
        <f t="shared" si="79"/>
        <v/>
      </c>
      <c r="EN109" s="115" t="str" cm="1">
        <f t="array" ref="EN109">IF(OR(SUM(ISTEXT(R109:T109)*1,ISNUMBER(W109:X109)*1)&gt;0,SUM(ISTEXT(Y109:AA109)*1,ISNUMBER(AD109:AE109)*1)&gt;0,SUM(ISTEXT(AF109:AH109)*1,ISNUMBER(AK109:AL109)*1)&gt;0,SUM(ISTEXT(AM109:AO109)*1,ISNUMBER(AR109:AS109)*1)&gt;0,SUM(ISTEXT(AT109:AV109)*1,ISNUMBER(AY109:AZ109)*1)&gt;0,SUM(ISTEXT(BA109:BC109)*1,ISNUMBER(BF109:BG109)*1)&gt;0,SUM(ISTEXT(BH109:BJ109)*1,ISNUMBER(BM109:BN109)*1)&gt;0,SUM(ISTEXT(BO109:BQ109)*1,ISNUMBER(BT109:BU109)*1)&gt;0,SUM(ISTEXT(BV109:BX109)*1,ISNUMBER(CA109:CB109)*1)&gt;0,SUM(ISTEXT(CC109:CE109)*1,ISNUMBER(CH109:CI109)*1)&gt;0,SUM(ISTEXT(CJ109:CL109)*1,ISNUMBER(CO109:CP109)*1)&gt;0,SUM(ISTEXT(CQ109:CS109)*1,ISNUMBER(CV109:CW109)*1)&gt;0),"!","")</f>
        <v/>
      </c>
      <c r="EO109" s="115" t="e">
        <f t="shared" ca="1" si="80"/>
        <v>#NAME?</v>
      </c>
      <c r="EP109" s="74" t="e">
        <f t="shared" ca="1" si="81"/>
        <v>#NAME?</v>
      </c>
    </row>
    <row r="110" spans="1:146" s="92" customFormat="1" ht="13.5" thickBot="1" x14ac:dyDescent="0.25">
      <c r="A110" s="88"/>
      <c r="B110" s="89" t="s">
        <v>143</v>
      </c>
      <c r="C110" s="89"/>
      <c r="D110" s="93"/>
      <c r="E110" s="94">
        <f>SUM(E10:E109)</f>
        <v>9</v>
      </c>
      <c r="F110" s="95"/>
      <c r="G110" s="95"/>
      <c r="H110" s="95"/>
      <c r="I110" s="95"/>
      <c r="J110" s="95">
        <f t="shared" ref="J110:O110" si="82">SUM(J10:J109)</f>
        <v>0</v>
      </c>
      <c r="K110" s="95">
        <f t="shared" si="82"/>
        <v>0</v>
      </c>
      <c r="L110" s="95">
        <f t="shared" ca="1" si="82"/>
        <v>0</v>
      </c>
      <c r="M110" s="96">
        <f t="shared" ca="1" si="82"/>
        <v>0</v>
      </c>
      <c r="N110" s="96">
        <f t="shared" ca="1" si="82"/>
        <v>0</v>
      </c>
      <c r="O110" s="97">
        <f t="shared" ca="1" si="82"/>
        <v>0</v>
      </c>
      <c r="P110" s="97"/>
      <c r="Q110" s="97"/>
      <c r="R110" s="100"/>
      <c r="S110" s="98"/>
      <c r="T110" s="98"/>
      <c r="U110" s="98"/>
      <c r="V110" s="96"/>
      <c r="W110" s="96"/>
      <c r="X110" s="117"/>
      <c r="Y110" s="100"/>
      <c r="Z110" s="98"/>
      <c r="AA110" s="98"/>
      <c r="AB110" s="98"/>
      <c r="AC110" s="96"/>
      <c r="AD110" s="96"/>
      <c r="AE110" s="114"/>
      <c r="AF110" s="100"/>
      <c r="AG110" s="98"/>
      <c r="AH110" s="98"/>
      <c r="AI110" s="98"/>
      <c r="AJ110" s="96"/>
      <c r="AK110" s="96"/>
      <c r="AL110" s="114"/>
      <c r="AM110" s="100"/>
      <c r="AN110" s="98"/>
      <c r="AO110" s="98"/>
      <c r="AP110" s="98"/>
      <c r="AQ110" s="96"/>
      <c r="AR110" s="96"/>
      <c r="AS110" s="114"/>
      <c r="AT110" s="100"/>
      <c r="AU110" s="98"/>
      <c r="AV110" s="98"/>
      <c r="AW110" s="98"/>
      <c r="AX110" s="96"/>
      <c r="AY110" s="96"/>
      <c r="AZ110" s="114"/>
      <c r="BA110" s="100"/>
      <c r="BB110" s="98"/>
      <c r="BC110" s="98"/>
      <c r="BD110" s="98"/>
      <c r="BE110" s="96"/>
      <c r="BF110" s="96"/>
      <c r="BG110" s="114"/>
      <c r="BH110" s="100"/>
      <c r="BI110" s="98"/>
      <c r="BJ110" s="98"/>
      <c r="BK110" s="98"/>
      <c r="BL110" s="96"/>
      <c r="BM110" s="96"/>
      <c r="BN110" s="114"/>
      <c r="BO110" s="100"/>
      <c r="BP110" s="98"/>
      <c r="BQ110" s="98"/>
      <c r="BR110" s="98"/>
      <c r="BS110" s="96"/>
      <c r="BT110" s="96"/>
      <c r="BU110" s="114"/>
      <c r="BV110" s="100"/>
      <c r="BW110" s="98"/>
      <c r="BX110" s="98"/>
      <c r="BY110" s="98"/>
      <c r="BZ110" s="96"/>
      <c r="CA110" s="96"/>
      <c r="CB110" s="114"/>
      <c r="CC110" s="100"/>
      <c r="CD110" s="98"/>
      <c r="CE110" s="98"/>
      <c r="CF110" s="98"/>
      <c r="CG110" s="96"/>
      <c r="CH110" s="96"/>
      <c r="CI110" s="114"/>
      <c r="CJ110" s="100"/>
      <c r="CK110" s="98"/>
      <c r="CL110" s="98"/>
      <c r="CM110" s="98"/>
      <c r="CN110" s="96"/>
      <c r="CO110" s="96"/>
      <c r="CP110" s="114"/>
      <c r="CQ110" s="100"/>
      <c r="CR110" s="98"/>
      <c r="CS110" s="98"/>
      <c r="CT110" s="98"/>
      <c r="CU110" s="96"/>
      <c r="CV110" s="96"/>
      <c r="CW110" s="114"/>
      <c r="CX110" s="352"/>
      <c r="CY110" s="98"/>
      <c r="CZ110" s="98"/>
      <c r="DA110" s="98"/>
      <c r="DB110" s="96"/>
      <c r="DC110" s="96"/>
      <c r="DD110" s="96"/>
      <c r="DE110" s="98"/>
      <c r="DF110" s="98"/>
      <c r="DG110" s="98"/>
      <c r="DH110" s="98"/>
      <c r="DI110" s="96"/>
      <c r="DJ110" s="96"/>
      <c r="DK110" s="114"/>
      <c r="DL110" s="101">
        <f ca="1">SUM(DL10:DL109)</f>
        <v>270</v>
      </c>
      <c r="DM110" s="96">
        <f>SUM(DM10:DM109)</f>
        <v>270</v>
      </c>
      <c r="DN110" s="96">
        <f>SUM(DN10:DN109)</f>
        <v>9</v>
      </c>
      <c r="DO110" s="102"/>
      <c r="DP110" s="103"/>
      <c r="DQ110" s="104"/>
      <c r="DR110" s="117"/>
      <c r="DS110" s="445"/>
      <c r="DT110" s="101"/>
      <c r="DU110" s="96"/>
      <c r="DV110" s="116"/>
      <c r="DW110" s="99"/>
      <c r="DX110" s="104"/>
      <c r="DY110" s="116"/>
      <c r="DZ110" s="99"/>
      <c r="EA110" s="88"/>
      <c r="ED110" s="1045"/>
      <c r="EE110" s="1046"/>
      <c r="EF110" s="1046"/>
      <c r="EG110" s="1046"/>
      <c r="EH110" s="1046"/>
      <c r="EI110" s="1046"/>
      <c r="EJ110" s="1047"/>
      <c r="EL110" s="1045"/>
      <c r="EM110" s="1046"/>
      <c r="EN110" s="1046"/>
      <c r="EO110" s="1047"/>
      <c r="EP110" s="74"/>
    </row>
    <row r="111" spans="1:146" ht="13.5" thickBot="1" x14ac:dyDescent="0.25">
      <c r="A111" s="88"/>
      <c r="B111" s="89" t="s">
        <v>144</v>
      </c>
      <c r="C111" s="249"/>
      <c r="D111" s="294"/>
      <c r="E111" s="295"/>
      <c r="F111" s="104"/>
      <c r="G111" s="104"/>
      <c r="H111" s="104"/>
      <c r="I111" s="104"/>
      <c r="J111" s="104"/>
      <c r="K111" s="104"/>
      <c r="L111" s="104"/>
      <c r="M111" s="116"/>
      <c r="N111" s="116"/>
      <c r="O111" s="99"/>
      <c r="P111" s="99"/>
      <c r="Q111" s="296"/>
      <c r="R111" s="298"/>
      <c r="S111" s="297"/>
      <c r="T111" s="297"/>
      <c r="U111" s="297"/>
      <c r="V111" s="116"/>
      <c r="W111" s="116"/>
      <c r="X111" s="117"/>
      <c r="Y111" s="298"/>
      <c r="Z111" s="297"/>
      <c r="AA111" s="297"/>
      <c r="AB111" s="297"/>
      <c r="AC111" s="116"/>
      <c r="AD111" s="116"/>
      <c r="AE111" s="117"/>
      <c r="AF111" s="298"/>
      <c r="AG111" s="297"/>
      <c r="AH111" s="297"/>
      <c r="AI111" s="297"/>
      <c r="AJ111" s="116"/>
      <c r="AK111" s="116"/>
      <c r="AL111" s="117"/>
      <c r="AM111" s="298"/>
      <c r="AN111" s="297"/>
      <c r="AO111" s="297"/>
      <c r="AP111" s="297"/>
      <c r="AQ111" s="116"/>
      <c r="AR111" s="116"/>
      <c r="AS111" s="117"/>
      <c r="AT111" s="298"/>
      <c r="AU111" s="297"/>
      <c r="AV111" s="297"/>
      <c r="AW111" s="297"/>
      <c r="AX111" s="116"/>
      <c r="AY111" s="116"/>
      <c r="AZ111" s="117"/>
      <c r="BA111" s="298"/>
      <c r="BB111" s="297"/>
      <c r="BC111" s="297"/>
      <c r="BD111" s="297"/>
      <c r="BE111" s="116"/>
      <c r="BF111" s="116"/>
      <c r="BG111" s="117"/>
      <c r="BH111" s="298"/>
      <c r="BI111" s="297"/>
      <c r="BJ111" s="297"/>
      <c r="BK111" s="297"/>
      <c r="BL111" s="116"/>
      <c r="BM111" s="116"/>
      <c r="BN111" s="117"/>
      <c r="BO111" s="298"/>
      <c r="BP111" s="297"/>
      <c r="BQ111" s="297"/>
      <c r="BR111" s="297"/>
      <c r="BS111" s="116"/>
      <c r="BT111" s="116"/>
      <c r="BU111" s="117"/>
      <c r="BV111" s="298"/>
      <c r="BW111" s="297"/>
      <c r="BX111" s="297"/>
      <c r="BY111" s="297"/>
      <c r="BZ111" s="116"/>
      <c r="CA111" s="116"/>
      <c r="CB111" s="117"/>
      <c r="CC111" s="298"/>
      <c r="CD111" s="297"/>
      <c r="CE111" s="297"/>
      <c r="CF111" s="297"/>
      <c r="CG111" s="116"/>
      <c r="CH111" s="116"/>
      <c r="CI111" s="117"/>
      <c r="CJ111" s="298"/>
      <c r="CK111" s="297"/>
      <c r="CL111" s="297"/>
      <c r="CM111" s="297"/>
      <c r="CN111" s="116"/>
      <c r="CO111" s="116"/>
      <c r="CP111" s="117"/>
      <c r="CQ111" s="298"/>
      <c r="CR111" s="297"/>
      <c r="CS111" s="297"/>
      <c r="CT111" s="297"/>
      <c r="CU111" s="116"/>
      <c r="CV111" s="116"/>
      <c r="CW111" s="117"/>
      <c r="CX111" s="353"/>
      <c r="CY111" s="297"/>
      <c r="CZ111" s="297"/>
      <c r="DA111" s="297"/>
      <c r="DB111" s="116"/>
      <c r="DC111" s="116"/>
      <c r="DD111" s="116"/>
      <c r="DE111" s="297"/>
      <c r="DF111" s="297"/>
      <c r="DG111" s="297"/>
      <c r="DH111" s="297"/>
      <c r="DI111" s="116"/>
      <c r="DJ111" s="116"/>
      <c r="DK111" s="117"/>
      <c r="DL111" s="299"/>
      <c r="DM111" s="116"/>
      <c r="DN111" s="116"/>
      <c r="DO111" s="300"/>
      <c r="DP111" s="301"/>
      <c r="DQ111" s="104"/>
      <c r="DR111" s="117"/>
      <c r="DS111" s="88"/>
      <c r="DT111" s="299"/>
      <c r="DU111" s="116"/>
      <c r="DV111" s="116"/>
      <c r="DW111" s="99"/>
      <c r="DX111" s="104"/>
      <c r="DY111" s="116"/>
      <c r="DZ111" s="99"/>
      <c r="EA111" s="88"/>
      <c r="ED111" s="1048"/>
      <c r="EE111" s="1049"/>
      <c r="EF111" s="1049"/>
      <c r="EG111" s="1049"/>
      <c r="EH111" s="1049"/>
      <c r="EI111" s="1049"/>
      <c r="EJ111" s="1050"/>
      <c r="EL111" s="1048"/>
      <c r="EM111" s="1049"/>
      <c r="EN111" s="1049"/>
      <c r="EO111" s="1050"/>
    </row>
    <row r="112" spans="1:146" x14ac:dyDescent="0.2">
      <c r="A112" s="527" t="e">
        <f ca="1">IF(AND(TRIM($B112)&lt;&gt;"",$E112&lt;&gt;"",$EP112=""),1,"")</f>
        <v>#NAME?</v>
      </c>
      <c r="B112" s="311" t="s">
        <v>388</v>
      </c>
      <c r="C112" s="530">
        <f>IF(ISBLANK(D112)=FALSE,VLOOKUP(D112,Довідники!$B$2:$C$45,2,FALSE),"")</f>
        <v>34</v>
      </c>
      <c r="D112" s="404" t="s">
        <v>249</v>
      </c>
      <c r="E112" s="168">
        <v>3.5</v>
      </c>
      <c r="F112" s="533" t="str">
        <f>_xlfn.CONCAT(IF($X112=Довідники!$E$4,$R$4&amp;",",""),IF($AE112=Довідники!$E$4,$Y$4&amp;",",""),IF($AL112=Довідники!$E$4,$AF$4&amp;",",""),IF($AS112=Довідники!$E$4,$AM$4&amp;",",""),IF($AZ112=Довідники!$E$4,$AT$4&amp;",",""),IF($BG112=Довідники!$E$4,$BA$4&amp;",",""),IF($BN112=Довідники!$E$4,$BH$4&amp;",",""),IF($BU112=Довідники!$E$4,$BO$4&amp;",",""),IF($CB112=Довідники!$E$4,$BV$4&amp;",",""),IF($CI112=Довідники!$E$4,$CC$4&amp;",",""),IF($CP112=Довідники!$E$4,$CJ$4&amp;",",""),IF($CW112=Довідники!$E$4,$CQ$4&amp;",",""),IF($DD112=Довідники!$E$4,$CX$4&amp;",",""),IF($DK112=Довідники!$E$4,$DE$4&amp;",",""))</f>
        <v>9,</v>
      </c>
      <c r="G112" s="533" t="str">
        <f>_xlfn.CONCAT(IF($X112=Довідники!$E$3,$R$4&amp;",",""),IF($X112=Довідники!$E$5,$R$4&amp;"*,",""),IF($AE112=Довідники!$E$3,$Y$4&amp;",",""),IF($AE112=Довідники!$E$5,$Y$4&amp;"*,",""),IF($AL112=Довідники!$E$3,$AF$4&amp;",",""),IF($AL112=Довідники!$E$5,$AF$4&amp;"*,",""),IF($AS112=Довідники!$E$3,$AM$4&amp;",",""),IF($AS112=Довідники!$E$5,$AM$4&amp;"*,",""),IF($AZ112=Довідники!$E$3,$AT$4&amp;",",""),IF($AZ112=Довідники!$E$5,$AT$4&amp;"*,",""),IF($BG112=Довідники!$E$3,$BA$4&amp;",",""),IF($BG112=Довідники!$E$5,$BA$4&amp;"*,",""),IF($BN112=Довідники!$E$3,$BH$4&amp;",",""),IF($BN112=Довідники!$E$5,$BH$4&amp;"*,",""),IF($BU112=Довідники!$E$3,$BO$4&amp;",",""),IF($BU112=Довідники!$E$5,$BO$4&amp;"*,",""),IF($CB112=Довідники!$E$3,$BV$4&amp;",",""),IF($CB112=Довідники!$E$5,$BV$4&amp;"*,",""),IF($CI112=Довідники!$E$3,$CC$4&amp;",",""),IF($CI112=Довідники!$E$5,$CC$4&amp;"*,",""),IF($CP112=Довідники!$E$3,$CJ$4&amp;",",""),IF($CP112=Довідники!$E$5,$CJ$4&amp;"*,",""),IF($CW112=Довідники!$E$3,$CQ$4&amp;",",""),IF($CW112=Довідники!$E$5,$CQ$4&amp;"*,",""),IF($DD112=Довідники!$E$3,$CX$4&amp;",",""),IF($DD112=Довідники!$E$5,$CX$4&amp;"*,",""),IF($DK112=Довідники!$E$3,$DE$4&amp;",",""),IF($DK112=Довідники!$E$5,$DE$4&amp;"*,",""))</f>
        <v/>
      </c>
      <c r="H112" s="533" t="str">
        <f>_xlfn.CONCAT(IF($W112=Довідники!$N$4,$R$4&amp;",",""),IF($AD112=Довідники!$N$4,$Y$4&amp;",",""),IF($AK112=Довідники!$N$4,$AF$4&amp;",",""),IF($AR112=Довідники!$N$4,$AM$4&amp;",",""),IF($AY112=Довідники!$N$4,$AT$4&amp;",",""),IF($BF112=Довідники!$N$4,$BA$4&amp;",",""),IF($BM112=Довідники!$N$4,$BH$4&amp;",",""),IF($BT112=Довідники!$N$4,$BO$4&amp;",",""),IF($CA112=Довідники!$N$4,$BV$4&amp;",",""),IF($CH112=Довідники!$N$4,$CC$4&amp;",",""),IF($CO112=Довідники!$N$4,$CJ$4&amp;",",""),IF($CV112=Довідники!$N$4,$CQ$4&amp;",",""),IF($DC112=Довідники!$N$4,$CX$4&amp;",",""),IF($DJ112=Довідники!$N$4,$DE$4&amp;",",""))</f>
        <v/>
      </c>
      <c r="I112" s="533" t="str">
        <f>_xlfn.CONCAT(IF($W112=Довідники!$N$3,$R$4&amp;",",""),IF($AD112=Довідники!$N$3,$Y$4&amp;",",""),IF($AK112=Довідники!$N$3,$AF$4&amp;",",""),IF($AR112=Довідники!$N$3,$AM$4&amp;",",""),IF($AY112=Довідники!$N$3,$AT$4&amp;",",""),IF($BF112=Довідники!$N$3,$BA$4&amp;",",""),IF($BM112=Довідники!$N$3,$BH$4&amp;",",""),IF($BT112=Довідники!$N$3,$BO$4&amp;",",""),IF($CA112=Довідники!$N$3,$BV$4&amp;",",""),IF($CH112=Довідники!$N$3,$CC$4&amp;",",""),IF($CO112=Довідники!$N$3,$CJ$4&amp;",",""),IF($CV112=Довідники!$N$3,$CQ$4&amp;",",""),IF($DC112=Довідники!$N$3,$CX$4&amp;",",""),IF($DJ112=Довідники!$N$3,$DE$4&amp;",",""))</f>
        <v/>
      </c>
      <c r="J112" s="533"/>
      <c r="K112" s="533"/>
      <c r="L112" s="533">
        <f t="shared" ca="1" si="65"/>
        <v>0</v>
      </c>
      <c r="M112" s="534">
        <f t="shared" ca="1" si="66"/>
        <v>0</v>
      </c>
      <c r="N112" s="534">
        <f t="shared" ca="1" si="67"/>
        <v>0</v>
      </c>
      <c r="O112" s="535">
        <f t="shared" ca="1" si="68"/>
        <v>0</v>
      </c>
      <c r="P112" s="536">
        <f t="shared" ca="1" si="69"/>
        <v>0</v>
      </c>
      <c r="Q112" s="537" t="str">
        <f ca="1">IF(IF(TRIM(P112)="",FALSE,OR($P112&lt;Довідники!$J$8,$P112&gt;Довідники!$K$8)),"!","")</f>
        <v>!</v>
      </c>
      <c r="R112" s="287"/>
      <c r="S112" s="286"/>
      <c r="T112" s="286"/>
      <c r="U112" s="548">
        <f t="shared" ref="U112:U114" si="83">SUM(R112:T112)</f>
        <v>0</v>
      </c>
      <c r="V112" s="534"/>
      <c r="W112" s="171"/>
      <c r="X112" s="174"/>
      <c r="Y112" s="287"/>
      <c r="Z112" s="286"/>
      <c r="AA112" s="286"/>
      <c r="AB112" s="548">
        <f t="shared" ref="AB112:AB114" si="84">SUM(Y112:AA112)</f>
        <v>0</v>
      </c>
      <c r="AC112" s="534"/>
      <c r="AD112" s="171"/>
      <c r="AE112" s="174"/>
      <c r="AF112" s="287"/>
      <c r="AG112" s="286"/>
      <c r="AH112" s="286"/>
      <c r="AI112" s="548">
        <f t="shared" ref="AI112:AI114" si="85">SUM(AF112:AH112)</f>
        <v>0</v>
      </c>
      <c r="AJ112" s="534"/>
      <c r="AK112" s="171"/>
      <c r="AL112" s="174"/>
      <c r="AM112" s="287"/>
      <c r="AN112" s="286"/>
      <c r="AO112" s="286"/>
      <c r="AP112" s="548">
        <f t="shared" ref="AP112:AP114" si="86">SUM(AM112:AO112)</f>
        <v>0</v>
      </c>
      <c r="AQ112" s="534"/>
      <c r="AR112" s="171"/>
      <c r="AS112" s="174"/>
      <c r="AT112" s="287"/>
      <c r="AU112" s="286"/>
      <c r="AV112" s="286"/>
      <c r="AW112" s="548">
        <f t="shared" ref="AW112:AW114" si="87">SUM(AT112:AV112)</f>
        <v>0</v>
      </c>
      <c r="AX112" s="534"/>
      <c r="AY112" s="171"/>
      <c r="AZ112" s="174"/>
      <c r="BA112" s="287"/>
      <c r="BB112" s="286"/>
      <c r="BC112" s="286"/>
      <c r="BD112" s="548">
        <f t="shared" ref="BD112:BD114" si="88">SUM(BA112:BC112)</f>
        <v>0</v>
      </c>
      <c r="BE112" s="534"/>
      <c r="BF112" s="171"/>
      <c r="BG112" s="174"/>
      <c r="BH112" s="287"/>
      <c r="BI112" s="286"/>
      <c r="BJ112" s="286"/>
      <c r="BK112" s="548">
        <f t="shared" ref="BK112:BK114" si="89">SUM(BH112:BJ112)</f>
        <v>0</v>
      </c>
      <c r="BL112" s="534"/>
      <c r="BM112" s="171"/>
      <c r="BN112" s="174"/>
      <c r="BO112" s="287"/>
      <c r="BP112" s="286"/>
      <c r="BQ112" s="286"/>
      <c r="BR112" s="548">
        <f t="shared" ref="BR112:BR114" si="90">SUM(BO112:BQ112)</f>
        <v>0</v>
      </c>
      <c r="BS112" s="534"/>
      <c r="BT112" s="171"/>
      <c r="BU112" s="174"/>
      <c r="BV112" s="287">
        <v>1</v>
      </c>
      <c r="BW112" s="286">
        <v>2</v>
      </c>
      <c r="BX112" s="286"/>
      <c r="BY112" s="548">
        <f t="shared" ref="BY112:BY114" si="91">SUM(BV112:BX112)</f>
        <v>3</v>
      </c>
      <c r="BZ112" s="534"/>
      <c r="CA112" s="171"/>
      <c r="CB112" s="174" t="s">
        <v>178</v>
      </c>
      <c r="CC112" s="287"/>
      <c r="CD112" s="286"/>
      <c r="CE112" s="286"/>
      <c r="CF112" s="548">
        <f t="shared" ref="CF112:CF114" si="92">SUM(CC112:CE112)</f>
        <v>0</v>
      </c>
      <c r="CG112" s="534"/>
      <c r="CH112" s="171"/>
      <c r="CI112" s="174"/>
      <c r="CJ112" s="287"/>
      <c r="CK112" s="286"/>
      <c r="CL112" s="286"/>
      <c r="CM112" s="548">
        <f t="shared" ref="CM112:CM114" si="93">SUM(CJ112:CL112)</f>
        <v>0</v>
      </c>
      <c r="CN112" s="534"/>
      <c r="CO112" s="171"/>
      <c r="CP112" s="174"/>
      <c r="CQ112" s="287"/>
      <c r="CR112" s="286"/>
      <c r="CS112" s="286"/>
      <c r="CT112" s="548">
        <f t="shared" ref="CT112:CT114" si="94">SUM(CQ112:CS112)</f>
        <v>0</v>
      </c>
      <c r="CU112" s="534"/>
      <c r="CV112" s="171"/>
      <c r="CW112" s="174"/>
      <c r="CX112" s="360"/>
      <c r="CY112" s="90"/>
      <c r="CZ112" s="90"/>
      <c r="DA112" s="548">
        <f t="shared" ref="DA112:DA114" si="95">SUM(CX112:CZ112)</f>
        <v>0</v>
      </c>
      <c r="DB112" s="534"/>
      <c r="DC112" s="437"/>
      <c r="DD112" s="437"/>
      <c r="DE112" s="90"/>
      <c r="DF112" s="90"/>
      <c r="DG112" s="90"/>
      <c r="DH112" s="548">
        <f t="shared" ref="DH112:DH114" si="96">SUM(DE112:DG112)</f>
        <v>0</v>
      </c>
      <c r="DI112" s="534"/>
      <c r="DJ112" s="437"/>
      <c r="DK112" s="438"/>
      <c r="DL112" s="551">
        <f t="shared" ca="1" si="70"/>
        <v>105</v>
      </c>
      <c r="DM112" s="534">
        <f>DN112*Довідники!$H$2</f>
        <v>105</v>
      </c>
      <c r="DN112" s="548">
        <f>E112-DQ112</f>
        <v>3.5</v>
      </c>
      <c r="DO112" s="536">
        <f t="shared" ref="DO112:DO114" ca="1" si="97">IF(DM112&lt;&gt;0,DL112/DM112," ")</f>
        <v>1</v>
      </c>
      <c r="DP112" s="552" t="str">
        <f ca="1">IF(OR(DO112&lt;Довідники!$J$3, DO112&gt;Довідники!$K$3), "!", "")</f>
        <v>!</v>
      </c>
      <c r="DQ112" s="553"/>
      <c r="DR112" s="554" t="str">
        <f>IF(AND(E112&lt;&gt;0,DQ112=E112), "+", "")</f>
        <v/>
      </c>
      <c r="DS112" s="527"/>
      <c r="DT112" s="551"/>
      <c r="DU112" s="534"/>
      <c r="DV112" s="534"/>
      <c r="DW112" s="535"/>
      <c r="DX112" s="553"/>
      <c r="DY112" s="565"/>
      <c r="DZ112" s="566"/>
      <c r="EA112" s="567"/>
      <c r="ED112" s="207" t="e">
        <f t="shared" ca="1" si="71"/>
        <v>#NAME?</v>
      </c>
      <c r="EE112" s="207" t="e">
        <f t="shared" ca="1" si="72"/>
        <v>#NAME?</v>
      </c>
      <c r="EF112" s="207" t="e">
        <f t="shared" ca="1" si="73"/>
        <v>#NAME?</v>
      </c>
      <c r="EG112" s="207" t="e">
        <f t="shared" ca="1" si="74"/>
        <v>#NAME?</v>
      </c>
      <c r="EH112" s="207" t="e">
        <f t="shared" ca="1" si="75"/>
        <v>#NAME?</v>
      </c>
      <c r="EI112" s="207" t="e">
        <f t="shared" ca="1" si="76"/>
        <v>#NAME?</v>
      </c>
      <c r="EJ112" s="207" t="e">
        <f t="shared" ca="1" si="77"/>
        <v>#NAME?</v>
      </c>
      <c r="EL112" s="207" t="str">
        <f ca="1">IF(OR(AND(E112&lt;&gt;0,H112="",I112="",L112=0),AND(OR(TRIM(B112)="",E112=0),OR(F112&lt;&gt;"",G112&lt;&gt;"",H112&lt;&gt;"",I112&lt;&gt;"",SUM(U112,AB112,AI112,AP112,AW112,BD112,BK112,BR112,BY112,CF112,CM112,CT112)&gt;0)),J112&gt;0,K112&lt;&gt;"",ISNA(C112)), "!", "")</f>
        <v>!</v>
      </c>
      <c r="EM112" s="87" t="str">
        <f t="shared" si="79"/>
        <v/>
      </c>
      <c r="EN112" s="87" t="str" cm="1">
        <f t="array" ref="EN112">IF(OR(SUM(ISTEXT(R112:T112)*1,ISNUMBER(W112:X112)*1)&gt;0,SUM(ISTEXT(Y112:AA112)*1,ISNUMBER(AD112:AE112)*1)&gt;0,SUM(ISTEXT(AF112:AH112)*1,ISNUMBER(AK112:AL112)*1)&gt;0,SUM(ISTEXT(AM112:AO112)*1,ISNUMBER(AR112:AS112)*1)&gt;0,SUM(ISTEXT(AT112:AV112)*1,ISNUMBER(AY112:AZ112)*1)&gt;0,SUM(ISTEXT(BA112:BC112)*1,ISNUMBER(BF112:BG112)*1)&gt;0,SUM(ISTEXT(BH112:BJ112)*1,ISNUMBER(BM112:BN112)*1)&gt;0,SUM(ISTEXT(BO112:BQ112)*1,ISNUMBER(BT112:BU112)*1)&gt;0,SUM(ISTEXT(BV112:BX112)*1,ISNUMBER(CA112:CB112)*1)&gt;0,SUM(ISTEXT(CC112:CE112)*1,ISNUMBER(CH112:CI112)*1)&gt;0,SUM(ISTEXT(CJ112:CL112)*1,ISNUMBER(CO112:CP112)*1)&gt;0,SUM(ISTEXT(CQ112:CS112)*1,ISNUMBER(CV112:CW112)*1)&gt;0),"!","")</f>
        <v/>
      </c>
      <c r="EO112" s="87" t="e">
        <f t="shared" ca="1" si="80"/>
        <v>#NAME?</v>
      </c>
      <c r="EP112" s="74" t="e">
        <f t="shared" ca="1" si="81"/>
        <v>#NAME?</v>
      </c>
    </row>
    <row r="113" spans="1:146" x14ac:dyDescent="0.2">
      <c r="A113" s="528" t="e">
        <f ca="1">IF(AND(TRIM($B113)&lt;&gt;"",$E113&lt;&gt;"",$EP113=""),MAX($A$112:A112)+1,"")</f>
        <v>#NAME?</v>
      </c>
      <c r="B113" s="312" t="s">
        <v>379</v>
      </c>
      <c r="C113" s="531">
        <f>IF(ISBLANK(D113)=FALSE,VLOOKUP(D113,Довідники!$B$2:$C$45,2,FALSE),"")</f>
        <v>13</v>
      </c>
      <c r="D113" s="410" t="s">
        <v>397</v>
      </c>
      <c r="E113" s="313">
        <v>3.5</v>
      </c>
      <c r="F113" s="538" t="str">
        <f>_xlfn.CONCAT(IF($X113=Довідники!$E$4,$R$4&amp;",",""),IF($AE113=Довідники!$E$4,$Y$4&amp;",",""),IF($AL113=Довідники!$E$4,$AF$4&amp;",",""),IF($AS113=Довідники!$E$4,$AM$4&amp;",",""),IF($AZ113=Довідники!$E$4,$AT$4&amp;",",""),IF($BG113=Довідники!$E$4,$BA$4&amp;",",""),IF($BN113=Довідники!$E$4,$BH$4&amp;",",""),IF($BU113=Довідники!$E$4,$BO$4&amp;",",""),IF($CB113=Довідники!$E$4,$BV$4&amp;",",""),IF($CI113=Довідники!$E$4,$CC$4&amp;",",""),IF($CP113=Довідники!$E$4,$CJ$4&amp;",",""),IF($CW113=Довідники!$E$4,$CQ$4&amp;",",""),IF($DD113=Довідники!$E$4,$CX$4&amp;",",""),IF($DK113=Довідники!$E$4,$DE$4&amp;",",""))</f>
        <v/>
      </c>
      <c r="G113" s="538" t="str">
        <f>_xlfn.CONCAT(IF($X113=Довідники!$E$3,$R$4&amp;",",""),IF($X113=Довідники!$E$5,$R$4&amp;"*,",""),IF($AE113=Довідники!$E$3,$Y$4&amp;",",""),IF($AE113=Довідники!$E$5,$Y$4&amp;"*,",""),IF($AL113=Довідники!$E$3,$AF$4&amp;",",""),IF($AL113=Довідники!$E$5,$AF$4&amp;"*,",""),IF($AS113=Довідники!$E$3,$AM$4&amp;",",""),IF($AS113=Довідники!$E$5,$AM$4&amp;"*,",""),IF($AZ113=Довідники!$E$3,$AT$4&amp;",",""),IF($AZ113=Довідники!$E$5,$AT$4&amp;"*,",""),IF($BG113=Довідники!$E$3,$BA$4&amp;",",""),IF($BG113=Довідники!$E$5,$BA$4&amp;"*,",""),IF($BN113=Довідники!$E$3,$BH$4&amp;",",""),IF($BN113=Довідники!$E$5,$BH$4&amp;"*,",""),IF($BU113=Довідники!$E$3,$BO$4&amp;",",""),IF($BU113=Довідники!$E$5,$BO$4&amp;"*,",""),IF($CB113=Довідники!$E$3,$BV$4&amp;",",""),IF($CB113=Довідники!$E$5,$BV$4&amp;"*,",""),IF($CI113=Довідники!$E$3,$CC$4&amp;",",""),IF($CI113=Довідники!$E$5,$CC$4&amp;"*,",""),IF($CP113=Довідники!$E$3,$CJ$4&amp;",",""),IF($CP113=Довідники!$E$5,$CJ$4&amp;"*,",""),IF($CW113=Довідники!$E$3,$CQ$4&amp;",",""),IF($CW113=Довідники!$E$5,$CQ$4&amp;"*,",""),IF($DD113=Довідники!$E$3,$CX$4&amp;",",""),IF($DD113=Довідники!$E$5,$CX$4&amp;"*,",""),IF($DK113=Довідники!$E$3,$DE$4&amp;",",""),IF($DK113=Довідники!$E$5,$DE$4&amp;"*,",""))</f>
        <v>9,</v>
      </c>
      <c r="H113" s="538" t="str">
        <f>_xlfn.CONCAT(IF($W113=Довідники!$N$4,$R$4&amp;",",""),IF($AD113=Довідники!$N$4,$Y$4&amp;",",""),IF($AK113=Довідники!$N$4,$AF$4&amp;",",""),IF($AR113=Довідники!$N$4,$AM$4&amp;",",""),IF($AY113=Довідники!$N$4,$AT$4&amp;",",""),IF($BF113=Довідники!$N$4,$BA$4&amp;",",""),IF($BM113=Довідники!$N$4,$BH$4&amp;",",""),IF($BT113=Довідники!$N$4,$BO$4&amp;",",""),IF($CA113=Довідники!$N$4,$BV$4&amp;",",""),IF($CH113=Довідники!$N$4,$CC$4&amp;",",""),IF($CO113=Довідники!$N$4,$CJ$4&amp;",",""),IF($CV113=Довідники!$N$4,$CQ$4&amp;",",""),IF($DC113=Довідники!$N$4,$CX$4&amp;",",""),IF($DJ113=Довідники!$N$4,$DE$4&amp;",",""))</f>
        <v/>
      </c>
      <c r="I113" s="538" t="str">
        <f>_xlfn.CONCAT(IF($W113=Довідники!$N$3,$R$4&amp;",",""),IF($AD113=Довідники!$N$3,$Y$4&amp;",",""),IF($AK113=Довідники!$N$3,$AF$4&amp;",",""),IF($AR113=Довідники!$N$3,$AM$4&amp;",",""),IF($AY113=Довідники!$N$3,$AT$4&amp;",",""),IF($BF113=Довідники!$N$3,$BA$4&amp;",",""),IF($BM113=Довідники!$N$3,$BH$4&amp;",",""),IF($BT113=Довідники!$N$3,$BO$4&amp;",",""),IF($CA113=Довідники!$N$3,$BV$4&amp;",",""),IF($CH113=Довідники!$N$3,$CC$4&amp;",",""),IF($CO113=Довідники!$N$3,$CJ$4&amp;",",""),IF($CV113=Довідники!$N$3,$CQ$4&amp;",",""),IF($DC113=Довідники!$N$3,$CX$4&amp;",",""),IF($DJ113=Довідники!$N$3,$DE$4&amp;",",""))</f>
        <v/>
      </c>
      <c r="J113" s="538"/>
      <c r="K113" s="538"/>
      <c r="L113" s="538">
        <f t="shared" ca="1" si="65"/>
        <v>0</v>
      </c>
      <c r="M113" s="539">
        <f t="shared" ca="1" si="66"/>
        <v>0</v>
      </c>
      <c r="N113" s="539">
        <f t="shared" ca="1" si="67"/>
        <v>0</v>
      </c>
      <c r="O113" s="540">
        <f t="shared" ca="1" si="68"/>
        <v>0</v>
      </c>
      <c r="P113" s="541">
        <f t="shared" ca="1" si="69"/>
        <v>0</v>
      </c>
      <c r="Q113" s="542" t="str">
        <f ca="1">IF(IF(TRIM(P113)="",FALSE,OR($P113&lt;Довідники!$J$8,$P113&gt;Довідники!$K$8)),"!","")</f>
        <v>!</v>
      </c>
      <c r="R113" s="172"/>
      <c r="S113" s="169"/>
      <c r="T113" s="169"/>
      <c r="U113" s="549">
        <f t="shared" si="83"/>
        <v>0</v>
      </c>
      <c r="V113" s="539"/>
      <c r="W113" s="175"/>
      <c r="X113" s="176"/>
      <c r="Y113" s="172"/>
      <c r="Z113" s="169"/>
      <c r="AA113" s="169"/>
      <c r="AB113" s="549">
        <f t="shared" si="84"/>
        <v>0</v>
      </c>
      <c r="AC113" s="539"/>
      <c r="AD113" s="175"/>
      <c r="AE113" s="176"/>
      <c r="AF113" s="172"/>
      <c r="AG113" s="169"/>
      <c r="AH113" s="169"/>
      <c r="AI113" s="549">
        <f t="shared" si="85"/>
        <v>0</v>
      </c>
      <c r="AJ113" s="539"/>
      <c r="AK113" s="175"/>
      <c r="AL113" s="176"/>
      <c r="AM113" s="172"/>
      <c r="AN113" s="169"/>
      <c r="AO113" s="169"/>
      <c r="AP113" s="549">
        <f t="shared" si="86"/>
        <v>0</v>
      </c>
      <c r="AQ113" s="539"/>
      <c r="AR113" s="175"/>
      <c r="AS113" s="176"/>
      <c r="AT113" s="172"/>
      <c r="AU113" s="169"/>
      <c r="AV113" s="169"/>
      <c r="AW113" s="549">
        <f t="shared" si="87"/>
        <v>0</v>
      </c>
      <c r="AX113" s="539"/>
      <c r="AY113" s="175"/>
      <c r="AZ113" s="176"/>
      <c r="BA113" s="172"/>
      <c r="BB113" s="169"/>
      <c r="BC113" s="169"/>
      <c r="BD113" s="549">
        <f t="shared" si="88"/>
        <v>0</v>
      </c>
      <c r="BE113" s="539"/>
      <c r="BF113" s="175"/>
      <c r="BG113" s="176"/>
      <c r="BH113" s="172"/>
      <c r="BI113" s="169"/>
      <c r="BJ113" s="169"/>
      <c r="BK113" s="549">
        <f t="shared" si="89"/>
        <v>0</v>
      </c>
      <c r="BL113" s="539"/>
      <c r="BM113" s="175"/>
      <c r="BN113" s="176"/>
      <c r="BO113" s="172"/>
      <c r="BP113" s="169"/>
      <c r="BQ113" s="169"/>
      <c r="BR113" s="549">
        <f t="shared" si="90"/>
        <v>0</v>
      </c>
      <c r="BS113" s="539"/>
      <c r="BT113" s="175"/>
      <c r="BU113" s="176"/>
      <c r="BV113" s="172">
        <v>1</v>
      </c>
      <c r="BW113" s="169">
        <v>2</v>
      </c>
      <c r="BX113" s="169"/>
      <c r="BY113" s="549">
        <f t="shared" si="91"/>
        <v>3</v>
      </c>
      <c r="BZ113" s="539"/>
      <c r="CA113" s="175"/>
      <c r="CB113" s="176" t="s">
        <v>171</v>
      </c>
      <c r="CC113" s="172"/>
      <c r="CD113" s="169"/>
      <c r="CE113" s="169"/>
      <c r="CF113" s="549">
        <f t="shared" si="92"/>
        <v>0</v>
      </c>
      <c r="CG113" s="539"/>
      <c r="CH113" s="175"/>
      <c r="CI113" s="176"/>
      <c r="CJ113" s="172"/>
      <c r="CK113" s="169"/>
      <c r="CL113" s="169"/>
      <c r="CM113" s="549">
        <f t="shared" si="93"/>
        <v>0</v>
      </c>
      <c r="CN113" s="539"/>
      <c r="CO113" s="175"/>
      <c r="CP113" s="176"/>
      <c r="CQ113" s="172"/>
      <c r="CR113" s="169"/>
      <c r="CS113" s="169"/>
      <c r="CT113" s="549">
        <f t="shared" si="94"/>
        <v>0</v>
      </c>
      <c r="CU113" s="539"/>
      <c r="CV113" s="175"/>
      <c r="CW113" s="176"/>
      <c r="CX113" s="361"/>
      <c r="CY113" s="108"/>
      <c r="CZ113" s="108"/>
      <c r="DA113" s="549">
        <f t="shared" si="95"/>
        <v>0</v>
      </c>
      <c r="DB113" s="539"/>
      <c r="DC113" s="439"/>
      <c r="DD113" s="439"/>
      <c r="DE113" s="108"/>
      <c r="DF113" s="108"/>
      <c r="DG113" s="108"/>
      <c r="DH113" s="549">
        <f t="shared" si="96"/>
        <v>0</v>
      </c>
      <c r="DI113" s="539"/>
      <c r="DJ113" s="439"/>
      <c r="DK113" s="440"/>
      <c r="DL113" s="555">
        <f t="shared" ca="1" si="70"/>
        <v>105</v>
      </c>
      <c r="DM113" s="539">
        <f>DN113*Довідники!$H$2</f>
        <v>105</v>
      </c>
      <c r="DN113" s="549">
        <f t="shared" ref="DN113:DN114" si="98">E113-DQ113</f>
        <v>3.5</v>
      </c>
      <c r="DO113" s="541">
        <f t="shared" ca="1" si="97"/>
        <v>1</v>
      </c>
      <c r="DP113" s="556" t="str">
        <f ca="1">IF(OR(DO113&lt;Довідники!$J$3, DO113&gt;Довідники!$K$3), "!", "")</f>
        <v>!</v>
      </c>
      <c r="DQ113" s="557"/>
      <c r="DR113" s="558" t="str">
        <f t="shared" ref="DR113:DR114" si="99">IF(AND(E113&lt;&gt;0,DQ113=E113), "+", "")</f>
        <v/>
      </c>
      <c r="DS113" s="528"/>
      <c r="DT113" s="555"/>
      <c r="DU113" s="539"/>
      <c r="DV113" s="539"/>
      <c r="DW113" s="540"/>
      <c r="DX113" s="557"/>
      <c r="DY113" s="568"/>
      <c r="DZ113" s="569"/>
      <c r="EA113" s="570"/>
      <c r="ED113" s="91" t="e">
        <f t="shared" ca="1" si="71"/>
        <v>#NAME?</v>
      </c>
      <c r="EE113" s="91" t="e">
        <f t="shared" ca="1" si="72"/>
        <v>#NAME?</v>
      </c>
      <c r="EF113" s="91" t="e">
        <f t="shared" ca="1" si="73"/>
        <v>#NAME?</v>
      </c>
      <c r="EG113" s="91" t="e">
        <f t="shared" ca="1" si="74"/>
        <v>#NAME?</v>
      </c>
      <c r="EH113" s="91" t="e">
        <f t="shared" ca="1" si="75"/>
        <v>#NAME?</v>
      </c>
      <c r="EI113" s="91" t="e">
        <f t="shared" ca="1" si="76"/>
        <v>#NAME?</v>
      </c>
      <c r="EJ113" s="91" t="e">
        <f t="shared" ca="1" si="77"/>
        <v>#NAME?</v>
      </c>
      <c r="EL113" s="207" t="str">
        <f t="shared" ref="EL113:EL176" ca="1" si="100">IF(OR(AND(E113&lt;&gt;0,H113="",I113="",L113=0),AND(OR(TRIM(B113)="",E113=0),OR(F113&lt;&gt;"",G113&lt;&gt;"",H113&lt;&gt;"",I113&lt;&gt;"",SUM(U113,AB113,AI113,AP113,AW113,BD113,BK113,BR113,BY113,CF113,CM113,CT113)&gt;0)),J113&gt;0,K113&lt;&gt;"",ISNA(C113)), "!", "")</f>
        <v>!</v>
      </c>
      <c r="EM113" s="91" t="str">
        <f t="shared" si="79"/>
        <v/>
      </c>
      <c r="EN113" s="91" t="str" cm="1">
        <f t="array" ref="EN113">IF(OR(SUM(ISTEXT(R113:T113)*1,ISNUMBER(W113:X113)*1)&gt;0,SUM(ISTEXT(Y113:AA113)*1,ISNUMBER(AD113:AE113)*1)&gt;0,SUM(ISTEXT(AF113:AH113)*1,ISNUMBER(AK113:AL113)*1)&gt;0,SUM(ISTEXT(AM113:AO113)*1,ISNUMBER(AR113:AS113)*1)&gt;0,SUM(ISTEXT(AT113:AV113)*1,ISNUMBER(AY113:AZ113)*1)&gt;0,SUM(ISTEXT(BA113:BC113)*1,ISNUMBER(BF113:BG113)*1)&gt;0,SUM(ISTEXT(BH113:BJ113)*1,ISNUMBER(BM113:BN113)*1)&gt;0,SUM(ISTEXT(BO113:BQ113)*1,ISNUMBER(BT113:BU113)*1)&gt;0,SUM(ISTEXT(BV113:BX113)*1,ISNUMBER(CA113:CB113)*1)&gt;0,SUM(ISTEXT(CC113:CE113)*1,ISNUMBER(CH113:CI113)*1)&gt;0,SUM(ISTEXT(CJ113:CL113)*1,ISNUMBER(CO113:CP113)*1)&gt;0,SUM(ISTEXT(CQ113:CS113)*1,ISNUMBER(CV113:CW113)*1)&gt;0),"!","")</f>
        <v/>
      </c>
      <c r="EO113" s="91" t="e">
        <f t="shared" ca="1" si="80"/>
        <v>#NAME?</v>
      </c>
      <c r="EP113" s="74" t="e">
        <f t="shared" ca="1" si="81"/>
        <v>#NAME?</v>
      </c>
    </row>
    <row r="114" spans="1:146" x14ac:dyDescent="0.2">
      <c r="A114" s="528" t="e">
        <f ca="1">IF(AND(TRIM($B114)&lt;&gt;"",$E114&lt;&gt;"",$EP114=""),MAX($A$112:A113)+1,"")</f>
        <v>#NAME?</v>
      </c>
      <c r="B114" s="312" t="s">
        <v>390</v>
      </c>
      <c r="C114" s="531">
        <f>IF(ISBLANK(D114)=FALSE,VLOOKUP(D114,Довідники!$B$2:$C$45,2,FALSE),"")</f>
        <v>34</v>
      </c>
      <c r="D114" s="410" t="s">
        <v>249</v>
      </c>
      <c r="E114" s="313">
        <v>4.5</v>
      </c>
      <c r="F114" s="538" t="str">
        <f>_xlfn.CONCAT(IF($X114=Довідники!$E$4,$R$4&amp;",",""),IF($AE114=Довідники!$E$4,$Y$4&amp;",",""),IF($AL114=Довідники!$E$4,$AF$4&amp;",",""),IF($AS114=Довідники!$E$4,$AM$4&amp;",",""),IF($AZ114=Довідники!$E$4,$AT$4&amp;",",""),IF($BG114=Довідники!$E$4,$BA$4&amp;",",""),IF($BN114=Довідники!$E$4,$BH$4&amp;",",""),IF($BU114=Довідники!$E$4,$BO$4&amp;",",""),IF($CB114=Довідники!$E$4,$BV$4&amp;",",""),IF($CI114=Довідники!$E$4,$CC$4&amp;",",""),IF($CP114=Довідники!$E$4,$CJ$4&amp;",",""),IF($CW114=Довідники!$E$4,$CQ$4&amp;",",""),IF($DD114=Довідники!$E$4,$CX$4&amp;",",""),IF($DK114=Довідники!$E$4,$DE$4&amp;",",""))</f>
        <v/>
      </c>
      <c r="G114" s="538" t="str">
        <f>_xlfn.CONCAT(IF($X114=Довідники!$E$3,$R$4&amp;",",""),IF($X114=Довідники!$E$5,$R$4&amp;"*,",""),IF($AE114=Довідники!$E$3,$Y$4&amp;",",""),IF($AE114=Довідники!$E$5,$Y$4&amp;"*,",""),IF($AL114=Довідники!$E$3,$AF$4&amp;",",""),IF($AL114=Довідники!$E$5,$AF$4&amp;"*,",""),IF($AS114=Довідники!$E$3,$AM$4&amp;",",""),IF($AS114=Довідники!$E$5,$AM$4&amp;"*,",""),IF($AZ114=Довідники!$E$3,$AT$4&amp;",",""),IF($AZ114=Довідники!$E$5,$AT$4&amp;"*,",""),IF($BG114=Довідники!$E$3,$BA$4&amp;",",""),IF($BG114=Довідники!$E$5,$BA$4&amp;"*,",""),IF($BN114=Довідники!$E$3,$BH$4&amp;",",""),IF($BN114=Довідники!$E$5,$BH$4&amp;"*,",""),IF($BU114=Довідники!$E$3,$BO$4&amp;",",""),IF($BU114=Довідники!$E$5,$BO$4&amp;"*,",""),IF($CB114=Довідники!$E$3,$BV$4&amp;",",""),IF($CB114=Довідники!$E$5,$BV$4&amp;"*,",""),IF($CI114=Довідники!$E$3,$CC$4&amp;",",""),IF($CI114=Довідники!$E$5,$CC$4&amp;"*,",""),IF($CP114=Довідники!$E$3,$CJ$4&amp;",",""),IF($CP114=Довідники!$E$5,$CJ$4&amp;"*,",""),IF($CW114=Довідники!$E$3,$CQ$4&amp;",",""),IF($CW114=Довідники!$E$5,$CQ$4&amp;"*,",""),IF($DD114=Довідники!$E$3,$CX$4&amp;",",""),IF($DD114=Довідники!$E$5,$CX$4&amp;"*,",""),IF($DK114=Довідники!$E$3,$DE$4&amp;",",""),IF($DK114=Довідники!$E$5,$DE$4&amp;"*,",""))</f>
        <v>9,</v>
      </c>
      <c r="H114" s="538" t="str">
        <f>_xlfn.CONCAT(IF($W114=Довідники!$N$4,$R$4&amp;",",""),IF($AD114=Довідники!$N$4,$Y$4&amp;",",""),IF($AK114=Довідники!$N$4,$AF$4&amp;",",""),IF($AR114=Довідники!$N$4,$AM$4&amp;",",""),IF($AY114=Довідники!$N$4,$AT$4&amp;",",""),IF($BF114=Довідники!$N$4,$BA$4&amp;",",""),IF($BM114=Довідники!$N$4,$BH$4&amp;",",""),IF($BT114=Довідники!$N$4,$BO$4&amp;",",""),IF($CA114=Довідники!$N$4,$BV$4&amp;",",""),IF($CH114=Довідники!$N$4,$CC$4&amp;",",""),IF($CO114=Довідники!$N$4,$CJ$4&amp;",",""),IF($CV114=Довідники!$N$4,$CQ$4&amp;",",""),IF($DC114=Довідники!$N$4,$CX$4&amp;",",""),IF($DJ114=Довідники!$N$4,$DE$4&amp;",",""))</f>
        <v/>
      </c>
      <c r="I114" s="538" t="str">
        <f>_xlfn.CONCAT(IF($W114=Довідники!$N$3,$R$4&amp;",",""),IF($AD114=Довідники!$N$3,$Y$4&amp;",",""),IF($AK114=Довідники!$N$3,$AF$4&amp;",",""),IF($AR114=Довідники!$N$3,$AM$4&amp;",",""),IF($AY114=Довідники!$N$3,$AT$4&amp;",",""),IF($BF114=Довідники!$N$3,$BA$4&amp;",",""),IF($BM114=Довідники!$N$3,$BH$4&amp;",",""),IF($BT114=Довідники!$N$3,$BO$4&amp;",",""),IF($CA114=Довідники!$N$3,$BV$4&amp;",",""),IF($CH114=Довідники!$N$3,$CC$4&amp;",",""),IF($CO114=Довідники!$N$3,$CJ$4&amp;",",""),IF($CV114=Довідники!$N$3,$CQ$4&amp;",",""),IF($DC114=Довідники!$N$3,$CX$4&amp;",",""),IF($DJ114=Довідники!$N$3,$DE$4&amp;",",""))</f>
        <v/>
      </c>
      <c r="J114" s="538"/>
      <c r="K114" s="538"/>
      <c r="L114" s="538">
        <f t="shared" ca="1" si="65"/>
        <v>0</v>
      </c>
      <c r="M114" s="539">
        <f t="shared" ca="1" si="66"/>
        <v>0</v>
      </c>
      <c r="N114" s="539">
        <f t="shared" ca="1" si="67"/>
        <v>0</v>
      </c>
      <c r="O114" s="540">
        <f t="shared" ca="1" si="68"/>
        <v>0</v>
      </c>
      <c r="P114" s="541">
        <f t="shared" ca="1" si="69"/>
        <v>0</v>
      </c>
      <c r="Q114" s="542" t="str">
        <f ca="1">IF(IF(TRIM(P114)="",FALSE,OR($P114&lt;Довідники!$J$8,$P114&gt;Довідники!$K$8)),"!","")</f>
        <v>!</v>
      </c>
      <c r="R114" s="172"/>
      <c r="S114" s="169"/>
      <c r="T114" s="169"/>
      <c r="U114" s="549">
        <f t="shared" si="83"/>
        <v>0</v>
      </c>
      <c r="V114" s="539"/>
      <c r="W114" s="175"/>
      <c r="X114" s="176"/>
      <c r="Y114" s="172"/>
      <c r="Z114" s="169"/>
      <c r="AA114" s="169"/>
      <c r="AB114" s="549">
        <f t="shared" si="84"/>
        <v>0</v>
      </c>
      <c r="AC114" s="539"/>
      <c r="AD114" s="175"/>
      <c r="AE114" s="176"/>
      <c r="AF114" s="172"/>
      <c r="AG114" s="169"/>
      <c r="AH114" s="169"/>
      <c r="AI114" s="549">
        <f t="shared" si="85"/>
        <v>0</v>
      </c>
      <c r="AJ114" s="539"/>
      <c r="AK114" s="175"/>
      <c r="AL114" s="176"/>
      <c r="AM114" s="172"/>
      <c r="AN114" s="169"/>
      <c r="AO114" s="169"/>
      <c r="AP114" s="549">
        <f t="shared" si="86"/>
        <v>0</v>
      </c>
      <c r="AQ114" s="539"/>
      <c r="AR114" s="175"/>
      <c r="AS114" s="176"/>
      <c r="AT114" s="172"/>
      <c r="AU114" s="169"/>
      <c r="AV114" s="169"/>
      <c r="AW114" s="549">
        <f t="shared" si="87"/>
        <v>0</v>
      </c>
      <c r="AX114" s="539"/>
      <c r="AY114" s="175"/>
      <c r="AZ114" s="176"/>
      <c r="BA114" s="172"/>
      <c r="BB114" s="169"/>
      <c r="BC114" s="169"/>
      <c r="BD114" s="549">
        <f t="shared" si="88"/>
        <v>0</v>
      </c>
      <c r="BE114" s="539"/>
      <c r="BF114" s="175"/>
      <c r="BG114" s="176"/>
      <c r="BH114" s="172"/>
      <c r="BI114" s="169"/>
      <c r="BJ114" s="169"/>
      <c r="BK114" s="549">
        <f t="shared" si="89"/>
        <v>0</v>
      </c>
      <c r="BL114" s="539"/>
      <c r="BM114" s="175"/>
      <c r="BN114" s="176"/>
      <c r="BO114" s="172"/>
      <c r="BP114" s="169"/>
      <c r="BQ114" s="169"/>
      <c r="BR114" s="549">
        <f t="shared" si="90"/>
        <v>0</v>
      </c>
      <c r="BS114" s="539"/>
      <c r="BT114" s="175"/>
      <c r="BU114" s="176"/>
      <c r="BV114" s="172">
        <v>2</v>
      </c>
      <c r="BW114" s="169">
        <v>2</v>
      </c>
      <c r="BX114" s="169"/>
      <c r="BY114" s="549">
        <f t="shared" si="91"/>
        <v>4</v>
      </c>
      <c r="BZ114" s="539"/>
      <c r="CA114" s="175"/>
      <c r="CB114" s="176" t="s">
        <v>171</v>
      </c>
      <c r="CC114" s="172"/>
      <c r="CD114" s="169"/>
      <c r="CE114" s="169"/>
      <c r="CF114" s="549">
        <f t="shared" si="92"/>
        <v>0</v>
      </c>
      <c r="CG114" s="539"/>
      <c r="CH114" s="175"/>
      <c r="CI114" s="176"/>
      <c r="CJ114" s="172"/>
      <c r="CK114" s="169"/>
      <c r="CL114" s="169"/>
      <c r="CM114" s="549">
        <f t="shared" si="93"/>
        <v>0</v>
      </c>
      <c r="CN114" s="539"/>
      <c r="CO114" s="175"/>
      <c r="CP114" s="176"/>
      <c r="CQ114" s="172"/>
      <c r="CR114" s="169"/>
      <c r="CS114" s="169"/>
      <c r="CT114" s="549">
        <f t="shared" si="94"/>
        <v>0</v>
      </c>
      <c r="CU114" s="539"/>
      <c r="CV114" s="175"/>
      <c r="CW114" s="176"/>
      <c r="CX114" s="361"/>
      <c r="CY114" s="108"/>
      <c r="CZ114" s="108"/>
      <c r="DA114" s="549">
        <f t="shared" si="95"/>
        <v>0</v>
      </c>
      <c r="DB114" s="539"/>
      <c r="DC114" s="439"/>
      <c r="DD114" s="439"/>
      <c r="DE114" s="108"/>
      <c r="DF114" s="108"/>
      <c r="DG114" s="108"/>
      <c r="DH114" s="549">
        <f t="shared" si="96"/>
        <v>0</v>
      </c>
      <c r="DI114" s="539"/>
      <c r="DJ114" s="439"/>
      <c r="DK114" s="440"/>
      <c r="DL114" s="555">
        <f t="shared" ca="1" si="70"/>
        <v>135</v>
      </c>
      <c r="DM114" s="539">
        <f>DN114*Довідники!$H$2</f>
        <v>135</v>
      </c>
      <c r="DN114" s="549">
        <f t="shared" si="98"/>
        <v>4.5</v>
      </c>
      <c r="DO114" s="541">
        <f t="shared" ca="1" si="97"/>
        <v>1</v>
      </c>
      <c r="DP114" s="556" t="str">
        <f ca="1">IF(OR(DO114&lt;Довідники!$J$3, DO114&gt;Довідники!$K$3), "!", "")</f>
        <v>!</v>
      </c>
      <c r="DQ114" s="557"/>
      <c r="DR114" s="558" t="str">
        <f t="shared" si="99"/>
        <v/>
      </c>
      <c r="DS114" s="528"/>
      <c r="DT114" s="555"/>
      <c r="DU114" s="539"/>
      <c r="DV114" s="539"/>
      <c r="DW114" s="540"/>
      <c r="DX114" s="557"/>
      <c r="DY114" s="568"/>
      <c r="DZ114" s="569"/>
      <c r="EA114" s="570"/>
      <c r="ED114" s="91" t="e">
        <f t="shared" ca="1" si="71"/>
        <v>#NAME?</v>
      </c>
      <c r="EE114" s="91" t="e">
        <f t="shared" ca="1" si="72"/>
        <v>#NAME?</v>
      </c>
      <c r="EF114" s="91" t="e">
        <f t="shared" ca="1" si="73"/>
        <v>#NAME?</v>
      </c>
      <c r="EG114" s="91" t="e">
        <f t="shared" ca="1" si="74"/>
        <v>#NAME?</v>
      </c>
      <c r="EH114" s="91" t="e">
        <f t="shared" ca="1" si="75"/>
        <v>#NAME?</v>
      </c>
      <c r="EI114" s="91" t="e">
        <f t="shared" ca="1" si="76"/>
        <v>#NAME?</v>
      </c>
      <c r="EJ114" s="91" t="e">
        <f t="shared" ca="1" si="77"/>
        <v>#NAME?</v>
      </c>
      <c r="EL114" s="207" t="str">
        <f t="shared" ca="1" si="100"/>
        <v>!</v>
      </c>
      <c r="EM114" s="91" t="str">
        <f t="shared" si="79"/>
        <v/>
      </c>
      <c r="EN114" s="91" t="str" cm="1">
        <f t="array" ref="EN114">IF(OR(SUM(ISTEXT(R114:T114)*1,ISNUMBER(W114:X114)*1)&gt;0,SUM(ISTEXT(Y114:AA114)*1,ISNUMBER(AD114:AE114)*1)&gt;0,SUM(ISTEXT(AF114:AH114)*1,ISNUMBER(AK114:AL114)*1)&gt;0,SUM(ISTEXT(AM114:AO114)*1,ISNUMBER(AR114:AS114)*1)&gt;0,SUM(ISTEXT(AT114:AV114)*1,ISNUMBER(AY114:AZ114)*1)&gt;0,SUM(ISTEXT(BA114:BC114)*1,ISNUMBER(BF114:BG114)*1)&gt;0,SUM(ISTEXT(BH114:BJ114)*1,ISNUMBER(BM114:BN114)*1)&gt;0,SUM(ISTEXT(BO114:BQ114)*1,ISNUMBER(BT114:BU114)*1)&gt;0,SUM(ISTEXT(BV114:BX114)*1,ISNUMBER(CA114:CB114)*1)&gt;0,SUM(ISTEXT(CC114:CE114)*1,ISNUMBER(CH114:CI114)*1)&gt;0,SUM(ISTEXT(CJ114:CL114)*1,ISNUMBER(CO114:CP114)*1)&gt;0,SUM(ISTEXT(CQ114:CS114)*1,ISNUMBER(CV114:CW114)*1)&gt;0),"!","")</f>
        <v/>
      </c>
      <c r="EO114" s="91" t="e">
        <f t="shared" ca="1" si="80"/>
        <v>#NAME?</v>
      </c>
      <c r="EP114" s="74" t="e">
        <f t="shared" ca="1" si="81"/>
        <v>#NAME?</v>
      </c>
    </row>
    <row r="115" spans="1:146" x14ac:dyDescent="0.2">
      <c r="A115" s="528" t="e">
        <f ca="1">IF(AND(TRIM($B115)&lt;&gt;"",$E115&lt;&gt;"",$EP115=""),MAX($A$112:A114)+1,"")</f>
        <v>#NAME?</v>
      </c>
      <c r="B115" s="312" t="s">
        <v>389</v>
      </c>
      <c r="C115" s="531">
        <f>IF(ISBLANK(D115)=FALSE,VLOOKUP(D115,Довідники!$B$2:$C$45,2,FALSE),"")</f>
        <v>34</v>
      </c>
      <c r="D115" s="410" t="s">
        <v>249</v>
      </c>
      <c r="E115" s="313">
        <v>4.5</v>
      </c>
      <c r="F115" s="538" t="str">
        <f>_xlfn.CONCAT(IF($X115=Довідники!$E$4,$R$4&amp;",",""),IF($AE115=Довідники!$E$4,$Y$4&amp;",",""),IF($AL115=Довідники!$E$4,$AF$4&amp;",",""),IF($AS115=Довідники!$E$4,$AM$4&amp;",",""),IF($AZ115=Довідники!$E$4,$AT$4&amp;",",""),IF($BG115=Довідники!$E$4,$BA$4&amp;",",""),IF($BN115=Довідники!$E$4,$BH$4&amp;",",""),IF($BU115=Довідники!$E$4,$BO$4&amp;",",""),IF($CB115=Довідники!$E$4,$BV$4&amp;",",""),IF($CI115=Довідники!$E$4,$CC$4&amp;",",""),IF($CP115=Довідники!$E$4,$CJ$4&amp;",",""),IF($CW115=Довідники!$E$4,$CQ$4&amp;",",""),IF($DD115=Довідники!$E$4,$CX$4&amp;",",""),IF($DK115=Довідники!$E$4,$DE$4&amp;",",""))</f>
        <v/>
      </c>
      <c r="G115" s="538" t="str">
        <f>_xlfn.CONCAT(IF($X115=Довідники!$E$3,$R$4&amp;",",""),IF($X115=Довідники!$E$5,$R$4&amp;"*,",""),IF($AE115=Довідники!$E$3,$Y$4&amp;",",""),IF($AE115=Довідники!$E$5,$Y$4&amp;"*,",""),IF($AL115=Довідники!$E$3,$AF$4&amp;",",""),IF($AL115=Довідники!$E$5,$AF$4&amp;"*,",""),IF($AS115=Довідники!$E$3,$AM$4&amp;",",""),IF($AS115=Довідники!$E$5,$AM$4&amp;"*,",""),IF($AZ115=Довідники!$E$3,$AT$4&amp;",",""),IF($AZ115=Довідники!$E$5,$AT$4&amp;"*,",""),IF($BG115=Довідники!$E$3,$BA$4&amp;",",""),IF($BG115=Довідники!$E$5,$BA$4&amp;"*,",""),IF($BN115=Довідники!$E$3,$BH$4&amp;",",""),IF($BN115=Довідники!$E$5,$BH$4&amp;"*,",""),IF($BU115=Довідники!$E$3,$BO$4&amp;",",""),IF($BU115=Довідники!$E$5,$BO$4&amp;"*,",""),IF($CB115=Довідники!$E$3,$BV$4&amp;",",""),IF($CB115=Довідники!$E$5,$BV$4&amp;"*,",""),IF($CI115=Довідники!$E$3,$CC$4&amp;",",""),IF($CI115=Довідники!$E$5,$CC$4&amp;"*,",""),IF($CP115=Довідники!$E$3,$CJ$4&amp;",",""),IF($CP115=Довідники!$E$5,$CJ$4&amp;"*,",""),IF($CW115=Довідники!$E$3,$CQ$4&amp;",",""),IF($CW115=Довідники!$E$5,$CQ$4&amp;"*,",""),IF($DD115=Довідники!$E$3,$CX$4&amp;",",""),IF($DD115=Довідники!$E$5,$CX$4&amp;"*,",""),IF($DK115=Довідники!$E$3,$DE$4&amp;",",""),IF($DK115=Довідники!$E$5,$DE$4&amp;"*,",""))</f>
        <v>9,</v>
      </c>
      <c r="H115" s="538" t="str">
        <f>_xlfn.CONCAT(IF($W115=Довідники!$N$4,$R$4&amp;",",""),IF($AD115=Довідники!$N$4,$Y$4&amp;",",""),IF($AK115=Довідники!$N$4,$AF$4&amp;",",""),IF($AR115=Довідники!$N$4,$AM$4&amp;",",""),IF($AY115=Довідники!$N$4,$AT$4&amp;",",""),IF($BF115=Довідники!$N$4,$BA$4&amp;",",""),IF($BM115=Довідники!$N$4,$BH$4&amp;",",""),IF($BT115=Довідники!$N$4,$BO$4&amp;",",""),IF($CA115=Довідники!$N$4,$BV$4&amp;",",""),IF($CH115=Довідники!$N$4,$CC$4&amp;",",""),IF($CO115=Довідники!$N$4,$CJ$4&amp;",",""),IF($CV115=Довідники!$N$4,$CQ$4&amp;",",""),IF($DC115=Довідники!$N$4,$CX$4&amp;",",""),IF($DJ115=Довідники!$N$4,$DE$4&amp;",",""))</f>
        <v/>
      </c>
      <c r="I115" s="538" t="str">
        <f>_xlfn.CONCAT(IF($W115=Довідники!$N$3,$R$4&amp;",",""),IF($AD115=Довідники!$N$3,$Y$4&amp;",",""),IF($AK115=Довідники!$N$3,$AF$4&amp;",",""),IF($AR115=Довідники!$N$3,$AM$4&amp;",",""),IF($AY115=Довідники!$N$3,$AT$4&amp;",",""),IF($BF115=Довідники!$N$3,$BA$4&amp;",",""),IF($BM115=Довідники!$N$3,$BH$4&amp;",",""),IF($BT115=Довідники!$N$3,$BO$4&amp;",",""),IF($CA115=Довідники!$N$3,$BV$4&amp;",",""),IF($CH115=Довідники!$N$3,$CC$4&amp;",",""),IF($CO115=Довідники!$N$3,$CJ$4&amp;",",""),IF($CV115=Довідники!$N$3,$CQ$4&amp;",",""),IF($DC115=Довідники!$N$3,$CX$4&amp;",",""),IF($DJ115=Довідники!$N$3,$DE$4&amp;",",""))</f>
        <v/>
      </c>
      <c r="J115" s="538"/>
      <c r="K115" s="538"/>
      <c r="L115" s="538">
        <f t="shared" ca="1" si="65"/>
        <v>0</v>
      </c>
      <c r="M115" s="539">
        <f t="shared" ca="1" si="66"/>
        <v>0</v>
      </c>
      <c r="N115" s="539">
        <f t="shared" ca="1" si="67"/>
        <v>0</v>
      </c>
      <c r="O115" s="540">
        <f t="shared" ca="1" si="68"/>
        <v>0</v>
      </c>
      <c r="P115" s="541">
        <f t="shared" ca="1" si="69"/>
        <v>0</v>
      </c>
      <c r="Q115" s="542" t="str">
        <f ca="1">IF(IF(TRIM(P115)="",FALSE,OR($P115&lt;Довідники!$J$8,$P115&gt;Довідники!$K$8)),"!","")</f>
        <v>!</v>
      </c>
      <c r="R115" s="172"/>
      <c r="S115" s="169"/>
      <c r="T115" s="169"/>
      <c r="U115" s="549">
        <f t="shared" ref="U115:U178" si="101">SUM(R115:T115)</f>
        <v>0</v>
      </c>
      <c r="V115" s="539"/>
      <c r="W115" s="175"/>
      <c r="X115" s="176"/>
      <c r="Y115" s="172"/>
      <c r="Z115" s="169"/>
      <c r="AA115" s="169"/>
      <c r="AB115" s="549">
        <f t="shared" ref="AB115:AB178" si="102">SUM(Y115:AA115)</f>
        <v>0</v>
      </c>
      <c r="AC115" s="539"/>
      <c r="AD115" s="175"/>
      <c r="AE115" s="176"/>
      <c r="AF115" s="172"/>
      <c r="AG115" s="169"/>
      <c r="AH115" s="169"/>
      <c r="AI115" s="549">
        <f t="shared" ref="AI115:AI178" si="103">SUM(AF115:AH115)</f>
        <v>0</v>
      </c>
      <c r="AJ115" s="539"/>
      <c r="AK115" s="175"/>
      <c r="AL115" s="176"/>
      <c r="AM115" s="172"/>
      <c r="AN115" s="169"/>
      <c r="AO115" s="169"/>
      <c r="AP115" s="549">
        <f t="shared" ref="AP115:AP178" si="104">SUM(AM115:AO115)</f>
        <v>0</v>
      </c>
      <c r="AQ115" s="539"/>
      <c r="AR115" s="175"/>
      <c r="AS115" s="176"/>
      <c r="AT115" s="172"/>
      <c r="AU115" s="169"/>
      <c r="AV115" s="169"/>
      <c r="AW115" s="549">
        <f t="shared" ref="AW115:AW178" si="105">SUM(AT115:AV115)</f>
        <v>0</v>
      </c>
      <c r="AX115" s="539"/>
      <c r="AY115" s="175"/>
      <c r="AZ115" s="176"/>
      <c r="BA115" s="172"/>
      <c r="BB115" s="169"/>
      <c r="BC115" s="169"/>
      <c r="BD115" s="549">
        <f t="shared" ref="BD115:BD178" si="106">SUM(BA115:BC115)</f>
        <v>0</v>
      </c>
      <c r="BE115" s="539"/>
      <c r="BF115" s="175"/>
      <c r="BG115" s="176"/>
      <c r="BH115" s="172"/>
      <c r="BI115" s="169"/>
      <c r="BJ115" s="169"/>
      <c r="BK115" s="549">
        <f t="shared" ref="BK115:BK178" si="107">SUM(BH115:BJ115)</f>
        <v>0</v>
      </c>
      <c r="BL115" s="539"/>
      <c r="BM115" s="175"/>
      <c r="BN115" s="176"/>
      <c r="BO115" s="172"/>
      <c r="BP115" s="169"/>
      <c r="BQ115" s="169"/>
      <c r="BR115" s="549">
        <f t="shared" ref="BR115:BR178" si="108">SUM(BO115:BQ115)</f>
        <v>0</v>
      </c>
      <c r="BS115" s="539"/>
      <c r="BT115" s="175"/>
      <c r="BU115" s="176"/>
      <c r="BV115" s="172">
        <v>2</v>
      </c>
      <c r="BW115" s="169">
        <v>2</v>
      </c>
      <c r="BX115" s="169"/>
      <c r="BY115" s="549">
        <f t="shared" ref="BY115:BY178" si="109">SUM(BV115:BX115)</f>
        <v>4</v>
      </c>
      <c r="BZ115" s="539"/>
      <c r="CA115" s="175"/>
      <c r="CB115" s="176" t="s">
        <v>171</v>
      </c>
      <c r="CC115" s="172"/>
      <c r="CD115" s="169"/>
      <c r="CE115" s="169"/>
      <c r="CF115" s="549">
        <f t="shared" ref="CF115:CF178" si="110">SUM(CC115:CE115)</f>
        <v>0</v>
      </c>
      <c r="CG115" s="539"/>
      <c r="CH115" s="175"/>
      <c r="CI115" s="176"/>
      <c r="CJ115" s="172"/>
      <c r="CK115" s="169"/>
      <c r="CL115" s="169"/>
      <c r="CM115" s="549">
        <f t="shared" ref="CM115:CM178" si="111">SUM(CJ115:CL115)</f>
        <v>0</v>
      </c>
      <c r="CN115" s="539"/>
      <c r="CO115" s="175"/>
      <c r="CP115" s="176"/>
      <c r="CQ115" s="172"/>
      <c r="CR115" s="169"/>
      <c r="CS115" s="169"/>
      <c r="CT115" s="549">
        <f t="shared" ref="CT115:CT178" si="112">SUM(CQ115:CS115)</f>
        <v>0</v>
      </c>
      <c r="CU115" s="539"/>
      <c r="CV115" s="175"/>
      <c r="CW115" s="176"/>
      <c r="CX115" s="361"/>
      <c r="CY115" s="108"/>
      <c r="CZ115" s="108"/>
      <c r="DA115" s="549">
        <f t="shared" ref="DA115:DA178" si="113">SUM(CX115:CZ115)</f>
        <v>0</v>
      </c>
      <c r="DB115" s="539"/>
      <c r="DC115" s="439"/>
      <c r="DD115" s="439"/>
      <c r="DE115" s="108"/>
      <c r="DF115" s="108"/>
      <c r="DG115" s="108"/>
      <c r="DH115" s="549">
        <f t="shared" ref="DH115:DH178" si="114">SUM(DE115:DG115)</f>
        <v>0</v>
      </c>
      <c r="DI115" s="539"/>
      <c r="DJ115" s="439"/>
      <c r="DK115" s="440"/>
      <c r="DL115" s="555">
        <f t="shared" ca="1" si="70"/>
        <v>135</v>
      </c>
      <c r="DM115" s="539">
        <f>DN115*Довідники!$H$2</f>
        <v>135</v>
      </c>
      <c r="DN115" s="549">
        <f t="shared" ref="DN115:DN178" si="115">E115-DQ115</f>
        <v>4.5</v>
      </c>
      <c r="DO115" s="541">
        <f t="shared" ref="DO115:DO178" ca="1" si="116">IF(DM115&lt;&gt;0,DL115/DM115," ")</f>
        <v>1</v>
      </c>
      <c r="DP115" s="556" t="str">
        <f ca="1">IF(OR(DO115&lt;Довідники!$J$3, DO115&gt;Довідники!$K$3), "!", "")</f>
        <v>!</v>
      </c>
      <c r="DQ115" s="557"/>
      <c r="DR115" s="558" t="str">
        <f t="shared" ref="DR115:DR178" si="117">IF(AND(E115&lt;&gt;0,DQ115=E115), "+", "")</f>
        <v/>
      </c>
      <c r="DS115" s="528"/>
      <c r="DT115" s="555"/>
      <c r="DU115" s="539"/>
      <c r="DV115" s="539"/>
      <c r="DW115" s="540"/>
      <c r="DX115" s="557"/>
      <c r="DY115" s="568"/>
      <c r="DZ115" s="569"/>
      <c r="EA115" s="570"/>
      <c r="ED115" s="91" t="e">
        <f t="shared" ca="1" si="71"/>
        <v>#NAME?</v>
      </c>
      <c r="EE115" s="91" t="e">
        <f t="shared" ca="1" si="72"/>
        <v>#NAME?</v>
      </c>
      <c r="EF115" s="91" t="e">
        <f t="shared" ca="1" si="73"/>
        <v>#NAME?</v>
      </c>
      <c r="EG115" s="91" t="e">
        <f t="shared" ca="1" si="74"/>
        <v>#NAME?</v>
      </c>
      <c r="EH115" s="91" t="e">
        <f t="shared" ca="1" si="75"/>
        <v>#NAME?</v>
      </c>
      <c r="EI115" s="91" t="e">
        <f t="shared" ca="1" si="76"/>
        <v>#NAME?</v>
      </c>
      <c r="EJ115" s="91" t="e">
        <f t="shared" ca="1" si="77"/>
        <v>#NAME?</v>
      </c>
      <c r="EL115" s="207" t="str">
        <f t="shared" ca="1" si="100"/>
        <v>!</v>
      </c>
      <c r="EM115" s="91" t="str">
        <f t="shared" si="79"/>
        <v/>
      </c>
      <c r="EN115" s="91" t="str" cm="1">
        <f t="array" ref="EN115">IF(OR(SUM(ISTEXT(R115:T115)*1,ISNUMBER(W115:X115)*1)&gt;0,SUM(ISTEXT(Y115:AA115)*1,ISNUMBER(AD115:AE115)*1)&gt;0,SUM(ISTEXT(AF115:AH115)*1,ISNUMBER(AK115:AL115)*1)&gt;0,SUM(ISTEXT(AM115:AO115)*1,ISNUMBER(AR115:AS115)*1)&gt;0,SUM(ISTEXT(AT115:AV115)*1,ISNUMBER(AY115:AZ115)*1)&gt;0,SUM(ISTEXT(BA115:BC115)*1,ISNUMBER(BF115:BG115)*1)&gt;0,SUM(ISTEXT(BH115:BJ115)*1,ISNUMBER(BM115:BN115)*1)&gt;0,SUM(ISTEXT(BO115:BQ115)*1,ISNUMBER(BT115:BU115)*1)&gt;0,SUM(ISTEXT(BV115:BX115)*1,ISNUMBER(CA115:CB115)*1)&gt;0,SUM(ISTEXT(CC115:CE115)*1,ISNUMBER(CH115:CI115)*1)&gt;0,SUM(ISTEXT(CJ115:CL115)*1,ISNUMBER(CO115:CP115)*1)&gt;0,SUM(ISTEXT(CQ115:CS115)*1,ISNUMBER(CV115:CW115)*1)&gt;0),"!","")</f>
        <v/>
      </c>
      <c r="EO115" s="91" t="e">
        <f t="shared" ca="1" si="80"/>
        <v>#NAME?</v>
      </c>
      <c r="EP115" s="74" t="e">
        <f t="shared" ca="1" si="81"/>
        <v>#NAME?</v>
      </c>
    </row>
    <row r="116" spans="1:146" x14ac:dyDescent="0.2">
      <c r="A116" s="528" t="e">
        <f ca="1">IF(AND(TRIM($B116)&lt;&gt;"",$E116&lt;&gt;"",$EP116=""),MAX($A$112:A115)+1,"")</f>
        <v>#NAME?</v>
      </c>
      <c r="B116" s="312" t="s">
        <v>391</v>
      </c>
      <c r="C116" s="531">
        <f>IF(ISBLANK(D116)=FALSE,VLOOKUP(D116,Довідники!$B$2:$C$45,2,FALSE),"")</f>
        <v>34</v>
      </c>
      <c r="D116" s="410" t="s">
        <v>249</v>
      </c>
      <c r="E116" s="313">
        <v>4.5</v>
      </c>
      <c r="F116" s="538" t="str">
        <f>_xlfn.CONCAT(IF($X116=Довідники!$E$4,$R$4&amp;",",""),IF($AE116=Довідники!$E$4,$Y$4&amp;",",""),IF($AL116=Довідники!$E$4,$AF$4&amp;",",""),IF($AS116=Довідники!$E$4,$AM$4&amp;",",""),IF($AZ116=Довідники!$E$4,$AT$4&amp;",",""),IF($BG116=Довідники!$E$4,$BA$4&amp;",",""),IF($BN116=Довідники!$E$4,$BH$4&amp;",",""),IF($BU116=Довідники!$E$4,$BO$4&amp;",",""),IF($CB116=Довідники!$E$4,$BV$4&amp;",",""),IF($CI116=Довідники!$E$4,$CC$4&amp;",",""),IF($CP116=Довідники!$E$4,$CJ$4&amp;",",""),IF($CW116=Довідники!$E$4,$CQ$4&amp;",",""),IF($DD116=Довідники!$E$4,$CX$4&amp;",",""),IF($DK116=Довідники!$E$4,$DE$4&amp;",",""))</f>
        <v>9,</v>
      </c>
      <c r="G116" s="538" t="str">
        <f>_xlfn.CONCAT(IF($X116=Довідники!$E$3,$R$4&amp;",",""),IF($X116=Довідники!$E$5,$R$4&amp;"*,",""),IF($AE116=Довідники!$E$3,$Y$4&amp;",",""),IF($AE116=Довідники!$E$5,$Y$4&amp;"*,",""),IF($AL116=Довідники!$E$3,$AF$4&amp;",",""),IF($AL116=Довідники!$E$5,$AF$4&amp;"*,",""),IF($AS116=Довідники!$E$3,$AM$4&amp;",",""),IF($AS116=Довідники!$E$5,$AM$4&amp;"*,",""),IF($AZ116=Довідники!$E$3,$AT$4&amp;",",""),IF($AZ116=Довідники!$E$5,$AT$4&amp;"*,",""),IF($BG116=Довідники!$E$3,$BA$4&amp;",",""),IF($BG116=Довідники!$E$5,$BA$4&amp;"*,",""),IF($BN116=Довідники!$E$3,$BH$4&amp;",",""),IF($BN116=Довідники!$E$5,$BH$4&amp;"*,",""),IF($BU116=Довідники!$E$3,$BO$4&amp;",",""),IF($BU116=Довідники!$E$5,$BO$4&amp;"*,",""),IF($CB116=Довідники!$E$3,$BV$4&amp;",",""),IF($CB116=Довідники!$E$5,$BV$4&amp;"*,",""),IF($CI116=Довідники!$E$3,$CC$4&amp;",",""),IF($CI116=Довідники!$E$5,$CC$4&amp;"*,",""),IF($CP116=Довідники!$E$3,$CJ$4&amp;",",""),IF($CP116=Довідники!$E$5,$CJ$4&amp;"*,",""),IF($CW116=Довідники!$E$3,$CQ$4&amp;",",""),IF($CW116=Довідники!$E$5,$CQ$4&amp;"*,",""),IF($DD116=Довідники!$E$3,$CX$4&amp;",",""),IF($DD116=Довідники!$E$5,$CX$4&amp;"*,",""),IF($DK116=Довідники!$E$3,$DE$4&amp;",",""),IF($DK116=Довідники!$E$5,$DE$4&amp;"*,",""))</f>
        <v/>
      </c>
      <c r="H116" s="538" t="str">
        <f>_xlfn.CONCAT(IF($W116=Довідники!$N$4,$R$4&amp;",",""),IF($AD116=Довідники!$N$4,$Y$4&amp;",",""),IF($AK116=Довідники!$N$4,$AF$4&amp;",",""),IF($AR116=Довідники!$N$4,$AM$4&amp;",",""),IF($AY116=Довідники!$N$4,$AT$4&amp;",",""),IF($BF116=Довідники!$N$4,$BA$4&amp;",",""),IF($BM116=Довідники!$N$4,$BH$4&amp;",",""),IF($BT116=Довідники!$N$4,$BO$4&amp;",",""),IF($CA116=Довідники!$N$4,$BV$4&amp;",",""),IF($CH116=Довідники!$N$4,$CC$4&amp;",",""),IF($CO116=Довідники!$N$4,$CJ$4&amp;",",""),IF($CV116=Довідники!$N$4,$CQ$4&amp;",",""),IF($DC116=Довідники!$N$4,$CX$4&amp;",",""),IF($DJ116=Довідники!$N$4,$DE$4&amp;",",""))</f>
        <v/>
      </c>
      <c r="I116" s="538" t="str">
        <f>_xlfn.CONCAT(IF($W116=Довідники!$N$3,$R$4&amp;",",""),IF($AD116=Довідники!$N$3,$Y$4&amp;",",""),IF($AK116=Довідники!$N$3,$AF$4&amp;",",""),IF($AR116=Довідники!$N$3,$AM$4&amp;",",""),IF($AY116=Довідники!$N$3,$AT$4&amp;",",""),IF($BF116=Довідники!$N$3,$BA$4&amp;",",""),IF($BM116=Довідники!$N$3,$BH$4&amp;",",""),IF($BT116=Довідники!$N$3,$BO$4&amp;",",""),IF($CA116=Довідники!$N$3,$BV$4&amp;",",""),IF($CH116=Довідники!$N$3,$CC$4&amp;",",""),IF($CO116=Довідники!$N$3,$CJ$4&amp;",",""),IF($CV116=Довідники!$N$3,$CQ$4&amp;",",""),IF($DC116=Довідники!$N$3,$CX$4&amp;",",""),IF($DJ116=Довідники!$N$3,$DE$4&amp;",",""))</f>
        <v/>
      </c>
      <c r="J116" s="538"/>
      <c r="K116" s="538"/>
      <c r="L116" s="538">
        <f t="shared" ca="1" si="65"/>
        <v>0</v>
      </c>
      <c r="M116" s="539">
        <f t="shared" ca="1" si="66"/>
        <v>0</v>
      </c>
      <c r="N116" s="539">
        <f t="shared" ca="1" si="67"/>
        <v>0</v>
      </c>
      <c r="O116" s="540">
        <f t="shared" ca="1" si="68"/>
        <v>0</v>
      </c>
      <c r="P116" s="541">
        <f t="shared" ca="1" si="69"/>
        <v>0</v>
      </c>
      <c r="Q116" s="542" t="str">
        <f ca="1">IF(IF(TRIM(P116)="",FALSE,OR($P116&lt;Довідники!$J$8,$P116&gt;Довідники!$K$8)),"!","")</f>
        <v>!</v>
      </c>
      <c r="R116" s="172"/>
      <c r="S116" s="169"/>
      <c r="T116" s="169"/>
      <c r="U116" s="549">
        <f t="shared" si="101"/>
        <v>0</v>
      </c>
      <c r="V116" s="539"/>
      <c r="W116" s="175"/>
      <c r="X116" s="176"/>
      <c r="Y116" s="172"/>
      <c r="Z116" s="169"/>
      <c r="AA116" s="169"/>
      <c r="AB116" s="549">
        <f t="shared" si="102"/>
        <v>0</v>
      </c>
      <c r="AC116" s="539"/>
      <c r="AD116" s="175"/>
      <c r="AE116" s="176"/>
      <c r="AF116" s="172"/>
      <c r="AG116" s="169"/>
      <c r="AH116" s="169"/>
      <c r="AI116" s="549">
        <f t="shared" si="103"/>
        <v>0</v>
      </c>
      <c r="AJ116" s="539"/>
      <c r="AK116" s="175"/>
      <c r="AL116" s="176"/>
      <c r="AM116" s="172"/>
      <c r="AN116" s="169"/>
      <c r="AO116" s="169"/>
      <c r="AP116" s="549">
        <f t="shared" si="104"/>
        <v>0</v>
      </c>
      <c r="AQ116" s="539"/>
      <c r="AR116" s="175"/>
      <c r="AS116" s="176"/>
      <c r="AT116" s="172"/>
      <c r="AU116" s="169"/>
      <c r="AV116" s="169"/>
      <c r="AW116" s="549">
        <f t="shared" si="105"/>
        <v>0</v>
      </c>
      <c r="AX116" s="539"/>
      <c r="AY116" s="175"/>
      <c r="AZ116" s="176"/>
      <c r="BA116" s="172"/>
      <c r="BB116" s="169"/>
      <c r="BC116" s="169"/>
      <c r="BD116" s="549">
        <f t="shared" si="106"/>
        <v>0</v>
      </c>
      <c r="BE116" s="539"/>
      <c r="BF116" s="175"/>
      <c r="BG116" s="176"/>
      <c r="BH116" s="172"/>
      <c r="BI116" s="169"/>
      <c r="BJ116" s="169"/>
      <c r="BK116" s="549">
        <f t="shared" si="107"/>
        <v>0</v>
      </c>
      <c r="BL116" s="539"/>
      <c r="BM116" s="175"/>
      <c r="BN116" s="176"/>
      <c r="BO116" s="172"/>
      <c r="BP116" s="169"/>
      <c r="BQ116" s="169"/>
      <c r="BR116" s="549">
        <f t="shared" si="108"/>
        <v>0</v>
      </c>
      <c r="BS116" s="539"/>
      <c r="BT116" s="175"/>
      <c r="BU116" s="176"/>
      <c r="BV116" s="172">
        <v>2</v>
      </c>
      <c r="BW116" s="169">
        <v>2</v>
      </c>
      <c r="BX116" s="169"/>
      <c r="BY116" s="549">
        <f t="shared" si="109"/>
        <v>4</v>
      </c>
      <c r="BZ116" s="539"/>
      <c r="CA116" s="175"/>
      <c r="CB116" s="176" t="s">
        <v>178</v>
      </c>
      <c r="CC116" s="172"/>
      <c r="CD116" s="169"/>
      <c r="CE116" s="169"/>
      <c r="CF116" s="549">
        <f t="shared" si="110"/>
        <v>0</v>
      </c>
      <c r="CG116" s="539"/>
      <c r="CH116" s="175"/>
      <c r="CI116" s="176"/>
      <c r="CJ116" s="172"/>
      <c r="CK116" s="169"/>
      <c r="CL116" s="169"/>
      <c r="CM116" s="549">
        <f t="shared" si="111"/>
        <v>0</v>
      </c>
      <c r="CN116" s="539"/>
      <c r="CO116" s="175"/>
      <c r="CP116" s="176"/>
      <c r="CQ116" s="172"/>
      <c r="CR116" s="169"/>
      <c r="CS116" s="169"/>
      <c r="CT116" s="549">
        <f t="shared" si="112"/>
        <v>0</v>
      </c>
      <c r="CU116" s="539"/>
      <c r="CV116" s="175"/>
      <c r="CW116" s="176"/>
      <c r="CX116" s="361"/>
      <c r="CY116" s="108"/>
      <c r="CZ116" s="108"/>
      <c r="DA116" s="549">
        <f t="shared" si="113"/>
        <v>0</v>
      </c>
      <c r="DB116" s="539"/>
      <c r="DC116" s="439"/>
      <c r="DD116" s="439"/>
      <c r="DE116" s="108"/>
      <c r="DF116" s="108"/>
      <c r="DG116" s="108"/>
      <c r="DH116" s="549">
        <f t="shared" si="114"/>
        <v>0</v>
      </c>
      <c r="DI116" s="539"/>
      <c r="DJ116" s="439"/>
      <c r="DK116" s="440"/>
      <c r="DL116" s="555">
        <f t="shared" ca="1" si="70"/>
        <v>135</v>
      </c>
      <c r="DM116" s="539">
        <f>DN116*Довідники!$H$2</f>
        <v>135</v>
      </c>
      <c r="DN116" s="549">
        <f t="shared" si="115"/>
        <v>4.5</v>
      </c>
      <c r="DO116" s="541">
        <f t="shared" ca="1" si="116"/>
        <v>1</v>
      </c>
      <c r="DP116" s="556" t="str">
        <f ca="1">IF(OR(DO116&lt;Довідники!$J$3, DO116&gt;Довідники!$K$3), "!", "")</f>
        <v>!</v>
      </c>
      <c r="DQ116" s="557"/>
      <c r="DR116" s="558" t="str">
        <f t="shared" si="117"/>
        <v/>
      </c>
      <c r="DS116" s="528"/>
      <c r="DT116" s="555"/>
      <c r="DU116" s="539"/>
      <c r="DV116" s="539"/>
      <c r="DW116" s="540"/>
      <c r="DX116" s="557"/>
      <c r="DY116" s="568"/>
      <c r="DZ116" s="569"/>
      <c r="EA116" s="570"/>
      <c r="ED116" s="91" t="e">
        <f t="shared" ca="1" si="71"/>
        <v>#NAME?</v>
      </c>
      <c r="EE116" s="91" t="e">
        <f t="shared" ca="1" si="72"/>
        <v>#NAME?</v>
      </c>
      <c r="EF116" s="91" t="e">
        <f t="shared" ca="1" si="73"/>
        <v>#NAME?</v>
      </c>
      <c r="EG116" s="91" t="e">
        <f t="shared" ca="1" si="74"/>
        <v>#NAME?</v>
      </c>
      <c r="EH116" s="91" t="e">
        <f t="shared" ca="1" si="75"/>
        <v>#NAME?</v>
      </c>
      <c r="EI116" s="91" t="e">
        <f t="shared" ca="1" si="76"/>
        <v>#NAME?</v>
      </c>
      <c r="EJ116" s="91" t="e">
        <f t="shared" ca="1" si="77"/>
        <v>#NAME?</v>
      </c>
      <c r="EL116" s="207" t="str">
        <f t="shared" ca="1" si="100"/>
        <v>!</v>
      </c>
      <c r="EM116" s="91" t="str">
        <f t="shared" si="79"/>
        <v/>
      </c>
      <c r="EN116" s="91" t="str" cm="1">
        <f t="array" ref="EN116">IF(OR(SUM(ISTEXT(R116:T116)*1,ISNUMBER(W116:X116)*1)&gt;0,SUM(ISTEXT(Y116:AA116)*1,ISNUMBER(AD116:AE116)*1)&gt;0,SUM(ISTEXT(AF116:AH116)*1,ISNUMBER(AK116:AL116)*1)&gt;0,SUM(ISTEXT(AM116:AO116)*1,ISNUMBER(AR116:AS116)*1)&gt;0,SUM(ISTEXT(AT116:AV116)*1,ISNUMBER(AY116:AZ116)*1)&gt;0,SUM(ISTEXT(BA116:BC116)*1,ISNUMBER(BF116:BG116)*1)&gt;0,SUM(ISTEXT(BH116:BJ116)*1,ISNUMBER(BM116:BN116)*1)&gt;0,SUM(ISTEXT(BO116:BQ116)*1,ISNUMBER(BT116:BU116)*1)&gt;0,SUM(ISTEXT(BV116:BX116)*1,ISNUMBER(CA116:CB116)*1)&gt;0,SUM(ISTEXT(CC116:CE116)*1,ISNUMBER(CH116:CI116)*1)&gt;0,SUM(ISTEXT(CJ116:CL116)*1,ISNUMBER(CO116:CP116)*1)&gt;0,SUM(ISTEXT(CQ116:CS116)*1,ISNUMBER(CV116:CW116)*1)&gt;0),"!","")</f>
        <v/>
      </c>
      <c r="EO116" s="91" t="e">
        <f t="shared" ca="1" si="80"/>
        <v>#NAME?</v>
      </c>
      <c r="EP116" s="74" t="e">
        <f t="shared" ca="1" si="81"/>
        <v>#NAME?</v>
      </c>
    </row>
    <row r="117" spans="1:146" x14ac:dyDescent="0.2">
      <c r="A117" s="528" t="e">
        <f ca="1">IF(AND(TRIM($B117)&lt;&gt;"",$E117&lt;&gt;"",$EP117=""),MAX($A$112:A116)+1,"")</f>
        <v>#NAME?</v>
      </c>
      <c r="B117" s="312" t="s">
        <v>393</v>
      </c>
      <c r="C117" s="531">
        <f>IF(ISBLANK(D117)=FALSE,VLOOKUP(D117,Довідники!$B$2:$C$45,2,FALSE),"")</f>
        <v>34</v>
      </c>
      <c r="D117" s="410" t="s">
        <v>249</v>
      </c>
      <c r="E117" s="313">
        <v>6</v>
      </c>
      <c r="F117" s="538" t="str">
        <f>_xlfn.CONCAT(IF($X117=Довідники!$E$4,$R$4&amp;",",""),IF($AE117=Довідники!$E$4,$Y$4&amp;",",""),IF($AL117=Довідники!$E$4,$AF$4&amp;",",""),IF($AS117=Довідники!$E$4,$AM$4&amp;",",""),IF($AZ117=Довідники!$E$4,$AT$4&amp;",",""),IF($BG117=Довідники!$E$4,$BA$4&amp;",",""),IF($BN117=Довідники!$E$4,$BH$4&amp;",",""),IF($BU117=Довідники!$E$4,$BO$4&amp;",",""),IF($CB117=Довідники!$E$4,$BV$4&amp;",",""),IF($CI117=Довідники!$E$4,$CC$4&amp;",",""),IF($CP117=Довідники!$E$4,$CJ$4&amp;",",""),IF($CW117=Довідники!$E$4,$CQ$4&amp;",",""),IF($DD117=Довідники!$E$4,$CX$4&amp;",",""),IF($DK117=Довідники!$E$4,$DE$4&amp;",",""))</f>
        <v>10,</v>
      </c>
      <c r="G117" s="538" t="str">
        <f>_xlfn.CONCAT(IF($X117=Довідники!$E$3,$R$4&amp;",",""),IF($X117=Довідники!$E$5,$R$4&amp;"*,",""),IF($AE117=Довідники!$E$3,$Y$4&amp;",",""),IF($AE117=Довідники!$E$5,$Y$4&amp;"*,",""),IF($AL117=Довідники!$E$3,$AF$4&amp;",",""),IF($AL117=Довідники!$E$5,$AF$4&amp;"*,",""),IF($AS117=Довідники!$E$3,$AM$4&amp;",",""),IF($AS117=Довідники!$E$5,$AM$4&amp;"*,",""),IF($AZ117=Довідники!$E$3,$AT$4&amp;",",""),IF($AZ117=Довідники!$E$5,$AT$4&amp;"*,",""),IF($BG117=Довідники!$E$3,$BA$4&amp;",",""),IF($BG117=Довідники!$E$5,$BA$4&amp;"*,",""),IF($BN117=Довідники!$E$3,$BH$4&amp;",",""),IF($BN117=Довідники!$E$5,$BH$4&amp;"*,",""),IF($BU117=Довідники!$E$3,$BO$4&amp;",",""),IF($BU117=Довідники!$E$5,$BO$4&amp;"*,",""),IF($CB117=Довідники!$E$3,$BV$4&amp;",",""),IF($CB117=Довідники!$E$5,$BV$4&amp;"*,",""),IF($CI117=Довідники!$E$3,$CC$4&amp;",",""),IF($CI117=Довідники!$E$5,$CC$4&amp;"*,",""),IF($CP117=Довідники!$E$3,$CJ$4&amp;",",""),IF($CP117=Довідники!$E$5,$CJ$4&amp;"*,",""),IF($CW117=Довідники!$E$3,$CQ$4&amp;",",""),IF($CW117=Довідники!$E$5,$CQ$4&amp;"*,",""),IF($DD117=Довідники!$E$3,$CX$4&amp;",",""),IF($DD117=Довідники!$E$5,$CX$4&amp;"*,",""),IF($DK117=Довідники!$E$3,$DE$4&amp;",",""),IF($DK117=Довідники!$E$5,$DE$4&amp;"*,",""))</f>
        <v/>
      </c>
      <c r="H117" s="538" t="str">
        <f>_xlfn.CONCAT(IF($W117=Довідники!$N$4,$R$4&amp;",",""),IF($AD117=Довідники!$N$4,$Y$4&amp;",",""),IF($AK117=Довідники!$N$4,$AF$4&amp;",",""),IF($AR117=Довідники!$N$4,$AM$4&amp;",",""),IF($AY117=Довідники!$N$4,$AT$4&amp;",",""),IF($BF117=Довідники!$N$4,$BA$4&amp;",",""),IF($BM117=Довідники!$N$4,$BH$4&amp;",",""),IF($BT117=Довідники!$N$4,$BO$4&amp;",",""),IF($CA117=Довідники!$N$4,$BV$4&amp;",",""),IF($CH117=Довідники!$N$4,$CC$4&amp;",",""),IF($CO117=Довідники!$N$4,$CJ$4&amp;",",""),IF($CV117=Довідники!$N$4,$CQ$4&amp;",",""),IF($DC117=Довідники!$N$4,$CX$4&amp;",",""),IF($DJ117=Довідники!$N$4,$DE$4&amp;",",""))</f>
        <v/>
      </c>
      <c r="I117" s="538" t="str">
        <f>_xlfn.CONCAT(IF($W117=Довідники!$N$3,$R$4&amp;",",""),IF($AD117=Довідники!$N$3,$Y$4&amp;",",""),IF($AK117=Довідники!$N$3,$AF$4&amp;",",""),IF($AR117=Довідники!$N$3,$AM$4&amp;",",""),IF($AY117=Довідники!$N$3,$AT$4&amp;",",""),IF($BF117=Довідники!$N$3,$BA$4&amp;",",""),IF($BM117=Довідники!$N$3,$BH$4&amp;",",""),IF($BT117=Довідники!$N$3,$BO$4&amp;",",""),IF($CA117=Довідники!$N$3,$BV$4&amp;",",""),IF($CH117=Довідники!$N$3,$CC$4&amp;",",""),IF($CO117=Довідники!$N$3,$CJ$4&amp;",",""),IF($CV117=Довідники!$N$3,$CQ$4&amp;",",""),IF($DC117=Довідники!$N$3,$CX$4&amp;",",""),IF($DJ117=Довідники!$N$3,$DE$4&amp;",",""))</f>
        <v>10,</v>
      </c>
      <c r="J117" s="538"/>
      <c r="K117" s="538"/>
      <c r="L117" s="538">
        <f t="shared" ca="1" si="65"/>
        <v>0</v>
      </c>
      <c r="M117" s="539">
        <f t="shared" ca="1" si="66"/>
        <v>0</v>
      </c>
      <c r="N117" s="539">
        <f t="shared" ca="1" si="67"/>
        <v>0</v>
      </c>
      <c r="O117" s="540">
        <f t="shared" ca="1" si="68"/>
        <v>0</v>
      </c>
      <c r="P117" s="541">
        <f t="shared" ca="1" si="69"/>
        <v>0</v>
      </c>
      <c r="Q117" s="542" t="str">
        <f ca="1">IF(IF(TRIM(P117)="",FALSE,OR($P117&lt;Довідники!$J$8,$P117&gt;Довідники!$K$8)),"!","")</f>
        <v>!</v>
      </c>
      <c r="R117" s="172"/>
      <c r="S117" s="169"/>
      <c r="T117" s="169"/>
      <c r="U117" s="549">
        <f t="shared" si="101"/>
        <v>0</v>
      </c>
      <c r="V117" s="539"/>
      <c r="W117" s="175"/>
      <c r="X117" s="176"/>
      <c r="Y117" s="172"/>
      <c r="Z117" s="169"/>
      <c r="AA117" s="169"/>
      <c r="AB117" s="549">
        <f t="shared" si="102"/>
        <v>0</v>
      </c>
      <c r="AC117" s="539"/>
      <c r="AD117" s="175"/>
      <c r="AE117" s="176"/>
      <c r="AF117" s="172"/>
      <c r="AG117" s="169"/>
      <c r="AH117" s="169"/>
      <c r="AI117" s="549">
        <f t="shared" si="103"/>
        <v>0</v>
      </c>
      <c r="AJ117" s="539"/>
      <c r="AK117" s="175"/>
      <c r="AL117" s="176"/>
      <c r="AM117" s="172"/>
      <c r="AN117" s="169"/>
      <c r="AO117" s="169"/>
      <c r="AP117" s="549">
        <f t="shared" si="104"/>
        <v>0</v>
      </c>
      <c r="AQ117" s="539"/>
      <c r="AR117" s="175"/>
      <c r="AS117" s="176"/>
      <c r="AT117" s="172"/>
      <c r="AU117" s="169"/>
      <c r="AV117" s="169"/>
      <c r="AW117" s="549">
        <f t="shared" si="105"/>
        <v>0</v>
      </c>
      <c r="AX117" s="539"/>
      <c r="AY117" s="175"/>
      <c r="AZ117" s="176"/>
      <c r="BA117" s="172"/>
      <c r="BB117" s="169"/>
      <c r="BC117" s="169"/>
      <c r="BD117" s="549">
        <f t="shared" si="106"/>
        <v>0</v>
      </c>
      <c r="BE117" s="539"/>
      <c r="BF117" s="175"/>
      <c r="BG117" s="176"/>
      <c r="BH117" s="172"/>
      <c r="BI117" s="169"/>
      <c r="BJ117" s="169"/>
      <c r="BK117" s="549">
        <f t="shared" si="107"/>
        <v>0</v>
      </c>
      <c r="BL117" s="539"/>
      <c r="BM117" s="175"/>
      <c r="BN117" s="176"/>
      <c r="BO117" s="172"/>
      <c r="BP117" s="169"/>
      <c r="BQ117" s="169"/>
      <c r="BR117" s="549">
        <f t="shared" si="108"/>
        <v>0</v>
      </c>
      <c r="BS117" s="539"/>
      <c r="BT117" s="175"/>
      <c r="BU117" s="176"/>
      <c r="BV117" s="172"/>
      <c r="BW117" s="169"/>
      <c r="BX117" s="169"/>
      <c r="BY117" s="549">
        <f t="shared" si="109"/>
        <v>0</v>
      </c>
      <c r="BZ117" s="539"/>
      <c r="CA117" s="175"/>
      <c r="CB117" s="176"/>
      <c r="CC117" s="172">
        <v>2</v>
      </c>
      <c r="CD117" s="169"/>
      <c r="CE117" s="169">
        <v>3</v>
      </c>
      <c r="CF117" s="549">
        <f t="shared" si="110"/>
        <v>5</v>
      </c>
      <c r="CG117" s="539"/>
      <c r="CH117" s="175" t="s">
        <v>110</v>
      </c>
      <c r="CI117" s="176" t="s">
        <v>178</v>
      </c>
      <c r="CJ117" s="172"/>
      <c r="CK117" s="169"/>
      <c r="CL117" s="169"/>
      <c r="CM117" s="549">
        <f t="shared" si="111"/>
        <v>0</v>
      </c>
      <c r="CN117" s="539"/>
      <c r="CO117" s="175"/>
      <c r="CP117" s="176"/>
      <c r="CQ117" s="172"/>
      <c r="CR117" s="169"/>
      <c r="CS117" s="169"/>
      <c r="CT117" s="549">
        <f t="shared" si="112"/>
        <v>0</v>
      </c>
      <c r="CU117" s="539"/>
      <c r="CV117" s="175"/>
      <c r="CW117" s="176"/>
      <c r="CX117" s="361"/>
      <c r="CY117" s="108"/>
      <c r="CZ117" s="108"/>
      <c r="DA117" s="549">
        <f t="shared" si="113"/>
        <v>0</v>
      </c>
      <c r="DB117" s="539"/>
      <c r="DC117" s="439"/>
      <c r="DD117" s="439"/>
      <c r="DE117" s="108"/>
      <c r="DF117" s="108"/>
      <c r="DG117" s="108"/>
      <c r="DH117" s="549">
        <f t="shared" si="114"/>
        <v>0</v>
      </c>
      <c r="DI117" s="539"/>
      <c r="DJ117" s="439"/>
      <c r="DK117" s="440"/>
      <c r="DL117" s="555">
        <f t="shared" ca="1" si="70"/>
        <v>180</v>
      </c>
      <c r="DM117" s="539">
        <f>DN117*Довідники!$H$2</f>
        <v>180</v>
      </c>
      <c r="DN117" s="549">
        <f t="shared" si="115"/>
        <v>6</v>
      </c>
      <c r="DO117" s="541">
        <f t="shared" ca="1" si="116"/>
        <v>1</v>
      </c>
      <c r="DP117" s="556" t="str">
        <f ca="1">IF(OR(DO117&lt;Довідники!$J$3, DO117&gt;Довідники!$K$3), "!", "")</f>
        <v>!</v>
      </c>
      <c r="DQ117" s="557"/>
      <c r="DR117" s="558" t="str">
        <f t="shared" si="117"/>
        <v/>
      </c>
      <c r="DS117" s="528"/>
      <c r="DT117" s="555"/>
      <c r="DU117" s="539"/>
      <c r="DV117" s="539"/>
      <c r="DW117" s="540"/>
      <c r="DX117" s="557"/>
      <c r="DY117" s="568"/>
      <c r="DZ117" s="569"/>
      <c r="EA117" s="570"/>
      <c r="ED117" s="91" t="e">
        <f t="shared" ca="1" si="71"/>
        <v>#NAME?</v>
      </c>
      <c r="EE117" s="91" t="e">
        <f t="shared" ca="1" si="72"/>
        <v>#NAME?</v>
      </c>
      <c r="EF117" s="91" t="e">
        <f t="shared" ca="1" si="73"/>
        <v>#NAME?</v>
      </c>
      <c r="EG117" s="91" t="e">
        <f t="shared" ca="1" si="74"/>
        <v>#NAME?</v>
      </c>
      <c r="EH117" s="91" t="e">
        <f t="shared" ca="1" si="75"/>
        <v>#NAME?</v>
      </c>
      <c r="EI117" s="91" t="e">
        <f t="shared" ca="1" si="76"/>
        <v>#NAME?</v>
      </c>
      <c r="EJ117" s="91" t="e">
        <f t="shared" ca="1" si="77"/>
        <v>#NAME?</v>
      </c>
      <c r="EL117" s="207" t="str">
        <f t="shared" ca="1" si="100"/>
        <v/>
      </c>
      <c r="EM117" s="91" t="str">
        <f t="shared" si="79"/>
        <v/>
      </c>
      <c r="EN117" s="91" t="str" cm="1">
        <f t="array" ref="EN117">IF(OR(SUM(ISTEXT(R117:T117)*1,ISNUMBER(W117:X117)*1)&gt;0,SUM(ISTEXT(Y117:AA117)*1,ISNUMBER(AD117:AE117)*1)&gt;0,SUM(ISTEXT(AF117:AH117)*1,ISNUMBER(AK117:AL117)*1)&gt;0,SUM(ISTEXT(AM117:AO117)*1,ISNUMBER(AR117:AS117)*1)&gt;0,SUM(ISTEXT(AT117:AV117)*1,ISNUMBER(AY117:AZ117)*1)&gt;0,SUM(ISTEXT(BA117:BC117)*1,ISNUMBER(BF117:BG117)*1)&gt;0,SUM(ISTEXT(BH117:BJ117)*1,ISNUMBER(BM117:BN117)*1)&gt;0,SUM(ISTEXT(BO117:BQ117)*1,ISNUMBER(BT117:BU117)*1)&gt;0,SUM(ISTEXT(BV117:BX117)*1,ISNUMBER(CA117:CB117)*1)&gt;0,SUM(ISTEXT(CC117:CE117)*1,ISNUMBER(CH117:CI117)*1)&gt;0,SUM(ISTEXT(CJ117:CL117)*1,ISNUMBER(CO117:CP117)*1)&gt;0,SUM(ISTEXT(CQ117:CS117)*1,ISNUMBER(CV117:CW117)*1)&gt;0),"!","")</f>
        <v/>
      </c>
      <c r="EO117" s="91" t="e">
        <f t="shared" ca="1" si="80"/>
        <v>#NAME?</v>
      </c>
      <c r="EP117" s="74" t="e">
        <f t="shared" ca="1" si="81"/>
        <v>#NAME?</v>
      </c>
    </row>
    <row r="118" spans="1:146" x14ac:dyDescent="0.2">
      <c r="A118" s="528" t="e">
        <f ca="1">IF(AND(TRIM($B118)&lt;&gt;"",$E118&lt;&gt;"",$EP118=""),MAX($A$112:A117)+1,"")</f>
        <v>#NAME?</v>
      </c>
      <c r="B118" s="312" t="s">
        <v>392</v>
      </c>
      <c r="C118" s="531">
        <f>IF(ISBLANK(D118)=FALSE,VLOOKUP(D118,Довідники!$B$2:$C$45,2,FALSE),"")</f>
        <v>34</v>
      </c>
      <c r="D118" s="410" t="s">
        <v>249</v>
      </c>
      <c r="E118" s="313">
        <v>5</v>
      </c>
      <c r="F118" s="538" t="str">
        <f>_xlfn.CONCAT(IF($X118=Довідники!$E$4,$R$4&amp;",",""),IF($AE118=Довідники!$E$4,$Y$4&amp;",",""),IF($AL118=Довідники!$E$4,$AF$4&amp;",",""),IF($AS118=Довідники!$E$4,$AM$4&amp;",",""),IF($AZ118=Довідники!$E$4,$AT$4&amp;",",""),IF($BG118=Довідники!$E$4,$BA$4&amp;",",""),IF($BN118=Довідники!$E$4,$BH$4&amp;",",""),IF($BU118=Довідники!$E$4,$BO$4&amp;",",""),IF($CB118=Довідники!$E$4,$BV$4&amp;",",""),IF($CI118=Довідники!$E$4,$CC$4&amp;",",""),IF($CP118=Довідники!$E$4,$CJ$4&amp;",",""),IF($CW118=Довідники!$E$4,$CQ$4&amp;",",""),IF($DD118=Довідники!$E$4,$CX$4&amp;",",""),IF($DK118=Довідники!$E$4,$DE$4&amp;",",""))</f>
        <v>10,</v>
      </c>
      <c r="G118" s="538" t="str">
        <f>_xlfn.CONCAT(IF($X118=Довідники!$E$3,$R$4&amp;",",""),IF($X118=Довідники!$E$5,$R$4&amp;"*,",""),IF($AE118=Довідники!$E$3,$Y$4&amp;",",""),IF($AE118=Довідники!$E$5,$Y$4&amp;"*,",""),IF($AL118=Довідники!$E$3,$AF$4&amp;",",""),IF($AL118=Довідники!$E$5,$AF$4&amp;"*,",""),IF($AS118=Довідники!$E$3,$AM$4&amp;",",""),IF($AS118=Довідники!$E$5,$AM$4&amp;"*,",""),IF($AZ118=Довідники!$E$3,$AT$4&amp;",",""),IF($AZ118=Довідники!$E$5,$AT$4&amp;"*,",""),IF($BG118=Довідники!$E$3,$BA$4&amp;",",""),IF($BG118=Довідники!$E$5,$BA$4&amp;"*,",""),IF($BN118=Довідники!$E$3,$BH$4&amp;",",""),IF($BN118=Довідники!$E$5,$BH$4&amp;"*,",""),IF($BU118=Довідники!$E$3,$BO$4&amp;",",""),IF($BU118=Довідники!$E$5,$BO$4&amp;"*,",""),IF($CB118=Довідники!$E$3,$BV$4&amp;",",""),IF($CB118=Довідники!$E$5,$BV$4&amp;"*,",""),IF($CI118=Довідники!$E$3,$CC$4&amp;",",""),IF($CI118=Довідники!$E$5,$CC$4&amp;"*,",""),IF($CP118=Довідники!$E$3,$CJ$4&amp;",",""),IF($CP118=Довідники!$E$5,$CJ$4&amp;"*,",""),IF($CW118=Довідники!$E$3,$CQ$4&amp;",",""),IF($CW118=Довідники!$E$5,$CQ$4&amp;"*,",""),IF($DD118=Довідники!$E$3,$CX$4&amp;",",""),IF($DD118=Довідники!$E$5,$CX$4&amp;"*,",""),IF($DK118=Довідники!$E$3,$DE$4&amp;",",""),IF($DK118=Довідники!$E$5,$DE$4&amp;"*,",""))</f>
        <v/>
      </c>
      <c r="H118" s="538" t="str">
        <f>_xlfn.CONCAT(IF($W118=Довідники!$N$4,$R$4&amp;",",""),IF($AD118=Довідники!$N$4,$Y$4&amp;",",""),IF($AK118=Довідники!$N$4,$AF$4&amp;",",""),IF($AR118=Довідники!$N$4,$AM$4&amp;",",""),IF($AY118=Довідники!$N$4,$AT$4&amp;",",""),IF($BF118=Довідники!$N$4,$BA$4&amp;",",""),IF($BM118=Довідники!$N$4,$BH$4&amp;",",""),IF($BT118=Довідники!$N$4,$BO$4&amp;",",""),IF($CA118=Довідники!$N$4,$BV$4&amp;",",""),IF($CH118=Довідники!$N$4,$CC$4&amp;",",""),IF($CO118=Довідники!$N$4,$CJ$4&amp;",",""),IF($CV118=Довідники!$N$4,$CQ$4&amp;",",""),IF($DC118=Довідники!$N$4,$CX$4&amp;",",""),IF($DJ118=Довідники!$N$4,$DE$4&amp;",",""))</f>
        <v/>
      </c>
      <c r="I118" s="538" t="str">
        <f>_xlfn.CONCAT(IF($W118=Довідники!$N$3,$R$4&amp;",",""),IF($AD118=Довідники!$N$3,$Y$4&amp;",",""),IF($AK118=Довідники!$N$3,$AF$4&amp;",",""),IF($AR118=Довідники!$N$3,$AM$4&amp;",",""),IF($AY118=Довідники!$N$3,$AT$4&amp;",",""),IF($BF118=Довідники!$N$3,$BA$4&amp;",",""),IF($BM118=Довідники!$N$3,$BH$4&amp;",",""),IF($BT118=Довідники!$N$3,$BO$4&amp;",",""),IF($CA118=Довідники!$N$3,$BV$4&amp;",",""),IF($CH118=Довідники!$N$3,$CC$4&amp;",",""),IF($CO118=Довідники!$N$3,$CJ$4&amp;",",""),IF($CV118=Довідники!$N$3,$CQ$4&amp;",",""),IF($DC118=Довідники!$N$3,$CX$4&amp;",",""),IF($DJ118=Довідники!$N$3,$DE$4&amp;",",""))</f>
        <v/>
      </c>
      <c r="J118" s="538"/>
      <c r="K118" s="538"/>
      <c r="L118" s="538">
        <f t="shared" ca="1" si="65"/>
        <v>0</v>
      </c>
      <c r="M118" s="539">
        <f t="shared" ca="1" si="66"/>
        <v>0</v>
      </c>
      <c r="N118" s="539">
        <f t="shared" ca="1" si="67"/>
        <v>0</v>
      </c>
      <c r="O118" s="540">
        <f t="shared" ca="1" si="68"/>
        <v>0</v>
      </c>
      <c r="P118" s="541">
        <f t="shared" ca="1" si="69"/>
        <v>0</v>
      </c>
      <c r="Q118" s="542" t="str">
        <f ca="1">IF(IF(TRIM(P118)="",FALSE,OR($P118&lt;Довідники!$J$8,$P118&gt;Довідники!$K$8)),"!","")</f>
        <v>!</v>
      </c>
      <c r="R118" s="172"/>
      <c r="S118" s="169"/>
      <c r="T118" s="169"/>
      <c r="U118" s="549">
        <f t="shared" si="101"/>
        <v>0</v>
      </c>
      <c r="V118" s="539"/>
      <c r="W118" s="175"/>
      <c r="X118" s="176"/>
      <c r="Y118" s="172"/>
      <c r="Z118" s="169"/>
      <c r="AA118" s="169"/>
      <c r="AB118" s="549">
        <f t="shared" si="102"/>
        <v>0</v>
      </c>
      <c r="AC118" s="539"/>
      <c r="AD118" s="175"/>
      <c r="AE118" s="176"/>
      <c r="AF118" s="172"/>
      <c r="AG118" s="169"/>
      <c r="AH118" s="169"/>
      <c r="AI118" s="549">
        <f t="shared" si="103"/>
        <v>0</v>
      </c>
      <c r="AJ118" s="539"/>
      <c r="AK118" s="175"/>
      <c r="AL118" s="176"/>
      <c r="AM118" s="172"/>
      <c r="AN118" s="169"/>
      <c r="AO118" s="169"/>
      <c r="AP118" s="549">
        <f t="shared" si="104"/>
        <v>0</v>
      </c>
      <c r="AQ118" s="539"/>
      <c r="AR118" s="175"/>
      <c r="AS118" s="176"/>
      <c r="AT118" s="172"/>
      <c r="AU118" s="169"/>
      <c r="AV118" s="169"/>
      <c r="AW118" s="549">
        <f t="shared" si="105"/>
        <v>0</v>
      </c>
      <c r="AX118" s="539"/>
      <c r="AY118" s="175"/>
      <c r="AZ118" s="176"/>
      <c r="BA118" s="172"/>
      <c r="BB118" s="169"/>
      <c r="BC118" s="169"/>
      <c r="BD118" s="549">
        <f t="shared" si="106"/>
        <v>0</v>
      </c>
      <c r="BE118" s="539"/>
      <c r="BF118" s="175"/>
      <c r="BG118" s="176"/>
      <c r="BH118" s="172"/>
      <c r="BI118" s="169"/>
      <c r="BJ118" s="169"/>
      <c r="BK118" s="549">
        <f t="shared" si="107"/>
        <v>0</v>
      </c>
      <c r="BL118" s="539"/>
      <c r="BM118" s="175"/>
      <c r="BN118" s="176"/>
      <c r="BO118" s="172"/>
      <c r="BP118" s="169"/>
      <c r="BQ118" s="169"/>
      <c r="BR118" s="549">
        <f t="shared" si="108"/>
        <v>0</v>
      </c>
      <c r="BS118" s="539"/>
      <c r="BT118" s="175"/>
      <c r="BU118" s="176"/>
      <c r="BV118" s="172"/>
      <c r="BW118" s="169"/>
      <c r="BX118" s="169"/>
      <c r="BY118" s="549">
        <f t="shared" si="109"/>
        <v>0</v>
      </c>
      <c r="BZ118" s="539"/>
      <c r="CA118" s="175"/>
      <c r="CB118" s="176"/>
      <c r="CC118" s="172">
        <v>2</v>
      </c>
      <c r="CD118" s="169">
        <v>2</v>
      </c>
      <c r="CE118" s="169"/>
      <c r="CF118" s="549">
        <f t="shared" si="110"/>
        <v>4</v>
      </c>
      <c r="CG118" s="539"/>
      <c r="CH118" s="175"/>
      <c r="CI118" s="176" t="s">
        <v>178</v>
      </c>
      <c r="CJ118" s="172"/>
      <c r="CK118" s="169"/>
      <c r="CL118" s="169"/>
      <c r="CM118" s="549">
        <f t="shared" si="111"/>
        <v>0</v>
      </c>
      <c r="CN118" s="539"/>
      <c r="CO118" s="175"/>
      <c r="CP118" s="176"/>
      <c r="CQ118" s="172"/>
      <c r="CR118" s="169"/>
      <c r="CS118" s="169"/>
      <c r="CT118" s="549">
        <f t="shared" si="112"/>
        <v>0</v>
      </c>
      <c r="CU118" s="539"/>
      <c r="CV118" s="175"/>
      <c r="CW118" s="176"/>
      <c r="CX118" s="361"/>
      <c r="CY118" s="108"/>
      <c r="CZ118" s="108"/>
      <c r="DA118" s="549">
        <f t="shared" si="113"/>
        <v>0</v>
      </c>
      <c r="DB118" s="539"/>
      <c r="DC118" s="439"/>
      <c r="DD118" s="439"/>
      <c r="DE118" s="108"/>
      <c r="DF118" s="108"/>
      <c r="DG118" s="108"/>
      <c r="DH118" s="549">
        <f t="shared" si="114"/>
        <v>0</v>
      </c>
      <c r="DI118" s="539"/>
      <c r="DJ118" s="439"/>
      <c r="DK118" s="440"/>
      <c r="DL118" s="555">
        <f t="shared" ca="1" si="70"/>
        <v>150</v>
      </c>
      <c r="DM118" s="539">
        <f>DN118*Довідники!$H$2</f>
        <v>150</v>
      </c>
      <c r="DN118" s="549">
        <f t="shared" si="115"/>
        <v>5</v>
      </c>
      <c r="DO118" s="541">
        <f t="shared" ca="1" si="116"/>
        <v>1</v>
      </c>
      <c r="DP118" s="556" t="str">
        <f ca="1">IF(OR(DO118&lt;Довідники!$J$3, DO118&gt;Довідники!$K$3), "!", "")</f>
        <v>!</v>
      </c>
      <c r="DQ118" s="557"/>
      <c r="DR118" s="558" t="str">
        <f t="shared" si="117"/>
        <v/>
      </c>
      <c r="DS118" s="528"/>
      <c r="DT118" s="555"/>
      <c r="DU118" s="539"/>
      <c r="DV118" s="539"/>
      <c r="DW118" s="540"/>
      <c r="DX118" s="557"/>
      <c r="DY118" s="568"/>
      <c r="DZ118" s="569"/>
      <c r="EA118" s="570"/>
      <c r="ED118" s="91" t="e">
        <f t="shared" ca="1" si="71"/>
        <v>#NAME?</v>
      </c>
      <c r="EE118" s="91" t="e">
        <f t="shared" ca="1" si="72"/>
        <v>#NAME?</v>
      </c>
      <c r="EF118" s="91" t="e">
        <f t="shared" ca="1" si="73"/>
        <v>#NAME?</v>
      </c>
      <c r="EG118" s="91" t="e">
        <f t="shared" ca="1" si="74"/>
        <v>#NAME?</v>
      </c>
      <c r="EH118" s="91" t="e">
        <f t="shared" ca="1" si="75"/>
        <v>#NAME?</v>
      </c>
      <c r="EI118" s="91" t="e">
        <f t="shared" ca="1" si="76"/>
        <v>#NAME?</v>
      </c>
      <c r="EJ118" s="91" t="e">
        <f t="shared" ca="1" si="77"/>
        <v>#NAME?</v>
      </c>
      <c r="EL118" s="207" t="str">
        <f t="shared" ca="1" si="100"/>
        <v>!</v>
      </c>
      <c r="EM118" s="91" t="str">
        <f t="shared" si="79"/>
        <v/>
      </c>
      <c r="EN118" s="91" t="str" cm="1">
        <f t="array" ref="EN118">IF(OR(SUM(ISTEXT(R118:T118)*1,ISNUMBER(W118:X118)*1)&gt;0,SUM(ISTEXT(Y118:AA118)*1,ISNUMBER(AD118:AE118)*1)&gt;0,SUM(ISTEXT(AF118:AH118)*1,ISNUMBER(AK118:AL118)*1)&gt;0,SUM(ISTEXT(AM118:AO118)*1,ISNUMBER(AR118:AS118)*1)&gt;0,SUM(ISTEXT(AT118:AV118)*1,ISNUMBER(AY118:AZ118)*1)&gt;0,SUM(ISTEXT(BA118:BC118)*1,ISNUMBER(BF118:BG118)*1)&gt;0,SUM(ISTEXT(BH118:BJ118)*1,ISNUMBER(BM118:BN118)*1)&gt;0,SUM(ISTEXT(BO118:BQ118)*1,ISNUMBER(BT118:BU118)*1)&gt;0,SUM(ISTEXT(BV118:BX118)*1,ISNUMBER(CA118:CB118)*1)&gt;0,SUM(ISTEXT(CC118:CE118)*1,ISNUMBER(CH118:CI118)*1)&gt;0,SUM(ISTEXT(CJ118:CL118)*1,ISNUMBER(CO118:CP118)*1)&gt;0,SUM(ISTEXT(CQ118:CS118)*1,ISNUMBER(CV118:CW118)*1)&gt;0),"!","")</f>
        <v/>
      </c>
      <c r="EO118" s="91" t="e">
        <f t="shared" ca="1" si="80"/>
        <v>#NAME?</v>
      </c>
      <c r="EP118" s="74" t="e">
        <f t="shared" ca="1" si="81"/>
        <v>#NAME?</v>
      </c>
    </row>
    <row r="119" spans="1:146" ht="13.5" thickBot="1" x14ac:dyDescent="0.25">
      <c r="A119" s="528" t="e">
        <f ca="1">IF(AND(TRIM($B119)&lt;&gt;"",$E119&lt;&gt;"",$EP119=""),MAX($A$112:A118)+1,"")</f>
        <v>#NAME?</v>
      </c>
      <c r="B119" s="312"/>
      <c r="C119" s="531" t="str">
        <f>IF(ISBLANK(D119)=FALSE,VLOOKUP(D119,Довідники!$B$2:$C$45,2,FALSE),"")</f>
        <v/>
      </c>
      <c r="D119" s="410"/>
      <c r="E119" s="313"/>
      <c r="F119" s="538" t="str">
        <f>_xlfn.CONCAT(IF($X119=Довідники!$E$4,$R$4&amp;",",""),IF($AE119=Довідники!$E$4,$Y$4&amp;",",""),IF($AL119=Довідники!$E$4,$AF$4&amp;",",""),IF($AS119=Довідники!$E$4,$AM$4&amp;",",""),IF($AZ119=Довідники!$E$4,$AT$4&amp;",",""),IF($BG119=Довідники!$E$4,$BA$4&amp;",",""),IF($BN119=Довідники!$E$4,$BH$4&amp;",",""),IF($BU119=Довідники!$E$4,$BO$4&amp;",",""),IF($CB119=Довідники!$E$4,$BV$4&amp;",",""),IF($CI119=Довідники!$E$4,$CC$4&amp;",",""),IF($CP119=Довідники!$E$4,$CJ$4&amp;",",""),IF($CW119=Довідники!$E$4,$CQ$4&amp;",",""),IF($DD119=Довідники!$E$4,$CX$4&amp;",",""),IF($DK119=Довідники!$E$4,$DE$4&amp;",",""))</f>
        <v/>
      </c>
      <c r="G119" s="538" t="str">
        <f>_xlfn.CONCAT(IF($X119=Довідники!$E$3,$R$4&amp;",",""),IF($X119=Довідники!$E$5,$R$4&amp;"*,",""),IF($AE119=Довідники!$E$3,$Y$4&amp;",",""),IF($AE119=Довідники!$E$5,$Y$4&amp;"*,",""),IF($AL119=Довідники!$E$3,$AF$4&amp;",",""),IF($AL119=Довідники!$E$5,$AF$4&amp;"*,",""),IF($AS119=Довідники!$E$3,$AM$4&amp;",",""),IF($AS119=Довідники!$E$5,$AM$4&amp;"*,",""),IF($AZ119=Довідники!$E$3,$AT$4&amp;",",""),IF($AZ119=Довідники!$E$5,$AT$4&amp;"*,",""),IF($BG119=Довідники!$E$3,$BA$4&amp;",",""),IF($BG119=Довідники!$E$5,$BA$4&amp;"*,",""),IF($BN119=Довідники!$E$3,$BH$4&amp;",",""),IF($BN119=Довідники!$E$5,$BH$4&amp;"*,",""),IF($BU119=Довідники!$E$3,$BO$4&amp;",",""),IF($BU119=Довідники!$E$5,$BO$4&amp;"*,",""),IF($CB119=Довідники!$E$3,$BV$4&amp;",",""),IF($CB119=Довідники!$E$5,$BV$4&amp;"*,",""),IF($CI119=Довідники!$E$3,$CC$4&amp;",",""),IF($CI119=Довідники!$E$5,$CC$4&amp;"*,",""),IF($CP119=Довідники!$E$3,$CJ$4&amp;",",""),IF($CP119=Довідники!$E$5,$CJ$4&amp;"*,",""),IF($CW119=Довідники!$E$3,$CQ$4&amp;",",""),IF($CW119=Довідники!$E$5,$CQ$4&amp;"*,",""),IF($DD119=Довідники!$E$3,$CX$4&amp;",",""),IF($DD119=Довідники!$E$5,$CX$4&amp;"*,",""),IF($DK119=Довідники!$E$3,$DE$4&amp;",",""),IF($DK119=Довідники!$E$5,$DE$4&amp;"*,",""))</f>
        <v/>
      </c>
      <c r="H119" s="538" t="str">
        <f>_xlfn.CONCAT(IF($W119=Довідники!$N$4,$R$4&amp;",",""),IF($AD119=Довідники!$N$4,$Y$4&amp;",",""),IF($AK119=Довідники!$N$4,$AF$4&amp;",",""),IF($AR119=Довідники!$N$4,$AM$4&amp;",",""),IF($AY119=Довідники!$N$4,$AT$4&amp;",",""),IF($BF119=Довідники!$N$4,$BA$4&amp;",",""),IF($BM119=Довідники!$N$4,$BH$4&amp;",",""),IF($BT119=Довідники!$N$4,$BO$4&amp;",",""),IF($CA119=Довідники!$N$4,$BV$4&amp;",",""),IF($CH119=Довідники!$N$4,$CC$4&amp;",",""),IF($CO119=Довідники!$N$4,$CJ$4&amp;",",""),IF($CV119=Довідники!$N$4,$CQ$4&amp;",",""),IF($DC119=Довідники!$N$4,$CX$4&amp;",",""),IF($DJ119=Довідники!$N$4,$DE$4&amp;",",""))</f>
        <v/>
      </c>
      <c r="I119" s="538" t="str">
        <f>_xlfn.CONCAT(IF($W119=Довідники!$N$3,$R$4&amp;",",""),IF($AD119=Довідники!$N$3,$Y$4&amp;",",""),IF($AK119=Довідники!$N$3,$AF$4&amp;",",""),IF($AR119=Довідники!$N$3,$AM$4&amp;",",""),IF($AY119=Довідники!$N$3,$AT$4&amp;",",""),IF($BF119=Довідники!$N$3,$BA$4&amp;",",""),IF($BM119=Довідники!$N$3,$BH$4&amp;",",""),IF($BT119=Довідники!$N$3,$BO$4&amp;",",""),IF($CA119=Довідники!$N$3,$BV$4&amp;",",""),IF($CH119=Довідники!$N$3,$CC$4&amp;",",""),IF($CO119=Довідники!$N$3,$CJ$4&amp;",",""),IF($CV119=Довідники!$N$3,$CQ$4&amp;",",""),IF($DC119=Довідники!$N$3,$CX$4&amp;",",""),IF($DJ119=Довідники!$N$3,$DE$4&amp;",",""))</f>
        <v/>
      </c>
      <c r="J119" s="538"/>
      <c r="K119" s="538"/>
      <c r="L119" s="538">
        <f t="shared" ca="1" si="65"/>
        <v>0</v>
      </c>
      <c r="M119" s="539">
        <f t="shared" ca="1" si="66"/>
        <v>0</v>
      </c>
      <c r="N119" s="539">
        <f t="shared" ca="1" si="67"/>
        <v>0</v>
      </c>
      <c r="O119" s="540">
        <f t="shared" ca="1" si="68"/>
        <v>0</v>
      </c>
      <c r="P119" s="541" t="str">
        <f t="shared" si="69"/>
        <v/>
      </c>
      <c r="Q119" s="542" t="str">
        <f>IF(IF(TRIM(P119)="",FALSE,OR($P119&lt;Довідники!$J$8,$P119&gt;Довідники!$K$8)),"!","")</f>
        <v/>
      </c>
      <c r="R119" s="172"/>
      <c r="S119" s="169"/>
      <c r="T119" s="169"/>
      <c r="U119" s="549">
        <f t="shared" si="101"/>
        <v>0</v>
      </c>
      <c r="V119" s="539"/>
      <c r="W119" s="175"/>
      <c r="X119" s="176"/>
      <c r="Y119" s="172"/>
      <c r="Z119" s="169"/>
      <c r="AA119" s="169"/>
      <c r="AB119" s="549">
        <f t="shared" si="102"/>
        <v>0</v>
      </c>
      <c r="AC119" s="539"/>
      <c r="AD119" s="175"/>
      <c r="AE119" s="176"/>
      <c r="AF119" s="172"/>
      <c r="AG119" s="169"/>
      <c r="AH119" s="169"/>
      <c r="AI119" s="549">
        <f t="shared" si="103"/>
        <v>0</v>
      </c>
      <c r="AJ119" s="539"/>
      <c r="AK119" s="175"/>
      <c r="AL119" s="176"/>
      <c r="AM119" s="172"/>
      <c r="AN119" s="169"/>
      <c r="AO119" s="169"/>
      <c r="AP119" s="549">
        <f t="shared" si="104"/>
        <v>0</v>
      </c>
      <c r="AQ119" s="539"/>
      <c r="AR119" s="175"/>
      <c r="AS119" s="176"/>
      <c r="AT119" s="172"/>
      <c r="AU119" s="169"/>
      <c r="AV119" s="169"/>
      <c r="AW119" s="549">
        <f t="shared" si="105"/>
        <v>0</v>
      </c>
      <c r="AX119" s="539"/>
      <c r="AY119" s="175"/>
      <c r="AZ119" s="176"/>
      <c r="BA119" s="172"/>
      <c r="BB119" s="169"/>
      <c r="BC119" s="169"/>
      <c r="BD119" s="549">
        <f t="shared" si="106"/>
        <v>0</v>
      </c>
      <c r="BE119" s="539"/>
      <c r="BF119" s="175"/>
      <c r="BG119" s="176"/>
      <c r="BH119" s="172"/>
      <c r="BI119" s="169"/>
      <c r="BJ119" s="169"/>
      <c r="BK119" s="549">
        <f t="shared" si="107"/>
        <v>0</v>
      </c>
      <c r="BL119" s="539"/>
      <c r="BM119" s="175"/>
      <c r="BN119" s="176"/>
      <c r="BO119" s="172"/>
      <c r="BP119" s="169"/>
      <c r="BQ119" s="169"/>
      <c r="BR119" s="549">
        <f t="shared" si="108"/>
        <v>0</v>
      </c>
      <c r="BS119" s="539"/>
      <c r="BT119" s="175"/>
      <c r="BU119" s="176"/>
      <c r="BV119" s="172"/>
      <c r="BW119" s="169"/>
      <c r="BX119" s="169"/>
      <c r="BY119" s="549">
        <f t="shared" si="109"/>
        <v>0</v>
      </c>
      <c r="BZ119" s="539"/>
      <c r="CA119" s="175"/>
      <c r="CB119" s="176"/>
      <c r="CC119" s="172"/>
      <c r="CD119" s="169"/>
      <c r="CE119" s="169"/>
      <c r="CF119" s="549">
        <f t="shared" si="110"/>
        <v>0</v>
      </c>
      <c r="CG119" s="539"/>
      <c r="CH119" s="175"/>
      <c r="CI119" s="176"/>
      <c r="CJ119" s="172"/>
      <c r="CK119" s="169"/>
      <c r="CL119" s="169"/>
      <c r="CM119" s="549">
        <f t="shared" si="111"/>
        <v>0</v>
      </c>
      <c r="CN119" s="539"/>
      <c r="CO119" s="175"/>
      <c r="CP119" s="176"/>
      <c r="CQ119" s="172"/>
      <c r="CR119" s="169"/>
      <c r="CS119" s="169"/>
      <c r="CT119" s="549">
        <f t="shared" si="112"/>
        <v>0</v>
      </c>
      <c r="CU119" s="539"/>
      <c r="CV119" s="175"/>
      <c r="CW119" s="176"/>
      <c r="CX119" s="361"/>
      <c r="CY119" s="108"/>
      <c r="CZ119" s="108"/>
      <c r="DA119" s="549">
        <f t="shared" si="113"/>
        <v>0</v>
      </c>
      <c r="DB119" s="539"/>
      <c r="DC119" s="439"/>
      <c r="DD119" s="439"/>
      <c r="DE119" s="108"/>
      <c r="DF119" s="108"/>
      <c r="DG119" s="108"/>
      <c r="DH119" s="549">
        <f t="shared" si="114"/>
        <v>0</v>
      </c>
      <c r="DI119" s="539"/>
      <c r="DJ119" s="439"/>
      <c r="DK119" s="440"/>
      <c r="DL119" s="555">
        <f t="shared" ca="1" si="70"/>
        <v>0</v>
      </c>
      <c r="DM119" s="539">
        <f>DN119*Довідники!$H$2</f>
        <v>0</v>
      </c>
      <c r="DN119" s="549">
        <f t="shared" si="115"/>
        <v>0</v>
      </c>
      <c r="DO119" s="541" t="str">
        <f t="shared" si="116"/>
        <v xml:space="preserve"> </v>
      </c>
      <c r="DP119" s="556" t="str">
        <f>IF(OR(DO119&lt;Довідники!$J$3, DO119&gt;Довідники!$K$3), "!", "")</f>
        <v>!</v>
      </c>
      <c r="DQ119" s="557"/>
      <c r="DR119" s="558" t="str">
        <f t="shared" si="117"/>
        <v/>
      </c>
      <c r="DS119" s="528"/>
      <c r="DT119" s="555"/>
      <c r="DU119" s="539"/>
      <c r="DV119" s="539"/>
      <c r="DW119" s="540"/>
      <c r="DX119" s="557"/>
      <c r="DY119" s="568"/>
      <c r="DZ119" s="569"/>
      <c r="EA119" s="570"/>
      <c r="ED119" s="91" t="e">
        <f t="shared" ca="1" si="71"/>
        <v>#NAME?</v>
      </c>
      <c r="EE119" s="91" t="e">
        <f t="shared" ca="1" si="72"/>
        <v>#NAME?</v>
      </c>
      <c r="EF119" s="91" t="e">
        <f t="shared" ca="1" si="73"/>
        <v>#NAME?</v>
      </c>
      <c r="EG119" s="91" t="e">
        <f t="shared" ca="1" si="74"/>
        <v>#NAME?</v>
      </c>
      <c r="EH119" s="91" t="e">
        <f t="shared" ca="1" si="75"/>
        <v>#NAME?</v>
      </c>
      <c r="EI119" s="91" t="e">
        <f t="shared" ca="1" si="76"/>
        <v>#NAME?</v>
      </c>
      <c r="EJ119" s="91" t="e">
        <f t="shared" ca="1" si="77"/>
        <v>#NAME?</v>
      </c>
      <c r="EL119" s="207" t="str">
        <f t="shared" ca="1" si="100"/>
        <v/>
      </c>
      <c r="EM119" s="91" t="str">
        <f t="shared" si="79"/>
        <v/>
      </c>
      <c r="EN119" s="91" t="str" cm="1">
        <f t="array" ref="EN119">IF(OR(SUM(ISTEXT(R119:T119)*1,ISNUMBER(W119:X119)*1)&gt;0,SUM(ISTEXT(Y119:AA119)*1,ISNUMBER(AD119:AE119)*1)&gt;0,SUM(ISTEXT(AF119:AH119)*1,ISNUMBER(AK119:AL119)*1)&gt;0,SUM(ISTEXT(AM119:AO119)*1,ISNUMBER(AR119:AS119)*1)&gt;0,SUM(ISTEXT(AT119:AV119)*1,ISNUMBER(AY119:AZ119)*1)&gt;0,SUM(ISTEXT(BA119:BC119)*1,ISNUMBER(BF119:BG119)*1)&gt;0,SUM(ISTEXT(BH119:BJ119)*1,ISNUMBER(BM119:BN119)*1)&gt;0,SUM(ISTEXT(BO119:BQ119)*1,ISNUMBER(BT119:BU119)*1)&gt;0,SUM(ISTEXT(BV119:BX119)*1,ISNUMBER(CA119:CB119)*1)&gt;0,SUM(ISTEXT(CC119:CE119)*1,ISNUMBER(CH119:CI119)*1)&gt;0,SUM(ISTEXT(CJ119:CL119)*1,ISNUMBER(CO119:CP119)*1)&gt;0,SUM(ISTEXT(CQ119:CS119)*1,ISNUMBER(CV119:CW119)*1)&gt;0),"!","")</f>
        <v/>
      </c>
      <c r="EO119" s="91" t="e">
        <f t="shared" ca="1" si="80"/>
        <v>#NAME?</v>
      </c>
      <c r="EP119" s="74" t="e">
        <f t="shared" ca="1" si="81"/>
        <v>#NAME?</v>
      </c>
    </row>
    <row r="120" spans="1:146" hidden="1" x14ac:dyDescent="0.2">
      <c r="A120" s="528" t="e">
        <f ca="1">IF(AND(TRIM($B120)&lt;&gt;"",$E120&lt;&gt;"",$EP120=""),MAX($A$112:A119)+1,"")</f>
        <v>#NAME?</v>
      </c>
      <c r="B120" s="312"/>
      <c r="C120" s="531" t="str">
        <f>IF(ISBLANK(D120)=FALSE,VLOOKUP(D120,Довідники!$B$2:$C$45,2,FALSE),"")</f>
        <v/>
      </c>
      <c r="D120" s="410"/>
      <c r="E120" s="313"/>
      <c r="F120" s="538" t="str">
        <f>_xlfn.CONCAT(IF($X120=Довідники!$E$4,$R$4&amp;",",""),IF($AE120=Довідники!$E$4,$Y$4&amp;",",""),IF($AL120=Довідники!$E$4,$AF$4&amp;",",""),IF($AS120=Довідники!$E$4,$AM$4&amp;",",""),IF($AZ120=Довідники!$E$4,$AT$4&amp;",",""),IF($BG120=Довідники!$E$4,$BA$4&amp;",",""),IF($BN120=Довідники!$E$4,$BH$4&amp;",",""),IF($BU120=Довідники!$E$4,$BO$4&amp;",",""),IF($CB120=Довідники!$E$4,$BV$4&amp;",",""),IF($CI120=Довідники!$E$4,$CC$4&amp;",",""),IF($CP120=Довідники!$E$4,$CJ$4&amp;",",""),IF($CW120=Довідники!$E$4,$CQ$4&amp;",",""),IF($DD120=Довідники!$E$4,$CX$4&amp;",",""),IF($DK120=Довідники!$E$4,$DE$4&amp;",",""))</f>
        <v/>
      </c>
      <c r="G120" s="538" t="str">
        <f>_xlfn.CONCAT(IF($X120=Довідники!$E$3,$R$4&amp;",",""),IF($X120=Довідники!$E$5,$R$4&amp;"*,",""),IF($AE120=Довідники!$E$3,$Y$4&amp;",",""),IF($AE120=Довідники!$E$5,$Y$4&amp;"*,",""),IF($AL120=Довідники!$E$3,$AF$4&amp;",",""),IF($AL120=Довідники!$E$5,$AF$4&amp;"*,",""),IF($AS120=Довідники!$E$3,$AM$4&amp;",",""),IF($AS120=Довідники!$E$5,$AM$4&amp;"*,",""),IF($AZ120=Довідники!$E$3,$AT$4&amp;",",""),IF($AZ120=Довідники!$E$5,$AT$4&amp;"*,",""),IF($BG120=Довідники!$E$3,$BA$4&amp;",",""),IF($BG120=Довідники!$E$5,$BA$4&amp;"*,",""),IF($BN120=Довідники!$E$3,$BH$4&amp;",",""),IF($BN120=Довідники!$E$5,$BH$4&amp;"*,",""),IF($BU120=Довідники!$E$3,$BO$4&amp;",",""),IF($BU120=Довідники!$E$5,$BO$4&amp;"*,",""),IF($CB120=Довідники!$E$3,$BV$4&amp;",",""),IF($CB120=Довідники!$E$5,$BV$4&amp;"*,",""),IF($CI120=Довідники!$E$3,$CC$4&amp;",",""),IF($CI120=Довідники!$E$5,$CC$4&amp;"*,",""),IF($CP120=Довідники!$E$3,$CJ$4&amp;",",""),IF($CP120=Довідники!$E$5,$CJ$4&amp;"*,",""),IF($CW120=Довідники!$E$3,$CQ$4&amp;",",""),IF($CW120=Довідники!$E$5,$CQ$4&amp;"*,",""),IF($DD120=Довідники!$E$3,$CX$4&amp;",",""),IF($DD120=Довідники!$E$5,$CX$4&amp;"*,",""),IF($DK120=Довідники!$E$3,$DE$4&amp;",",""),IF($DK120=Довідники!$E$5,$DE$4&amp;"*,",""))</f>
        <v/>
      </c>
      <c r="H120" s="538" t="str">
        <f>_xlfn.CONCAT(IF($W120=Довідники!$N$4,$R$4&amp;",",""),IF($AD120=Довідники!$N$4,$Y$4&amp;",",""),IF($AK120=Довідники!$N$4,$AF$4&amp;",",""),IF($AR120=Довідники!$N$4,$AM$4&amp;",",""),IF($AY120=Довідники!$N$4,$AT$4&amp;",",""),IF($BF120=Довідники!$N$4,$BA$4&amp;",",""),IF($BM120=Довідники!$N$4,$BH$4&amp;",",""),IF($BT120=Довідники!$N$4,$BO$4&amp;",",""),IF($CA120=Довідники!$N$4,$BV$4&amp;",",""),IF($CH120=Довідники!$N$4,$CC$4&amp;",",""),IF($CO120=Довідники!$N$4,$CJ$4&amp;",",""),IF($CV120=Довідники!$N$4,$CQ$4&amp;",",""),IF($DC120=Довідники!$N$4,$CX$4&amp;",",""),IF($DJ120=Довідники!$N$4,$DE$4&amp;",",""))</f>
        <v/>
      </c>
      <c r="I120" s="538" t="str">
        <f>_xlfn.CONCAT(IF($W120=Довідники!$N$3,$R$4&amp;",",""),IF($AD120=Довідники!$N$3,$Y$4&amp;",",""),IF($AK120=Довідники!$N$3,$AF$4&amp;",",""),IF($AR120=Довідники!$N$3,$AM$4&amp;",",""),IF($AY120=Довідники!$N$3,$AT$4&amp;",",""),IF($BF120=Довідники!$N$3,$BA$4&amp;",",""),IF($BM120=Довідники!$N$3,$BH$4&amp;",",""),IF($BT120=Довідники!$N$3,$BO$4&amp;",",""),IF($CA120=Довідники!$N$3,$BV$4&amp;",",""),IF($CH120=Довідники!$N$3,$CC$4&amp;",",""),IF($CO120=Довідники!$N$3,$CJ$4&amp;",",""),IF($CV120=Довідники!$N$3,$CQ$4&amp;",",""),IF($DC120=Довідники!$N$3,$CX$4&amp;",",""),IF($DJ120=Довідники!$N$3,$DE$4&amp;",",""))</f>
        <v/>
      </c>
      <c r="J120" s="538"/>
      <c r="K120" s="538"/>
      <c r="L120" s="538">
        <f t="shared" ca="1" si="65"/>
        <v>0</v>
      </c>
      <c r="M120" s="539">
        <f t="shared" ca="1" si="66"/>
        <v>0</v>
      </c>
      <c r="N120" s="539">
        <f t="shared" ca="1" si="67"/>
        <v>0</v>
      </c>
      <c r="O120" s="540">
        <f t="shared" ca="1" si="68"/>
        <v>0</v>
      </c>
      <c r="P120" s="541" t="str">
        <f t="shared" si="69"/>
        <v/>
      </c>
      <c r="Q120" s="542" t="str">
        <f>IF(IF(TRIM(P120)="",FALSE,OR($P120&lt;Довідники!$J$8,$P120&gt;Довідники!$K$8)),"!","")</f>
        <v/>
      </c>
      <c r="R120" s="172"/>
      <c r="S120" s="169"/>
      <c r="T120" s="169"/>
      <c r="U120" s="549">
        <f t="shared" si="101"/>
        <v>0</v>
      </c>
      <c r="V120" s="539"/>
      <c r="W120" s="175"/>
      <c r="X120" s="176"/>
      <c r="Y120" s="172"/>
      <c r="Z120" s="169"/>
      <c r="AA120" s="169"/>
      <c r="AB120" s="549">
        <f t="shared" si="102"/>
        <v>0</v>
      </c>
      <c r="AC120" s="539"/>
      <c r="AD120" s="175"/>
      <c r="AE120" s="176"/>
      <c r="AF120" s="172"/>
      <c r="AG120" s="169"/>
      <c r="AH120" s="169"/>
      <c r="AI120" s="549">
        <f t="shared" si="103"/>
        <v>0</v>
      </c>
      <c r="AJ120" s="539"/>
      <c r="AK120" s="175"/>
      <c r="AL120" s="176"/>
      <c r="AM120" s="172"/>
      <c r="AN120" s="169"/>
      <c r="AO120" s="169"/>
      <c r="AP120" s="549">
        <f t="shared" si="104"/>
        <v>0</v>
      </c>
      <c r="AQ120" s="539"/>
      <c r="AR120" s="175"/>
      <c r="AS120" s="176"/>
      <c r="AT120" s="172"/>
      <c r="AU120" s="169"/>
      <c r="AV120" s="169"/>
      <c r="AW120" s="549">
        <f t="shared" si="105"/>
        <v>0</v>
      </c>
      <c r="AX120" s="539"/>
      <c r="AY120" s="175"/>
      <c r="AZ120" s="176"/>
      <c r="BA120" s="172"/>
      <c r="BB120" s="169"/>
      <c r="BC120" s="169"/>
      <c r="BD120" s="549">
        <f t="shared" si="106"/>
        <v>0</v>
      </c>
      <c r="BE120" s="539"/>
      <c r="BF120" s="175"/>
      <c r="BG120" s="176"/>
      <c r="BH120" s="172"/>
      <c r="BI120" s="169"/>
      <c r="BJ120" s="169"/>
      <c r="BK120" s="549">
        <f t="shared" si="107"/>
        <v>0</v>
      </c>
      <c r="BL120" s="539"/>
      <c r="BM120" s="175"/>
      <c r="BN120" s="176"/>
      <c r="BO120" s="172"/>
      <c r="BP120" s="169"/>
      <c r="BQ120" s="169"/>
      <c r="BR120" s="549">
        <f t="shared" si="108"/>
        <v>0</v>
      </c>
      <c r="BS120" s="539"/>
      <c r="BT120" s="175"/>
      <c r="BU120" s="176"/>
      <c r="BV120" s="172"/>
      <c r="BW120" s="169"/>
      <c r="BX120" s="169"/>
      <c r="BY120" s="549">
        <f t="shared" si="109"/>
        <v>0</v>
      </c>
      <c r="BZ120" s="539"/>
      <c r="CA120" s="175"/>
      <c r="CB120" s="176"/>
      <c r="CC120" s="172"/>
      <c r="CD120" s="169"/>
      <c r="CE120" s="169"/>
      <c r="CF120" s="549">
        <f t="shared" si="110"/>
        <v>0</v>
      </c>
      <c r="CG120" s="539"/>
      <c r="CH120" s="175"/>
      <c r="CI120" s="176"/>
      <c r="CJ120" s="172"/>
      <c r="CK120" s="169"/>
      <c r="CL120" s="169"/>
      <c r="CM120" s="549">
        <f t="shared" si="111"/>
        <v>0</v>
      </c>
      <c r="CN120" s="539"/>
      <c r="CO120" s="175"/>
      <c r="CP120" s="176"/>
      <c r="CQ120" s="172"/>
      <c r="CR120" s="169"/>
      <c r="CS120" s="169"/>
      <c r="CT120" s="549">
        <f t="shared" si="112"/>
        <v>0</v>
      </c>
      <c r="CU120" s="539"/>
      <c r="CV120" s="175"/>
      <c r="CW120" s="176"/>
      <c r="CX120" s="361"/>
      <c r="CY120" s="108"/>
      <c r="CZ120" s="108"/>
      <c r="DA120" s="549">
        <f t="shared" si="113"/>
        <v>0</v>
      </c>
      <c r="DB120" s="539"/>
      <c r="DC120" s="439"/>
      <c r="DD120" s="439"/>
      <c r="DE120" s="108"/>
      <c r="DF120" s="108"/>
      <c r="DG120" s="108"/>
      <c r="DH120" s="549">
        <f t="shared" si="114"/>
        <v>0</v>
      </c>
      <c r="DI120" s="539"/>
      <c r="DJ120" s="439"/>
      <c r="DK120" s="440"/>
      <c r="DL120" s="555">
        <f t="shared" ca="1" si="70"/>
        <v>0</v>
      </c>
      <c r="DM120" s="539">
        <f>DN120*Довідники!$H$2</f>
        <v>0</v>
      </c>
      <c r="DN120" s="549">
        <f t="shared" si="115"/>
        <v>0</v>
      </c>
      <c r="DO120" s="541" t="str">
        <f t="shared" si="116"/>
        <v xml:space="preserve"> </v>
      </c>
      <c r="DP120" s="556" t="str">
        <f>IF(OR(DO120&lt;Довідники!$J$3, DO120&gt;Довідники!$K$3), "!", "")</f>
        <v>!</v>
      </c>
      <c r="DQ120" s="557"/>
      <c r="DR120" s="558" t="str">
        <f t="shared" si="117"/>
        <v/>
      </c>
      <c r="DS120" s="528"/>
      <c r="DT120" s="555"/>
      <c r="DU120" s="539"/>
      <c r="DV120" s="539"/>
      <c r="DW120" s="540"/>
      <c r="DX120" s="557"/>
      <c r="DY120" s="568"/>
      <c r="DZ120" s="569"/>
      <c r="EA120" s="570"/>
      <c r="ED120" s="91" t="e">
        <f t="shared" ca="1" si="71"/>
        <v>#NAME?</v>
      </c>
      <c r="EE120" s="91" t="e">
        <f t="shared" ca="1" si="72"/>
        <v>#NAME?</v>
      </c>
      <c r="EF120" s="91" t="e">
        <f t="shared" ca="1" si="73"/>
        <v>#NAME?</v>
      </c>
      <c r="EG120" s="91" t="e">
        <f t="shared" ca="1" si="74"/>
        <v>#NAME?</v>
      </c>
      <c r="EH120" s="91" t="e">
        <f t="shared" ca="1" si="75"/>
        <v>#NAME?</v>
      </c>
      <c r="EI120" s="91" t="e">
        <f t="shared" ca="1" si="76"/>
        <v>#NAME?</v>
      </c>
      <c r="EJ120" s="91" t="e">
        <f t="shared" ca="1" si="77"/>
        <v>#NAME?</v>
      </c>
      <c r="EL120" s="207" t="str">
        <f t="shared" ca="1" si="100"/>
        <v/>
      </c>
      <c r="EM120" s="91" t="str">
        <f t="shared" si="79"/>
        <v/>
      </c>
      <c r="EN120" s="91" t="str" cm="1">
        <f t="array" ref="EN120">IF(OR(SUM(ISTEXT(R120:T120)*1,ISNUMBER(W120:X120)*1)&gt;0,SUM(ISTEXT(Y120:AA120)*1,ISNUMBER(AD120:AE120)*1)&gt;0,SUM(ISTEXT(AF120:AH120)*1,ISNUMBER(AK120:AL120)*1)&gt;0,SUM(ISTEXT(AM120:AO120)*1,ISNUMBER(AR120:AS120)*1)&gt;0,SUM(ISTEXT(AT120:AV120)*1,ISNUMBER(AY120:AZ120)*1)&gt;0,SUM(ISTEXT(BA120:BC120)*1,ISNUMBER(BF120:BG120)*1)&gt;0,SUM(ISTEXT(BH120:BJ120)*1,ISNUMBER(BM120:BN120)*1)&gt;0,SUM(ISTEXT(BO120:BQ120)*1,ISNUMBER(BT120:BU120)*1)&gt;0,SUM(ISTEXT(BV120:BX120)*1,ISNUMBER(CA120:CB120)*1)&gt;0,SUM(ISTEXT(CC120:CE120)*1,ISNUMBER(CH120:CI120)*1)&gt;0,SUM(ISTEXT(CJ120:CL120)*1,ISNUMBER(CO120:CP120)*1)&gt;0,SUM(ISTEXT(CQ120:CS120)*1,ISNUMBER(CV120:CW120)*1)&gt;0),"!","")</f>
        <v/>
      </c>
      <c r="EO120" s="91" t="e">
        <f t="shared" ca="1" si="80"/>
        <v>#NAME?</v>
      </c>
      <c r="EP120" s="74" t="e">
        <f t="shared" ca="1" si="81"/>
        <v>#NAME?</v>
      </c>
    </row>
    <row r="121" spans="1:146" hidden="1" x14ac:dyDescent="0.2">
      <c r="A121" s="528" t="e">
        <f ca="1">IF(AND(TRIM($B121)&lt;&gt;"",$E121&lt;&gt;"",$EP121=""),MAX($A$112:A120)+1,"")</f>
        <v>#NAME?</v>
      </c>
      <c r="B121" s="312"/>
      <c r="C121" s="531" t="str">
        <f>IF(ISBLANK(D121)=FALSE,VLOOKUP(D121,Довідники!$B$2:$C$45,2,FALSE),"")</f>
        <v/>
      </c>
      <c r="D121" s="410"/>
      <c r="E121" s="313"/>
      <c r="F121" s="538" t="str">
        <f>_xlfn.CONCAT(IF($X121=Довідники!$E$4,$R$4&amp;",",""),IF($AE121=Довідники!$E$4,$Y$4&amp;",",""),IF($AL121=Довідники!$E$4,$AF$4&amp;",",""),IF($AS121=Довідники!$E$4,$AM$4&amp;",",""),IF($AZ121=Довідники!$E$4,$AT$4&amp;",",""),IF($BG121=Довідники!$E$4,$BA$4&amp;",",""),IF($BN121=Довідники!$E$4,$BH$4&amp;",",""),IF($BU121=Довідники!$E$4,$BO$4&amp;",",""),IF($CB121=Довідники!$E$4,$BV$4&amp;",",""),IF($CI121=Довідники!$E$4,$CC$4&amp;",",""),IF($CP121=Довідники!$E$4,$CJ$4&amp;",",""),IF($CW121=Довідники!$E$4,$CQ$4&amp;",",""),IF($DD121=Довідники!$E$4,$CX$4&amp;",",""),IF($DK121=Довідники!$E$4,$DE$4&amp;",",""))</f>
        <v/>
      </c>
      <c r="G121" s="538" t="str">
        <f>_xlfn.CONCAT(IF($X121=Довідники!$E$3,$R$4&amp;",",""),IF($X121=Довідники!$E$5,$R$4&amp;"*,",""),IF($AE121=Довідники!$E$3,$Y$4&amp;",",""),IF($AE121=Довідники!$E$5,$Y$4&amp;"*,",""),IF($AL121=Довідники!$E$3,$AF$4&amp;",",""),IF($AL121=Довідники!$E$5,$AF$4&amp;"*,",""),IF($AS121=Довідники!$E$3,$AM$4&amp;",",""),IF($AS121=Довідники!$E$5,$AM$4&amp;"*,",""),IF($AZ121=Довідники!$E$3,$AT$4&amp;",",""),IF($AZ121=Довідники!$E$5,$AT$4&amp;"*,",""),IF($BG121=Довідники!$E$3,$BA$4&amp;",",""),IF($BG121=Довідники!$E$5,$BA$4&amp;"*,",""),IF($BN121=Довідники!$E$3,$BH$4&amp;",",""),IF($BN121=Довідники!$E$5,$BH$4&amp;"*,",""),IF($BU121=Довідники!$E$3,$BO$4&amp;",",""),IF($BU121=Довідники!$E$5,$BO$4&amp;"*,",""),IF($CB121=Довідники!$E$3,$BV$4&amp;",",""),IF($CB121=Довідники!$E$5,$BV$4&amp;"*,",""),IF($CI121=Довідники!$E$3,$CC$4&amp;",",""),IF($CI121=Довідники!$E$5,$CC$4&amp;"*,",""),IF($CP121=Довідники!$E$3,$CJ$4&amp;",",""),IF($CP121=Довідники!$E$5,$CJ$4&amp;"*,",""),IF($CW121=Довідники!$E$3,$CQ$4&amp;",",""),IF($CW121=Довідники!$E$5,$CQ$4&amp;"*,",""),IF($DD121=Довідники!$E$3,$CX$4&amp;",",""),IF($DD121=Довідники!$E$5,$CX$4&amp;"*,",""),IF($DK121=Довідники!$E$3,$DE$4&amp;",",""),IF($DK121=Довідники!$E$5,$DE$4&amp;"*,",""))</f>
        <v/>
      </c>
      <c r="H121" s="538" t="str">
        <f>_xlfn.CONCAT(IF($W121=Довідники!$N$4,$R$4&amp;",",""),IF($AD121=Довідники!$N$4,$Y$4&amp;",",""),IF($AK121=Довідники!$N$4,$AF$4&amp;",",""),IF($AR121=Довідники!$N$4,$AM$4&amp;",",""),IF($AY121=Довідники!$N$4,$AT$4&amp;",",""),IF($BF121=Довідники!$N$4,$BA$4&amp;",",""),IF($BM121=Довідники!$N$4,$BH$4&amp;",",""),IF($BT121=Довідники!$N$4,$BO$4&amp;",",""),IF($CA121=Довідники!$N$4,$BV$4&amp;",",""),IF($CH121=Довідники!$N$4,$CC$4&amp;",",""),IF($CO121=Довідники!$N$4,$CJ$4&amp;",",""),IF($CV121=Довідники!$N$4,$CQ$4&amp;",",""),IF($DC121=Довідники!$N$4,$CX$4&amp;",",""),IF($DJ121=Довідники!$N$4,$DE$4&amp;",",""))</f>
        <v/>
      </c>
      <c r="I121" s="538" t="str">
        <f>_xlfn.CONCAT(IF($W121=Довідники!$N$3,$R$4&amp;",",""),IF($AD121=Довідники!$N$3,$Y$4&amp;",",""),IF($AK121=Довідники!$N$3,$AF$4&amp;",",""),IF($AR121=Довідники!$N$3,$AM$4&amp;",",""),IF($AY121=Довідники!$N$3,$AT$4&amp;",",""),IF($BF121=Довідники!$N$3,$BA$4&amp;",",""),IF($BM121=Довідники!$N$3,$BH$4&amp;",",""),IF($BT121=Довідники!$N$3,$BO$4&amp;",",""),IF($CA121=Довідники!$N$3,$BV$4&amp;",",""),IF($CH121=Довідники!$N$3,$CC$4&amp;",",""),IF($CO121=Довідники!$N$3,$CJ$4&amp;",",""),IF($CV121=Довідники!$N$3,$CQ$4&amp;",",""),IF($DC121=Довідники!$N$3,$CX$4&amp;",",""),IF($DJ121=Довідники!$N$3,$DE$4&amp;",",""))</f>
        <v/>
      </c>
      <c r="J121" s="538"/>
      <c r="K121" s="538"/>
      <c r="L121" s="538">
        <f t="shared" ca="1" si="65"/>
        <v>0</v>
      </c>
      <c r="M121" s="539">
        <f t="shared" ca="1" si="66"/>
        <v>0</v>
      </c>
      <c r="N121" s="539">
        <f t="shared" ca="1" si="67"/>
        <v>0</v>
      </c>
      <c r="O121" s="540">
        <f t="shared" ca="1" si="68"/>
        <v>0</v>
      </c>
      <c r="P121" s="541" t="str">
        <f t="shared" si="69"/>
        <v/>
      </c>
      <c r="Q121" s="542" t="str">
        <f>IF(IF(TRIM(P121)="",FALSE,OR($P121&lt;Довідники!$J$8,$P121&gt;Довідники!$K$8)),"!","")</f>
        <v/>
      </c>
      <c r="R121" s="172"/>
      <c r="S121" s="169"/>
      <c r="T121" s="169"/>
      <c r="U121" s="549">
        <f t="shared" si="101"/>
        <v>0</v>
      </c>
      <c r="V121" s="539"/>
      <c r="W121" s="175"/>
      <c r="X121" s="176"/>
      <c r="Y121" s="172"/>
      <c r="Z121" s="169"/>
      <c r="AA121" s="169"/>
      <c r="AB121" s="549">
        <f t="shared" si="102"/>
        <v>0</v>
      </c>
      <c r="AC121" s="539"/>
      <c r="AD121" s="175"/>
      <c r="AE121" s="176"/>
      <c r="AF121" s="172"/>
      <c r="AG121" s="169"/>
      <c r="AH121" s="169"/>
      <c r="AI121" s="549">
        <f t="shared" si="103"/>
        <v>0</v>
      </c>
      <c r="AJ121" s="539"/>
      <c r="AK121" s="175"/>
      <c r="AL121" s="176"/>
      <c r="AM121" s="172"/>
      <c r="AN121" s="169"/>
      <c r="AO121" s="169"/>
      <c r="AP121" s="549">
        <f t="shared" si="104"/>
        <v>0</v>
      </c>
      <c r="AQ121" s="539"/>
      <c r="AR121" s="175"/>
      <c r="AS121" s="176"/>
      <c r="AT121" s="172"/>
      <c r="AU121" s="169"/>
      <c r="AV121" s="169"/>
      <c r="AW121" s="549">
        <f t="shared" si="105"/>
        <v>0</v>
      </c>
      <c r="AX121" s="539"/>
      <c r="AY121" s="175"/>
      <c r="AZ121" s="176"/>
      <c r="BA121" s="172"/>
      <c r="BB121" s="169"/>
      <c r="BC121" s="169"/>
      <c r="BD121" s="549">
        <f t="shared" si="106"/>
        <v>0</v>
      </c>
      <c r="BE121" s="539"/>
      <c r="BF121" s="175"/>
      <c r="BG121" s="176"/>
      <c r="BH121" s="172"/>
      <c r="BI121" s="169"/>
      <c r="BJ121" s="169"/>
      <c r="BK121" s="549">
        <f t="shared" si="107"/>
        <v>0</v>
      </c>
      <c r="BL121" s="539"/>
      <c r="BM121" s="175"/>
      <c r="BN121" s="176"/>
      <c r="BO121" s="172"/>
      <c r="BP121" s="169"/>
      <c r="BQ121" s="169"/>
      <c r="BR121" s="549">
        <f t="shared" si="108"/>
        <v>0</v>
      </c>
      <c r="BS121" s="539"/>
      <c r="BT121" s="175"/>
      <c r="BU121" s="176"/>
      <c r="BV121" s="172"/>
      <c r="BW121" s="169"/>
      <c r="BX121" s="169"/>
      <c r="BY121" s="549">
        <f t="shared" si="109"/>
        <v>0</v>
      </c>
      <c r="BZ121" s="539"/>
      <c r="CA121" s="175"/>
      <c r="CB121" s="176"/>
      <c r="CC121" s="172"/>
      <c r="CD121" s="169"/>
      <c r="CE121" s="169"/>
      <c r="CF121" s="549">
        <f t="shared" si="110"/>
        <v>0</v>
      </c>
      <c r="CG121" s="539"/>
      <c r="CH121" s="175"/>
      <c r="CI121" s="176"/>
      <c r="CJ121" s="172"/>
      <c r="CK121" s="169"/>
      <c r="CL121" s="169"/>
      <c r="CM121" s="549">
        <f t="shared" si="111"/>
        <v>0</v>
      </c>
      <c r="CN121" s="539"/>
      <c r="CO121" s="175"/>
      <c r="CP121" s="176"/>
      <c r="CQ121" s="172"/>
      <c r="CR121" s="169"/>
      <c r="CS121" s="169"/>
      <c r="CT121" s="549">
        <f t="shared" si="112"/>
        <v>0</v>
      </c>
      <c r="CU121" s="539"/>
      <c r="CV121" s="175"/>
      <c r="CW121" s="176"/>
      <c r="CX121" s="361"/>
      <c r="CY121" s="108"/>
      <c r="CZ121" s="108"/>
      <c r="DA121" s="549">
        <f t="shared" si="113"/>
        <v>0</v>
      </c>
      <c r="DB121" s="539"/>
      <c r="DC121" s="439"/>
      <c r="DD121" s="439"/>
      <c r="DE121" s="108"/>
      <c r="DF121" s="108"/>
      <c r="DG121" s="108"/>
      <c r="DH121" s="549">
        <f t="shared" si="114"/>
        <v>0</v>
      </c>
      <c r="DI121" s="539"/>
      <c r="DJ121" s="439"/>
      <c r="DK121" s="440"/>
      <c r="DL121" s="555">
        <f t="shared" ca="1" si="70"/>
        <v>0</v>
      </c>
      <c r="DM121" s="539">
        <f>DN121*Довідники!$H$2</f>
        <v>0</v>
      </c>
      <c r="DN121" s="549">
        <f t="shared" si="115"/>
        <v>0</v>
      </c>
      <c r="DO121" s="541" t="str">
        <f t="shared" si="116"/>
        <v xml:space="preserve"> </v>
      </c>
      <c r="DP121" s="556" t="str">
        <f>IF(OR(DO121&lt;Довідники!$J$3, DO121&gt;Довідники!$K$3), "!", "")</f>
        <v>!</v>
      </c>
      <c r="DQ121" s="557"/>
      <c r="DR121" s="558" t="str">
        <f t="shared" si="117"/>
        <v/>
      </c>
      <c r="DS121" s="528"/>
      <c r="DT121" s="555"/>
      <c r="DU121" s="539"/>
      <c r="DV121" s="539"/>
      <c r="DW121" s="540"/>
      <c r="DX121" s="557"/>
      <c r="DY121" s="568"/>
      <c r="DZ121" s="569"/>
      <c r="EA121" s="570"/>
      <c r="ED121" s="91" t="e">
        <f t="shared" ca="1" si="71"/>
        <v>#NAME?</v>
      </c>
      <c r="EE121" s="91" t="e">
        <f t="shared" ca="1" si="72"/>
        <v>#NAME?</v>
      </c>
      <c r="EF121" s="91" t="e">
        <f t="shared" ca="1" si="73"/>
        <v>#NAME?</v>
      </c>
      <c r="EG121" s="91" t="e">
        <f t="shared" ca="1" si="74"/>
        <v>#NAME?</v>
      </c>
      <c r="EH121" s="91" t="e">
        <f t="shared" ca="1" si="75"/>
        <v>#NAME?</v>
      </c>
      <c r="EI121" s="91" t="e">
        <f t="shared" ca="1" si="76"/>
        <v>#NAME?</v>
      </c>
      <c r="EJ121" s="91" t="e">
        <f t="shared" ca="1" si="77"/>
        <v>#NAME?</v>
      </c>
      <c r="EL121" s="207" t="str">
        <f t="shared" ca="1" si="100"/>
        <v/>
      </c>
      <c r="EM121" s="91" t="str">
        <f t="shared" si="79"/>
        <v/>
      </c>
      <c r="EN121" s="91" t="str" cm="1">
        <f t="array" ref="EN121">IF(OR(SUM(ISTEXT(R121:T121)*1,ISNUMBER(W121:X121)*1)&gt;0,SUM(ISTEXT(Y121:AA121)*1,ISNUMBER(AD121:AE121)*1)&gt;0,SUM(ISTEXT(AF121:AH121)*1,ISNUMBER(AK121:AL121)*1)&gt;0,SUM(ISTEXT(AM121:AO121)*1,ISNUMBER(AR121:AS121)*1)&gt;0,SUM(ISTEXT(AT121:AV121)*1,ISNUMBER(AY121:AZ121)*1)&gt;0,SUM(ISTEXT(BA121:BC121)*1,ISNUMBER(BF121:BG121)*1)&gt;0,SUM(ISTEXT(BH121:BJ121)*1,ISNUMBER(BM121:BN121)*1)&gt;0,SUM(ISTEXT(BO121:BQ121)*1,ISNUMBER(BT121:BU121)*1)&gt;0,SUM(ISTEXT(BV121:BX121)*1,ISNUMBER(CA121:CB121)*1)&gt;0,SUM(ISTEXT(CC121:CE121)*1,ISNUMBER(CH121:CI121)*1)&gt;0,SUM(ISTEXT(CJ121:CL121)*1,ISNUMBER(CO121:CP121)*1)&gt;0,SUM(ISTEXT(CQ121:CS121)*1,ISNUMBER(CV121:CW121)*1)&gt;0),"!","")</f>
        <v/>
      </c>
      <c r="EO121" s="91" t="e">
        <f t="shared" ca="1" si="80"/>
        <v>#NAME?</v>
      </c>
      <c r="EP121" s="74" t="e">
        <f t="shared" ca="1" si="81"/>
        <v>#NAME?</v>
      </c>
    </row>
    <row r="122" spans="1:146" hidden="1" x14ac:dyDescent="0.2">
      <c r="A122" s="528" t="e">
        <f ca="1">IF(AND(TRIM($B122)&lt;&gt;"",$E122&lt;&gt;"",$EP122=""),MAX($A$112:A121)+1,"")</f>
        <v>#NAME?</v>
      </c>
      <c r="B122" s="312"/>
      <c r="C122" s="531" t="str">
        <f>IF(ISBLANK(D122)=FALSE,VLOOKUP(D122,Довідники!$B$2:$C$45,2,FALSE),"")</f>
        <v/>
      </c>
      <c r="D122" s="410"/>
      <c r="E122" s="313"/>
      <c r="F122" s="538" t="str">
        <f>_xlfn.CONCAT(IF($X122=Довідники!$E$4,$R$4&amp;",",""),IF($AE122=Довідники!$E$4,$Y$4&amp;",",""),IF($AL122=Довідники!$E$4,$AF$4&amp;",",""),IF($AS122=Довідники!$E$4,$AM$4&amp;",",""),IF($AZ122=Довідники!$E$4,$AT$4&amp;",",""),IF($BG122=Довідники!$E$4,$BA$4&amp;",",""),IF($BN122=Довідники!$E$4,$BH$4&amp;",",""),IF($BU122=Довідники!$E$4,$BO$4&amp;",",""),IF($CB122=Довідники!$E$4,$BV$4&amp;",",""),IF($CI122=Довідники!$E$4,$CC$4&amp;",",""),IF($CP122=Довідники!$E$4,$CJ$4&amp;",",""),IF($CW122=Довідники!$E$4,$CQ$4&amp;",",""),IF($DD122=Довідники!$E$4,$CX$4&amp;",",""),IF($DK122=Довідники!$E$4,$DE$4&amp;",",""))</f>
        <v/>
      </c>
      <c r="G122" s="538" t="str">
        <f>_xlfn.CONCAT(IF($X122=Довідники!$E$3,$R$4&amp;",",""),IF($X122=Довідники!$E$5,$R$4&amp;"*,",""),IF($AE122=Довідники!$E$3,$Y$4&amp;",",""),IF($AE122=Довідники!$E$5,$Y$4&amp;"*,",""),IF($AL122=Довідники!$E$3,$AF$4&amp;",",""),IF($AL122=Довідники!$E$5,$AF$4&amp;"*,",""),IF($AS122=Довідники!$E$3,$AM$4&amp;",",""),IF($AS122=Довідники!$E$5,$AM$4&amp;"*,",""),IF($AZ122=Довідники!$E$3,$AT$4&amp;",",""),IF($AZ122=Довідники!$E$5,$AT$4&amp;"*,",""),IF($BG122=Довідники!$E$3,$BA$4&amp;",",""),IF($BG122=Довідники!$E$5,$BA$4&amp;"*,",""),IF($BN122=Довідники!$E$3,$BH$4&amp;",",""),IF($BN122=Довідники!$E$5,$BH$4&amp;"*,",""),IF($BU122=Довідники!$E$3,$BO$4&amp;",",""),IF($BU122=Довідники!$E$5,$BO$4&amp;"*,",""),IF($CB122=Довідники!$E$3,$BV$4&amp;",",""),IF($CB122=Довідники!$E$5,$BV$4&amp;"*,",""),IF($CI122=Довідники!$E$3,$CC$4&amp;",",""),IF($CI122=Довідники!$E$5,$CC$4&amp;"*,",""),IF($CP122=Довідники!$E$3,$CJ$4&amp;",",""),IF($CP122=Довідники!$E$5,$CJ$4&amp;"*,",""),IF($CW122=Довідники!$E$3,$CQ$4&amp;",",""),IF($CW122=Довідники!$E$5,$CQ$4&amp;"*,",""),IF($DD122=Довідники!$E$3,$CX$4&amp;",",""),IF($DD122=Довідники!$E$5,$CX$4&amp;"*,",""),IF($DK122=Довідники!$E$3,$DE$4&amp;",",""),IF($DK122=Довідники!$E$5,$DE$4&amp;"*,",""))</f>
        <v/>
      </c>
      <c r="H122" s="538" t="str">
        <f>_xlfn.CONCAT(IF($W122=Довідники!$N$4,$R$4&amp;",",""),IF($AD122=Довідники!$N$4,$Y$4&amp;",",""),IF($AK122=Довідники!$N$4,$AF$4&amp;",",""),IF($AR122=Довідники!$N$4,$AM$4&amp;",",""),IF($AY122=Довідники!$N$4,$AT$4&amp;",",""),IF($BF122=Довідники!$N$4,$BA$4&amp;",",""),IF($BM122=Довідники!$N$4,$BH$4&amp;",",""),IF($BT122=Довідники!$N$4,$BO$4&amp;",",""),IF($CA122=Довідники!$N$4,$BV$4&amp;",",""),IF($CH122=Довідники!$N$4,$CC$4&amp;",",""),IF($CO122=Довідники!$N$4,$CJ$4&amp;",",""),IF($CV122=Довідники!$N$4,$CQ$4&amp;",",""),IF($DC122=Довідники!$N$4,$CX$4&amp;",",""),IF($DJ122=Довідники!$N$4,$DE$4&amp;",",""))</f>
        <v/>
      </c>
      <c r="I122" s="538" t="str">
        <f>_xlfn.CONCAT(IF($W122=Довідники!$N$3,$R$4&amp;",",""),IF($AD122=Довідники!$N$3,$Y$4&amp;",",""),IF($AK122=Довідники!$N$3,$AF$4&amp;",",""),IF($AR122=Довідники!$N$3,$AM$4&amp;",",""),IF($AY122=Довідники!$N$3,$AT$4&amp;",",""),IF($BF122=Довідники!$N$3,$BA$4&amp;",",""),IF($BM122=Довідники!$N$3,$BH$4&amp;",",""),IF($BT122=Довідники!$N$3,$BO$4&amp;",",""),IF($CA122=Довідники!$N$3,$BV$4&amp;",",""),IF($CH122=Довідники!$N$3,$CC$4&amp;",",""),IF($CO122=Довідники!$N$3,$CJ$4&amp;",",""),IF($CV122=Довідники!$N$3,$CQ$4&amp;",",""),IF($DC122=Довідники!$N$3,$CX$4&amp;",",""),IF($DJ122=Довідники!$N$3,$DE$4&amp;",",""))</f>
        <v/>
      </c>
      <c r="J122" s="538"/>
      <c r="K122" s="538"/>
      <c r="L122" s="538">
        <f t="shared" ca="1" si="65"/>
        <v>0</v>
      </c>
      <c r="M122" s="539">
        <f t="shared" ca="1" si="66"/>
        <v>0</v>
      </c>
      <c r="N122" s="539">
        <f t="shared" ca="1" si="67"/>
        <v>0</v>
      </c>
      <c r="O122" s="540">
        <f t="shared" ca="1" si="68"/>
        <v>0</v>
      </c>
      <c r="P122" s="541" t="str">
        <f t="shared" si="69"/>
        <v/>
      </c>
      <c r="Q122" s="542" t="str">
        <f>IF(IF(TRIM(P122)="",FALSE,OR($P122&lt;Довідники!$J$8,$P122&gt;Довідники!$K$8)),"!","")</f>
        <v/>
      </c>
      <c r="R122" s="172"/>
      <c r="S122" s="169"/>
      <c r="T122" s="169"/>
      <c r="U122" s="549">
        <f t="shared" si="101"/>
        <v>0</v>
      </c>
      <c r="V122" s="539"/>
      <c r="W122" s="175"/>
      <c r="X122" s="176"/>
      <c r="Y122" s="172"/>
      <c r="Z122" s="169"/>
      <c r="AA122" s="169"/>
      <c r="AB122" s="549">
        <f t="shared" si="102"/>
        <v>0</v>
      </c>
      <c r="AC122" s="539"/>
      <c r="AD122" s="175"/>
      <c r="AE122" s="176"/>
      <c r="AF122" s="172"/>
      <c r="AG122" s="169"/>
      <c r="AH122" s="169"/>
      <c r="AI122" s="549">
        <f t="shared" si="103"/>
        <v>0</v>
      </c>
      <c r="AJ122" s="539"/>
      <c r="AK122" s="175"/>
      <c r="AL122" s="176"/>
      <c r="AM122" s="172"/>
      <c r="AN122" s="169"/>
      <c r="AO122" s="169"/>
      <c r="AP122" s="549">
        <f t="shared" si="104"/>
        <v>0</v>
      </c>
      <c r="AQ122" s="539"/>
      <c r="AR122" s="175"/>
      <c r="AS122" s="176"/>
      <c r="AT122" s="172"/>
      <c r="AU122" s="169"/>
      <c r="AV122" s="169"/>
      <c r="AW122" s="549">
        <f t="shared" si="105"/>
        <v>0</v>
      </c>
      <c r="AX122" s="539"/>
      <c r="AY122" s="175"/>
      <c r="AZ122" s="176"/>
      <c r="BA122" s="172"/>
      <c r="BB122" s="169"/>
      <c r="BC122" s="169"/>
      <c r="BD122" s="549">
        <f t="shared" si="106"/>
        <v>0</v>
      </c>
      <c r="BE122" s="539"/>
      <c r="BF122" s="175"/>
      <c r="BG122" s="176"/>
      <c r="BH122" s="172"/>
      <c r="BI122" s="169"/>
      <c r="BJ122" s="169"/>
      <c r="BK122" s="549">
        <f t="shared" si="107"/>
        <v>0</v>
      </c>
      <c r="BL122" s="539"/>
      <c r="BM122" s="175"/>
      <c r="BN122" s="176"/>
      <c r="BO122" s="172"/>
      <c r="BP122" s="169"/>
      <c r="BQ122" s="169"/>
      <c r="BR122" s="549">
        <f t="shared" si="108"/>
        <v>0</v>
      </c>
      <c r="BS122" s="539"/>
      <c r="BT122" s="175"/>
      <c r="BU122" s="176"/>
      <c r="BV122" s="172"/>
      <c r="BW122" s="169"/>
      <c r="BX122" s="169"/>
      <c r="BY122" s="549">
        <f t="shared" si="109"/>
        <v>0</v>
      </c>
      <c r="BZ122" s="539"/>
      <c r="CA122" s="175"/>
      <c r="CB122" s="176"/>
      <c r="CC122" s="172"/>
      <c r="CD122" s="169"/>
      <c r="CE122" s="169"/>
      <c r="CF122" s="549">
        <f t="shared" si="110"/>
        <v>0</v>
      </c>
      <c r="CG122" s="539"/>
      <c r="CH122" s="175"/>
      <c r="CI122" s="176"/>
      <c r="CJ122" s="172"/>
      <c r="CK122" s="169"/>
      <c r="CL122" s="169"/>
      <c r="CM122" s="549">
        <f t="shared" si="111"/>
        <v>0</v>
      </c>
      <c r="CN122" s="539"/>
      <c r="CO122" s="175"/>
      <c r="CP122" s="176"/>
      <c r="CQ122" s="172"/>
      <c r="CR122" s="169"/>
      <c r="CS122" s="169"/>
      <c r="CT122" s="549">
        <f t="shared" si="112"/>
        <v>0</v>
      </c>
      <c r="CU122" s="539"/>
      <c r="CV122" s="175"/>
      <c r="CW122" s="176"/>
      <c r="CX122" s="361"/>
      <c r="CY122" s="108"/>
      <c r="CZ122" s="108"/>
      <c r="DA122" s="549">
        <f t="shared" si="113"/>
        <v>0</v>
      </c>
      <c r="DB122" s="539"/>
      <c r="DC122" s="439"/>
      <c r="DD122" s="439"/>
      <c r="DE122" s="108"/>
      <c r="DF122" s="108"/>
      <c r="DG122" s="108"/>
      <c r="DH122" s="549">
        <f t="shared" si="114"/>
        <v>0</v>
      </c>
      <c r="DI122" s="539"/>
      <c r="DJ122" s="439"/>
      <c r="DK122" s="440"/>
      <c r="DL122" s="555">
        <f t="shared" ca="1" si="70"/>
        <v>0</v>
      </c>
      <c r="DM122" s="539">
        <f>DN122*Довідники!$H$2</f>
        <v>0</v>
      </c>
      <c r="DN122" s="549">
        <f t="shared" si="115"/>
        <v>0</v>
      </c>
      <c r="DO122" s="541" t="str">
        <f t="shared" si="116"/>
        <v xml:space="preserve"> </v>
      </c>
      <c r="DP122" s="556" t="str">
        <f>IF(OR(DO122&lt;Довідники!$J$3, DO122&gt;Довідники!$K$3), "!", "")</f>
        <v>!</v>
      </c>
      <c r="DQ122" s="557"/>
      <c r="DR122" s="558" t="str">
        <f t="shared" si="117"/>
        <v/>
      </c>
      <c r="DS122" s="528"/>
      <c r="DT122" s="555"/>
      <c r="DU122" s="539"/>
      <c r="DV122" s="539"/>
      <c r="DW122" s="540"/>
      <c r="DX122" s="557"/>
      <c r="DY122" s="568"/>
      <c r="DZ122" s="569"/>
      <c r="EA122" s="570"/>
      <c r="ED122" s="91" t="e">
        <f t="shared" ca="1" si="71"/>
        <v>#NAME?</v>
      </c>
      <c r="EE122" s="91" t="e">
        <f t="shared" ca="1" si="72"/>
        <v>#NAME?</v>
      </c>
      <c r="EF122" s="91" t="e">
        <f t="shared" ca="1" si="73"/>
        <v>#NAME?</v>
      </c>
      <c r="EG122" s="91" t="e">
        <f t="shared" ca="1" si="74"/>
        <v>#NAME?</v>
      </c>
      <c r="EH122" s="91" t="e">
        <f t="shared" ca="1" si="75"/>
        <v>#NAME?</v>
      </c>
      <c r="EI122" s="91" t="e">
        <f t="shared" ca="1" si="76"/>
        <v>#NAME?</v>
      </c>
      <c r="EJ122" s="91" t="e">
        <f t="shared" ca="1" si="77"/>
        <v>#NAME?</v>
      </c>
      <c r="EL122" s="207" t="str">
        <f t="shared" ca="1" si="100"/>
        <v/>
      </c>
      <c r="EM122" s="91" t="str">
        <f t="shared" si="79"/>
        <v/>
      </c>
      <c r="EN122" s="91" t="str" cm="1">
        <f t="array" ref="EN122">IF(OR(SUM(ISTEXT(R122:T122)*1,ISNUMBER(W122:X122)*1)&gt;0,SUM(ISTEXT(Y122:AA122)*1,ISNUMBER(AD122:AE122)*1)&gt;0,SUM(ISTEXT(AF122:AH122)*1,ISNUMBER(AK122:AL122)*1)&gt;0,SUM(ISTEXT(AM122:AO122)*1,ISNUMBER(AR122:AS122)*1)&gt;0,SUM(ISTEXT(AT122:AV122)*1,ISNUMBER(AY122:AZ122)*1)&gt;0,SUM(ISTEXT(BA122:BC122)*1,ISNUMBER(BF122:BG122)*1)&gt;0,SUM(ISTEXT(BH122:BJ122)*1,ISNUMBER(BM122:BN122)*1)&gt;0,SUM(ISTEXT(BO122:BQ122)*1,ISNUMBER(BT122:BU122)*1)&gt;0,SUM(ISTEXT(BV122:BX122)*1,ISNUMBER(CA122:CB122)*1)&gt;0,SUM(ISTEXT(CC122:CE122)*1,ISNUMBER(CH122:CI122)*1)&gt;0,SUM(ISTEXT(CJ122:CL122)*1,ISNUMBER(CO122:CP122)*1)&gt;0,SUM(ISTEXT(CQ122:CS122)*1,ISNUMBER(CV122:CW122)*1)&gt;0),"!","")</f>
        <v/>
      </c>
      <c r="EO122" s="91" t="e">
        <f t="shared" ca="1" si="80"/>
        <v>#NAME?</v>
      </c>
      <c r="EP122" s="74" t="e">
        <f t="shared" ca="1" si="81"/>
        <v>#NAME?</v>
      </c>
    </row>
    <row r="123" spans="1:146" hidden="1" x14ac:dyDescent="0.2">
      <c r="A123" s="528" t="e">
        <f ca="1">IF(AND(TRIM($B123)&lt;&gt;"",$E123&lt;&gt;"",$EP123=""),MAX($A$112:A122)+1,"")</f>
        <v>#NAME?</v>
      </c>
      <c r="B123" s="312"/>
      <c r="C123" s="531" t="str">
        <f>IF(ISBLANK(D123)=FALSE,VLOOKUP(D123,Довідники!$B$2:$C$45,2,FALSE),"")</f>
        <v/>
      </c>
      <c r="D123" s="410"/>
      <c r="E123" s="313"/>
      <c r="F123" s="538" t="str">
        <f>_xlfn.CONCAT(IF($X123=Довідники!$E$4,$R$4&amp;",",""),IF($AE123=Довідники!$E$4,$Y$4&amp;",",""),IF($AL123=Довідники!$E$4,$AF$4&amp;",",""),IF($AS123=Довідники!$E$4,$AM$4&amp;",",""),IF($AZ123=Довідники!$E$4,$AT$4&amp;",",""),IF($BG123=Довідники!$E$4,$BA$4&amp;",",""),IF($BN123=Довідники!$E$4,$BH$4&amp;",",""),IF($BU123=Довідники!$E$4,$BO$4&amp;",",""),IF($CB123=Довідники!$E$4,$BV$4&amp;",",""),IF($CI123=Довідники!$E$4,$CC$4&amp;",",""),IF($CP123=Довідники!$E$4,$CJ$4&amp;",",""),IF($CW123=Довідники!$E$4,$CQ$4&amp;",",""),IF($DD123=Довідники!$E$4,$CX$4&amp;",",""),IF($DK123=Довідники!$E$4,$DE$4&amp;",",""))</f>
        <v/>
      </c>
      <c r="G123" s="538" t="str">
        <f>_xlfn.CONCAT(IF($X123=Довідники!$E$3,$R$4&amp;",",""),IF($X123=Довідники!$E$5,$R$4&amp;"*,",""),IF($AE123=Довідники!$E$3,$Y$4&amp;",",""),IF($AE123=Довідники!$E$5,$Y$4&amp;"*,",""),IF($AL123=Довідники!$E$3,$AF$4&amp;",",""),IF($AL123=Довідники!$E$5,$AF$4&amp;"*,",""),IF($AS123=Довідники!$E$3,$AM$4&amp;",",""),IF($AS123=Довідники!$E$5,$AM$4&amp;"*,",""),IF($AZ123=Довідники!$E$3,$AT$4&amp;",",""),IF($AZ123=Довідники!$E$5,$AT$4&amp;"*,",""),IF($BG123=Довідники!$E$3,$BA$4&amp;",",""),IF($BG123=Довідники!$E$5,$BA$4&amp;"*,",""),IF($BN123=Довідники!$E$3,$BH$4&amp;",",""),IF($BN123=Довідники!$E$5,$BH$4&amp;"*,",""),IF($BU123=Довідники!$E$3,$BO$4&amp;",",""),IF($BU123=Довідники!$E$5,$BO$4&amp;"*,",""),IF($CB123=Довідники!$E$3,$BV$4&amp;",",""),IF($CB123=Довідники!$E$5,$BV$4&amp;"*,",""),IF($CI123=Довідники!$E$3,$CC$4&amp;",",""),IF($CI123=Довідники!$E$5,$CC$4&amp;"*,",""),IF($CP123=Довідники!$E$3,$CJ$4&amp;",",""),IF($CP123=Довідники!$E$5,$CJ$4&amp;"*,",""),IF($CW123=Довідники!$E$3,$CQ$4&amp;",",""),IF($CW123=Довідники!$E$5,$CQ$4&amp;"*,",""),IF($DD123=Довідники!$E$3,$CX$4&amp;",",""),IF($DD123=Довідники!$E$5,$CX$4&amp;"*,",""),IF($DK123=Довідники!$E$3,$DE$4&amp;",",""),IF($DK123=Довідники!$E$5,$DE$4&amp;"*,",""))</f>
        <v/>
      </c>
      <c r="H123" s="538" t="str">
        <f>_xlfn.CONCAT(IF($W123=Довідники!$N$4,$R$4&amp;",",""),IF($AD123=Довідники!$N$4,$Y$4&amp;",",""),IF($AK123=Довідники!$N$4,$AF$4&amp;",",""),IF($AR123=Довідники!$N$4,$AM$4&amp;",",""),IF($AY123=Довідники!$N$4,$AT$4&amp;",",""),IF($BF123=Довідники!$N$4,$BA$4&amp;",",""),IF($BM123=Довідники!$N$4,$BH$4&amp;",",""),IF($BT123=Довідники!$N$4,$BO$4&amp;",",""),IF($CA123=Довідники!$N$4,$BV$4&amp;",",""),IF($CH123=Довідники!$N$4,$CC$4&amp;",",""),IF($CO123=Довідники!$N$4,$CJ$4&amp;",",""),IF($CV123=Довідники!$N$4,$CQ$4&amp;",",""),IF($DC123=Довідники!$N$4,$CX$4&amp;",",""),IF($DJ123=Довідники!$N$4,$DE$4&amp;",",""))</f>
        <v/>
      </c>
      <c r="I123" s="538" t="str">
        <f>_xlfn.CONCAT(IF($W123=Довідники!$N$3,$R$4&amp;",",""),IF($AD123=Довідники!$N$3,$Y$4&amp;",",""),IF($AK123=Довідники!$N$3,$AF$4&amp;",",""),IF($AR123=Довідники!$N$3,$AM$4&amp;",",""),IF($AY123=Довідники!$N$3,$AT$4&amp;",",""),IF($BF123=Довідники!$N$3,$BA$4&amp;",",""),IF($BM123=Довідники!$N$3,$BH$4&amp;",",""),IF($BT123=Довідники!$N$3,$BO$4&amp;",",""),IF($CA123=Довідники!$N$3,$BV$4&amp;",",""),IF($CH123=Довідники!$N$3,$CC$4&amp;",",""),IF($CO123=Довідники!$N$3,$CJ$4&amp;",",""),IF($CV123=Довідники!$N$3,$CQ$4&amp;",",""),IF($DC123=Довідники!$N$3,$CX$4&amp;",",""),IF($DJ123=Довідники!$N$3,$DE$4&amp;",",""))</f>
        <v/>
      </c>
      <c r="J123" s="538"/>
      <c r="K123" s="538"/>
      <c r="L123" s="538">
        <f t="shared" ca="1" si="65"/>
        <v>0</v>
      </c>
      <c r="M123" s="539">
        <f t="shared" ca="1" si="66"/>
        <v>0</v>
      </c>
      <c r="N123" s="539">
        <f t="shared" ca="1" si="67"/>
        <v>0</v>
      </c>
      <c r="O123" s="540">
        <f t="shared" ca="1" si="68"/>
        <v>0</v>
      </c>
      <c r="P123" s="541" t="str">
        <f t="shared" si="69"/>
        <v/>
      </c>
      <c r="Q123" s="542" t="str">
        <f>IF(IF(TRIM(P123)="",FALSE,OR($P123&lt;Довідники!$J$8,$P123&gt;Довідники!$K$8)),"!","")</f>
        <v/>
      </c>
      <c r="R123" s="172"/>
      <c r="S123" s="169"/>
      <c r="T123" s="169"/>
      <c r="U123" s="549">
        <f t="shared" si="101"/>
        <v>0</v>
      </c>
      <c r="V123" s="539"/>
      <c r="W123" s="175"/>
      <c r="X123" s="176"/>
      <c r="Y123" s="172"/>
      <c r="Z123" s="169"/>
      <c r="AA123" s="169"/>
      <c r="AB123" s="549">
        <f t="shared" si="102"/>
        <v>0</v>
      </c>
      <c r="AC123" s="539"/>
      <c r="AD123" s="175"/>
      <c r="AE123" s="176"/>
      <c r="AF123" s="172"/>
      <c r="AG123" s="169"/>
      <c r="AH123" s="169"/>
      <c r="AI123" s="549">
        <f t="shared" si="103"/>
        <v>0</v>
      </c>
      <c r="AJ123" s="539"/>
      <c r="AK123" s="175"/>
      <c r="AL123" s="176"/>
      <c r="AM123" s="172"/>
      <c r="AN123" s="169"/>
      <c r="AO123" s="169"/>
      <c r="AP123" s="549">
        <f t="shared" si="104"/>
        <v>0</v>
      </c>
      <c r="AQ123" s="539"/>
      <c r="AR123" s="175"/>
      <c r="AS123" s="176"/>
      <c r="AT123" s="172"/>
      <c r="AU123" s="169"/>
      <c r="AV123" s="169"/>
      <c r="AW123" s="549">
        <f t="shared" si="105"/>
        <v>0</v>
      </c>
      <c r="AX123" s="539"/>
      <c r="AY123" s="175"/>
      <c r="AZ123" s="176"/>
      <c r="BA123" s="172"/>
      <c r="BB123" s="169"/>
      <c r="BC123" s="169"/>
      <c r="BD123" s="549">
        <f t="shared" si="106"/>
        <v>0</v>
      </c>
      <c r="BE123" s="539"/>
      <c r="BF123" s="175"/>
      <c r="BG123" s="176"/>
      <c r="BH123" s="172"/>
      <c r="BI123" s="169"/>
      <c r="BJ123" s="169"/>
      <c r="BK123" s="549">
        <f t="shared" si="107"/>
        <v>0</v>
      </c>
      <c r="BL123" s="539"/>
      <c r="BM123" s="175"/>
      <c r="BN123" s="176"/>
      <c r="BO123" s="172"/>
      <c r="BP123" s="169"/>
      <c r="BQ123" s="169"/>
      <c r="BR123" s="549">
        <f t="shared" si="108"/>
        <v>0</v>
      </c>
      <c r="BS123" s="539"/>
      <c r="BT123" s="175"/>
      <c r="BU123" s="176"/>
      <c r="BV123" s="172"/>
      <c r="BW123" s="169"/>
      <c r="BX123" s="169"/>
      <c r="BY123" s="549">
        <f t="shared" si="109"/>
        <v>0</v>
      </c>
      <c r="BZ123" s="539"/>
      <c r="CA123" s="175"/>
      <c r="CB123" s="176"/>
      <c r="CC123" s="172"/>
      <c r="CD123" s="169"/>
      <c r="CE123" s="169"/>
      <c r="CF123" s="549">
        <f t="shared" si="110"/>
        <v>0</v>
      </c>
      <c r="CG123" s="539"/>
      <c r="CH123" s="175"/>
      <c r="CI123" s="176"/>
      <c r="CJ123" s="172"/>
      <c r="CK123" s="169"/>
      <c r="CL123" s="169"/>
      <c r="CM123" s="549">
        <f t="shared" si="111"/>
        <v>0</v>
      </c>
      <c r="CN123" s="539"/>
      <c r="CO123" s="175"/>
      <c r="CP123" s="176"/>
      <c r="CQ123" s="172"/>
      <c r="CR123" s="169"/>
      <c r="CS123" s="169"/>
      <c r="CT123" s="549">
        <f t="shared" si="112"/>
        <v>0</v>
      </c>
      <c r="CU123" s="539"/>
      <c r="CV123" s="175"/>
      <c r="CW123" s="176"/>
      <c r="CX123" s="361"/>
      <c r="CY123" s="108"/>
      <c r="CZ123" s="108"/>
      <c r="DA123" s="549">
        <f t="shared" si="113"/>
        <v>0</v>
      </c>
      <c r="DB123" s="539"/>
      <c r="DC123" s="439"/>
      <c r="DD123" s="439"/>
      <c r="DE123" s="108"/>
      <c r="DF123" s="108"/>
      <c r="DG123" s="108"/>
      <c r="DH123" s="549">
        <f t="shared" si="114"/>
        <v>0</v>
      </c>
      <c r="DI123" s="539"/>
      <c r="DJ123" s="439"/>
      <c r="DK123" s="440"/>
      <c r="DL123" s="555">
        <f t="shared" ca="1" si="70"/>
        <v>0</v>
      </c>
      <c r="DM123" s="539">
        <f>DN123*Довідники!$H$2</f>
        <v>0</v>
      </c>
      <c r="DN123" s="549">
        <f t="shared" si="115"/>
        <v>0</v>
      </c>
      <c r="DO123" s="541" t="str">
        <f t="shared" si="116"/>
        <v xml:space="preserve"> </v>
      </c>
      <c r="DP123" s="556" t="str">
        <f>IF(OR(DO123&lt;Довідники!$J$3, DO123&gt;Довідники!$K$3), "!", "")</f>
        <v>!</v>
      </c>
      <c r="DQ123" s="557"/>
      <c r="DR123" s="558" t="str">
        <f t="shared" si="117"/>
        <v/>
      </c>
      <c r="DS123" s="528"/>
      <c r="DT123" s="555"/>
      <c r="DU123" s="539"/>
      <c r="DV123" s="539"/>
      <c r="DW123" s="540"/>
      <c r="DX123" s="557"/>
      <c r="DY123" s="568"/>
      <c r="DZ123" s="569"/>
      <c r="EA123" s="570"/>
      <c r="ED123" s="91" t="e">
        <f t="shared" ca="1" si="71"/>
        <v>#NAME?</v>
      </c>
      <c r="EE123" s="91" t="e">
        <f t="shared" ca="1" si="72"/>
        <v>#NAME?</v>
      </c>
      <c r="EF123" s="91" t="e">
        <f t="shared" ca="1" si="73"/>
        <v>#NAME?</v>
      </c>
      <c r="EG123" s="91" t="e">
        <f t="shared" ca="1" si="74"/>
        <v>#NAME?</v>
      </c>
      <c r="EH123" s="91" t="e">
        <f t="shared" ca="1" si="75"/>
        <v>#NAME?</v>
      </c>
      <c r="EI123" s="91" t="e">
        <f t="shared" ca="1" si="76"/>
        <v>#NAME?</v>
      </c>
      <c r="EJ123" s="91" t="e">
        <f t="shared" ca="1" si="77"/>
        <v>#NAME?</v>
      </c>
      <c r="EL123" s="207" t="str">
        <f t="shared" ca="1" si="100"/>
        <v/>
      </c>
      <c r="EM123" s="91" t="str">
        <f t="shared" si="79"/>
        <v/>
      </c>
      <c r="EN123" s="91" t="str" cm="1">
        <f t="array" ref="EN123">IF(OR(SUM(ISTEXT(R123:T123)*1,ISNUMBER(W123:X123)*1)&gt;0,SUM(ISTEXT(Y123:AA123)*1,ISNUMBER(AD123:AE123)*1)&gt;0,SUM(ISTEXT(AF123:AH123)*1,ISNUMBER(AK123:AL123)*1)&gt;0,SUM(ISTEXT(AM123:AO123)*1,ISNUMBER(AR123:AS123)*1)&gt;0,SUM(ISTEXT(AT123:AV123)*1,ISNUMBER(AY123:AZ123)*1)&gt;0,SUM(ISTEXT(BA123:BC123)*1,ISNUMBER(BF123:BG123)*1)&gt;0,SUM(ISTEXT(BH123:BJ123)*1,ISNUMBER(BM123:BN123)*1)&gt;0,SUM(ISTEXT(BO123:BQ123)*1,ISNUMBER(BT123:BU123)*1)&gt;0,SUM(ISTEXT(BV123:BX123)*1,ISNUMBER(CA123:CB123)*1)&gt;0,SUM(ISTEXT(CC123:CE123)*1,ISNUMBER(CH123:CI123)*1)&gt;0,SUM(ISTEXT(CJ123:CL123)*1,ISNUMBER(CO123:CP123)*1)&gt;0,SUM(ISTEXT(CQ123:CS123)*1,ISNUMBER(CV123:CW123)*1)&gt;0),"!","")</f>
        <v/>
      </c>
      <c r="EO123" s="91" t="e">
        <f t="shared" ca="1" si="80"/>
        <v>#NAME?</v>
      </c>
      <c r="EP123" s="74" t="e">
        <f t="shared" ca="1" si="81"/>
        <v>#NAME?</v>
      </c>
    </row>
    <row r="124" spans="1:146" hidden="1" x14ac:dyDescent="0.2">
      <c r="A124" s="528" t="e">
        <f ca="1">IF(AND(TRIM($B124)&lt;&gt;"",$E124&lt;&gt;"",$EP124=""),MAX($A$112:A123)+1,"")</f>
        <v>#NAME?</v>
      </c>
      <c r="B124" s="312"/>
      <c r="C124" s="531" t="str">
        <f>IF(ISBLANK(D124)=FALSE,VLOOKUP(D124,Довідники!$B$2:$C$45,2,FALSE),"")</f>
        <v/>
      </c>
      <c r="D124" s="410"/>
      <c r="E124" s="313"/>
      <c r="F124" s="538" t="str">
        <f>_xlfn.CONCAT(IF($X124=Довідники!$E$4,$R$4&amp;",",""),IF($AE124=Довідники!$E$4,$Y$4&amp;",",""),IF($AL124=Довідники!$E$4,$AF$4&amp;",",""),IF($AS124=Довідники!$E$4,$AM$4&amp;",",""),IF($AZ124=Довідники!$E$4,$AT$4&amp;",",""),IF($BG124=Довідники!$E$4,$BA$4&amp;",",""),IF($BN124=Довідники!$E$4,$BH$4&amp;",",""),IF($BU124=Довідники!$E$4,$BO$4&amp;",",""),IF($CB124=Довідники!$E$4,$BV$4&amp;",",""),IF($CI124=Довідники!$E$4,$CC$4&amp;",",""),IF($CP124=Довідники!$E$4,$CJ$4&amp;",",""),IF($CW124=Довідники!$E$4,$CQ$4&amp;",",""),IF($DD124=Довідники!$E$4,$CX$4&amp;",",""),IF($DK124=Довідники!$E$4,$DE$4&amp;",",""))</f>
        <v/>
      </c>
      <c r="G124" s="538" t="str">
        <f>_xlfn.CONCAT(IF($X124=Довідники!$E$3,$R$4&amp;",",""),IF($X124=Довідники!$E$5,$R$4&amp;"*,",""),IF($AE124=Довідники!$E$3,$Y$4&amp;",",""),IF($AE124=Довідники!$E$5,$Y$4&amp;"*,",""),IF($AL124=Довідники!$E$3,$AF$4&amp;",",""),IF($AL124=Довідники!$E$5,$AF$4&amp;"*,",""),IF($AS124=Довідники!$E$3,$AM$4&amp;",",""),IF($AS124=Довідники!$E$5,$AM$4&amp;"*,",""),IF($AZ124=Довідники!$E$3,$AT$4&amp;",",""),IF($AZ124=Довідники!$E$5,$AT$4&amp;"*,",""),IF($BG124=Довідники!$E$3,$BA$4&amp;",",""),IF($BG124=Довідники!$E$5,$BA$4&amp;"*,",""),IF($BN124=Довідники!$E$3,$BH$4&amp;",",""),IF($BN124=Довідники!$E$5,$BH$4&amp;"*,",""),IF($BU124=Довідники!$E$3,$BO$4&amp;",",""),IF($BU124=Довідники!$E$5,$BO$4&amp;"*,",""),IF($CB124=Довідники!$E$3,$BV$4&amp;",",""),IF($CB124=Довідники!$E$5,$BV$4&amp;"*,",""),IF($CI124=Довідники!$E$3,$CC$4&amp;",",""),IF($CI124=Довідники!$E$5,$CC$4&amp;"*,",""),IF($CP124=Довідники!$E$3,$CJ$4&amp;",",""),IF($CP124=Довідники!$E$5,$CJ$4&amp;"*,",""),IF($CW124=Довідники!$E$3,$CQ$4&amp;",",""),IF($CW124=Довідники!$E$5,$CQ$4&amp;"*,",""),IF($DD124=Довідники!$E$3,$CX$4&amp;",",""),IF($DD124=Довідники!$E$5,$CX$4&amp;"*,",""),IF($DK124=Довідники!$E$3,$DE$4&amp;",",""),IF($DK124=Довідники!$E$5,$DE$4&amp;"*,",""))</f>
        <v/>
      </c>
      <c r="H124" s="538" t="str">
        <f>_xlfn.CONCAT(IF($W124=Довідники!$N$4,$R$4&amp;",",""),IF($AD124=Довідники!$N$4,$Y$4&amp;",",""),IF($AK124=Довідники!$N$4,$AF$4&amp;",",""),IF($AR124=Довідники!$N$4,$AM$4&amp;",",""),IF($AY124=Довідники!$N$4,$AT$4&amp;",",""),IF($BF124=Довідники!$N$4,$BA$4&amp;",",""),IF($BM124=Довідники!$N$4,$BH$4&amp;",",""),IF($BT124=Довідники!$N$4,$BO$4&amp;",",""),IF($CA124=Довідники!$N$4,$BV$4&amp;",",""),IF($CH124=Довідники!$N$4,$CC$4&amp;",",""),IF($CO124=Довідники!$N$4,$CJ$4&amp;",",""),IF($CV124=Довідники!$N$4,$CQ$4&amp;",",""),IF($DC124=Довідники!$N$4,$CX$4&amp;",",""),IF($DJ124=Довідники!$N$4,$DE$4&amp;",",""))</f>
        <v/>
      </c>
      <c r="I124" s="538" t="str">
        <f>_xlfn.CONCAT(IF($W124=Довідники!$N$3,$R$4&amp;",",""),IF($AD124=Довідники!$N$3,$Y$4&amp;",",""),IF($AK124=Довідники!$N$3,$AF$4&amp;",",""),IF($AR124=Довідники!$N$3,$AM$4&amp;",",""),IF($AY124=Довідники!$N$3,$AT$4&amp;",",""),IF($BF124=Довідники!$N$3,$BA$4&amp;",",""),IF($BM124=Довідники!$N$3,$BH$4&amp;",",""),IF($BT124=Довідники!$N$3,$BO$4&amp;",",""),IF($CA124=Довідники!$N$3,$BV$4&amp;",",""),IF($CH124=Довідники!$N$3,$CC$4&amp;",",""),IF($CO124=Довідники!$N$3,$CJ$4&amp;",",""),IF($CV124=Довідники!$N$3,$CQ$4&amp;",",""),IF($DC124=Довідники!$N$3,$CX$4&amp;",",""),IF($DJ124=Довідники!$N$3,$DE$4&amp;",",""))</f>
        <v/>
      </c>
      <c r="J124" s="538"/>
      <c r="K124" s="538"/>
      <c r="L124" s="538">
        <f t="shared" ca="1" si="65"/>
        <v>0</v>
      </c>
      <c r="M124" s="539">
        <f t="shared" ca="1" si="66"/>
        <v>0</v>
      </c>
      <c r="N124" s="539">
        <f t="shared" ca="1" si="67"/>
        <v>0</v>
      </c>
      <c r="O124" s="540">
        <f t="shared" ca="1" si="68"/>
        <v>0</v>
      </c>
      <c r="P124" s="541" t="str">
        <f t="shared" si="69"/>
        <v/>
      </c>
      <c r="Q124" s="542" t="str">
        <f>IF(IF(TRIM(P124)="",FALSE,OR($P124&lt;Довідники!$J$8,$P124&gt;Довідники!$K$8)),"!","")</f>
        <v/>
      </c>
      <c r="R124" s="172"/>
      <c r="S124" s="169"/>
      <c r="T124" s="169"/>
      <c r="U124" s="549">
        <f t="shared" si="101"/>
        <v>0</v>
      </c>
      <c r="V124" s="539"/>
      <c r="W124" s="175"/>
      <c r="X124" s="176"/>
      <c r="Y124" s="172"/>
      <c r="Z124" s="169"/>
      <c r="AA124" s="169"/>
      <c r="AB124" s="549">
        <f t="shared" si="102"/>
        <v>0</v>
      </c>
      <c r="AC124" s="539"/>
      <c r="AD124" s="175"/>
      <c r="AE124" s="176"/>
      <c r="AF124" s="172"/>
      <c r="AG124" s="169"/>
      <c r="AH124" s="169"/>
      <c r="AI124" s="549">
        <f t="shared" si="103"/>
        <v>0</v>
      </c>
      <c r="AJ124" s="539"/>
      <c r="AK124" s="175"/>
      <c r="AL124" s="176"/>
      <c r="AM124" s="172"/>
      <c r="AN124" s="169"/>
      <c r="AO124" s="169"/>
      <c r="AP124" s="549">
        <f t="shared" si="104"/>
        <v>0</v>
      </c>
      <c r="AQ124" s="539"/>
      <c r="AR124" s="175"/>
      <c r="AS124" s="176"/>
      <c r="AT124" s="172"/>
      <c r="AU124" s="169"/>
      <c r="AV124" s="169"/>
      <c r="AW124" s="549">
        <f t="shared" si="105"/>
        <v>0</v>
      </c>
      <c r="AX124" s="539"/>
      <c r="AY124" s="175"/>
      <c r="AZ124" s="176"/>
      <c r="BA124" s="172"/>
      <c r="BB124" s="169"/>
      <c r="BC124" s="169"/>
      <c r="BD124" s="549">
        <f t="shared" si="106"/>
        <v>0</v>
      </c>
      <c r="BE124" s="539"/>
      <c r="BF124" s="175"/>
      <c r="BG124" s="176"/>
      <c r="BH124" s="172"/>
      <c r="BI124" s="169"/>
      <c r="BJ124" s="169"/>
      <c r="BK124" s="549">
        <f t="shared" si="107"/>
        <v>0</v>
      </c>
      <c r="BL124" s="539"/>
      <c r="BM124" s="175"/>
      <c r="BN124" s="176"/>
      <c r="BO124" s="172"/>
      <c r="BP124" s="169"/>
      <c r="BQ124" s="169"/>
      <c r="BR124" s="549">
        <f t="shared" si="108"/>
        <v>0</v>
      </c>
      <c r="BS124" s="539"/>
      <c r="BT124" s="175"/>
      <c r="BU124" s="176"/>
      <c r="BV124" s="172"/>
      <c r="BW124" s="169"/>
      <c r="BX124" s="169"/>
      <c r="BY124" s="549">
        <f t="shared" si="109"/>
        <v>0</v>
      </c>
      <c r="BZ124" s="539"/>
      <c r="CA124" s="175"/>
      <c r="CB124" s="176"/>
      <c r="CC124" s="172"/>
      <c r="CD124" s="169"/>
      <c r="CE124" s="169"/>
      <c r="CF124" s="549">
        <f t="shared" si="110"/>
        <v>0</v>
      </c>
      <c r="CG124" s="539"/>
      <c r="CH124" s="175"/>
      <c r="CI124" s="176"/>
      <c r="CJ124" s="172"/>
      <c r="CK124" s="169"/>
      <c r="CL124" s="169"/>
      <c r="CM124" s="549">
        <f t="shared" si="111"/>
        <v>0</v>
      </c>
      <c r="CN124" s="539"/>
      <c r="CO124" s="175"/>
      <c r="CP124" s="176"/>
      <c r="CQ124" s="172"/>
      <c r="CR124" s="169"/>
      <c r="CS124" s="169"/>
      <c r="CT124" s="549">
        <f t="shared" si="112"/>
        <v>0</v>
      </c>
      <c r="CU124" s="539"/>
      <c r="CV124" s="175"/>
      <c r="CW124" s="176"/>
      <c r="CX124" s="361"/>
      <c r="CY124" s="108"/>
      <c r="CZ124" s="108"/>
      <c r="DA124" s="549">
        <f t="shared" si="113"/>
        <v>0</v>
      </c>
      <c r="DB124" s="539"/>
      <c r="DC124" s="439"/>
      <c r="DD124" s="439"/>
      <c r="DE124" s="108"/>
      <c r="DF124" s="108"/>
      <c r="DG124" s="108"/>
      <c r="DH124" s="549">
        <f t="shared" si="114"/>
        <v>0</v>
      </c>
      <c r="DI124" s="539"/>
      <c r="DJ124" s="439"/>
      <c r="DK124" s="440"/>
      <c r="DL124" s="555">
        <f t="shared" ca="1" si="70"/>
        <v>0</v>
      </c>
      <c r="DM124" s="539">
        <f>DN124*Довідники!$H$2</f>
        <v>0</v>
      </c>
      <c r="DN124" s="549">
        <f t="shared" si="115"/>
        <v>0</v>
      </c>
      <c r="DO124" s="541" t="str">
        <f t="shared" si="116"/>
        <v xml:space="preserve"> </v>
      </c>
      <c r="DP124" s="556" t="str">
        <f>IF(OR(DO124&lt;Довідники!$J$3, DO124&gt;Довідники!$K$3), "!", "")</f>
        <v>!</v>
      </c>
      <c r="DQ124" s="557"/>
      <c r="DR124" s="558" t="str">
        <f t="shared" si="117"/>
        <v/>
      </c>
      <c r="DS124" s="528"/>
      <c r="DT124" s="555"/>
      <c r="DU124" s="539"/>
      <c r="DV124" s="539"/>
      <c r="DW124" s="540"/>
      <c r="DX124" s="557"/>
      <c r="DY124" s="568"/>
      <c r="DZ124" s="569"/>
      <c r="EA124" s="570"/>
      <c r="ED124" s="91" t="e">
        <f t="shared" ca="1" si="71"/>
        <v>#NAME?</v>
      </c>
      <c r="EE124" s="91" t="e">
        <f t="shared" ca="1" si="72"/>
        <v>#NAME?</v>
      </c>
      <c r="EF124" s="91" t="e">
        <f t="shared" ca="1" si="73"/>
        <v>#NAME?</v>
      </c>
      <c r="EG124" s="91" t="e">
        <f t="shared" ca="1" si="74"/>
        <v>#NAME?</v>
      </c>
      <c r="EH124" s="91" t="e">
        <f t="shared" ca="1" si="75"/>
        <v>#NAME?</v>
      </c>
      <c r="EI124" s="91" t="e">
        <f t="shared" ca="1" si="76"/>
        <v>#NAME?</v>
      </c>
      <c r="EJ124" s="91" t="e">
        <f t="shared" ca="1" si="77"/>
        <v>#NAME?</v>
      </c>
      <c r="EL124" s="207" t="str">
        <f t="shared" ca="1" si="100"/>
        <v/>
      </c>
      <c r="EM124" s="91" t="str">
        <f t="shared" si="79"/>
        <v/>
      </c>
      <c r="EN124" s="91" t="str" cm="1">
        <f t="array" ref="EN124">IF(OR(SUM(ISTEXT(R124:T124)*1,ISNUMBER(W124:X124)*1)&gt;0,SUM(ISTEXT(Y124:AA124)*1,ISNUMBER(AD124:AE124)*1)&gt;0,SUM(ISTEXT(AF124:AH124)*1,ISNUMBER(AK124:AL124)*1)&gt;0,SUM(ISTEXT(AM124:AO124)*1,ISNUMBER(AR124:AS124)*1)&gt;0,SUM(ISTEXT(AT124:AV124)*1,ISNUMBER(AY124:AZ124)*1)&gt;0,SUM(ISTEXT(BA124:BC124)*1,ISNUMBER(BF124:BG124)*1)&gt;0,SUM(ISTEXT(BH124:BJ124)*1,ISNUMBER(BM124:BN124)*1)&gt;0,SUM(ISTEXT(BO124:BQ124)*1,ISNUMBER(BT124:BU124)*1)&gt;0,SUM(ISTEXT(BV124:BX124)*1,ISNUMBER(CA124:CB124)*1)&gt;0,SUM(ISTEXT(CC124:CE124)*1,ISNUMBER(CH124:CI124)*1)&gt;0,SUM(ISTEXT(CJ124:CL124)*1,ISNUMBER(CO124:CP124)*1)&gt;0,SUM(ISTEXT(CQ124:CS124)*1,ISNUMBER(CV124:CW124)*1)&gt;0),"!","")</f>
        <v/>
      </c>
      <c r="EO124" s="91" t="e">
        <f t="shared" ca="1" si="80"/>
        <v>#NAME?</v>
      </c>
      <c r="EP124" s="74" t="e">
        <f t="shared" ca="1" si="81"/>
        <v>#NAME?</v>
      </c>
    </row>
    <row r="125" spans="1:146" hidden="1" x14ac:dyDescent="0.2">
      <c r="A125" s="528" t="e">
        <f ca="1">IF(AND(TRIM($B125)&lt;&gt;"",$E125&lt;&gt;"",$EP125=""),MAX($A$112:A124)+1,"")</f>
        <v>#NAME?</v>
      </c>
      <c r="B125" s="312"/>
      <c r="C125" s="531" t="str">
        <f>IF(ISBLANK(D125)=FALSE,VLOOKUP(D125,Довідники!$B$2:$C$45,2,FALSE),"")</f>
        <v/>
      </c>
      <c r="D125" s="410"/>
      <c r="E125" s="313"/>
      <c r="F125" s="538" t="str">
        <f>_xlfn.CONCAT(IF($X125=Довідники!$E$4,$R$4&amp;",",""),IF($AE125=Довідники!$E$4,$Y$4&amp;",",""),IF($AL125=Довідники!$E$4,$AF$4&amp;",",""),IF($AS125=Довідники!$E$4,$AM$4&amp;",",""),IF($AZ125=Довідники!$E$4,$AT$4&amp;",",""),IF($BG125=Довідники!$E$4,$BA$4&amp;",",""),IF($BN125=Довідники!$E$4,$BH$4&amp;",",""),IF($BU125=Довідники!$E$4,$BO$4&amp;",",""),IF($CB125=Довідники!$E$4,$BV$4&amp;",",""),IF($CI125=Довідники!$E$4,$CC$4&amp;",",""),IF($CP125=Довідники!$E$4,$CJ$4&amp;",",""),IF($CW125=Довідники!$E$4,$CQ$4&amp;",",""),IF($DD125=Довідники!$E$4,$CX$4&amp;",",""),IF($DK125=Довідники!$E$4,$DE$4&amp;",",""))</f>
        <v/>
      </c>
      <c r="G125" s="538" t="str">
        <f>_xlfn.CONCAT(IF($X125=Довідники!$E$3,$R$4&amp;",",""),IF($X125=Довідники!$E$5,$R$4&amp;"*,",""),IF($AE125=Довідники!$E$3,$Y$4&amp;",",""),IF($AE125=Довідники!$E$5,$Y$4&amp;"*,",""),IF($AL125=Довідники!$E$3,$AF$4&amp;",",""),IF($AL125=Довідники!$E$5,$AF$4&amp;"*,",""),IF($AS125=Довідники!$E$3,$AM$4&amp;",",""),IF($AS125=Довідники!$E$5,$AM$4&amp;"*,",""),IF($AZ125=Довідники!$E$3,$AT$4&amp;",",""),IF($AZ125=Довідники!$E$5,$AT$4&amp;"*,",""),IF($BG125=Довідники!$E$3,$BA$4&amp;",",""),IF($BG125=Довідники!$E$5,$BA$4&amp;"*,",""),IF($BN125=Довідники!$E$3,$BH$4&amp;",",""),IF($BN125=Довідники!$E$5,$BH$4&amp;"*,",""),IF($BU125=Довідники!$E$3,$BO$4&amp;",",""),IF($BU125=Довідники!$E$5,$BO$4&amp;"*,",""),IF($CB125=Довідники!$E$3,$BV$4&amp;",",""),IF($CB125=Довідники!$E$5,$BV$4&amp;"*,",""),IF($CI125=Довідники!$E$3,$CC$4&amp;",",""),IF($CI125=Довідники!$E$5,$CC$4&amp;"*,",""),IF($CP125=Довідники!$E$3,$CJ$4&amp;",",""),IF($CP125=Довідники!$E$5,$CJ$4&amp;"*,",""),IF($CW125=Довідники!$E$3,$CQ$4&amp;",",""),IF($CW125=Довідники!$E$5,$CQ$4&amp;"*,",""),IF($DD125=Довідники!$E$3,$CX$4&amp;",",""),IF($DD125=Довідники!$E$5,$CX$4&amp;"*,",""),IF($DK125=Довідники!$E$3,$DE$4&amp;",",""),IF($DK125=Довідники!$E$5,$DE$4&amp;"*,",""))</f>
        <v/>
      </c>
      <c r="H125" s="538" t="str">
        <f>_xlfn.CONCAT(IF($W125=Довідники!$N$4,$R$4&amp;",",""),IF($AD125=Довідники!$N$4,$Y$4&amp;",",""),IF($AK125=Довідники!$N$4,$AF$4&amp;",",""),IF($AR125=Довідники!$N$4,$AM$4&amp;",",""),IF($AY125=Довідники!$N$4,$AT$4&amp;",",""),IF($BF125=Довідники!$N$4,$BA$4&amp;",",""),IF($BM125=Довідники!$N$4,$BH$4&amp;",",""),IF($BT125=Довідники!$N$4,$BO$4&amp;",",""),IF($CA125=Довідники!$N$4,$BV$4&amp;",",""),IF($CH125=Довідники!$N$4,$CC$4&amp;",",""),IF($CO125=Довідники!$N$4,$CJ$4&amp;",",""),IF($CV125=Довідники!$N$4,$CQ$4&amp;",",""),IF($DC125=Довідники!$N$4,$CX$4&amp;",",""),IF($DJ125=Довідники!$N$4,$DE$4&amp;",",""))</f>
        <v/>
      </c>
      <c r="I125" s="538" t="str">
        <f>_xlfn.CONCAT(IF($W125=Довідники!$N$3,$R$4&amp;",",""),IF($AD125=Довідники!$N$3,$Y$4&amp;",",""),IF($AK125=Довідники!$N$3,$AF$4&amp;",",""),IF($AR125=Довідники!$N$3,$AM$4&amp;",",""),IF($AY125=Довідники!$N$3,$AT$4&amp;",",""),IF($BF125=Довідники!$N$3,$BA$4&amp;",",""),IF($BM125=Довідники!$N$3,$BH$4&amp;",",""),IF($BT125=Довідники!$N$3,$BO$4&amp;",",""),IF($CA125=Довідники!$N$3,$BV$4&amp;",",""),IF($CH125=Довідники!$N$3,$CC$4&amp;",",""),IF($CO125=Довідники!$N$3,$CJ$4&amp;",",""),IF($CV125=Довідники!$N$3,$CQ$4&amp;",",""),IF($DC125=Довідники!$N$3,$CX$4&amp;",",""),IF($DJ125=Довідники!$N$3,$DE$4&amp;",",""))</f>
        <v/>
      </c>
      <c r="J125" s="538"/>
      <c r="K125" s="538"/>
      <c r="L125" s="538">
        <f t="shared" ca="1" si="65"/>
        <v>0</v>
      </c>
      <c r="M125" s="539">
        <f t="shared" ca="1" si="66"/>
        <v>0</v>
      </c>
      <c r="N125" s="539">
        <f t="shared" ca="1" si="67"/>
        <v>0</v>
      </c>
      <c r="O125" s="540">
        <f t="shared" ca="1" si="68"/>
        <v>0</v>
      </c>
      <c r="P125" s="541" t="str">
        <f t="shared" si="69"/>
        <v/>
      </c>
      <c r="Q125" s="542" t="str">
        <f>IF(IF(TRIM(P125)="",FALSE,OR($P125&lt;Довідники!$J$8,$P125&gt;Довідники!$K$8)),"!","")</f>
        <v/>
      </c>
      <c r="R125" s="172"/>
      <c r="S125" s="169"/>
      <c r="T125" s="169"/>
      <c r="U125" s="549">
        <f t="shared" si="101"/>
        <v>0</v>
      </c>
      <c r="V125" s="539"/>
      <c r="W125" s="175"/>
      <c r="X125" s="176"/>
      <c r="Y125" s="172"/>
      <c r="Z125" s="169"/>
      <c r="AA125" s="169"/>
      <c r="AB125" s="549">
        <f t="shared" si="102"/>
        <v>0</v>
      </c>
      <c r="AC125" s="539"/>
      <c r="AD125" s="175"/>
      <c r="AE125" s="176"/>
      <c r="AF125" s="172"/>
      <c r="AG125" s="169"/>
      <c r="AH125" s="169"/>
      <c r="AI125" s="549">
        <f t="shared" si="103"/>
        <v>0</v>
      </c>
      <c r="AJ125" s="539"/>
      <c r="AK125" s="175"/>
      <c r="AL125" s="176"/>
      <c r="AM125" s="172"/>
      <c r="AN125" s="169"/>
      <c r="AO125" s="169"/>
      <c r="AP125" s="549">
        <f t="shared" si="104"/>
        <v>0</v>
      </c>
      <c r="AQ125" s="539"/>
      <c r="AR125" s="175"/>
      <c r="AS125" s="176"/>
      <c r="AT125" s="172"/>
      <c r="AU125" s="169"/>
      <c r="AV125" s="169"/>
      <c r="AW125" s="549">
        <f t="shared" si="105"/>
        <v>0</v>
      </c>
      <c r="AX125" s="539"/>
      <c r="AY125" s="175"/>
      <c r="AZ125" s="176"/>
      <c r="BA125" s="172"/>
      <c r="BB125" s="169"/>
      <c r="BC125" s="169"/>
      <c r="BD125" s="549">
        <f t="shared" si="106"/>
        <v>0</v>
      </c>
      <c r="BE125" s="539"/>
      <c r="BF125" s="175"/>
      <c r="BG125" s="176"/>
      <c r="BH125" s="172"/>
      <c r="BI125" s="169"/>
      <c r="BJ125" s="169"/>
      <c r="BK125" s="549">
        <f t="shared" si="107"/>
        <v>0</v>
      </c>
      <c r="BL125" s="539"/>
      <c r="BM125" s="175"/>
      <c r="BN125" s="176"/>
      <c r="BO125" s="172"/>
      <c r="BP125" s="169"/>
      <c r="BQ125" s="169"/>
      <c r="BR125" s="549">
        <f t="shared" si="108"/>
        <v>0</v>
      </c>
      <c r="BS125" s="539"/>
      <c r="BT125" s="175"/>
      <c r="BU125" s="176"/>
      <c r="BV125" s="172"/>
      <c r="BW125" s="169"/>
      <c r="BX125" s="169"/>
      <c r="BY125" s="549">
        <f t="shared" si="109"/>
        <v>0</v>
      </c>
      <c r="BZ125" s="539"/>
      <c r="CA125" s="175"/>
      <c r="CB125" s="176"/>
      <c r="CC125" s="172"/>
      <c r="CD125" s="169"/>
      <c r="CE125" s="169"/>
      <c r="CF125" s="549">
        <f t="shared" si="110"/>
        <v>0</v>
      </c>
      <c r="CG125" s="539"/>
      <c r="CH125" s="175"/>
      <c r="CI125" s="176"/>
      <c r="CJ125" s="172"/>
      <c r="CK125" s="169"/>
      <c r="CL125" s="169"/>
      <c r="CM125" s="549">
        <f t="shared" si="111"/>
        <v>0</v>
      </c>
      <c r="CN125" s="539"/>
      <c r="CO125" s="175"/>
      <c r="CP125" s="176"/>
      <c r="CQ125" s="172"/>
      <c r="CR125" s="169"/>
      <c r="CS125" s="169"/>
      <c r="CT125" s="549">
        <f t="shared" si="112"/>
        <v>0</v>
      </c>
      <c r="CU125" s="539"/>
      <c r="CV125" s="175"/>
      <c r="CW125" s="176"/>
      <c r="CX125" s="361"/>
      <c r="CY125" s="108"/>
      <c r="CZ125" s="108"/>
      <c r="DA125" s="549">
        <f t="shared" si="113"/>
        <v>0</v>
      </c>
      <c r="DB125" s="539"/>
      <c r="DC125" s="439"/>
      <c r="DD125" s="439"/>
      <c r="DE125" s="108"/>
      <c r="DF125" s="108"/>
      <c r="DG125" s="108"/>
      <c r="DH125" s="549">
        <f t="shared" si="114"/>
        <v>0</v>
      </c>
      <c r="DI125" s="539"/>
      <c r="DJ125" s="439"/>
      <c r="DK125" s="440"/>
      <c r="DL125" s="555">
        <f t="shared" ca="1" si="70"/>
        <v>0</v>
      </c>
      <c r="DM125" s="539">
        <f>DN125*Довідники!$H$2</f>
        <v>0</v>
      </c>
      <c r="DN125" s="549">
        <f t="shared" si="115"/>
        <v>0</v>
      </c>
      <c r="DO125" s="541" t="str">
        <f t="shared" si="116"/>
        <v xml:space="preserve"> </v>
      </c>
      <c r="DP125" s="556" t="str">
        <f>IF(OR(DO125&lt;Довідники!$J$3, DO125&gt;Довідники!$K$3), "!", "")</f>
        <v>!</v>
      </c>
      <c r="DQ125" s="557"/>
      <c r="DR125" s="558" t="str">
        <f t="shared" si="117"/>
        <v/>
      </c>
      <c r="DS125" s="528"/>
      <c r="DT125" s="555"/>
      <c r="DU125" s="539"/>
      <c r="DV125" s="539"/>
      <c r="DW125" s="540"/>
      <c r="DX125" s="557"/>
      <c r="DY125" s="568"/>
      <c r="DZ125" s="569"/>
      <c r="EA125" s="570"/>
      <c r="ED125" s="91" t="e">
        <f t="shared" ca="1" si="71"/>
        <v>#NAME?</v>
      </c>
      <c r="EE125" s="91" t="e">
        <f t="shared" ca="1" si="72"/>
        <v>#NAME?</v>
      </c>
      <c r="EF125" s="91" t="e">
        <f t="shared" ca="1" si="73"/>
        <v>#NAME?</v>
      </c>
      <c r="EG125" s="91" t="e">
        <f t="shared" ca="1" si="74"/>
        <v>#NAME?</v>
      </c>
      <c r="EH125" s="91" t="e">
        <f t="shared" ca="1" si="75"/>
        <v>#NAME?</v>
      </c>
      <c r="EI125" s="91" t="e">
        <f t="shared" ca="1" si="76"/>
        <v>#NAME?</v>
      </c>
      <c r="EJ125" s="91" t="e">
        <f t="shared" ca="1" si="77"/>
        <v>#NAME?</v>
      </c>
      <c r="EL125" s="207" t="str">
        <f t="shared" ca="1" si="100"/>
        <v/>
      </c>
      <c r="EM125" s="91" t="str">
        <f t="shared" si="79"/>
        <v/>
      </c>
      <c r="EN125" s="91" t="str" cm="1">
        <f t="array" ref="EN125">IF(OR(SUM(ISTEXT(R125:T125)*1,ISNUMBER(W125:X125)*1)&gt;0,SUM(ISTEXT(Y125:AA125)*1,ISNUMBER(AD125:AE125)*1)&gt;0,SUM(ISTEXT(AF125:AH125)*1,ISNUMBER(AK125:AL125)*1)&gt;0,SUM(ISTEXT(AM125:AO125)*1,ISNUMBER(AR125:AS125)*1)&gt;0,SUM(ISTEXT(AT125:AV125)*1,ISNUMBER(AY125:AZ125)*1)&gt;0,SUM(ISTEXT(BA125:BC125)*1,ISNUMBER(BF125:BG125)*1)&gt;0,SUM(ISTEXT(BH125:BJ125)*1,ISNUMBER(BM125:BN125)*1)&gt;0,SUM(ISTEXT(BO125:BQ125)*1,ISNUMBER(BT125:BU125)*1)&gt;0,SUM(ISTEXT(BV125:BX125)*1,ISNUMBER(CA125:CB125)*1)&gt;0,SUM(ISTEXT(CC125:CE125)*1,ISNUMBER(CH125:CI125)*1)&gt;0,SUM(ISTEXT(CJ125:CL125)*1,ISNUMBER(CO125:CP125)*1)&gt;0,SUM(ISTEXT(CQ125:CS125)*1,ISNUMBER(CV125:CW125)*1)&gt;0),"!","")</f>
        <v/>
      </c>
      <c r="EO125" s="91" t="e">
        <f t="shared" ca="1" si="80"/>
        <v>#NAME?</v>
      </c>
      <c r="EP125" s="74" t="e">
        <f t="shared" ca="1" si="81"/>
        <v>#NAME?</v>
      </c>
    </row>
    <row r="126" spans="1:146" hidden="1" x14ac:dyDescent="0.2">
      <c r="A126" s="528" t="e">
        <f ca="1">IF(AND(TRIM($B126)&lt;&gt;"",$E126&lt;&gt;"",$EP126=""),MAX($A$112:A125)+1,"")</f>
        <v>#NAME?</v>
      </c>
      <c r="B126" s="312"/>
      <c r="C126" s="531" t="str">
        <f>IF(ISBLANK(D126)=FALSE,VLOOKUP(D126,Довідники!$B$2:$C$45,2,FALSE),"")</f>
        <v/>
      </c>
      <c r="D126" s="410"/>
      <c r="E126" s="313"/>
      <c r="F126" s="538" t="str">
        <f>_xlfn.CONCAT(IF($X126=Довідники!$E$4,$R$4&amp;",",""),IF($AE126=Довідники!$E$4,$Y$4&amp;",",""),IF($AL126=Довідники!$E$4,$AF$4&amp;",",""),IF($AS126=Довідники!$E$4,$AM$4&amp;",",""),IF($AZ126=Довідники!$E$4,$AT$4&amp;",",""),IF($BG126=Довідники!$E$4,$BA$4&amp;",",""),IF($BN126=Довідники!$E$4,$BH$4&amp;",",""),IF($BU126=Довідники!$E$4,$BO$4&amp;",",""),IF($CB126=Довідники!$E$4,$BV$4&amp;",",""),IF($CI126=Довідники!$E$4,$CC$4&amp;",",""),IF($CP126=Довідники!$E$4,$CJ$4&amp;",",""),IF($CW126=Довідники!$E$4,$CQ$4&amp;",",""),IF($DD126=Довідники!$E$4,$CX$4&amp;",",""),IF($DK126=Довідники!$E$4,$DE$4&amp;",",""))</f>
        <v/>
      </c>
      <c r="G126" s="538" t="str">
        <f>_xlfn.CONCAT(IF($X126=Довідники!$E$3,$R$4&amp;",",""),IF($X126=Довідники!$E$5,$R$4&amp;"*,",""),IF($AE126=Довідники!$E$3,$Y$4&amp;",",""),IF($AE126=Довідники!$E$5,$Y$4&amp;"*,",""),IF($AL126=Довідники!$E$3,$AF$4&amp;",",""),IF($AL126=Довідники!$E$5,$AF$4&amp;"*,",""),IF($AS126=Довідники!$E$3,$AM$4&amp;",",""),IF($AS126=Довідники!$E$5,$AM$4&amp;"*,",""),IF($AZ126=Довідники!$E$3,$AT$4&amp;",",""),IF($AZ126=Довідники!$E$5,$AT$4&amp;"*,",""),IF($BG126=Довідники!$E$3,$BA$4&amp;",",""),IF($BG126=Довідники!$E$5,$BA$4&amp;"*,",""),IF($BN126=Довідники!$E$3,$BH$4&amp;",",""),IF($BN126=Довідники!$E$5,$BH$4&amp;"*,",""),IF($BU126=Довідники!$E$3,$BO$4&amp;",",""),IF($BU126=Довідники!$E$5,$BO$4&amp;"*,",""),IF($CB126=Довідники!$E$3,$BV$4&amp;",",""),IF($CB126=Довідники!$E$5,$BV$4&amp;"*,",""),IF($CI126=Довідники!$E$3,$CC$4&amp;",",""),IF($CI126=Довідники!$E$5,$CC$4&amp;"*,",""),IF($CP126=Довідники!$E$3,$CJ$4&amp;",",""),IF($CP126=Довідники!$E$5,$CJ$4&amp;"*,",""),IF($CW126=Довідники!$E$3,$CQ$4&amp;",",""),IF($CW126=Довідники!$E$5,$CQ$4&amp;"*,",""),IF($DD126=Довідники!$E$3,$CX$4&amp;",",""),IF($DD126=Довідники!$E$5,$CX$4&amp;"*,",""),IF($DK126=Довідники!$E$3,$DE$4&amp;",",""),IF($DK126=Довідники!$E$5,$DE$4&amp;"*,",""))</f>
        <v/>
      </c>
      <c r="H126" s="538" t="str">
        <f>_xlfn.CONCAT(IF($W126=Довідники!$N$4,$R$4&amp;",",""),IF($AD126=Довідники!$N$4,$Y$4&amp;",",""),IF($AK126=Довідники!$N$4,$AF$4&amp;",",""),IF($AR126=Довідники!$N$4,$AM$4&amp;",",""),IF($AY126=Довідники!$N$4,$AT$4&amp;",",""),IF($BF126=Довідники!$N$4,$BA$4&amp;",",""),IF($BM126=Довідники!$N$4,$BH$4&amp;",",""),IF($BT126=Довідники!$N$4,$BO$4&amp;",",""),IF($CA126=Довідники!$N$4,$BV$4&amp;",",""),IF($CH126=Довідники!$N$4,$CC$4&amp;",",""),IF($CO126=Довідники!$N$4,$CJ$4&amp;",",""),IF($CV126=Довідники!$N$4,$CQ$4&amp;",",""),IF($DC126=Довідники!$N$4,$CX$4&amp;",",""),IF($DJ126=Довідники!$N$4,$DE$4&amp;",",""))</f>
        <v/>
      </c>
      <c r="I126" s="538" t="str">
        <f>_xlfn.CONCAT(IF($W126=Довідники!$N$3,$R$4&amp;",",""),IF($AD126=Довідники!$N$3,$Y$4&amp;",",""),IF($AK126=Довідники!$N$3,$AF$4&amp;",",""),IF($AR126=Довідники!$N$3,$AM$4&amp;",",""),IF($AY126=Довідники!$N$3,$AT$4&amp;",",""),IF($BF126=Довідники!$N$3,$BA$4&amp;",",""),IF($BM126=Довідники!$N$3,$BH$4&amp;",",""),IF($BT126=Довідники!$N$3,$BO$4&amp;",",""),IF($CA126=Довідники!$N$3,$BV$4&amp;",",""),IF($CH126=Довідники!$N$3,$CC$4&amp;",",""),IF($CO126=Довідники!$N$3,$CJ$4&amp;",",""),IF($CV126=Довідники!$N$3,$CQ$4&amp;",",""),IF($DC126=Довідники!$N$3,$CX$4&amp;",",""),IF($DJ126=Довідники!$N$3,$DE$4&amp;",",""))</f>
        <v/>
      </c>
      <c r="J126" s="538"/>
      <c r="K126" s="538"/>
      <c r="L126" s="538">
        <f t="shared" ca="1" si="65"/>
        <v>0</v>
      </c>
      <c r="M126" s="539">
        <f t="shared" ca="1" si="66"/>
        <v>0</v>
      </c>
      <c r="N126" s="539">
        <f t="shared" ca="1" si="67"/>
        <v>0</v>
      </c>
      <c r="O126" s="540">
        <f t="shared" ca="1" si="68"/>
        <v>0</v>
      </c>
      <c r="P126" s="541" t="str">
        <f t="shared" si="69"/>
        <v/>
      </c>
      <c r="Q126" s="542" t="str">
        <f>IF(IF(TRIM(P126)="",FALSE,OR($P126&lt;Довідники!$J$8,$P126&gt;Довідники!$K$8)),"!","")</f>
        <v/>
      </c>
      <c r="R126" s="172"/>
      <c r="S126" s="169"/>
      <c r="T126" s="169"/>
      <c r="U126" s="549">
        <f t="shared" si="101"/>
        <v>0</v>
      </c>
      <c r="V126" s="539"/>
      <c r="W126" s="175"/>
      <c r="X126" s="176"/>
      <c r="Y126" s="172"/>
      <c r="Z126" s="169"/>
      <c r="AA126" s="169"/>
      <c r="AB126" s="549">
        <f t="shared" si="102"/>
        <v>0</v>
      </c>
      <c r="AC126" s="539"/>
      <c r="AD126" s="175"/>
      <c r="AE126" s="176"/>
      <c r="AF126" s="172"/>
      <c r="AG126" s="169"/>
      <c r="AH126" s="169"/>
      <c r="AI126" s="549">
        <f t="shared" si="103"/>
        <v>0</v>
      </c>
      <c r="AJ126" s="539"/>
      <c r="AK126" s="175"/>
      <c r="AL126" s="176"/>
      <c r="AM126" s="172"/>
      <c r="AN126" s="169"/>
      <c r="AO126" s="169"/>
      <c r="AP126" s="549">
        <f t="shared" si="104"/>
        <v>0</v>
      </c>
      <c r="AQ126" s="539"/>
      <c r="AR126" s="175"/>
      <c r="AS126" s="176"/>
      <c r="AT126" s="172"/>
      <c r="AU126" s="169"/>
      <c r="AV126" s="169"/>
      <c r="AW126" s="549">
        <f t="shared" si="105"/>
        <v>0</v>
      </c>
      <c r="AX126" s="539"/>
      <c r="AY126" s="175"/>
      <c r="AZ126" s="176"/>
      <c r="BA126" s="172"/>
      <c r="BB126" s="169"/>
      <c r="BC126" s="169"/>
      <c r="BD126" s="549">
        <f t="shared" si="106"/>
        <v>0</v>
      </c>
      <c r="BE126" s="539"/>
      <c r="BF126" s="175"/>
      <c r="BG126" s="176"/>
      <c r="BH126" s="172"/>
      <c r="BI126" s="169"/>
      <c r="BJ126" s="169"/>
      <c r="BK126" s="549">
        <f t="shared" si="107"/>
        <v>0</v>
      </c>
      <c r="BL126" s="539"/>
      <c r="BM126" s="175"/>
      <c r="BN126" s="176"/>
      <c r="BO126" s="172"/>
      <c r="BP126" s="169"/>
      <c r="BQ126" s="169"/>
      <c r="BR126" s="549">
        <f t="shared" si="108"/>
        <v>0</v>
      </c>
      <c r="BS126" s="539"/>
      <c r="BT126" s="175"/>
      <c r="BU126" s="176"/>
      <c r="BV126" s="172"/>
      <c r="BW126" s="169"/>
      <c r="BX126" s="169"/>
      <c r="BY126" s="549">
        <f t="shared" si="109"/>
        <v>0</v>
      </c>
      <c r="BZ126" s="539"/>
      <c r="CA126" s="175"/>
      <c r="CB126" s="176"/>
      <c r="CC126" s="172"/>
      <c r="CD126" s="169"/>
      <c r="CE126" s="169"/>
      <c r="CF126" s="549">
        <f t="shared" si="110"/>
        <v>0</v>
      </c>
      <c r="CG126" s="539"/>
      <c r="CH126" s="175"/>
      <c r="CI126" s="176"/>
      <c r="CJ126" s="172"/>
      <c r="CK126" s="169"/>
      <c r="CL126" s="169"/>
      <c r="CM126" s="549">
        <f t="shared" si="111"/>
        <v>0</v>
      </c>
      <c r="CN126" s="539"/>
      <c r="CO126" s="175"/>
      <c r="CP126" s="176"/>
      <c r="CQ126" s="172"/>
      <c r="CR126" s="169"/>
      <c r="CS126" s="169"/>
      <c r="CT126" s="549">
        <f t="shared" si="112"/>
        <v>0</v>
      </c>
      <c r="CU126" s="539"/>
      <c r="CV126" s="175"/>
      <c r="CW126" s="176"/>
      <c r="CX126" s="361"/>
      <c r="CY126" s="108"/>
      <c r="CZ126" s="108"/>
      <c r="DA126" s="549">
        <f t="shared" si="113"/>
        <v>0</v>
      </c>
      <c r="DB126" s="539"/>
      <c r="DC126" s="439"/>
      <c r="DD126" s="439"/>
      <c r="DE126" s="108"/>
      <c r="DF126" s="108"/>
      <c r="DG126" s="108"/>
      <c r="DH126" s="549">
        <f t="shared" si="114"/>
        <v>0</v>
      </c>
      <c r="DI126" s="539"/>
      <c r="DJ126" s="439"/>
      <c r="DK126" s="440"/>
      <c r="DL126" s="555">
        <f t="shared" ca="1" si="70"/>
        <v>0</v>
      </c>
      <c r="DM126" s="539">
        <f>DN126*Довідники!$H$2</f>
        <v>0</v>
      </c>
      <c r="DN126" s="549">
        <f t="shared" si="115"/>
        <v>0</v>
      </c>
      <c r="DO126" s="541" t="str">
        <f t="shared" si="116"/>
        <v xml:space="preserve"> </v>
      </c>
      <c r="DP126" s="556" t="str">
        <f>IF(OR(DO126&lt;Довідники!$J$3, DO126&gt;Довідники!$K$3), "!", "")</f>
        <v>!</v>
      </c>
      <c r="DQ126" s="557"/>
      <c r="DR126" s="558" t="str">
        <f t="shared" si="117"/>
        <v/>
      </c>
      <c r="DS126" s="528"/>
      <c r="DT126" s="555"/>
      <c r="DU126" s="539"/>
      <c r="DV126" s="539"/>
      <c r="DW126" s="540"/>
      <c r="DX126" s="557"/>
      <c r="DY126" s="568"/>
      <c r="DZ126" s="569"/>
      <c r="EA126" s="570"/>
      <c r="ED126" s="91" t="e">
        <f t="shared" ca="1" si="71"/>
        <v>#NAME?</v>
      </c>
      <c r="EE126" s="91" t="e">
        <f t="shared" ca="1" si="72"/>
        <v>#NAME?</v>
      </c>
      <c r="EF126" s="91" t="e">
        <f t="shared" ca="1" si="73"/>
        <v>#NAME?</v>
      </c>
      <c r="EG126" s="91" t="e">
        <f t="shared" ca="1" si="74"/>
        <v>#NAME?</v>
      </c>
      <c r="EH126" s="91" t="e">
        <f t="shared" ca="1" si="75"/>
        <v>#NAME?</v>
      </c>
      <c r="EI126" s="91" t="e">
        <f t="shared" ca="1" si="76"/>
        <v>#NAME?</v>
      </c>
      <c r="EJ126" s="91" t="e">
        <f t="shared" ca="1" si="77"/>
        <v>#NAME?</v>
      </c>
      <c r="EL126" s="207" t="str">
        <f t="shared" ca="1" si="100"/>
        <v/>
      </c>
      <c r="EM126" s="91" t="str">
        <f t="shared" si="79"/>
        <v/>
      </c>
      <c r="EN126" s="91" t="str" cm="1">
        <f t="array" ref="EN126">IF(OR(SUM(ISTEXT(R126:T126)*1,ISNUMBER(W126:X126)*1)&gt;0,SUM(ISTEXT(Y126:AA126)*1,ISNUMBER(AD126:AE126)*1)&gt;0,SUM(ISTEXT(AF126:AH126)*1,ISNUMBER(AK126:AL126)*1)&gt;0,SUM(ISTEXT(AM126:AO126)*1,ISNUMBER(AR126:AS126)*1)&gt;0,SUM(ISTEXT(AT126:AV126)*1,ISNUMBER(AY126:AZ126)*1)&gt;0,SUM(ISTEXT(BA126:BC126)*1,ISNUMBER(BF126:BG126)*1)&gt;0,SUM(ISTEXT(BH126:BJ126)*1,ISNUMBER(BM126:BN126)*1)&gt;0,SUM(ISTEXT(BO126:BQ126)*1,ISNUMBER(BT126:BU126)*1)&gt;0,SUM(ISTEXT(BV126:BX126)*1,ISNUMBER(CA126:CB126)*1)&gt;0,SUM(ISTEXT(CC126:CE126)*1,ISNUMBER(CH126:CI126)*1)&gt;0,SUM(ISTEXT(CJ126:CL126)*1,ISNUMBER(CO126:CP126)*1)&gt;0,SUM(ISTEXT(CQ126:CS126)*1,ISNUMBER(CV126:CW126)*1)&gt;0),"!","")</f>
        <v/>
      </c>
      <c r="EO126" s="91" t="e">
        <f t="shared" ca="1" si="80"/>
        <v>#NAME?</v>
      </c>
      <c r="EP126" s="74" t="e">
        <f t="shared" ca="1" si="81"/>
        <v>#NAME?</v>
      </c>
    </row>
    <row r="127" spans="1:146" hidden="1" x14ac:dyDescent="0.2">
      <c r="A127" s="528" t="e">
        <f ca="1">IF(AND(TRIM($B127)&lt;&gt;"",$E127&lt;&gt;"",$EP127=""),MAX($A$112:A126)+1,"")</f>
        <v>#NAME?</v>
      </c>
      <c r="B127" s="312"/>
      <c r="C127" s="531" t="str">
        <f>IF(ISBLANK(D127)=FALSE,VLOOKUP(D127,Довідники!$B$2:$C$45,2,FALSE),"")</f>
        <v/>
      </c>
      <c r="D127" s="410"/>
      <c r="E127" s="313"/>
      <c r="F127" s="538" t="str">
        <f>_xlfn.CONCAT(IF($X127=Довідники!$E$4,$R$4&amp;",",""),IF($AE127=Довідники!$E$4,$Y$4&amp;",",""),IF($AL127=Довідники!$E$4,$AF$4&amp;",",""),IF($AS127=Довідники!$E$4,$AM$4&amp;",",""),IF($AZ127=Довідники!$E$4,$AT$4&amp;",",""),IF($BG127=Довідники!$E$4,$BA$4&amp;",",""),IF($BN127=Довідники!$E$4,$BH$4&amp;",",""),IF($BU127=Довідники!$E$4,$BO$4&amp;",",""),IF($CB127=Довідники!$E$4,$BV$4&amp;",",""),IF($CI127=Довідники!$E$4,$CC$4&amp;",",""),IF($CP127=Довідники!$E$4,$CJ$4&amp;",",""),IF($CW127=Довідники!$E$4,$CQ$4&amp;",",""),IF($DD127=Довідники!$E$4,$CX$4&amp;",",""),IF($DK127=Довідники!$E$4,$DE$4&amp;",",""))</f>
        <v/>
      </c>
      <c r="G127" s="538" t="str">
        <f>_xlfn.CONCAT(IF($X127=Довідники!$E$3,$R$4&amp;",",""),IF($X127=Довідники!$E$5,$R$4&amp;"*,",""),IF($AE127=Довідники!$E$3,$Y$4&amp;",",""),IF($AE127=Довідники!$E$5,$Y$4&amp;"*,",""),IF($AL127=Довідники!$E$3,$AF$4&amp;",",""),IF($AL127=Довідники!$E$5,$AF$4&amp;"*,",""),IF($AS127=Довідники!$E$3,$AM$4&amp;",",""),IF($AS127=Довідники!$E$5,$AM$4&amp;"*,",""),IF($AZ127=Довідники!$E$3,$AT$4&amp;",",""),IF($AZ127=Довідники!$E$5,$AT$4&amp;"*,",""),IF($BG127=Довідники!$E$3,$BA$4&amp;",",""),IF($BG127=Довідники!$E$5,$BA$4&amp;"*,",""),IF($BN127=Довідники!$E$3,$BH$4&amp;",",""),IF($BN127=Довідники!$E$5,$BH$4&amp;"*,",""),IF($BU127=Довідники!$E$3,$BO$4&amp;",",""),IF($BU127=Довідники!$E$5,$BO$4&amp;"*,",""),IF($CB127=Довідники!$E$3,$BV$4&amp;",",""),IF($CB127=Довідники!$E$5,$BV$4&amp;"*,",""),IF($CI127=Довідники!$E$3,$CC$4&amp;",",""),IF($CI127=Довідники!$E$5,$CC$4&amp;"*,",""),IF($CP127=Довідники!$E$3,$CJ$4&amp;",",""),IF($CP127=Довідники!$E$5,$CJ$4&amp;"*,",""),IF($CW127=Довідники!$E$3,$CQ$4&amp;",",""),IF($CW127=Довідники!$E$5,$CQ$4&amp;"*,",""),IF($DD127=Довідники!$E$3,$CX$4&amp;",",""),IF($DD127=Довідники!$E$5,$CX$4&amp;"*,",""),IF($DK127=Довідники!$E$3,$DE$4&amp;",",""),IF($DK127=Довідники!$E$5,$DE$4&amp;"*,",""))</f>
        <v/>
      </c>
      <c r="H127" s="538" t="str">
        <f>_xlfn.CONCAT(IF($W127=Довідники!$N$4,$R$4&amp;",",""),IF($AD127=Довідники!$N$4,$Y$4&amp;",",""),IF($AK127=Довідники!$N$4,$AF$4&amp;",",""),IF($AR127=Довідники!$N$4,$AM$4&amp;",",""),IF($AY127=Довідники!$N$4,$AT$4&amp;",",""),IF($BF127=Довідники!$N$4,$BA$4&amp;",",""),IF($BM127=Довідники!$N$4,$BH$4&amp;",",""),IF($BT127=Довідники!$N$4,$BO$4&amp;",",""),IF($CA127=Довідники!$N$4,$BV$4&amp;",",""),IF($CH127=Довідники!$N$4,$CC$4&amp;",",""),IF($CO127=Довідники!$N$4,$CJ$4&amp;",",""),IF($CV127=Довідники!$N$4,$CQ$4&amp;",",""),IF($DC127=Довідники!$N$4,$CX$4&amp;",",""),IF($DJ127=Довідники!$N$4,$DE$4&amp;",",""))</f>
        <v/>
      </c>
      <c r="I127" s="538" t="str">
        <f>_xlfn.CONCAT(IF($W127=Довідники!$N$3,$R$4&amp;",",""),IF($AD127=Довідники!$N$3,$Y$4&amp;",",""),IF($AK127=Довідники!$N$3,$AF$4&amp;",",""),IF($AR127=Довідники!$N$3,$AM$4&amp;",",""),IF($AY127=Довідники!$N$3,$AT$4&amp;",",""),IF($BF127=Довідники!$N$3,$BA$4&amp;",",""),IF($BM127=Довідники!$N$3,$BH$4&amp;",",""),IF($BT127=Довідники!$N$3,$BO$4&amp;",",""),IF($CA127=Довідники!$N$3,$BV$4&amp;",",""),IF($CH127=Довідники!$N$3,$CC$4&amp;",",""),IF($CO127=Довідники!$N$3,$CJ$4&amp;",",""),IF($CV127=Довідники!$N$3,$CQ$4&amp;",",""),IF($DC127=Довідники!$N$3,$CX$4&amp;",",""),IF($DJ127=Довідники!$N$3,$DE$4&amp;",",""))</f>
        <v/>
      </c>
      <c r="J127" s="538"/>
      <c r="K127" s="538"/>
      <c r="L127" s="538">
        <f t="shared" ca="1" si="65"/>
        <v>0</v>
      </c>
      <c r="M127" s="539">
        <f t="shared" ca="1" si="66"/>
        <v>0</v>
      </c>
      <c r="N127" s="539">
        <f t="shared" ca="1" si="67"/>
        <v>0</v>
      </c>
      <c r="O127" s="540">
        <f t="shared" ca="1" si="68"/>
        <v>0</v>
      </c>
      <c r="P127" s="541" t="str">
        <f t="shared" si="69"/>
        <v/>
      </c>
      <c r="Q127" s="542" t="str">
        <f>IF(IF(TRIM(P127)="",FALSE,OR($P127&lt;Довідники!$J$8,$P127&gt;Довідники!$K$8)),"!","")</f>
        <v/>
      </c>
      <c r="R127" s="172"/>
      <c r="S127" s="169"/>
      <c r="T127" s="169"/>
      <c r="U127" s="549">
        <f t="shared" si="101"/>
        <v>0</v>
      </c>
      <c r="V127" s="539"/>
      <c r="W127" s="175"/>
      <c r="X127" s="176"/>
      <c r="Y127" s="172"/>
      <c r="Z127" s="169"/>
      <c r="AA127" s="169"/>
      <c r="AB127" s="549">
        <f t="shared" si="102"/>
        <v>0</v>
      </c>
      <c r="AC127" s="539"/>
      <c r="AD127" s="175"/>
      <c r="AE127" s="176"/>
      <c r="AF127" s="172"/>
      <c r="AG127" s="169"/>
      <c r="AH127" s="169"/>
      <c r="AI127" s="549">
        <f t="shared" si="103"/>
        <v>0</v>
      </c>
      <c r="AJ127" s="539"/>
      <c r="AK127" s="175"/>
      <c r="AL127" s="176"/>
      <c r="AM127" s="172"/>
      <c r="AN127" s="169"/>
      <c r="AO127" s="169"/>
      <c r="AP127" s="549">
        <f t="shared" si="104"/>
        <v>0</v>
      </c>
      <c r="AQ127" s="539"/>
      <c r="AR127" s="175"/>
      <c r="AS127" s="176"/>
      <c r="AT127" s="172"/>
      <c r="AU127" s="169"/>
      <c r="AV127" s="169"/>
      <c r="AW127" s="549">
        <f t="shared" si="105"/>
        <v>0</v>
      </c>
      <c r="AX127" s="539"/>
      <c r="AY127" s="175"/>
      <c r="AZ127" s="176"/>
      <c r="BA127" s="172"/>
      <c r="BB127" s="169"/>
      <c r="BC127" s="169"/>
      <c r="BD127" s="549">
        <f t="shared" si="106"/>
        <v>0</v>
      </c>
      <c r="BE127" s="539"/>
      <c r="BF127" s="175"/>
      <c r="BG127" s="176"/>
      <c r="BH127" s="172"/>
      <c r="BI127" s="169"/>
      <c r="BJ127" s="169"/>
      <c r="BK127" s="549">
        <f t="shared" si="107"/>
        <v>0</v>
      </c>
      <c r="BL127" s="539"/>
      <c r="BM127" s="175"/>
      <c r="BN127" s="176"/>
      <c r="BO127" s="172"/>
      <c r="BP127" s="169"/>
      <c r="BQ127" s="169"/>
      <c r="BR127" s="549">
        <f t="shared" si="108"/>
        <v>0</v>
      </c>
      <c r="BS127" s="539"/>
      <c r="BT127" s="175"/>
      <c r="BU127" s="176"/>
      <c r="BV127" s="172"/>
      <c r="BW127" s="169"/>
      <c r="BX127" s="169"/>
      <c r="BY127" s="549">
        <f t="shared" si="109"/>
        <v>0</v>
      </c>
      <c r="BZ127" s="539"/>
      <c r="CA127" s="175"/>
      <c r="CB127" s="176"/>
      <c r="CC127" s="172"/>
      <c r="CD127" s="169"/>
      <c r="CE127" s="169"/>
      <c r="CF127" s="549">
        <f t="shared" si="110"/>
        <v>0</v>
      </c>
      <c r="CG127" s="539"/>
      <c r="CH127" s="175"/>
      <c r="CI127" s="176"/>
      <c r="CJ127" s="172"/>
      <c r="CK127" s="169"/>
      <c r="CL127" s="169"/>
      <c r="CM127" s="549">
        <f t="shared" si="111"/>
        <v>0</v>
      </c>
      <c r="CN127" s="539"/>
      <c r="CO127" s="175"/>
      <c r="CP127" s="176"/>
      <c r="CQ127" s="172"/>
      <c r="CR127" s="169"/>
      <c r="CS127" s="169"/>
      <c r="CT127" s="549">
        <f t="shared" si="112"/>
        <v>0</v>
      </c>
      <c r="CU127" s="539"/>
      <c r="CV127" s="175"/>
      <c r="CW127" s="176"/>
      <c r="CX127" s="361"/>
      <c r="CY127" s="108"/>
      <c r="CZ127" s="108"/>
      <c r="DA127" s="549">
        <f t="shared" si="113"/>
        <v>0</v>
      </c>
      <c r="DB127" s="539"/>
      <c r="DC127" s="439"/>
      <c r="DD127" s="439"/>
      <c r="DE127" s="108"/>
      <c r="DF127" s="108"/>
      <c r="DG127" s="108"/>
      <c r="DH127" s="549">
        <f t="shared" si="114"/>
        <v>0</v>
      </c>
      <c r="DI127" s="539"/>
      <c r="DJ127" s="439"/>
      <c r="DK127" s="440"/>
      <c r="DL127" s="555">
        <f t="shared" ca="1" si="70"/>
        <v>0</v>
      </c>
      <c r="DM127" s="539">
        <f>DN127*Довідники!$H$2</f>
        <v>0</v>
      </c>
      <c r="DN127" s="549">
        <f t="shared" si="115"/>
        <v>0</v>
      </c>
      <c r="DO127" s="541" t="str">
        <f t="shared" si="116"/>
        <v xml:space="preserve"> </v>
      </c>
      <c r="DP127" s="556" t="str">
        <f>IF(OR(DO127&lt;Довідники!$J$3, DO127&gt;Довідники!$K$3), "!", "")</f>
        <v>!</v>
      </c>
      <c r="DQ127" s="557"/>
      <c r="DR127" s="558" t="str">
        <f t="shared" si="117"/>
        <v/>
      </c>
      <c r="DS127" s="528"/>
      <c r="DT127" s="555"/>
      <c r="DU127" s="539"/>
      <c r="DV127" s="539"/>
      <c r="DW127" s="540"/>
      <c r="DX127" s="557"/>
      <c r="DY127" s="568"/>
      <c r="DZ127" s="569"/>
      <c r="EA127" s="570"/>
      <c r="ED127" s="91" t="e">
        <f t="shared" ca="1" si="71"/>
        <v>#NAME?</v>
      </c>
      <c r="EE127" s="91" t="e">
        <f t="shared" ca="1" si="72"/>
        <v>#NAME?</v>
      </c>
      <c r="EF127" s="91" t="e">
        <f t="shared" ca="1" si="73"/>
        <v>#NAME?</v>
      </c>
      <c r="EG127" s="91" t="e">
        <f t="shared" ca="1" si="74"/>
        <v>#NAME?</v>
      </c>
      <c r="EH127" s="91" t="e">
        <f t="shared" ca="1" si="75"/>
        <v>#NAME?</v>
      </c>
      <c r="EI127" s="91" t="e">
        <f t="shared" ca="1" si="76"/>
        <v>#NAME?</v>
      </c>
      <c r="EJ127" s="91" t="e">
        <f t="shared" ca="1" si="77"/>
        <v>#NAME?</v>
      </c>
      <c r="EL127" s="207" t="str">
        <f t="shared" ca="1" si="100"/>
        <v/>
      </c>
      <c r="EM127" s="91" t="str">
        <f t="shared" si="79"/>
        <v/>
      </c>
      <c r="EN127" s="91" t="str" cm="1">
        <f t="array" ref="EN127">IF(OR(SUM(ISTEXT(R127:T127)*1,ISNUMBER(W127:X127)*1)&gt;0,SUM(ISTEXT(Y127:AA127)*1,ISNUMBER(AD127:AE127)*1)&gt;0,SUM(ISTEXT(AF127:AH127)*1,ISNUMBER(AK127:AL127)*1)&gt;0,SUM(ISTEXT(AM127:AO127)*1,ISNUMBER(AR127:AS127)*1)&gt;0,SUM(ISTEXT(AT127:AV127)*1,ISNUMBER(AY127:AZ127)*1)&gt;0,SUM(ISTEXT(BA127:BC127)*1,ISNUMBER(BF127:BG127)*1)&gt;0,SUM(ISTEXT(BH127:BJ127)*1,ISNUMBER(BM127:BN127)*1)&gt;0,SUM(ISTEXT(BO127:BQ127)*1,ISNUMBER(BT127:BU127)*1)&gt;0,SUM(ISTEXT(BV127:BX127)*1,ISNUMBER(CA127:CB127)*1)&gt;0,SUM(ISTEXT(CC127:CE127)*1,ISNUMBER(CH127:CI127)*1)&gt;0,SUM(ISTEXT(CJ127:CL127)*1,ISNUMBER(CO127:CP127)*1)&gt;0,SUM(ISTEXT(CQ127:CS127)*1,ISNUMBER(CV127:CW127)*1)&gt;0),"!","")</f>
        <v/>
      </c>
      <c r="EO127" s="91" t="e">
        <f t="shared" ca="1" si="80"/>
        <v>#NAME?</v>
      </c>
      <c r="EP127" s="74" t="e">
        <f t="shared" ca="1" si="81"/>
        <v>#NAME?</v>
      </c>
    </row>
    <row r="128" spans="1:146" hidden="1" x14ac:dyDescent="0.2">
      <c r="A128" s="528" t="e">
        <f ca="1">IF(AND(TRIM($B128)&lt;&gt;"",$E128&lt;&gt;"",$EP128=""),MAX($A$112:A127)+1,"")</f>
        <v>#NAME?</v>
      </c>
      <c r="B128" s="312"/>
      <c r="C128" s="531" t="str">
        <f>IF(ISBLANK(D128)=FALSE,VLOOKUP(D128,Довідники!$B$2:$C$45,2,FALSE),"")</f>
        <v/>
      </c>
      <c r="D128" s="410"/>
      <c r="E128" s="313"/>
      <c r="F128" s="538" t="str">
        <f>_xlfn.CONCAT(IF($X128=Довідники!$E$4,$R$4&amp;",",""),IF($AE128=Довідники!$E$4,$Y$4&amp;",",""),IF($AL128=Довідники!$E$4,$AF$4&amp;",",""),IF($AS128=Довідники!$E$4,$AM$4&amp;",",""),IF($AZ128=Довідники!$E$4,$AT$4&amp;",",""),IF($BG128=Довідники!$E$4,$BA$4&amp;",",""),IF($BN128=Довідники!$E$4,$BH$4&amp;",",""),IF($BU128=Довідники!$E$4,$BO$4&amp;",",""),IF($CB128=Довідники!$E$4,$BV$4&amp;",",""),IF($CI128=Довідники!$E$4,$CC$4&amp;",",""),IF($CP128=Довідники!$E$4,$CJ$4&amp;",",""),IF($CW128=Довідники!$E$4,$CQ$4&amp;",",""),IF($DD128=Довідники!$E$4,$CX$4&amp;",",""),IF($DK128=Довідники!$E$4,$DE$4&amp;",",""))</f>
        <v/>
      </c>
      <c r="G128" s="538" t="str">
        <f>_xlfn.CONCAT(IF($X128=Довідники!$E$3,$R$4&amp;",",""),IF($X128=Довідники!$E$5,$R$4&amp;"*,",""),IF($AE128=Довідники!$E$3,$Y$4&amp;",",""),IF($AE128=Довідники!$E$5,$Y$4&amp;"*,",""),IF($AL128=Довідники!$E$3,$AF$4&amp;",",""),IF($AL128=Довідники!$E$5,$AF$4&amp;"*,",""),IF($AS128=Довідники!$E$3,$AM$4&amp;",",""),IF($AS128=Довідники!$E$5,$AM$4&amp;"*,",""),IF($AZ128=Довідники!$E$3,$AT$4&amp;",",""),IF($AZ128=Довідники!$E$5,$AT$4&amp;"*,",""),IF($BG128=Довідники!$E$3,$BA$4&amp;",",""),IF($BG128=Довідники!$E$5,$BA$4&amp;"*,",""),IF($BN128=Довідники!$E$3,$BH$4&amp;",",""),IF($BN128=Довідники!$E$5,$BH$4&amp;"*,",""),IF($BU128=Довідники!$E$3,$BO$4&amp;",",""),IF($BU128=Довідники!$E$5,$BO$4&amp;"*,",""),IF($CB128=Довідники!$E$3,$BV$4&amp;",",""),IF($CB128=Довідники!$E$5,$BV$4&amp;"*,",""),IF($CI128=Довідники!$E$3,$CC$4&amp;",",""),IF($CI128=Довідники!$E$5,$CC$4&amp;"*,",""),IF($CP128=Довідники!$E$3,$CJ$4&amp;",",""),IF($CP128=Довідники!$E$5,$CJ$4&amp;"*,",""),IF($CW128=Довідники!$E$3,$CQ$4&amp;",",""),IF($CW128=Довідники!$E$5,$CQ$4&amp;"*,",""),IF($DD128=Довідники!$E$3,$CX$4&amp;",",""),IF($DD128=Довідники!$E$5,$CX$4&amp;"*,",""),IF($DK128=Довідники!$E$3,$DE$4&amp;",",""),IF($DK128=Довідники!$E$5,$DE$4&amp;"*,",""))</f>
        <v/>
      </c>
      <c r="H128" s="538" t="str">
        <f>_xlfn.CONCAT(IF($W128=Довідники!$N$4,$R$4&amp;",",""),IF($AD128=Довідники!$N$4,$Y$4&amp;",",""),IF($AK128=Довідники!$N$4,$AF$4&amp;",",""),IF($AR128=Довідники!$N$4,$AM$4&amp;",",""),IF($AY128=Довідники!$N$4,$AT$4&amp;",",""),IF($BF128=Довідники!$N$4,$BA$4&amp;",",""),IF($BM128=Довідники!$N$4,$BH$4&amp;",",""),IF($BT128=Довідники!$N$4,$BO$4&amp;",",""),IF($CA128=Довідники!$N$4,$BV$4&amp;",",""),IF($CH128=Довідники!$N$4,$CC$4&amp;",",""),IF($CO128=Довідники!$N$4,$CJ$4&amp;",",""),IF($CV128=Довідники!$N$4,$CQ$4&amp;",",""),IF($DC128=Довідники!$N$4,$CX$4&amp;",",""),IF($DJ128=Довідники!$N$4,$DE$4&amp;",",""))</f>
        <v/>
      </c>
      <c r="I128" s="538" t="str">
        <f>_xlfn.CONCAT(IF($W128=Довідники!$N$3,$R$4&amp;",",""),IF($AD128=Довідники!$N$3,$Y$4&amp;",",""),IF($AK128=Довідники!$N$3,$AF$4&amp;",",""),IF($AR128=Довідники!$N$3,$AM$4&amp;",",""),IF($AY128=Довідники!$N$3,$AT$4&amp;",",""),IF($BF128=Довідники!$N$3,$BA$4&amp;",",""),IF($BM128=Довідники!$N$3,$BH$4&amp;",",""),IF($BT128=Довідники!$N$3,$BO$4&amp;",",""),IF($CA128=Довідники!$N$3,$BV$4&amp;",",""),IF($CH128=Довідники!$N$3,$CC$4&amp;",",""),IF($CO128=Довідники!$N$3,$CJ$4&amp;",",""),IF($CV128=Довідники!$N$3,$CQ$4&amp;",",""),IF($DC128=Довідники!$N$3,$CX$4&amp;",",""),IF($DJ128=Довідники!$N$3,$DE$4&amp;",",""))</f>
        <v/>
      </c>
      <c r="J128" s="538"/>
      <c r="K128" s="538"/>
      <c r="L128" s="538">
        <f t="shared" ca="1" si="65"/>
        <v>0</v>
      </c>
      <c r="M128" s="539">
        <f t="shared" ca="1" si="66"/>
        <v>0</v>
      </c>
      <c r="N128" s="539">
        <f t="shared" ca="1" si="67"/>
        <v>0</v>
      </c>
      <c r="O128" s="540">
        <f t="shared" ca="1" si="68"/>
        <v>0</v>
      </c>
      <c r="P128" s="541" t="str">
        <f t="shared" si="69"/>
        <v/>
      </c>
      <c r="Q128" s="542" t="str">
        <f>IF(IF(TRIM(P128)="",FALSE,OR($P128&lt;Довідники!$J$8,$P128&gt;Довідники!$K$8)),"!","")</f>
        <v/>
      </c>
      <c r="R128" s="172"/>
      <c r="S128" s="169"/>
      <c r="T128" s="169"/>
      <c r="U128" s="549">
        <f t="shared" si="101"/>
        <v>0</v>
      </c>
      <c r="V128" s="539"/>
      <c r="W128" s="175"/>
      <c r="X128" s="176"/>
      <c r="Y128" s="172"/>
      <c r="Z128" s="169"/>
      <c r="AA128" s="169"/>
      <c r="AB128" s="549">
        <f t="shared" si="102"/>
        <v>0</v>
      </c>
      <c r="AC128" s="539"/>
      <c r="AD128" s="175"/>
      <c r="AE128" s="176"/>
      <c r="AF128" s="172"/>
      <c r="AG128" s="169"/>
      <c r="AH128" s="169"/>
      <c r="AI128" s="549">
        <f t="shared" si="103"/>
        <v>0</v>
      </c>
      <c r="AJ128" s="539"/>
      <c r="AK128" s="175"/>
      <c r="AL128" s="176"/>
      <c r="AM128" s="172"/>
      <c r="AN128" s="169"/>
      <c r="AO128" s="169"/>
      <c r="AP128" s="549">
        <f t="shared" si="104"/>
        <v>0</v>
      </c>
      <c r="AQ128" s="539"/>
      <c r="AR128" s="175"/>
      <c r="AS128" s="176"/>
      <c r="AT128" s="172"/>
      <c r="AU128" s="169"/>
      <c r="AV128" s="169"/>
      <c r="AW128" s="549">
        <f t="shared" si="105"/>
        <v>0</v>
      </c>
      <c r="AX128" s="539"/>
      <c r="AY128" s="175"/>
      <c r="AZ128" s="176"/>
      <c r="BA128" s="172"/>
      <c r="BB128" s="169"/>
      <c r="BC128" s="169"/>
      <c r="BD128" s="549">
        <f t="shared" si="106"/>
        <v>0</v>
      </c>
      <c r="BE128" s="539"/>
      <c r="BF128" s="175"/>
      <c r="BG128" s="176"/>
      <c r="BH128" s="172"/>
      <c r="BI128" s="169"/>
      <c r="BJ128" s="169"/>
      <c r="BK128" s="549">
        <f t="shared" si="107"/>
        <v>0</v>
      </c>
      <c r="BL128" s="539"/>
      <c r="BM128" s="175"/>
      <c r="BN128" s="176"/>
      <c r="BO128" s="172"/>
      <c r="BP128" s="169"/>
      <c r="BQ128" s="169"/>
      <c r="BR128" s="549">
        <f t="shared" si="108"/>
        <v>0</v>
      </c>
      <c r="BS128" s="539"/>
      <c r="BT128" s="175"/>
      <c r="BU128" s="176"/>
      <c r="BV128" s="172"/>
      <c r="BW128" s="169"/>
      <c r="BX128" s="169"/>
      <c r="BY128" s="549">
        <f t="shared" si="109"/>
        <v>0</v>
      </c>
      <c r="BZ128" s="539"/>
      <c r="CA128" s="175"/>
      <c r="CB128" s="176"/>
      <c r="CC128" s="172"/>
      <c r="CD128" s="169"/>
      <c r="CE128" s="169"/>
      <c r="CF128" s="549">
        <f t="shared" si="110"/>
        <v>0</v>
      </c>
      <c r="CG128" s="539"/>
      <c r="CH128" s="175"/>
      <c r="CI128" s="176"/>
      <c r="CJ128" s="172"/>
      <c r="CK128" s="169"/>
      <c r="CL128" s="169"/>
      <c r="CM128" s="549">
        <f t="shared" si="111"/>
        <v>0</v>
      </c>
      <c r="CN128" s="539"/>
      <c r="CO128" s="175"/>
      <c r="CP128" s="176"/>
      <c r="CQ128" s="172"/>
      <c r="CR128" s="169"/>
      <c r="CS128" s="169"/>
      <c r="CT128" s="549">
        <f t="shared" si="112"/>
        <v>0</v>
      </c>
      <c r="CU128" s="539"/>
      <c r="CV128" s="175"/>
      <c r="CW128" s="176"/>
      <c r="CX128" s="361"/>
      <c r="CY128" s="108"/>
      <c r="CZ128" s="108"/>
      <c r="DA128" s="549">
        <f t="shared" si="113"/>
        <v>0</v>
      </c>
      <c r="DB128" s="539"/>
      <c r="DC128" s="439"/>
      <c r="DD128" s="439"/>
      <c r="DE128" s="108"/>
      <c r="DF128" s="108"/>
      <c r="DG128" s="108"/>
      <c r="DH128" s="549">
        <f t="shared" si="114"/>
        <v>0</v>
      </c>
      <c r="DI128" s="539"/>
      <c r="DJ128" s="439"/>
      <c r="DK128" s="440"/>
      <c r="DL128" s="555">
        <f t="shared" ca="1" si="70"/>
        <v>0</v>
      </c>
      <c r="DM128" s="539">
        <f>DN128*Довідники!$H$2</f>
        <v>0</v>
      </c>
      <c r="DN128" s="549">
        <f t="shared" si="115"/>
        <v>0</v>
      </c>
      <c r="DO128" s="541" t="str">
        <f t="shared" si="116"/>
        <v xml:space="preserve"> </v>
      </c>
      <c r="DP128" s="556" t="str">
        <f>IF(OR(DO128&lt;Довідники!$J$3, DO128&gt;Довідники!$K$3), "!", "")</f>
        <v>!</v>
      </c>
      <c r="DQ128" s="557"/>
      <c r="DR128" s="558" t="str">
        <f t="shared" si="117"/>
        <v/>
      </c>
      <c r="DS128" s="528"/>
      <c r="DT128" s="555"/>
      <c r="DU128" s="539"/>
      <c r="DV128" s="539"/>
      <c r="DW128" s="540"/>
      <c r="DX128" s="557"/>
      <c r="DY128" s="568"/>
      <c r="DZ128" s="569"/>
      <c r="EA128" s="570"/>
      <c r="ED128" s="91" t="e">
        <f t="shared" ca="1" si="71"/>
        <v>#NAME?</v>
      </c>
      <c r="EE128" s="91" t="e">
        <f t="shared" ca="1" si="72"/>
        <v>#NAME?</v>
      </c>
      <c r="EF128" s="91" t="e">
        <f t="shared" ca="1" si="73"/>
        <v>#NAME?</v>
      </c>
      <c r="EG128" s="91" t="e">
        <f t="shared" ca="1" si="74"/>
        <v>#NAME?</v>
      </c>
      <c r="EH128" s="91" t="e">
        <f t="shared" ca="1" si="75"/>
        <v>#NAME?</v>
      </c>
      <c r="EI128" s="91" t="e">
        <f t="shared" ca="1" si="76"/>
        <v>#NAME?</v>
      </c>
      <c r="EJ128" s="91" t="e">
        <f t="shared" ca="1" si="77"/>
        <v>#NAME?</v>
      </c>
      <c r="EL128" s="207" t="str">
        <f t="shared" ca="1" si="100"/>
        <v/>
      </c>
      <c r="EM128" s="91" t="str">
        <f t="shared" si="79"/>
        <v/>
      </c>
      <c r="EN128" s="91" t="str" cm="1">
        <f t="array" ref="EN128">IF(OR(SUM(ISTEXT(R128:T128)*1,ISNUMBER(W128:X128)*1)&gt;0,SUM(ISTEXT(Y128:AA128)*1,ISNUMBER(AD128:AE128)*1)&gt;0,SUM(ISTEXT(AF128:AH128)*1,ISNUMBER(AK128:AL128)*1)&gt;0,SUM(ISTEXT(AM128:AO128)*1,ISNUMBER(AR128:AS128)*1)&gt;0,SUM(ISTEXT(AT128:AV128)*1,ISNUMBER(AY128:AZ128)*1)&gt;0,SUM(ISTEXT(BA128:BC128)*1,ISNUMBER(BF128:BG128)*1)&gt;0,SUM(ISTEXT(BH128:BJ128)*1,ISNUMBER(BM128:BN128)*1)&gt;0,SUM(ISTEXT(BO128:BQ128)*1,ISNUMBER(BT128:BU128)*1)&gt;0,SUM(ISTEXT(BV128:BX128)*1,ISNUMBER(CA128:CB128)*1)&gt;0,SUM(ISTEXT(CC128:CE128)*1,ISNUMBER(CH128:CI128)*1)&gt;0,SUM(ISTEXT(CJ128:CL128)*1,ISNUMBER(CO128:CP128)*1)&gt;0,SUM(ISTEXT(CQ128:CS128)*1,ISNUMBER(CV128:CW128)*1)&gt;0),"!","")</f>
        <v/>
      </c>
      <c r="EO128" s="91" t="e">
        <f t="shared" ca="1" si="80"/>
        <v>#NAME?</v>
      </c>
      <c r="EP128" s="74" t="e">
        <f t="shared" ca="1" si="81"/>
        <v>#NAME?</v>
      </c>
    </row>
    <row r="129" spans="1:146" hidden="1" x14ac:dyDescent="0.2">
      <c r="A129" s="528" t="e">
        <f ca="1">IF(AND(TRIM($B129)&lt;&gt;"",$E129&lt;&gt;"",$EP129=""),MAX($A$112:A128)+1,"")</f>
        <v>#NAME?</v>
      </c>
      <c r="B129" s="312"/>
      <c r="C129" s="531" t="str">
        <f>IF(ISBLANK(D129)=FALSE,VLOOKUP(D129,Довідники!$B$2:$C$45,2,FALSE),"")</f>
        <v/>
      </c>
      <c r="D129" s="410"/>
      <c r="E129" s="313"/>
      <c r="F129" s="538" t="str">
        <f>_xlfn.CONCAT(IF($X129=Довідники!$E$4,$R$4&amp;",",""),IF($AE129=Довідники!$E$4,$Y$4&amp;",",""),IF($AL129=Довідники!$E$4,$AF$4&amp;",",""),IF($AS129=Довідники!$E$4,$AM$4&amp;",",""),IF($AZ129=Довідники!$E$4,$AT$4&amp;",",""),IF($BG129=Довідники!$E$4,$BA$4&amp;",",""),IF($BN129=Довідники!$E$4,$BH$4&amp;",",""),IF($BU129=Довідники!$E$4,$BO$4&amp;",",""),IF($CB129=Довідники!$E$4,$BV$4&amp;",",""),IF($CI129=Довідники!$E$4,$CC$4&amp;",",""),IF($CP129=Довідники!$E$4,$CJ$4&amp;",",""),IF($CW129=Довідники!$E$4,$CQ$4&amp;",",""),IF($DD129=Довідники!$E$4,$CX$4&amp;",",""),IF($DK129=Довідники!$E$4,$DE$4&amp;",",""))</f>
        <v/>
      </c>
      <c r="G129" s="538" t="str">
        <f>_xlfn.CONCAT(IF($X129=Довідники!$E$3,$R$4&amp;",",""),IF($X129=Довідники!$E$5,$R$4&amp;"*,",""),IF($AE129=Довідники!$E$3,$Y$4&amp;",",""),IF($AE129=Довідники!$E$5,$Y$4&amp;"*,",""),IF($AL129=Довідники!$E$3,$AF$4&amp;",",""),IF($AL129=Довідники!$E$5,$AF$4&amp;"*,",""),IF($AS129=Довідники!$E$3,$AM$4&amp;",",""),IF($AS129=Довідники!$E$5,$AM$4&amp;"*,",""),IF($AZ129=Довідники!$E$3,$AT$4&amp;",",""),IF($AZ129=Довідники!$E$5,$AT$4&amp;"*,",""),IF($BG129=Довідники!$E$3,$BA$4&amp;",",""),IF($BG129=Довідники!$E$5,$BA$4&amp;"*,",""),IF($BN129=Довідники!$E$3,$BH$4&amp;",",""),IF($BN129=Довідники!$E$5,$BH$4&amp;"*,",""),IF($BU129=Довідники!$E$3,$BO$4&amp;",",""),IF($BU129=Довідники!$E$5,$BO$4&amp;"*,",""),IF($CB129=Довідники!$E$3,$BV$4&amp;",",""),IF($CB129=Довідники!$E$5,$BV$4&amp;"*,",""),IF($CI129=Довідники!$E$3,$CC$4&amp;",",""),IF($CI129=Довідники!$E$5,$CC$4&amp;"*,",""),IF($CP129=Довідники!$E$3,$CJ$4&amp;",",""),IF($CP129=Довідники!$E$5,$CJ$4&amp;"*,",""),IF($CW129=Довідники!$E$3,$CQ$4&amp;",",""),IF($CW129=Довідники!$E$5,$CQ$4&amp;"*,",""),IF($DD129=Довідники!$E$3,$CX$4&amp;",",""),IF($DD129=Довідники!$E$5,$CX$4&amp;"*,",""),IF($DK129=Довідники!$E$3,$DE$4&amp;",",""),IF($DK129=Довідники!$E$5,$DE$4&amp;"*,",""))</f>
        <v/>
      </c>
      <c r="H129" s="538" t="str">
        <f>_xlfn.CONCAT(IF($W129=Довідники!$N$4,$R$4&amp;",",""),IF($AD129=Довідники!$N$4,$Y$4&amp;",",""),IF($AK129=Довідники!$N$4,$AF$4&amp;",",""),IF($AR129=Довідники!$N$4,$AM$4&amp;",",""),IF($AY129=Довідники!$N$4,$AT$4&amp;",",""),IF($BF129=Довідники!$N$4,$BA$4&amp;",",""),IF($BM129=Довідники!$N$4,$BH$4&amp;",",""),IF($BT129=Довідники!$N$4,$BO$4&amp;",",""),IF($CA129=Довідники!$N$4,$BV$4&amp;",",""),IF($CH129=Довідники!$N$4,$CC$4&amp;",",""),IF($CO129=Довідники!$N$4,$CJ$4&amp;",",""),IF($CV129=Довідники!$N$4,$CQ$4&amp;",",""),IF($DC129=Довідники!$N$4,$CX$4&amp;",",""),IF($DJ129=Довідники!$N$4,$DE$4&amp;",",""))</f>
        <v/>
      </c>
      <c r="I129" s="538" t="str">
        <f>_xlfn.CONCAT(IF($W129=Довідники!$N$3,$R$4&amp;",",""),IF($AD129=Довідники!$N$3,$Y$4&amp;",",""),IF($AK129=Довідники!$N$3,$AF$4&amp;",",""),IF($AR129=Довідники!$N$3,$AM$4&amp;",",""),IF($AY129=Довідники!$N$3,$AT$4&amp;",",""),IF($BF129=Довідники!$N$3,$BA$4&amp;",",""),IF($BM129=Довідники!$N$3,$BH$4&amp;",",""),IF($BT129=Довідники!$N$3,$BO$4&amp;",",""),IF($CA129=Довідники!$N$3,$BV$4&amp;",",""),IF($CH129=Довідники!$N$3,$CC$4&amp;",",""),IF($CO129=Довідники!$N$3,$CJ$4&amp;",",""),IF($CV129=Довідники!$N$3,$CQ$4&amp;",",""),IF($DC129=Довідники!$N$3,$CX$4&amp;",",""),IF($DJ129=Довідники!$N$3,$DE$4&amp;",",""))</f>
        <v/>
      </c>
      <c r="J129" s="538"/>
      <c r="K129" s="538"/>
      <c r="L129" s="538">
        <f t="shared" ca="1" si="65"/>
        <v>0</v>
      </c>
      <c r="M129" s="539">
        <f t="shared" ca="1" si="66"/>
        <v>0</v>
      </c>
      <c r="N129" s="539">
        <f t="shared" ca="1" si="67"/>
        <v>0</v>
      </c>
      <c r="O129" s="540">
        <f t="shared" ca="1" si="68"/>
        <v>0</v>
      </c>
      <c r="P129" s="541" t="str">
        <f t="shared" si="69"/>
        <v/>
      </c>
      <c r="Q129" s="542" t="str">
        <f>IF(IF(TRIM(P129)="",FALSE,OR($P129&lt;Довідники!$J$8,$P129&gt;Довідники!$K$8)),"!","")</f>
        <v/>
      </c>
      <c r="R129" s="172"/>
      <c r="S129" s="169"/>
      <c r="T129" s="169"/>
      <c r="U129" s="549">
        <f t="shared" si="101"/>
        <v>0</v>
      </c>
      <c r="V129" s="539"/>
      <c r="W129" s="175"/>
      <c r="X129" s="176"/>
      <c r="Y129" s="172"/>
      <c r="Z129" s="169"/>
      <c r="AA129" s="169"/>
      <c r="AB129" s="549">
        <f t="shared" si="102"/>
        <v>0</v>
      </c>
      <c r="AC129" s="539"/>
      <c r="AD129" s="175"/>
      <c r="AE129" s="176"/>
      <c r="AF129" s="172"/>
      <c r="AG129" s="169"/>
      <c r="AH129" s="169"/>
      <c r="AI129" s="549">
        <f t="shared" si="103"/>
        <v>0</v>
      </c>
      <c r="AJ129" s="539"/>
      <c r="AK129" s="175"/>
      <c r="AL129" s="176"/>
      <c r="AM129" s="172"/>
      <c r="AN129" s="169"/>
      <c r="AO129" s="169"/>
      <c r="AP129" s="549">
        <f t="shared" si="104"/>
        <v>0</v>
      </c>
      <c r="AQ129" s="539"/>
      <c r="AR129" s="175"/>
      <c r="AS129" s="176"/>
      <c r="AT129" s="172"/>
      <c r="AU129" s="169"/>
      <c r="AV129" s="169"/>
      <c r="AW129" s="549">
        <f t="shared" si="105"/>
        <v>0</v>
      </c>
      <c r="AX129" s="539"/>
      <c r="AY129" s="175"/>
      <c r="AZ129" s="176"/>
      <c r="BA129" s="172"/>
      <c r="BB129" s="169"/>
      <c r="BC129" s="169"/>
      <c r="BD129" s="549">
        <f t="shared" si="106"/>
        <v>0</v>
      </c>
      <c r="BE129" s="539"/>
      <c r="BF129" s="175"/>
      <c r="BG129" s="176"/>
      <c r="BH129" s="172"/>
      <c r="BI129" s="169"/>
      <c r="BJ129" s="169"/>
      <c r="BK129" s="549">
        <f t="shared" si="107"/>
        <v>0</v>
      </c>
      <c r="BL129" s="539"/>
      <c r="BM129" s="175"/>
      <c r="BN129" s="176"/>
      <c r="BO129" s="172"/>
      <c r="BP129" s="169"/>
      <c r="BQ129" s="169"/>
      <c r="BR129" s="549">
        <f t="shared" si="108"/>
        <v>0</v>
      </c>
      <c r="BS129" s="539"/>
      <c r="BT129" s="175"/>
      <c r="BU129" s="176"/>
      <c r="BV129" s="172"/>
      <c r="BW129" s="169"/>
      <c r="BX129" s="169"/>
      <c r="BY129" s="549">
        <f t="shared" si="109"/>
        <v>0</v>
      </c>
      <c r="BZ129" s="539"/>
      <c r="CA129" s="175"/>
      <c r="CB129" s="176"/>
      <c r="CC129" s="172"/>
      <c r="CD129" s="169"/>
      <c r="CE129" s="169"/>
      <c r="CF129" s="549">
        <f t="shared" si="110"/>
        <v>0</v>
      </c>
      <c r="CG129" s="539"/>
      <c r="CH129" s="175"/>
      <c r="CI129" s="176"/>
      <c r="CJ129" s="172"/>
      <c r="CK129" s="169"/>
      <c r="CL129" s="169"/>
      <c r="CM129" s="549">
        <f t="shared" si="111"/>
        <v>0</v>
      </c>
      <c r="CN129" s="539"/>
      <c r="CO129" s="175"/>
      <c r="CP129" s="176"/>
      <c r="CQ129" s="172"/>
      <c r="CR129" s="169"/>
      <c r="CS129" s="169"/>
      <c r="CT129" s="549">
        <f t="shared" si="112"/>
        <v>0</v>
      </c>
      <c r="CU129" s="539"/>
      <c r="CV129" s="175"/>
      <c r="CW129" s="176"/>
      <c r="CX129" s="361"/>
      <c r="CY129" s="108"/>
      <c r="CZ129" s="108"/>
      <c r="DA129" s="549">
        <f t="shared" si="113"/>
        <v>0</v>
      </c>
      <c r="DB129" s="539"/>
      <c r="DC129" s="439"/>
      <c r="DD129" s="439"/>
      <c r="DE129" s="108"/>
      <c r="DF129" s="108"/>
      <c r="DG129" s="108"/>
      <c r="DH129" s="549">
        <f t="shared" si="114"/>
        <v>0</v>
      </c>
      <c r="DI129" s="539"/>
      <c r="DJ129" s="439"/>
      <c r="DK129" s="440"/>
      <c r="DL129" s="555">
        <f t="shared" ca="1" si="70"/>
        <v>0</v>
      </c>
      <c r="DM129" s="539">
        <f>DN129*Довідники!$H$2</f>
        <v>0</v>
      </c>
      <c r="DN129" s="549">
        <f t="shared" si="115"/>
        <v>0</v>
      </c>
      <c r="DO129" s="541" t="str">
        <f t="shared" si="116"/>
        <v xml:space="preserve"> </v>
      </c>
      <c r="DP129" s="556" t="str">
        <f>IF(OR(DO129&lt;Довідники!$J$3, DO129&gt;Довідники!$K$3), "!", "")</f>
        <v>!</v>
      </c>
      <c r="DQ129" s="557"/>
      <c r="DR129" s="558" t="str">
        <f t="shared" si="117"/>
        <v/>
      </c>
      <c r="DS129" s="528"/>
      <c r="DT129" s="555"/>
      <c r="DU129" s="539"/>
      <c r="DV129" s="539"/>
      <c r="DW129" s="540"/>
      <c r="DX129" s="557"/>
      <c r="DY129" s="568"/>
      <c r="DZ129" s="569"/>
      <c r="EA129" s="570"/>
      <c r="ED129" s="91" t="e">
        <f t="shared" ca="1" si="71"/>
        <v>#NAME?</v>
      </c>
      <c r="EE129" s="91" t="e">
        <f t="shared" ca="1" si="72"/>
        <v>#NAME?</v>
      </c>
      <c r="EF129" s="91" t="e">
        <f t="shared" ca="1" si="73"/>
        <v>#NAME?</v>
      </c>
      <c r="EG129" s="91" t="e">
        <f t="shared" ca="1" si="74"/>
        <v>#NAME?</v>
      </c>
      <c r="EH129" s="91" t="e">
        <f t="shared" ca="1" si="75"/>
        <v>#NAME?</v>
      </c>
      <c r="EI129" s="91" t="e">
        <f t="shared" ca="1" si="76"/>
        <v>#NAME?</v>
      </c>
      <c r="EJ129" s="91" t="e">
        <f t="shared" ca="1" si="77"/>
        <v>#NAME?</v>
      </c>
      <c r="EL129" s="207" t="str">
        <f t="shared" ca="1" si="100"/>
        <v/>
      </c>
      <c r="EM129" s="91" t="str">
        <f t="shared" si="79"/>
        <v/>
      </c>
      <c r="EN129" s="91" t="str" cm="1">
        <f t="array" ref="EN129">IF(OR(SUM(ISTEXT(R129:T129)*1,ISNUMBER(W129:X129)*1)&gt;0,SUM(ISTEXT(Y129:AA129)*1,ISNUMBER(AD129:AE129)*1)&gt;0,SUM(ISTEXT(AF129:AH129)*1,ISNUMBER(AK129:AL129)*1)&gt;0,SUM(ISTEXT(AM129:AO129)*1,ISNUMBER(AR129:AS129)*1)&gt;0,SUM(ISTEXT(AT129:AV129)*1,ISNUMBER(AY129:AZ129)*1)&gt;0,SUM(ISTEXT(BA129:BC129)*1,ISNUMBER(BF129:BG129)*1)&gt;0,SUM(ISTEXT(BH129:BJ129)*1,ISNUMBER(BM129:BN129)*1)&gt;0,SUM(ISTEXT(BO129:BQ129)*1,ISNUMBER(BT129:BU129)*1)&gt;0,SUM(ISTEXT(BV129:BX129)*1,ISNUMBER(CA129:CB129)*1)&gt;0,SUM(ISTEXT(CC129:CE129)*1,ISNUMBER(CH129:CI129)*1)&gt;0,SUM(ISTEXT(CJ129:CL129)*1,ISNUMBER(CO129:CP129)*1)&gt;0,SUM(ISTEXT(CQ129:CS129)*1,ISNUMBER(CV129:CW129)*1)&gt;0),"!","")</f>
        <v/>
      </c>
      <c r="EO129" s="91" t="e">
        <f t="shared" ca="1" si="80"/>
        <v>#NAME?</v>
      </c>
      <c r="EP129" s="74" t="e">
        <f t="shared" ca="1" si="81"/>
        <v>#NAME?</v>
      </c>
    </row>
    <row r="130" spans="1:146" hidden="1" x14ac:dyDescent="0.2">
      <c r="A130" s="528" t="e">
        <f ca="1">IF(AND(TRIM($B130)&lt;&gt;"",$E130&lt;&gt;"",$EP130=""),MAX($A$112:A129)+1,"")</f>
        <v>#NAME?</v>
      </c>
      <c r="B130" s="312"/>
      <c r="C130" s="531" t="str">
        <f>IF(ISBLANK(D130)=FALSE,VLOOKUP(D130,Довідники!$B$2:$C$45,2,FALSE),"")</f>
        <v/>
      </c>
      <c r="D130" s="410"/>
      <c r="E130" s="313"/>
      <c r="F130" s="538" t="str">
        <f>_xlfn.CONCAT(IF($X130=Довідники!$E$4,$R$4&amp;",",""),IF($AE130=Довідники!$E$4,$Y$4&amp;",",""),IF($AL130=Довідники!$E$4,$AF$4&amp;",",""),IF($AS130=Довідники!$E$4,$AM$4&amp;",",""),IF($AZ130=Довідники!$E$4,$AT$4&amp;",",""),IF($BG130=Довідники!$E$4,$BA$4&amp;",",""),IF($BN130=Довідники!$E$4,$BH$4&amp;",",""),IF($BU130=Довідники!$E$4,$BO$4&amp;",",""),IF($CB130=Довідники!$E$4,$BV$4&amp;",",""),IF($CI130=Довідники!$E$4,$CC$4&amp;",",""),IF($CP130=Довідники!$E$4,$CJ$4&amp;",",""),IF($CW130=Довідники!$E$4,$CQ$4&amp;",",""),IF($DD130=Довідники!$E$4,$CX$4&amp;",",""),IF($DK130=Довідники!$E$4,$DE$4&amp;",",""))</f>
        <v/>
      </c>
      <c r="G130" s="538" t="str">
        <f>_xlfn.CONCAT(IF($X130=Довідники!$E$3,$R$4&amp;",",""),IF($X130=Довідники!$E$5,$R$4&amp;"*,",""),IF($AE130=Довідники!$E$3,$Y$4&amp;",",""),IF($AE130=Довідники!$E$5,$Y$4&amp;"*,",""),IF($AL130=Довідники!$E$3,$AF$4&amp;",",""),IF($AL130=Довідники!$E$5,$AF$4&amp;"*,",""),IF($AS130=Довідники!$E$3,$AM$4&amp;",",""),IF($AS130=Довідники!$E$5,$AM$4&amp;"*,",""),IF($AZ130=Довідники!$E$3,$AT$4&amp;",",""),IF($AZ130=Довідники!$E$5,$AT$4&amp;"*,",""),IF($BG130=Довідники!$E$3,$BA$4&amp;",",""),IF($BG130=Довідники!$E$5,$BA$4&amp;"*,",""),IF($BN130=Довідники!$E$3,$BH$4&amp;",",""),IF($BN130=Довідники!$E$5,$BH$4&amp;"*,",""),IF($BU130=Довідники!$E$3,$BO$4&amp;",",""),IF($BU130=Довідники!$E$5,$BO$4&amp;"*,",""),IF($CB130=Довідники!$E$3,$BV$4&amp;",",""),IF($CB130=Довідники!$E$5,$BV$4&amp;"*,",""),IF($CI130=Довідники!$E$3,$CC$4&amp;",",""),IF($CI130=Довідники!$E$5,$CC$4&amp;"*,",""),IF($CP130=Довідники!$E$3,$CJ$4&amp;",",""),IF($CP130=Довідники!$E$5,$CJ$4&amp;"*,",""),IF($CW130=Довідники!$E$3,$CQ$4&amp;",",""),IF($CW130=Довідники!$E$5,$CQ$4&amp;"*,",""),IF($DD130=Довідники!$E$3,$CX$4&amp;",",""),IF($DD130=Довідники!$E$5,$CX$4&amp;"*,",""),IF($DK130=Довідники!$E$3,$DE$4&amp;",",""),IF($DK130=Довідники!$E$5,$DE$4&amp;"*,",""))</f>
        <v/>
      </c>
      <c r="H130" s="538" t="str">
        <f>_xlfn.CONCAT(IF($W130=Довідники!$N$4,$R$4&amp;",",""),IF($AD130=Довідники!$N$4,$Y$4&amp;",",""),IF($AK130=Довідники!$N$4,$AF$4&amp;",",""),IF($AR130=Довідники!$N$4,$AM$4&amp;",",""),IF($AY130=Довідники!$N$4,$AT$4&amp;",",""),IF($BF130=Довідники!$N$4,$BA$4&amp;",",""),IF($BM130=Довідники!$N$4,$BH$4&amp;",",""),IF($BT130=Довідники!$N$4,$BO$4&amp;",",""),IF($CA130=Довідники!$N$4,$BV$4&amp;",",""),IF($CH130=Довідники!$N$4,$CC$4&amp;",",""),IF($CO130=Довідники!$N$4,$CJ$4&amp;",",""),IF($CV130=Довідники!$N$4,$CQ$4&amp;",",""),IF($DC130=Довідники!$N$4,$CX$4&amp;",",""),IF($DJ130=Довідники!$N$4,$DE$4&amp;",",""))</f>
        <v/>
      </c>
      <c r="I130" s="538" t="str">
        <f>_xlfn.CONCAT(IF($W130=Довідники!$N$3,$R$4&amp;",",""),IF($AD130=Довідники!$N$3,$Y$4&amp;",",""),IF($AK130=Довідники!$N$3,$AF$4&amp;",",""),IF($AR130=Довідники!$N$3,$AM$4&amp;",",""),IF($AY130=Довідники!$N$3,$AT$4&amp;",",""),IF($BF130=Довідники!$N$3,$BA$4&amp;",",""),IF($BM130=Довідники!$N$3,$BH$4&amp;",",""),IF($BT130=Довідники!$N$3,$BO$4&amp;",",""),IF($CA130=Довідники!$N$3,$BV$4&amp;",",""),IF($CH130=Довідники!$N$3,$CC$4&amp;",",""),IF($CO130=Довідники!$N$3,$CJ$4&amp;",",""),IF($CV130=Довідники!$N$3,$CQ$4&amp;",",""),IF($DC130=Довідники!$N$3,$CX$4&amp;",",""),IF($DJ130=Довідники!$N$3,$DE$4&amp;",",""))</f>
        <v/>
      </c>
      <c r="J130" s="538"/>
      <c r="K130" s="538"/>
      <c r="L130" s="538">
        <f t="shared" ca="1" si="65"/>
        <v>0</v>
      </c>
      <c r="M130" s="539">
        <f t="shared" ca="1" si="66"/>
        <v>0</v>
      </c>
      <c r="N130" s="539">
        <f t="shared" ca="1" si="67"/>
        <v>0</v>
      </c>
      <c r="O130" s="540">
        <f t="shared" ca="1" si="68"/>
        <v>0</v>
      </c>
      <c r="P130" s="541" t="str">
        <f t="shared" si="69"/>
        <v/>
      </c>
      <c r="Q130" s="542" t="str">
        <f>IF(IF(TRIM(P130)="",FALSE,OR($P130&lt;Довідники!$J$8,$P130&gt;Довідники!$K$8)),"!","")</f>
        <v/>
      </c>
      <c r="R130" s="172"/>
      <c r="S130" s="169"/>
      <c r="T130" s="169"/>
      <c r="U130" s="549">
        <f t="shared" si="101"/>
        <v>0</v>
      </c>
      <c r="V130" s="539"/>
      <c r="W130" s="175"/>
      <c r="X130" s="176"/>
      <c r="Y130" s="172"/>
      <c r="Z130" s="169"/>
      <c r="AA130" s="169"/>
      <c r="AB130" s="549">
        <f t="shared" si="102"/>
        <v>0</v>
      </c>
      <c r="AC130" s="539"/>
      <c r="AD130" s="175"/>
      <c r="AE130" s="176"/>
      <c r="AF130" s="172"/>
      <c r="AG130" s="169"/>
      <c r="AH130" s="169"/>
      <c r="AI130" s="549">
        <f t="shared" si="103"/>
        <v>0</v>
      </c>
      <c r="AJ130" s="539"/>
      <c r="AK130" s="175"/>
      <c r="AL130" s="176"/>
      <c r="AM130" s="172"/>
      <c r="AN130" s="169"/>
      <c r="AO130" s="169"/>
      <c r="AP130" s="549">
        <f t="shared" si="104"/>
        <v>0</v>
      </c>
      <c r="AQ130" s="539"/>
      <c r="AR130" s="175"/>
      <c r="AS130" s="176"/>
      <c r="AT130" s="172"/>
      <c r="AU130" s="169"/>
      <c r="AV130" s="169"/>
      <c r="AW130" s="549">
        <f t="shared" si="105"/>
        <v>0</v>
      </c>
      <c r="AX130" s="539"/>
      <c r="AY130" s="175"/>
      <c r="AZ130" s="176"/>
      <c r="BA130" s="172"/>
      <c r="BB130" s="169"/>
      <c r="BC130" s="169"/>
      <c r="BD130" s="549">
        <f t="shared" si="106"/>
        <v>0</v>
      </c>
      <c r="BE130" s="539"/>
      <c r="BF130" s="175"/>
      <c r="BG130" s="176"/>
      <c r="BH130" s="172"/>
      <c r="BI130" s="169"/>
      <c r="BJ130" s="169"/>
      <c r="BK130" s="549">
        <f t="shared" si="107"/>
        <v>0</v>
      </c>
      <c r="BL130" s="539"/>
      <c r="BM130" s="175"/>
      <c r="BN130" s="176"/>
      <c r="BO130" s="172"/>
      <c r="BP130" s="169"/>
      <c r="BQ130" s="169"/>
      <c r="BR130" s="549">
        <f t="shared" si="108"/>
        <v>0</v>
      </c>
      <c r="BS130" s="539"/>
      <c r="BT130" s="175"/>
      <c r="BU130" s="176"/>
      <c r="BV130" s="172"/>
      <c r="BW130" s="169"/>
      <c r="BX130" s="169"/>
      <c r="BY130" s="549">
        <f t="shared" si="109"/>
        <v>0</v>
      </c>
      <c r="BZ130" s="539"/>
      <c r="CA130" s="175"/>
      <c r="CB130" s="176"/>
      <c r="CC130" s="172"/>
      <c r="CD130" s="169"/>
      <c r="CE130" s="169"/>
      <c r="CF130" s="549">
        <f t="shared" si="110"/>
        <v>0</v>
      </c>
      <c r="CG130" s="539"/>
      <c r="CH130" s="175"/>
      <c r="CI130" s="176"/>
      <c r="CJ130" s="172"/>
      <c r="CK130" s="169"/>
      <c r="CL130" s="169"/>
      <c r="CM130" s="549">
        <f t="shared" si="111"/>
        <v>0</v>
      </c>
      <c r="CN130" s="539"/>
      <c r="CO130" s="175"/>
      <c r="CP130" s="176"/>
      <c r="CQ130" s="172"/>
      <c r="CR130" s="169"/>
      <c r="CS130" s="169"/>
      <c r="CT130" s="549">
        <f t="shared" si="112"/>
        <v>0</v>
      </c>
      <c r="CU130" s="539"/>
      <c r="CV130" s="175"/>
      <c r="CW130" s="176"/>
      <c r="CX130" s="361"/>
      <c r="CY130" s="108"/>
      <c r="CZ130" s="108"/>
      <c r="DA130" s="549">
        <f t="shared" si="113"/>
        <v>0</v>
      </c>
      <c r="DB130" s="539"/>
      <c r="DC130" s="439"/>
      <c r="DD130" s="439"/>
      <c r="DE130" s="108"/>
      <c r="DF130" s="108"/>
      <c r="DG130" s="108"/>
      <c r="DH130" s="549">
        <f t="shared" si="114"/>
        <v>0</v>
      </c>
      <c r="DI130" s="539"/>
      <c r="DJ130" s="439"/>
      <c r="DK130" s="440"/>
      <c r="DL130" s="555">
        <f t="shared" ca="1" si="70"/>
        <v>0</v>
      </c>
      <c r="DM130" s="539">
        <f>DN130*Довідники!$H$2</f>
        <v>0</v>
      </c>
      <c r="DN130" s="549">
        <f t="shared" si="115"/>
        <v>0</v>
      </c>
      <c r="DO130" s="541" t="str">
        <f t="shared" si="116"/>
        <v xml:space="preserve"> </v>
      </c>
      <c r="DP130" s="556" t="str">
        <f>IF(OR(DO130&lt;Довідники!$J$3, DO130&gt;Довідники!$K$3), "!", "")</f>
        <v>!</v>
      </c>
      <c r="DQ130" s="557"/>
      <c r="DR130" s="558" t="str">
        <f t="shared" si="117"/>
        <v/>
      </c>
      <c r="DS130" s="528"/>
      <c r="DT130" s="555"/>
      <c r="DU130" s="539"/>
      <c r="DV130" s="539"/>
      <c r="DW130" s="540"/>
      <c r="DX130" s="557"/>
      <c r="DY130" s="568"/>
      <c r="DZ130" s="569"/>
      <c r="EA130" s="570"/>
      <c r="ED130" s="91" t="e">
        <f t="shared" ca="1" si="71"/>
        <v>#NAME?</v>
      </c>
      <c r="EE130" s="91" t="e">
        <f t="shared" ca="1" si="72"/>
        <v>#NAME?</v>
      </c>
      <c r="EF130" s="91" t="e">
        <f t="shared" ca="1" si="73"/>
        <v>#NAME?</v>
      </c>
      <c r="EG130" s="91" t="e">
        <f t="shared" ca="1" si="74"/>
        <v>#NAME?</v>
      </c>
      <c r="EH130" s="91" t="e">
        <f t="shared" ca="1" si="75"/>
        <v>#NAME?</v>
      </c>
      <c r="EI130" s="91" t="e">
        <f t="shared" ca="1" si="76"/>
        <v>#NAME?</v>
      </c>
      <c r="EJ130" s="91" t="e">
        <f t="shared" ca="1" si="77"/>
        <v>#NAME?</v>
      </c>
      <c r="EL130" s="207" t="str">
        <f t="shared" ca="1" si="100"/>
        <v/>
      </c>
      <c r="EM130" s="91" t="str">
        <f t="shared" si="79"/>
        <v/>
      </c>
      <c r="EN130" s="91" t="str" cm="1">
        <f t="array" ref="EN130">IF(OR(SUM(ISTEXT(R130:T130)*1,ISNUMBER(W130:X130)*1)&gt;0,SUM(ISTEXT(Y130:AA130)*1,ISNUMBER(AD130:AE130)*1)&gt;0,SUM(ISTEXT(AF130:AH130)*1,ISNUMBER(AK130:AL130)*1)&gt;0,SUM(ISTEXT(AM130:AO130)*1,ISNUMBER(AR130:AS130)*1)&gt;0,SUM(ISTEXT(AT130:AV130)*1,ISNUMBER(AY130:AZ130)*1)&gt;0,SUM(ISTEXT(BA130:BC130)*1,ISNUMBER(BF130:BG130)*1)&gt;0,SUM(ISTEXT(BH130:BJ130)*1,ISNUMBER(BM130:BN130)*1)&gt;0,SUM(ISTEXT(BO130:BQ130)*1,ISNUMBER(BT130:BU130)*1)&gt;0,SUM(ISTEXT(BV130:BX130)*1,ISNUMBER(CA130:CB130)*1)&gt;0,SUM(ISTEXT(CC130:CE130)*1,ISNUMBER(CH130:CI130)*1)&gt;0,SUM(ISTEXT(CJ130:CL130)*1,ISNUMBER(CO130:CP130)*1)&gt;0,SUM(ISTEXT(CQ130:CS130)*1,ISNUMBER(CV130:CW130)*1)&gt;0),"!","")</f>
        <v/>
      </c>
      <c r="EO130" s="91" t="e">
        <f t="shared" ca="1" si="80"/>
        <v>#NAME?</v>
      </c>
      <c r="EP130" s="74" t="e">
        <f t="shared" ca="1" si="81"/>
        <v>#NAME?</v>
      </c>
    </row>
    <row r="131" spans="1:146" hidden="1" x14ac:dyDescent="0.2">
      <c r="A131" s="528" t="e">
        <f ca="1">IF(AND(TRIM($B131)&lt;&gt;"",$E131&lt;&gt;"",$EP131=""),MAX($A$112:A130)+1,"")</f>
        <v>#NAME?</v>
      </c>
      <c r="B131" s="312"/>
      <c r="C131" s="531" t="str">
        <f>IF(ISBLANK(D131)=FALSE,VLOOKUP(D131,Довідники!$B$2:$C$45,2,FALSE),"")</f>
        <v/>
      </c>
      <c r="D131" s="410"/>
      <c r="E131" s="313"/>
      <c r="F131" s="538" t="str">
        <f>_xlfn.CONCAT(IF($X131=Довідники!$E$4,$R$4&amp;",",""),IF($AE131=Довідники!$E$4,$Y$4&amp;",",""),IF($AL131=Довідники!$E$4,$AF$4&amp;",",""),IF($AS131=Довідники!$E$4,$AM$4&amp;",",""),IF($AZ131=Довідники!$E$4,$AT$4&amp;",",""),IF($BG131=Довідники!$E$4,$BA$4&amp;",",""),IF($BN131=Довідники!$E$4,$BH$4&amp;",",""),IF($BU131=Довідники!$E$4,$BO$4&amp;",",""),IF($CB131=Довідники!$E$4,$BV$4&amp;",",""),IF($CI131=Довідники!$E$4,$CC$4&amp;",",""),IF($CP131=Довідники!$E$4,$CJ$4&amp;",",""),IF($CW131=Довідники!$E$4,$CQ$4&amp;",",""),IF($DD131=Довідники!$E$4,$CX$4&amp;",",""),IF($DK131=Довідники!$E$4,$DE$4&amp;",",""))</f>
        <v/>
      </c>
      <c r="G131" s="538" t="str">
        <f>_xlfn.CONCAT(IF($X131=Довідники!$E$3,$R$4&amp;",",""),IF($X131=Довідники!$E$5,$R$4&amp;"*,",""),IF($AE131=Довідники!$E$3,$Y$4&amp;",",""),IF($AE131=Довідники!$E$5,$Y$4&amp;"*,",""),IF($AL131=Довідники!$E$3,$AF$4&amp;",",""),IF($AL131=Довідники!$E$5,$AF$4&amp;"*,",""),IF($AS131=Довідники!$E$3,$AM$4&amp;",",""),IF($AS131=Довідники!$E$5,$AM$4&amp;"*,",""),IF($AZ131=Довідники!$E$3,$AT$4&amp;",",""),IF($AZ131=Довідники!$E$5,$AT$4&amp;"*,",""),IF($BG131=Довідники!$E$3,$BA$4&amp;",",""),IF($BG131=Довідники!$E$5,$BA$4&amp;"*,",""),IF($BN131=Довідники!$E$3,$BH$4&amp;",",""),IF($BN131=Довідники!$E$5,$BH$4&amp;"*,",""),IF($BU131=Довідники!$E$3,$BO$4&amp;",",""),IF($BU131=Довідники!$E$5,$BO$4&amp;"*,",""),IF($CB131=Довідники!$E$3,$BV$4&amp;",",""),IF($CB131=Довідники!$E$5,$BV$4&amp;"*,",""),IF($CI131=Довідники!$E$3,$CC$4&amp;",",""),IF($CI131=Довідники!$E$5,$CC$4&amp;"*,",""),IF($CP131=Довідники!$E$3,$CJ$4&amp;",",""),IF($CP131=Довідники!$E$5,$CJ$4&amp;"*,",""),IF($CW131=Довідники!$E$3,$CQ$4&amp;",",""),IF($CW131=Довідники!$E$5,$CQ$4&amp;"*,",""),IF($DD131=Довідники!$E$3,$CX$4&amp;",",""),IF($DD131=Довідники!$E$5,$CX$4&amp;"*,",""),IF($DK131=Довідники!$E$3,$DE$4&amp;",",""),IF($DK131=Довідники!$E$5,$DE$4&amp;"*,",""))</f>
        <v/>
      </c>
      <c r="H131" s="538" t="str">
        <f>_xlfn.CONCAT(IF($W131=Довідники!$N$4,$R$4&amp;",",""),IF($AD131=Довідники!$N$4,$Y$4&amp;",",""),IF($AK131=Довідники!$N$4,$AF$4&amp;",",""),IF($AR131=Довідники!$N$4,$AM$4&amp;",",""),IF($AY131=Довідники!$N$4,$AT$4&amp;",",""),IF($BF131=Довідники!$N$4,$BA$4&amp;",",""),IF($BM131=Довідники!$N$4,$BH$4&amp;",",""),IF($BT131=Довідники!$N$4,$BO$4&amp;",",""),IF($CA131=Довідники!$N$4,$BV$4&amp;",",""),IF($CH131=Довідники!$N$4,$CC$4&amp;",",""),IF($CO131=Довідники!$N$4,$CJ$4&amp;",",""),IF($CV131=Довідники!$N$4,$CQ$4&amp;",",""),IF($DC131=Довідники!$N$4,$CX$4&amp;",",""),IF($DJ131=Довідники!$N$4,$DE$4&amp;",",""))</f>
        <v/>
      </c>
      <c r="I131" s="538" t="str">
        <f>_xlfn.CONCAT(IF($W131=Довідники!$N$3,$R$4&amp;",",""),IF($AD131=Довідники!$N$3,$Y$4&amp;",",""),IF($AK131=Довідники!$N$3,$AF$4&amp;",",""),IF($AR131=Довідники!$N$3,$AM$4&amp;",",""),IF($AY131=Довідники!$N$3,$AT$4&amp;",",""),IF($BF131=Довідники!$N$3,$BA$4&amp;",",""),IF($BM131=Довідники!$N$3,$BH$4&amp;",",""),IF($BT131=Довідники!$N$3,$BO$4&amp;",",""),IF($CA131=Довідники!$N$3,$BV$4&amp;",",""),IF($CH131=Довідники!$N$3,$CC$4&amp;",",""),IF($CO131=Довідники!$N$3,$CJ$4&amp;",",""),IF($CV131=Довідники!$N$3,$CQ$4&amp;",",""),IF($DC131=Довідники!$N$3,$CX$4&amp;",",""),IF($DJ131=Довідники!$N$3,$DE$4&amp;",",""))</f>
        <v/>
      </c>
      <c r="J131" s="538"/>
      <c r="K131" s="538"/>
      <c r="L131" s="538">
        <f t="shared" ca="1" si="65"/>
        <v>0</v>
      </c>
      <c r="M131" s="539">
        <f t="shared" ca="1" si="66"/>
        <v>0</v>
      </c>
      <c r="N131" s="539">
        <f t="shared" ca="1" si="67"/>
        <v>0</v>
      </c>
      <c r="O131" s="540">
        <f t="shared" ca="1" si="68"/>
        <v>0</v>
      </c>
      <c r="P131" s="541" t="str">
        <f t="shared" si="69"/>
        <v/>
      </c>
      <c r="Q131" s="542" t="str">
        <f>IF(IF(TRIM(P131)="",FALSE,OR($P131&lt;Довідники!$J$8,$P131&gt;Довідники!$K$8)),"!","")</f>
        <v/>
      </c>
      <c r="R131" s="172"/>
      <c r="S131" s="169"/>
      <c r="T131" s="169"/>
      <c r="U131" s="549">
        <f t="shared" si="101"/>
        <v>0</v>
      </c>
      <c r="V131" s="539"/>
      <c r="W131" s="175"/>
      <c r="X131" s="176"/>
      <c r="Y131" s="172"/>
      <c r="Z131" s="169"/>
      <c r="AA131" s="169"/>
      <c r="AB131" s="549">
        <f t="shared" si="102"/>
        <v>0</v>
      </c>
      <c r="AC131" s="539"/>
      <c r="AD131" s="175"/>
      <c r="AE131" s="176"/>
      <c r="AF131" s="172"/>
      <c r="AG131" s="169"/>
      <c r="AH131" s="169"/>
      <c r="AI131" s="549">
        <f t="shared" si="103"/>
        <v>0</v>
      </c>
      <c r="AJ131" s="539"/>
      <c r="AK131" s="175"/>
      <c r="AL131" s="176"/>
      <c r="AM131" s="172"/>
      <c r="AN131" s="169"/>
      <c r="AO131" s="169"/>
      <c r="AP131" s="549">
        <f t="shared" si="104"/>
        <v>0</v>
      </c>
      <c r="AQ131" s="539"/>
      <c r="AR131" s="175"/>
      <c r="AS131" s="176"/>
      <c r="AT131" s="172"/>
      <c r="AU131" s="169"/>
      <c r="AV131" s="169"/>
      <c r="AW131" s="549">
        <f t="shared" si="105"/>
        <v>0</v>
      </c>
      <c r="AX131" s="539"/>
      <c r="AY131" s="175"/>
      <c r="AZ131" s="176"/>
      <c r="BA131" s="172"/>
      <c r="BB131" s="169"/>
      <c r="BC131" s="169"/>
      <c r="BD131" s="549">
        <f t="shared" si="106"/>
        <v>0</v>
      </c>
      <c r="BE131" s="539"/>
      <c r="BF131" s="175"/>
      <c r="BG131" s="176"/>
      <c r="BH131" s="172"/>
      <c r="BI131" s="169"/>
      <c r="BJ131" s="169"/>
      <c r="BK131" s="549">
        <f t="shared" si="107"/>
        <v>0</v>
      </c>
      <c r="BL131" s="539"/>
      <c r="BM131" s="175"/>
      <c r="BN131" s="176"/>
      <c r="BO131" s="172"/>
      <c r="BP131" s="169"/>
      <c r="BQ131" s="169"/>
      <c r="BR131" s="549">
        <f t="shared" si="108"/>
        <v>0</v>
      </c>
      <c r="BS131" s="539"/>
      <c r="BT131" s="175"/>
      <c r="BU131" s="176"/>
      <c r="BV131" s="172"/>
      <c r="BW131" s="169"/>
      <c r="BX131" s="169"/>
      <c r="BY131" s="549">
        <f t="shared" si="109"/>
        <v>0</v>
      </c>
      <c r="BZ131" s="539"/>
      <c r="CA131" s="175"/>
      <c r="CB131" s="176"/>
      <c r="CC131" s="172"/>
      <c r="CD131" s="169"/>
      <c r="CE131" s="169"/>
      <c r="CF131" s="549">
        <f t="shared" si="110"/>
        <v>0</v>
      </c>
      <c r="CG131" s="539"/>
      <c r="CH131" s="175"/>
      <c r="CI131" s="176"/>
      <c r="CJ131" s="172"/>
      <c r="CK131" s="169"/>
      <c r="CL131" s="169"/>
      <c r="CM131" s="549">
        <f t="shared" si="111"/>
        <v>0</v>
      </c>
      <c r="CN131" s="539"/>
      <c r="CO131" s="175"/>
      <c r="CP131" s="176"/>
      <c r="CQ131" s="172"/>
      <c r="CR131" s="169"/>
      <c r="CS131" s="169"/>
      <c r="CT131" s="549">
        <f t="shared" si="112"/>
        <v>0</v>
      </c>
      <c r="CU131" s="539"/>
      <c r="CV131" s="175"/>
      <c r="CW131" s="176"/>
      <c r="CX131" s="361"/>
      <c r="CY131" s="108"/>
      <c r="CZ131" s="108"/>
      <c r="DA131" s="549">
        <f t="shared" si="113"/>
        <v>0</v>
      </c>
      <c r="DB131" s="539"/>
      <c r="DC131" s="439"/>
      <c r="DD131" s="439"/>
      <c r="DE131" s="108"/>
      <c r="DF131" s="108"/>
      <c r="DG131" s="108"/>
      <c r="DH131" s="549">
        <f t="shared" si="114"/>
        <v>0</v>
      </c>
      <c r="DI131" s="539"/>
      <c r="DJ131" s="439"/>
      <c r="DK131" s="440"/>
      <c r="DL131" s="555">
        <f t="shared" ca="1" si="70"/>
        <v>0</v>
      </c>
      <c r="DM131" s="539">
        <f>DN131*Довідники!$H$2</f>
        <v>0</v>
      </c>
      <c r="DN131" s="549">
        <f t="shared" si="115"/>
        <v>0</v>
      </c>
      <c r="DO131" s="541" t="str">
        <f t="shared" si="116"/>
        <v xml:space="preserve"> </v>
      </c>
      <c r="DP131" s="556" t="str">
        <f>IF(OR(DO131&lt;Довідники!$J$3, DO131&gt;Довідники!$K$3), "!", "")</f>
        <v>!</v>
      </c>
      <c r="DQ131" s="557"/>
      <c r="DR131" s="558" t="str">
        <f t="shared" si="117"/>
        <v/>
      </c>
      <c r="DS131" s="528"/>
      <c r="DT131" s="555"/>
      <c r="DU131" s="539"/>
      <c r="DV131" s="539"/>
      <c r="DW131" s="540"/>
      <c r="DX131" s="557"/>
      <c r="DY131" s="568"/>
      <c r="DZ131" s="569"/>
      <c r="EA131" s="570"/>
      <c r="ED131" s="91" t="e">
        <f t="shared" ca="1" si="71"/>
        <v>#NAME?</v>
      </c>
      <c r="EE131" s="91" t="e">
        <f t="shared" ca="1" si="72"/>
        <v>#NAME?</v>
      </c>
      <c r="EF131" s="91" t="e">
        <f t="shared" ca="1" si="73"/>
        <v>#NAME?</v>
      </c>
      <c r="EG131" s="91" t="e">
        <f t="shared" ca="1" si="74"/>
        <v>#NAME?</v>
      </c>
      <c r="EH131" s="91" t="e">
        <f t="shared" ca="1" si="75"/>
        <v>#NAME?</v>
      </c>
      <c r="EI131" s="91" t="e">
        <f t="shared" ca="1" si="76"/>
        <v>#NAME?</v>
      </c>
      <c r="EJ131" s="91" t="e">
        <f t="shared" ca="1" si="77"/>
        <v>#NAME?</v>
      </c>
      <c r="EL131" s="207" t="str">
        <f t="shared" ca="1" si="100"/>
        <v/>
      </c>
      <c r="EM131" s="91" t="str">
        <f t="shared" si="79"/>
        <v/>
      </c>
      <c r="EN131" s="91" t="str" cm="1">
        <f t="array" ref="EN131">IF(OR(SUM(ISTEXT(R131:T131)*1,ISNUMBER(W131:X131)*1)&gt;0,SUM(ISTEXT(Y131:AA131)*1,ISNUMBER(AD131:AE131)*1)&gt;0,SUM(ISTEXT(AF131:AH131)*1,ISNUMBER(AK131:AL131)*1)&gt;0,SUM(ISTEXT(AM131:AO131)*1,ISNUMBER(AR131:AS131)*1)&gt;0,SUM(ISTEXT(AT131:AV131)*1,ISNUMBER(AY131:AZ131)*1)&gt;0,SUM(ISTEXT(BA131:BC131)*1,ISNUMBER(BF131:BG131)*1)&gt;0,SUM(ISTEXT(BH131:BJ131)*1,ISNUMBER(BM131:BN131)*1)&gt;0,SUM(ISTEXT(BO131:BQ131)*1,ISNUMBER(BT131:BU131)*1)&gt;0,SUM(ISTEXT(BV131:BX131)*1,ISNUMBER(CA131:CB131)*1)&gt;0,SUM(ISTEXT(CC131:CE131)*1,ISNUMBER(CH131:CI131)*1)&gt;0,SUM(ISTEXT(CJ131:CL131)*1,ISNUMBER(CO131:CP131)*1)&gt;0,SUM(ISTEXT(CQ131:CS131)*1,ISNUMBER(CV131:CW131)*1)&gt;0),"!","")</f>
        <v/>
      </c>
      <c r="EO131" s="91" t="e">
        <f t="shared" ca="1" si="80"/>
        <v>#NAME?</v>
      </c>
      <c r="EP131" s="74" t="e">
        <f t="shared" ca="1" si="81"/>
        <v>#NAME?</v>
      </c>
    </row>
    <row r="132" spans="1:146" hidden="1" x14ac:dyDescent="0.2">
      <c r="A132" s="528" t="e">
        <f ca="1">IF(AND(TRIM($B132)&lt;&gt;"",$E132&lt;&gt;"",$EP132=""),MAX($A$112:A131)+1,"")</f>
        <v>#NAME?</v>
      </c>
      <c r="B132" s="312"/>
      <c r="C132" s="531" t="str">
        <f>IF(ISBLANK(D132)=FALSE,VLOOKUP(D132,Довідники!$B$2:$C$45,2,FALSE),"")</f>
        <v/>
      </c>
      <c r="D132" s="410"/>
      <c r="E132" s="313"/>
      <c r="F132" s="538" t="str">
        <f>_xlfn.CONCAT(IF($X132=Довідники!$E$4,$R$4&amp;",",""),IF($AE132=Довідники!$E$4,$Y$4&amp;",",""),IF($AL132=Довідники!$E$4,$AF$4&amp;",",""),IF($AS132=Довідники!$E$4,$AM$4&amp;",",""),IF($AZ132=Довідники!$E$4,$AT$4&amp;",",""),IF($BG132=Довідники!$E$4,$BA$4&amp;",",""),IF($BN132=Довідники!$E$4,$BH$4&amp;",",""),IF($BU132=Довідники!$E$4,$BO$4&amp;",",""),IF($CB132=Довідники!$E$4,$BV$4&amp;",",""),IF($CI132=Довідники!$E$4,$CC$4&amp;",",""),IF($CP132=Довідники!$E$4,$CJ$4&amp;",",""),IF($CW132=Довідники!$E$4,$CQ$4&amp;",",""),IF($DD132=Довідники!$E$4,$CX$4&amp;",",""),IF($DK132=Довідники!$E$4,$DE$4&amp;",",""))</f>
        <v/>
      </c>
      <c r="G132" s="538" t="str">
        <f>_xlfn.CONCAT(IF($X132=Довідники!$E$3,$R$4&amp;",",""),IF($X132=Довідники!$E$5,$R$4&amp;"*,",""),IF($AE132=Довідники!$E$3,$Y$4&amp;",",""),IF($AE132=Довідники!$E$5,$Y$4&amp;"*,",""),IF($AL132=Довідники!$E$3,$AF$4&amp;",",""),IF($AL132=Довідники!$E$5,$AF$4&amp;"*,",""),IF($AS132=Довідники!$E$3,$AM$4&amp;",",""),IF($AS132=Довідники!$E$5,$AM$4&amp;"*,",""),IF($AZ132=Довідники!$E$3,$AT$4&amp;",",""),IF($AZ132=Довідники!$E$5,$AT$4&amp;"*,",""),IF($BG132=Довідники!$E$3,$BA$4&amp;",",""),IF($BG132=Довідники!$E$5,$BA$4&amp;"*,",""),IF($BN132=Довідники!$E$3,$BH$4&amp;",",""),IF($BN132=Довідники!$E$5,$BH$4&amp;"*,",""),IF($BU132=Довідники!$E$3,$BO$4&amp;",",""),IF($BU132=Довідники!$E$5,$BO$4&amp;"*,",""),IF($CB132=Довідники!$E$3,$BV$4&amp;",",""),IF($CB132=Довідники!$E$5,$BV$4&amp;"*,",""),IF($CI132=Довідники!$E$3,$CC$4&amp;",",""),IF($CI132=Довідники!$E$5,$CC$4&amp;"*,",""),IF($CP132=Довідники!$E$3,$CJ$4&amp;",",""),IF($CP132=Довідники!$E$5,$CJ$4&amp;"*,",""),IF($CW132=Довідники!$E$3,$CQ$4&amp;",",""),IF($CW132=Довідники!$E$5,$CQ$4&amp;"*,",""),IF($DD132=Довідники!$E$3,$CX$4&amp;",",""),IF($DD132=Довідники!$E$5,$CX$4&amp;"*,",""),IF($DK132=Довідники!$E$3,$DE$4&amp;",",""),IF($DK132=Довідники!$E$5,$DE$4&amp;"*,",""))</f>
        <v/>
      </c>
      <c r="H132" s="538" t="str">
        <f>_xlfn.CONCAT(IF($W132=Довідники!$N$4,$R$4&amp;",",""),IF($AD132=Довідники!$N$4,$Y$4&amp;",",""),IF($AK132=Довідники!$N$4,$AF$4&amp;",",""),IF($AR132=Довідники!$N$4,$AM$4&amp;",",""),IF($AY132=Довідники!$N$4,$AT$4&amp;",",""),IF($BF132=Довідники!$N$4,$BA$4&amp;",",""),IF($BM132=Довідники!$N$4,$BH$4&amp;",",""),IF($BT132=Довідники!$N$4,$BO$4&amp;",",""),IF($CA132=Довідники!$N$4,$BV$4&amp;",",""),IF($CH132=Довідники!$N$4,$CC$4&amp;",",""),IF($CO132=Довідники!$N$4,$CJ$4&amp;",",""),IF($CV132=Довідники!$N$4,$CQ$4&amp;",",""),IF($DC132=Довідники!$N$4,$CX$4&amp;",",""),IF($DJ132=Довідники!$N$4,$DE$4&amp;",",""))</f>
        <v/>
      </c>
      <c r="I132" s="538" t="str">
        <f>_xlfn.CONCAT(IF($W132=Довідники!$N$3,$R$4&amp;",",""),IF($AD132=Довідники!$N$3,$Y$4&amp;",",""),IF($AK132=Довідники!$N$3,$AF$4&amp;",",""),IF($AR132=Довідники!$N$3,$AM$4&amp;",",""),IF($AY132=Довідники!$N$3,$AT$4&amp;",",""),IF($BF132=Довідники!$N$3,$BA$4&amp;",",""),IF($BM132=Довідники!$N$3,$BH$4&amp;",",""),IF($BT132=Довідники!$N$3,$BO$4&amp;",",""),IF($CA132=Довідники!$N$3,$BV$4&amp;",",""),IF($CH132=Довідники!$N$3,$CC$4&amp;",",""),IF($CO132=Довідники!$N$3,$CJ$4&amp;",",""),IF($CV132=Довідники!$N$3,$CQ$4&amp;",",""),IF($DC132=Довідники!$N$3,$CX$4&amp;",",""),IF($DJ132=Довідники!$N$3,$DE$4&amp;",",""))</f>
        <v/>
      </c>
      <c r="J132" s="538"/>
      <c r="K132" s="538"/>
      <c r="L132" s="538">
        <f t="shared" ca="1" si="65"/>
        <v>0</v>
      </c>
      <c r="M132" s="539">
        <f t="shared" ca="1" si="66"/>
        <v>0</v>
      </c>
      <c r="N132" s="539">
        <f t="shared" ca="1" si="67"/>
        <v>0</v>
      </c>
      <c r="O132" s="540">
        <f t="shared" ca="1" si="68"/>
        <v>0</v>
      </c>
      <c r="P132" s="541" t="str">
        <f t="shared" si="69"/>
        <v/>
      </c>
      <c r="Q132" s="542" t="str">
        <f>IF(IF(TRIM(P132)="",FALSE,OR($P132&lt;Довідники!$J$8,$P132&gt;Довідники!$K$8)),"!","")</f>
        <v/>
      </c>
      <c r="R132" s="172"/>
      <c r="S132" s="169"/>
      <c r="T132" s="169"/>
      <c r="U132" s="549">
        <f t="shared" si="101"/>
        <v>0</v>
      </c>
      <c r="V132" s="539"/>
      <c r="W132" s="175"/>
      <c r="X132" s="176"/>
      <c r="Y132" s="172"/>
      <c r="Z132" s="169"/>
      <c r="AA132" s="169"/>
      <c r="AB132" s="549">
        <f t="shared" si="102"/>
        <v>0</v>
      </c>
      <c r="AC132" s="539"/>
      <c r="AD132" s="175"/>
      <c r="AE132" s="176"/>
      <c r="AF132" s="172"/>
      <c r="AG132" s="169"/>
      <c r="AH132" s="169"/>
      <c r="AI132" s="549">
        <f t="shared" si="103"/>
        <v>0</v>
      </c>
      <c r="AJ132" s="539"/>
      <c r="AK132" s="175"/>
      <c r="AL132" s="176"/>
      <c r="AM132" s="172"/>
      <c r="AN132" s="169"/>
      <c r="AO132" s="169"/>
      <c r="AP132" s="549">
        <f t="shared" si="104"/>
        <v>0</v>
      </c>
      <c r="AQ132" s="539"/>
      <c r="AR132" s="175"/>
      <c r="AS132" s="176"/>
      <c r="AT132" s="172"/>
      <c r="AU132" s="169"/>
      <c r="AV132" s="169"/>
      <c r="AW132" s="549">
        <f t="shared" si="105"/>
        <v>0</v>
      </c>
      <c r="AX132" s="539"/>
      <c r="AY132" s="175"/>
      <c r="AZ132" s="176"/>
      <c r="BA132" s="172"/>
      <c r="BB132" s="169"/>
      <c r="BC132" s="169"/>
      <c r="BD132" s="549">
        <f t="shared" si="106"/>
        <v>0</v>
      </c>
      <c r="BE132" s="539"/>
      <c r="BF132" s="175"/>
      <c r="BG132" s="176"/>
      <c r="BH132" s="172"/>
      <c r="BI132" s="169"/>
      <c r="BJ132" s="169"/>
      <c r="BK132" s="549">
        <f t="shared" si="107"/>
        <v>0</v>
      </c>
      <c r="BL132" s="539"/>
      <c r="BM132" s="175"/>
      <c r="BN132" s="176"/>
      <c r="BO132" s="172"/>
      <c r="BP132" s="169"/>
      <c r="BQ132" s="169"/>
      <c r="BR132" s="549">
        <f t="shared" si="108"/>
        <v>0</v>
      </c>
      <c r="BS132" s="539"/>
      <c r="BT132" s="175"/>
      <c r="BU132" s="176"/>
      <c r="BV132" s="172"/>
      <c r="BW132" s="169"/>
      <c r="BX132" s="169"/>
      <c r="BY132" s="549">
        <f t="shared" si="109"/>
        <v>0</v>
      </c>
      <c r="BZ132" s="539"/>
      <c r="CA132" s="175"/>
      <c r="CB132" s="176"/>
      <c r="CC132" s="172"/>
      <c r="CD132" s="169"/>
      <c r="CE132" s="169"/>
      <c r="CF132" s="549">
        <f t="shared" si="110"/>
        <v>0</v>
      </c>
      <c r="CG132" s="539"/>
      <c r="CH132" s="175"/>
      <c r="CI132" s="176"/>
      <c r="CJ132" s="172"/>
      <c r="CK132" s="169"/>
      <c r="CL132" s="169"/>
      <c r="CM132" s="549">
        <f t="shared" si="111"/>
        <v>0</v>
      </c>
      <c r="CN132" s="539"/>
      <c r="CO132" s="175"/>
      <c r="CP132" s="176"/>
      <c r="CQ132" s="172"/>
      <c r="CR132" s="169"/>
      <c r="CS132" s="169"/>
      <c r="CT132" s="549">
        <f t="shared" si="112"/>
        <v>0</v>
      </c>
      <c r="CU132" s="539"/>
      <c r="CV132" s="175"/>
      <c r="CW132" s="176"/>
      <c r="CX132" s="361"/>
      <c r="CY132" s="108"/>
      <c r="CZ132" s="108"/>
      <c r="DA132" s="549">
        <f t="shared" si="113"/>
        <v>0</v>
      </c>
      <c r="DB132" s="539"/>
      <c r="DC132" s="439"/>
      <c r="DD132" s="439"/>
      <c r="DE132" s="108"/>
      <c r="DF132" s="108"/>
      <c r="DG132" s="108"/>
      <c r="DH132" s="549">
        <f t="shared" si="114"/>
        <v>0</v>
      </c>
      <c r="DI132" s="539"/>
      <c r="DJ132" s="439"/>
      <c r="DK132" s="440"/>
      <c r="DL132" s="555">
        <f t="shared" ca="1" si="70"/>
        <v>0</v>
      </c>
      <c r="DM132" s="539">
        <f>DN132*Довідники!$H$2</f>
        <v>0</v>
      </c>
      <c r="DN132" s="549">
        <f t="shared" si="115"/>
        <v>0</v>
      </c>
      <c r="DO132" s="541" t="str">
        <f t="shared" si="116"/>
        <v xml:space="preserve"> </v>
      </c>
      <c r="DP132" s="556" t="str">
        <f>IF(OR(DO132&lt;Довідники!$J$3, DO132&gt;Довідники!$K$3), "!", "")</f>
        <v>!</v>
      </c>
      <c r="DQ132" s="557"/>
      <c r="DR132" s="558" t="str">
        <f t="shared" si="117"/>
        <v/>
      </c>
      <c r="DS132" s="528"/>
      <c r="DT132" s="555"/>
      <c r="DU132" s="539"/>
      <c r="DV132" s="539"/>
      <c r="DW132" s="540"/>
      <c r="DX132" s="557"/>
      <c r="DY132" s="568"/>
      <c r="DZ132" s="569"/>
      <c r="EA132" s="570"/>
      <c r="ED132" s="91" t="e">
        <f t="shared" ca="1" si="71"/>
        <v>#NAME?</v>
      </c>
      <c r="EE132" s="91" t="e">
        <f t="shared" ca="1" si="72"/>
        <v>#NAME?</v>
      </c>
      <c r="EF132" s="91" t="e">
        <f t="shared" ca="1" si="73"/>
        <v>#NAME?</v>
      </c>
      <c r="EG132" s="91" t="e">
        <f t="shared" ca="1" si="74"/>
        <v>#NAME?</v>
      </c>
      <c r="EH132" s="91" t="e">
        <f t="shared" ca="1" si="75"/>
        <v>#NAME?</v>
      </c>
      <c r="EI132" s="91" t="e">
        <f t="shared" ca="1" si="76"/>
        <v>#NAME?</v>
      </c>
      <c r="EJ132" s="91" t="e">
        <f t="shared" ca="1" si="77"/>
        <v>#NAME?</v>
      </c>
      <c r="EL132" s="207" t="str">
        <f t="shared" ca="1" si="100"/>
        <v/>
      </c>
      <c r="EM132" s="91" t="str">
        <f t="shared" si="79"/>
        <v/>
      </c>
      <c r="EN132" s="91" t="str" cm="1">
        <f t="array" ref="EN132">IF(OR(SUM(ISTEXT(R132:T132)*1,ISNUMBER(W132:X132)*1)&gt;0,SUM(ISTEXT(Y132:AA132)*1,ISNUMBER(AD132:AE132)*1)&gt;0,SUM(ISTEXT(AF132:AH132)*1,ISNUMBER(AK132:AL132)*1)&gt;0,SUM(ISTEXT(AM132:AO132)*1,ISNUMBER(AR132:AS132)*1)&gt;0,SUM(ISTEXT(AT132:AV132)*1,ISNUMBER(AY132:AZ132)*1)&gt;0,SUM(ISTEXT(BA132:BC132)*1,ISNUMBER(BF132:BG132)*1)&gt;0,SUM(ISTEXT(BH132:BJ132)*1,ISNUMBER(BM132:BN132)*1)&gt;0,SUM(ISTEXT(BO132:BQ132)*1,ISNUMBER(BT132:BU132)*1)&gt;0,SUM(ISTEXT(BV132:BX132)*1,ISNUMBER(CA132:CB132)*1)&gt;0,SUM(ISTEXT(CC132:CE132)*1,ISNUMBER(CH132:CI132)*1)&gt;0,SUM(ISTEXT(CJ132:CL132)*1,ISNUMBER(CO132:CP132)*1)&gt;0,SUM(ISTEXT(CQ132:CS132)*1,ISNUMBER(CV132:CW132)*1)&gt;0),"!","")</f>
        <v/>
      </c>
      <c r="EO132" s="91" t="e">
        <f t="shared" ca="1" si="80"/>
        <v>#NAME?</v>
      </c>
      <c r="EP132" s="74" t="e">
        <f t="shared" ca="1" si="81"/>
        <v>#NAME?</v>
      </c>
    </row>
    <row r="133" spans="1:146" hidden="1" x14ac:dyDescent="0.2">
      <c r="A133" s="528" t="e">
        <f ca="1">IF(AND(TRIM($B133)&lt;&gt;"",$E133&lt;&gt;"",$EP133=""),MAX($A$112:A132)+1,"")</f>
        <v>#NAME?</v>
      </c>
      <c r="B133" s="312"/>
      <c r="C133" s="531" t="str">
        <f>IF(ISBLANK(D133)=FALSE,VLOOKUP(D133,Довідники!$B$2:$C$45,2,FALSE),"")</f>
        <v/>
      </c>
      <c r="D133" s="410"/>
      <c r="E133" s="313"/>
      <c r="F133" s="538" t="str">
        <f>_xlfn.CONCAT(IF($X133=Довідники!$E$4,$R$4&amp;",",""),IF($AE133=Довідники!$E$4,$Y$4&amp;",",""),IF($AL133=Довідники!$E$4,$AF$4&amp;",",""),IF($AS133=Довідники!$E$4,$AM$4&amp;",",""),IF($AZ133=Довідники!$E$4,$AT$4&amp;",",""),IF($BG133=Довідники!$E$4,$BA$4&amp;",",""),IF($BN133=Довідники!$E$4,$BH$4&amp;",",""),IF($BU133=Довідники!$E$4,$BO$4&amp;",",""),IF($CB133=Довідники!$E$4,$BV$4&amp;",",""),IF($CI133=Довідники!$E$4,$CC$4&amp;",",""),IF($CP133=Довідники!$E$4,$CJ$4&amp;",",""),IF($CW133=Довідники!$E$4,$CQ$4&amp;",",""),IF($DD133=Довідники!$E$4,$CX$4&amp;",",""),IF($DK133=Довідники!$E$4,$DE$4&amp;",",""))</f>
        <v/>
      </c>
      <c r="G133" s="538" t="str">
        <f>_xlfn.CONCAT(IF($X133=Довідники!$E$3,$R$4&amp;",",""),IF($X133=Довідники!$E$5,$R$4&amp;"*,",""),IF($AE133=Довідники!$E$3,$Y$4&amp;",",""),IF($AE133=Довідники!$E$5,$Y$4&amp;"*,",""),IF($AL133=Довідники!$E$3,$AF$4&amp;",",""),IF($AL133=Довідники!$E$5,$AF$4&amp;"*,",""),IF($AS133=Довідники!$E$3,$AM$4&amp;",",""),IF($AS133=Довідники!$E$5,$AM$4&amp;"*,",""),IF($AZ133=Довідники!$E$3,$AT$4&amp;",",""),IF($AZ133=Довідники!$E$5,$AT$4&amp;"*,",""),IF($BG133=Довідники!$E$3,$BA$4&amp;",",""),IF($BG133=Довідники!$E$5,$BA$4&amp;"*,",""),IF($BN133=Довідники!$E$3,$BH$4&amp;",",""),IF($BN133=Довідники!$E$5,$BH$4&amp;"*,",""),IF($BU133=Довідники!$E$3,$BO$4&amp;",",""),IF($BU133=Довідники!$E$5,$BO$4&amp;"*,",""),IF($CB133=Довідники!$E$3,$BV$4&amp;",",""),IF($CB133=Довідники!$E$5,$BV$4&amp;"*,",""),IF($CI133=Довідники!$E$3,$CC$4&amp;",",""),IF($CI133=Довідники!$E$5,$CC$4&amp;"*,",""),IF($CP133=Довідники!$E$3,$CJ$4&amp;",",""),IF($CP133=Довідники!$E$5,$CJ$4&amp;"*,",""),IF($CW133=Довідники!$E$3,$CQ$4&amp;",",""),IF($CW133=Довідники!$E$5,$CQ$4&amp;"*,",""),IF($DD133=Довідники!$E$3,$CX$4&amp;",",""),IF($DD133=Довідники!$E$5,$CX$4&amp;"*,",""),IF($DK133=Довідники!$E$3,$DE$4&amp;",",""),IF($DK133=Довідники!$E$5,$DE$4&amp;"*,",""))</f>
        <v/>
      </c>
      <c r="H133" s="538" t="str">
        <f>_xlfn.CONCAT(IF($W133=Довідники!$N$4,$R$4&amp;",",""),IF($AD133=Довідники!$N$4,$Y$4&amp;",",""),IF($AK133=Довідники!$N$4,$AF$4&amp;",",""),IF($AR133=Довідники!$N$4,$AM$4&amp;",",""),IF($AY133=Довідники!$N$4,$AT$4&amp;",",""),IF($BF133=Довідники!$N$4,$BA$4&amp;",",""),IF($BM133=Довідники!$N$4,$BH$4&amp;",",""),IF($BT133=Довідники!$N$4,$BO$4&amp;",",""),IF($CA133=Довідники!$N$4,$BV$4&amp;",",""),IF($CH133=Довідники!$N$4,$CC$4&amp;",",""),IF($CO133=Довідники!$N$4,$CJ$4&amp;",",""),IF($CV133=Довідники!$N$4,$CQ$4&amp;",",""),IF($DC133=Довідники!$N$4,$CX$4&amp;",",""),IF($DJ133=Довідники!$N$4,$DE$4&amp;",",""))</f>
        <v/>
      </c>
      <c r="I133" s="538" t="str">
        <f>_xlfn.CONCAT(IF($W133=Довідники!$N$3,$R$4&amp;",",""),IF($AD133=Довідники!$N$3,$Y$4&amp;",",""),IF($AK133=Довідники!$N$3,$AF$4&amp;",",""),IF($AR133=Довідники!$N$3,$AM$4&amp;",",""),IF($AY133=Довідники!$N$3,$AT$4&amp;",",""),IF($BF133=Довідники!$N$3,$BA$4&amp;",",""),IF($BM133=Довідники!$N$3,$BH$4&amp;",",""),IF($BT133=Довідники!$N$3,$BO$4&amp;",",""),IF($CA133=Довідники!$N$3,$BV$4&amp;",",""),IF($CH133=Довідники!$N$3,$CC$4&amp;",",""),IF($CO133=Довідники!$N$3,$CJ$4&amp;",",""),IF($CV133=Довідники!$N$3,$CQ$4&amp;",",""),IF($DC133=Довідники!$N$3,$CX$4&amp;",",""),IF($DJ133=Довідники!$N$3,$DE$4&amp;",",""))</f>
        <v/>
      </c>
      <c r="J133" s="538"/>
      <c r="K133" s="538"/>
      <c r="L133" s="538">
        <f t="shared" ca="1" si="65"/>
        <v>0</v>
      </c>
      <c r="M133" s="539">
        <f t="shared" ca="1" si="66"/>
        <v>0</v>
      </c>
      <c r="N133" s="539">
        <f t="shared" ca="1" si="67"/>
        <v>0</v>
      </c>
      <c r="O133" s="540">
        <f t="shared" ca="1" si="68"/>
        <v>0</v>
      </c>
      <c r="P133" s="541" t="str">
        <f t="shared" si="69"/>
        <v/>
      </c>
      <c r="Q133" s="542" t="str">
        <f>IF(IF(TRIM(P133)="",FALSE,OR($P133&lt;Довідники!$J$8,$P133&gt;Довідники!$K$8)),"!","")</f>
        <v/>
      </c>
      <c r="R133" s="172"/>
      <c r="S133" s="169"/>
      <c r="T133" s="169"/>
      <c r="U133" s="549">
        <f t="shared" si="101"/>
        <v>0</v>
      </c>
      <c r="V133" s="539"/>
      <c r="W133" s="175"/>
      <c r="X133" s="176"/>
      <c r="Y133" s="172"/>
      <c r="Z133" s="169"/>
      <c r="AA133" s="169"/>
      <c r="AB133" s="549">
        <f t="shared" si="102"/>
        <v>0</v>
      </c>
      <c r="AC133" s="539"/>
      <c r="AD133" s="175"/>
      <c r="AE133" s="176"/>
      <c r="AF133" s="172"/>
      <c r="AG133" s="169"/>
      <c r="AH133" s="169"/>
      <c r="AI133" s="549">
        <f t="shared" si="103"/>
        <v>0</v>
      </c>
      <c r="AJ133" s="539"/>
      <c r="AK133" s="175"/>
      <c r="AL133" s="176"/>
      <c r="AM133" s="172"/>
      <c r="AN133" s="169"/>
      <c r="AO133" s="169"/>
      <c r="AP133" s="549">
        <f t="shared" si="104"/>
        <v>0</v>
      </c>
      <c r="AQ133" s="539"/>
      <c r="AR133" s="175"/>
      <c r="AS133" s="176"/>
      <c r="AT133" s="172"/>
      <c r="AU133" s="169"/>
      <c r="AV133" s="169"/>
      <c r="AW133" s="549">
        <f t="shared" si="105"/>
        <v>0</v>
      </c>
      <c r="AX133" s="539"/>
      <c r="AY133" s="175"/>
      <c r="AZ133" s="176"/>
      <c r="BA133" s="172"/>
      <c r="BB133" s="169"/>
      <c r="BC133" s="169"/>
      <c r="BD133" s="549">
        <f t="shared" si="106"/>
        <v>0</v>
      </c>
      <c r="BE133" s="539"/>
      <c r="BF133" s="175"/>
      <c r="BG133" s="176"/>
      <c r="BH133" s="172"/>
      <c r="BI133" s="169"/>
      <c r="BJ133" s="169"/>
      <c r="BK133" s="549">
        <f t="shared" si="107"/>
        <v>0</v>
      </c>
      <c r="BL133" s="539"/>
      <c r="BM133" s="175"/>
      <c r="BN133" s="176"/>
      <c r="BO133" s="172"/>
      <c r="BP133" s="169"/>
      <c r="BQ133" s="169"/>
      <c r="BR133" s="549">
        <f t="shared" si="108"/>
        <v>0</v>
      </c>
      <c r="BS133" s="539"/>
      <c r="BT133" s="175"/>
      <c r="BU133" s="176"/>
      <c r="BV133" s="172"/>
      <c r="BW133" s="169"/>
      <c r="BX133" s="169"/>
      <c r="BY133" s="549">
        <f t="shared" si="109"/>
        <v>0</v>
      </c>
      <c r="BZ133" s="539"/>
      <c r="CA133" s="175"/>
      <c r="CB133" s="176"/>
      <c r="CC133" s="172"/>
      <c r="CD133" s="169"/>
      <c r="CE133" s="169"/>
      <c r="CF133" s="549">
        <f t="shared" si="110"/>
        <v>0</v>
      </c>
      <c r="CG133" s="539"/>
      <c r="CH133" s="175"/>
      <c r="CI133" s="176"/>
      <c r="CJ133" s="172"/>
      <c r="CK133" s="169"/>
      <c r="CL133" s="169"/>
      <c r="CM133" s="549">
        <f t="shared" si="111"/>
        <v>0</v>
      </c>
      <c r="CN133" s="539"/>
      <c r="CO133" s="175"/>
      <c r="CP133" s="176"/>
      <c r="CQ133" s="172"/>
      <c r="CR133" s="169"/>
      <c r="CS133" s="169"/>
      <c r="CT133" s="549">
        <f t="shared" si="112"/>
        <v>0</v>
      </c>
      <c r="CU133" s="539"/>
      <c r="CV133" s="175"/>
      <c r="CW133" s="176"/>
      <c r="CX133" s="361"/>
      <c r="CY133" s="108"/>
      <c r="CZ133" s="108"/>
      <c r="DA133" s="549">
        <f t="shared" si="113"/>
        <v>0</v>
      </c>
      <c r="DB133" s="539"/>
      <c r="DC133" s="439"/>
      <c r="DD133" s="439"/>
      <c r="DE133" s="108"/>
      <c r="DF133" s="108"/>
      <c r="DG133" s="108"/>
      <c r="DH133" s="549">
        <f t="shared" si="114"/>
        <v>0</v>
      </c>
      <c r="DI133" s="539"/>
      <c r="DJ133" s="439"/>
      <c r="DK133" s="440"/>
      <c r="DL133" s="555">
        <f t="shared" ca="1" si="70"/>
        <v>0</v>
      </c>
      <c r="DM133" s="539">
        <f>DN133*Довідники!$H$2</f>
        <v>0</v>
      </c>
      <c r="DN133" s="549">
        <f t="shared" si="115"/>
        <v>0</v>
      </c>
      <c r="DO133" s="541" t="str">
        <f t="shared" si="116"/>
        <v xml:space="preserve"> </v>
      </c>
      <c r="DP133" s="556" t="str">
        <f>IF(OR(DO133&lt;Довідники!$J$3, DO133&gt;Довідники!$K$3), "!", "")</f>
        <v>!</v>
      </c>
      <c r="DQ133" s="557"/>
      <c r="DR133" s="558" t="str">
        <f t="shared" si="117"/>
        <v/>
      </c>
      <c r="DS133" s="528"/>
      <c r="DT133" s="555"/>
      <c r="DU133" s="539"/>
      <c r="DV133" s="539"/>
      <c r="DW133" s="540"/>
      <c r="DX133" s="557"/>
      <c r="DY133" s="568"/>
      <c r="DZ133" s="569"/>
      <c r="EA133" s="570"/>
      <c r="ED133" s="91" t="e">
        <f t="shared" ca="1" si="71"/>
        <v>#NAME?</v>
      </c>
      <c r="EE133" s="91" t="e">
        <f t="shared" ca="1" si="72"/>
        <v>#NAME?</v>
      </c>
      <c r="EF133" s="91" t="e">
        <f t="shared" ca="1" si="73"/>
        <v>#NAME?</v>
      </c>
      <c r="EG133" s="91" t="e">
        <f t="shared" ca="1" si="74"/>
        <v>#NAME?</v>
      </c>
      <c r="EH133" s="91" t="e">
        <f t="shared" ca="1" si="75"/>
        <v>#NAME?</v>
      </c>
      <c r="EI133" s="91" t="e">
        <f t="shared" ca="1" si="76"/>
        <v>#NAME?</v>
      </c>
      <c r="EJ133" s="91" t="e">
        <f t="shared" ca="1" si="77"/>
        <v>#NAME?</v>
      </c>
      <c r="EL133" s="207" t="str">
        <f t="shared" ca="1" si="100"/>
        <v/>
      </c>
      <c r="EM133" s="91" t="str">
        <f t="shared" si="79"/>
        <v/>
      </c>
      <c r="EN133" s="91" t="str" cm="1">
        <f t="array" ref="EN133">IF(OR(SUM(ISTEXT(R133:T133)*1,ISNUMBER(W133:X133)*1)&gt;0,SUM(ISTEXT(Y133:AA133)*1,ISNUMBER(AD133:AE133)*1)&gt;0,SUM(ISTEXT(AF133:AH133)*1,ISNUMBER(AK133:AL133)*1)&gt;0,SUM(ISTEXT(AM133:AO133)*1,ISNUMBER(AR133:AS133)*1)&gt;0,SUM(ISTEXT(AT133:AV133)*1,ISNUMBER(AY133:AZ133)*1)&gt;0,SUM(ISTEXT(BA133:BC133)*1,ISNUMBER(BF133:BG133)*1)&gt;0,SUM(ISTEXT(BH133:BJ133)*1,ISNUMBER(BM133:BN133)*1)&gt;0,SUM(ISTEXT(BO133:BQ133)*1,ISNUMBER(BT133:BU133)*1)&gt;0,SUM(ISTEXT(BV133:BX133)*1,ISNUMBER(CA133:CB133)*1)&gt;0,SUM(ISTEXT(CC133:CE133)*1,ISNUMBER(CH133:CI133)*1)&gt;0,SUM(ISTEXT(CJ133:CL133)*1,ISNUMBER(CO133:CP133)*1)&gt;0,SUM(ISTEXT(CQ133:CS133)*1,ISNUMBER(CV133:CW133)*1)&gt;0),"!","")</f>
        <v/>
      </c>
      <c r="EO133" s="91" t="e">
        <f t="shared" ca="1" si="80"/>
        <v>#NAME?</v>
      </c>
      <c r="EP133" s="74" t="e">
        <f t="shared" ca="1" si="81"/>
        <v>#NAME?</v>
      </c>
    </row>
    <row r="134" spans="1:146" hidden="1" x14ac:dyDescent="0.2">
      <c r="A134" s="528" t="e">
        <f ca="1">IF(AND(TRIM($B134)&lt;&gt;"",$E134&lt;&gt;"",$EP134=""),MAX($A$112:A133)+1,"")</f>
        <v>#NAME?</v>
      </c>
      <c r="B134" s="312"/>
      <c r="C134" s="531" t="str">
        <f>IF(ISBLANK(D134)=FALSE,VLOOKUP(D134,Довідники!$B$2:$C$45,2,FALSE),"")</f>
        <v/>
      </c>
      <c r="D134" s="410"/>
      <c r="E134" s="313"/>
      <c r="F134" s="538" t="str">
        <f>_xlfn.CONCAT(IF($X134=Довідники!$E$4,$R$4&amp;",",""),IF($AE134=Довідники!$E$4,$Y$4&amp;",",""),IF($AL134=Довідники!$E$4,$AF$4&amp;",",""),IF($AS134=Довідники!$E$4,$AM$4&amp;",",""),IF($AZ134=Довідники!$E$4,$AT$4&amp;",",""),IF($BG134=Довідники!$E$4,$BA$4&amp;",",""),IF($BN134=Довідники!$E$4,$BH$4&amp;",",""),IF($BU134=Довідники!$E$4,$BO$4&amp;",",""),IF($CB134=Довідники!$E$4,$BV$4&amp;",",""),IF($CI134=Довідники!$E$4,$CC$4&amp;",",""),IF($CP134=Довідники!$E$4,$CJ$4&amp;",",""),IF($CW134=Довідники!$E$4,$CQ$4&amp;",",""),IF($DD134=Довідники!$E$4,$CX$4&amp;",",""),IF($DK134=Довідники!$E$4,$DE$4&amp;",",""))</f>
        <v/>
      </c>
      <c r="G134" s="538" t="str">
        <f>_xlfn.CONCAT(IF($X134=Довідники!$E$3,$R$4&amp;",",""),IF($X134=Довідники!$E$5,$R$4&amp;"*,",""),IF($AE134=Довідники!$E$3,$Y$4&amp;",",""),IF($AE134=Довідники!$E$5,$Y$4&amp;"*,",""),IF($AL134=Довідники!$E$3,$AF$4&amp;",",""),IF($AL134=Довідники!$E$5,$AF$4&amp;"*,",""),IF($AS134=Довідники!$E$3,$AM$4&amp;",",""),IF($AS134=Довідники!$E$5,$AM$4&amp;"*,",""),IF($AZ134=Довідники!$E$3,$AT$4&amp;",",""),IF($AZ134=Довідники!$E$5,$AT$4&amp;"*,",""),IF($BG134=Довідники!$E$3,$BA$4&amp;",",""),IF($BG134=Довідники!$E$5,$BA$4&amp;"*,",""),IF($BN134=Довідники!$E$3,$BH$4&amp;",",""),IF($BN134=Довідники!$E$5,$BH$4&amp;"*,",""),IF($BU134=Довідники!$E$3,$BO$4&amp;",",""),IF($BU134=Довідники!$E$5,$BO$4&amp;"*,",""),IF($CB134=Довідники!$E$3,$BV$4&amp;",",""),IF($CB134=Довідники!$E$5,$BV$4&amp;"*,",""),IF($CI134=Довідники!$E$3,$CC$4&amp;",",""),IF($CI134=Довідники!$E$5,$CC$4&amp;"*,",""),IF($CP134=Довідники!$E$3,$CJ$4&amp;",",""),IF($CP134=Довідники!$E$5,$CJ$4&amp;"*,",""),IF($CW134=Довідники!$E$3,$CQ$4&amp;",",""),IF($CW134=Довідники!$E$5,$CQ$4&amp;"*,",""),IF($DD134=Довідники!$E$3,$CX$4&amp;",",""),IF($DD134=Довідники!$E$5,$CX$4&amp;"*,",""),IF($DK134=Довідники!$E$3,$DE$4&amp;",",""),IF($DK134=Довідники!$E$5,$DE$4&amp;"*,",""))</f>
        <v/>
      </c>
      <c r="H134" s="538" t="str">
        <f>_xlfn.CONCAT(IF($W134=Довідники!$N$4,$R$4&amp;",",""),IF($AD134=Довідники!$N$4,$Y$4&amp;",",""),IF($AK134=Довідники!$N$4,$AF$4&amp;",",""),IF($AR134=Довідники!$N$4,$AM$4&amp;",",""),IF($AY134=Довідники!$N$4,$AT$4&amp;",",""),IF($BF134=Довідники!$N$4,$BA$4&amp;",",""),IF($BM134=Довідники!$N$4,$BH$4&amp;",",""),IF($BT134=Довідники!$N$4,$BO$4&amp;",",""),IF($CA134=Довідники!$N$4,$BV$4&amp;",",""),IF($CH134=Довідники!$N$4,$CC$4&amp;",",""),IF($CO134=Довідники!$N$4,$CJ$4&amp;",",""),IF($CV134=Довідники!$N$4,$CQ$4&amp;",",""),IF($DC134=Довідники!$N$4,$CX$4&amp;",",""),IF($DJ134=Довідники!$N$4,$DE$4&amp;",",""))</f>
        <v/>
      </c>
      <c r="I134" s="538" t="str">
        <f>_xlfn.CONCAT(IF($W134=Довідники!$N$3,$R$4&amp;",",""),IF($AD134=Довідники!$N$3,$Y$4&amp;",",""),IF($AK134=Довідники!$N$3,$AF$4&amp;",",""),IF($AR134=Довідники!$N$3,$AM$4&amp;",",""),IF($AY134=Довідники!$N$3,$AT$4&amp;",",""),IF($BF134=Довідники!$N$3,$BA$4&amp;",",""),IF($BM134=Довідники!$N$3,$BH$4&amp;",",""),IF($BT134=Довідники!$N$3,$BO$4&amp;",",""),IF($CA134=Довідники!$N$3,$BV$4&amp;",",""),IF($CH134=Довідники!$N$3,$CC$4&amp;",",""),IF($CO134=Довідники!$N$3,$CJ$4&amp;",",""),IF($CV134=Довідники!$N$3,$CQ$4&amp;",",""),IF($DC134=Довідники!$N$3,$CX$4&amp;",",""),IF($DJ134=Довідники!$N$3,$DE$4&amp;",",""))</f>
        <v/>
      </c>
      <c r="J134" s="538"/>
      <c r="K134" s="538"/>
      <c r="L134" s="538">
        <f t="shared" ca="1" si="65"/>
        <v>0</v>
      </c>
      <c r="M134" s="539">
        <f t="shared" ca="1" si="66"/>
        <v>0</v>
      </c>
      <c r="N134" s="539">
        <f t="shared" ca="1" si="67"/>
        <v>0</v>
      </c>
      <c r="O134" s="540">
        <f t="shared" ca="1" si="68"/>
        <v>0</v>
      </c>
      <c r="P134" s="541" t="str">
        <f t="shared" si="69"/>
        <v/>
      </c>
      <c r="Q134" s="542" t="str">
        <f>IF(IF(TRIM(P134)="",FALSE,OR($P134&lt;Довідники!$J$8,$P134&gt;Довідники!$K$8)),"!","")</f>
        <v/>
      </c>
      <c r="R134" s="172"/>
      <c r="S134" s="169"/>
      <c r="T134" s="169"/>
      <c r="U134" s="549">
        <f t="shared" si="101"/>
        <v>0</v>
      </c>
      <c r="V134" s="539"/>
      <c r="W134" s="175"/>
      <c r="X134" s="176"/>
      <c r="Y134" s="172"/>
      <c r="Z134" s="169"/>
      <c r="AA134" s="169"/>
      <c r="AB134" s="549">
        <f t="shared" si="102"/>
        <v>0</v>
      </c>
      <c r="AC134" s="539"/>
      <c r="AD134" s="175"/>
      <c r="AE134" s="176"/>
      <c r="AF134" s="172"/>
      <c r="AG134" s="169"/>
      <c r="AH134" s="169"/>
      <c r="AI134" s="549">
        <f t="shared" si="103"/>
        <v>0</v>
      </c>
      <c r="AJ134" s="539"/>
      <c r="AK134" s="175"/>
      <c r="AL134" s="176"/>
      <c r="AM134" s="172"/>
      <c r="AN134" s="169"/>
      <c r="AO134" s="169"/>
      <c r="AP134" s="549">
        <f t="shared" si="104"/>
        <v>0</v>
      </c>
      <c r="AQ134" s="539"/>
      <c r="AR134" s="175"/>
      <c r="AS134" s="176"/>
      <c r="AT134" s="172"/>
      <c r="AU134" s="169"/>
      <c r="AV134" s="169"/>
      <c r="AW134" s="549">
        <f t="shared" si="105"/>
        <v>0</v>
      </c>
      <c r="AX134" s="539"/>
      <c r="AY134" s="175"/>
      <c r="AZ134" s="176"/>
      <c r="BA134" s="172"/>
      <c r="BB134" s="169"/>
      <c r="BC134" s="169"/>
      <c r="BD134" s="549">
        <f t="shared" si="106"/>
        <v>0</v>
      </c>
      <c r="BE134" s="539"/>
      <c r="BF134" s="175"/>
      <c r="BG134" s="176"/>
      <c r="BH134" s="172"/>
      <c r="BI134" s="169"/>
      <c r="BJ134" s="169"/>
      <c r="BK134" s="549">
        <f t="shared" si="107"/>
        <v>0</v>
      </c>
      <c r="BL134" s="539"/>
      <c r="BM134" s="175"/>
      <c r="BN134" s="176"/>
      <c r="BO134" s="172"/>
      <c r="BP134" s="169"/>
      <c r="BQ134" s="169"/>
      <c r="BR134" s="549">
        <f t="shared" si="108"/>
        <v>0</v>
      </c>
      <c r="BS134" s="539"/>
      <c r="BT134" s="175"/>
      <c r="BU134" s="176"/>
      <c r="BV134" s="172"/>
      <c r="BW134" s="169"/>
      <c r="BX134" s="169"/>
      <c r="BY134" s="549">
        <f t="shared" si="109"/>
        <v>0</v>
      </c>
      <c r="BZ134" s="539"/>
      <c r="CA134" s="175"/>
      <c r="CB134" s="176"/>
      <c r="CC134" s="172"/>
      <c r="CD134" s="169"/>
      <c r="CE134" s="169"/>
      <c r="CF134" s="549">
        <f t="shared" si="110"/>
        <v>0</v>
      </c>
      <c r="CG134" s="539"/>
      <c r="CH134" s="175"/>
      <c r="CI134" s="176"/>
      <c r="CJ134" s="172"/>
      <c r="CK134" s="169"/>
      <c r="CL134" s="169"/>
      <c r="CM134" s="549">
        <f t="shared" si="111"/>
        <v>0</v>
      </c>
      <c r="CN134" s="539"/>
      <c r="CO134" s="175"/>
      <c r="CP134" s="176"/>
      <c r="CQ134" s="172"/>
      <c r="CR134" s="169"/>
      <c r="CS134" s="169"/>
      <c r="CT134" s="549">
        <f t="shared" si="112"/>
        <v>0</v>
      </c>
      <c r="CU134" s="539"/>
      <c r="CV134" s="175"/>
      <c r="CW134" s="176"/>
      <c r="CX134" s="361"/>
      <c r="CY134" s="108"/>
      <c r="CZ134" s="108"/>
      <c r="DA134" s="549">
        <f t="shared" si="113"/>
        <v>0</v>
      </c>
      <c r="DB134" s="539"/>
      <c r="DC134" s="439"/>
      <c r="DD134" s="439"/>
      <c r="DE134" s="108"/>
      <c r="DF134" s="108"/>
      <c r="DG134" s="108"/>
      <c r="DH134" s="549">
        <f t="shared" si="114"/>
        <v>0</v>
      </c>
      <c r="DI134" s="539"/>
      <c r="DJ134" s="439"/>
      <c r="DK134" s="440"/>
      <c r="DL134" s="555">
        <f t="shared" ca="1" si="70"/>
        <v>0</v>
      </c>
      <c r="DM134" s="539">
        <f>DN134*Довідники!$H$2</f>
        <v>0</v>
      </c>
      <c r="DN134" s="549">
        <f t="shared" si="115"/>
        <v>0</v>
      </c>
      <c r="DO134" s="541" t="str">
        <f t="shared" si="116"/>
        <v xml:space="preserve"> </v>
      </c>
      <c r="DP134" s="556" t="str">
        <f>IF(OR(DO134&lt;Довідники!$J$3, DO134&gt;Довідники!$K$3), "!", "")</f>
        <v>!</v>
      </c>
      <c r="DQ134" s="557"/>
      <c r="DR134" s="558" t="str">
        <f t="shared" si="117"/>
        <v/>
      </c>
      <c r="DS134" s="528"/>
      <c r="DT134" s="555"/>
      <c r="DU134" s="539"/>
      <c r="DV134" s="539"/>
      <c r="DW134" s="540"/>
      <c r="DX134" s="557"/>
      <c r="DY134" s="568"/>
      <c r="DZ134" s="569"/>
      <c r="EA134" s="570"/>
      <c r="ED134" s="91" t="e">
        <f t="shared" ca="1" si="71"/>
        <v>#NAME?</v>
      </c>
      <c r="EE134" s="91" t="e">
        <f t="shared" ca="1" si="72"/>
        <v>#NAME?</v>
      </c>
      <c r="EF134" s="91" t="e">
        <f t="shared" ca="1" si="73"/>
        <v>#NAME?</v>
      </c>
      <c r="EG134" s="91" t="e">
        <f t="shared" ca="1" si="74"/>
        <v>#NAME?</v>
      </c>
      <c r="EH134" s="91" t="e">
        <f t="shared" ca="1" si="75"/>
        <v>#NAME?</v>
      </c>
      <c r="EI134" s="91" t="e">
        <f t="shared" ca="1" si="76"/>
        <v>#NAME?</v>
      </c>
      <c r="EJ134" s="91" t="e">
        <f t="shared" ca="1" si="77"/>
        <v>#NAME?</v>
      </c>
      <c r="EL134" s="207" t="str">
        <f t="shared" ca="1" si="100"/>
        <v/>
      </c>
      <c r="EM134" s="91" t="str">
        <f t="shared" si="79"/>
        <v/>
      </c>
      <c r="EN134" s="91" t="str" cm="1">
        <f t="array" ref="EN134">IF(OR(SUM(ISTEXT(R134:T134)*1,ISNUMBER(W134:X134)*1)&gt;0,SUM(ISTEXT(Y134:AA134)*1,ISNUMBER(AD134:AE134)*1)&gt;0,SUM(ISTEXT(AF134:AH134)*1,ISNUMBER(AK134:AL134)*1)&gt;0,SUM(ISTEXT(AM134:AO134)*1,ISNUMBER(AR134:AS134)*1)&gt;0,SUM(ISTEXT(AT134:AV134)*1,ISNUMBER(AY134:AZ134)*1)&gt;0,SUM(ISTEXT(BA134:BC134)*1,ISNUMBER(BF134:BG134)*1)&gt;0,SUM(ISTEXT(BH134:BJ134)*1,ISNUMBER(BM134:BN134)*1)&gt;0,SUM(ISTEXT(BO134:BQ134)*1,ISNUMBER(BT134:BU134)*1)&gt;0,SUM(ISTEXT(BV134:BX134)*1,ISNUMBER(CA134:CB134)*1)&gt;0,SUM(ISTEXT(CC134:CE134)*1,ISNUMBER(CH134:CI134)*1)&gt;0,SUM(ISTEXT(CJ134:CL134)*1,ISNUMBER(CO134:CP134)*1)&gt;0,SUM(ISTEXT(CQ134:CS134)*1,ISNUMBER(CV134:CW134)*1)&gt;0),"!","")</f>
        <v/>
      </c>
      <c r="EO134" s="91" t="e">
        <f t="shared" ca="1" si="80"/>
        <v>#NAME?</v>
      </c>
      <c r="EP134" s="74" t="e">
        <f t="shared" ca="1" si="81"/>
        <v>#NAME?</v>
      </c>
    </row>
    <row r="135" spans="1:146" hidden="1" x14ac:dyDescent="0.2">
      <c r="A135" s="528" t="e">
        <f ca="1">IF(AND(TRIM($B135)&lt;&gt;"",$E135&lt;&gt;"",$EP135=""),MAX($A$112:A134)+1,"")</f>
        <v>#NAME?</v>
      </c>
      <c r="B135" s="312"/>
      <c r="C135" s="531" t="str">
        <f>IF(ISBLANK(D135)=FALSE,VLOOKUP(D135,Довідники!$B$2:$C$45,2,FALSE),"")</f>
        <v/>
      </c>
      <c r="D135" s="410"/>
      <c r="E135" s="313"/>
      <c r="F135" s="538" t="str">
        <f>_xlfn.CONCAT(IF($X135=Довідники!$E$4,$R$4&amp;",",""),IF($AE135=Довідники!$E$4,$Y$4&amp;",",""),IF($AL135=Довідники!$E$4,$AF$4&amp;",",""),IF($AS135=Довідники!$E$4,$AM$4&amp;",",""),IF($AZ135=Довідники!$E$4,$AT$4&amp;",",""),IF($BG135=Довідники!$E$4,$BA$4&amp;",",""),IF($BN135=Довідники!$E$4,$BH$4&amp;",",""),IF($BU135=Довідники!$E$4,$BO$4&amp;",",""),IF($CB135=Довідники!$E$4,$BV$4&amp;",",""),IF($CI135=Довідники!$E$4,$CC$4&amp;",",""),IF($CP135=Довідники!$E$4,$CJ$4&amp;",",""),IF($CW135=Довідники!$E$4,$CQ$4&amp;",",""),IF($DD135=Довідники!$E$4,$CX$4&amp;",",""),IF($DK135=Довідники!$E$4,$DE$4&amp;",",""))</f>
        <v/>
      </c>
      <c r="G135" s="538" t="str">
        <f>_xlfn.CONCAT(IF($X135=Довідники!$E$3,$R$4&amp;",",""),IF($X135=Довідники!$E$5,$R$4&amp;"*,",""),IF($AE135=Довідники!$E$3,$Y$4&amp;",",""),IF($AE135=Довідники!$E$5,$Y$4&amp;"*,",""),IF($AL135=Довідники!$E$3,$AF$4&amp;",",""),IF($AL135=Довідники!$E$5,$AF$4&amp;"*,",""),IF($AS135=Довідники!$E$3,$AM$4&amp;",",""),IF($AS135=Довідники!$E$5,$AM$4&amp;"*,",""),IF($AZ135=Довідники!$E$3,$AT$4&amp;",",""),IF($AZ135=Довідники!$E$5,$AT$4&amp;"*,",""),IF($BG135=Довідники!$E$3,$BA$4&amp;",",""),IF($BG135=Довідники!$E$5,$BA$4&amp;"*,",""),IF($BN135=Довідники!$E$3,$BH$4&amp;",",""),IF($BN135=Довідники!$E$5,$BH$4&amp;"*,",""),IF($BU135=Довідники!$E$3,$BO$4&amp;",",""),IF($BU135=Довідники!$E$5,$BO$4&amp;"*,",""),IF($CB135=Довідники!$E$3,$BV$4&amp;",",""),IF($CB135=Довідники!$E$5,$BV$4&amp;"*,",""),IF($CI135=Довідники!$E$3,$CC$4&amp;",",""),IF($CI135=Довідники!$E$5,$CC$4&amp;"*,",""),IF($CP135=Довідники!$E$3,$CJ$4&amp;",",""),IF($CP135=Довідники!$E$5,$CJ$4&amp;"*,",""),IF($CW135=Довідники!$E$3,$CQ$4&amp;",",""),IF($CW135=Довідники!$E$5,$CQ$4&amp;"*,",""),IF($DD135=Довідники!$E$3,$CX$4&amp;",",""),IF($DD135=Довідники!$E$5,$CX$4&amp;"*,",""),IF($DK135=Довідники!$E$3,$DE$4&amp;",",""),IF($DK135=Довідники!$E$5,$DE$4&amp;"*,",""))</f>
        <v/>
      </c>
      <c r="H135" s="538" t="str">
        <f>_xlfn.CONCAT(IF($W135=Довідники!$N$4,$R$4&amp;",",""),IF($AD135=Довідники!$N$4,$Y$4&amp;",",""),IF($AK135=Довідники!$N$4,$AF$4&amp;",",""),IF($AR135=Довідники!$N$4,$AM$4&amp;",",""),IF($AY135=Довідники!$N$4,$AT$4&amp;",",""),IF($BF135=Довідники!$N$4,$BA$4&amp;",",""),IF($BM135=Довідники!$N$4,$BH$4&amp;",",""),IF($BT135=Довідники!$N$4,$BO$4&amp;",",""),IF($CA135=Довідники!$N$4,$BV$4&amp;",",""),IF($CH135=Довідники!$N$4,$CC$4&amp;",",""),IF($CO135=Довідники!$N$4,$CJ$4&amp;",",""),IF($CV135=Довідники!$N$4,$CQ$4&amp;",",""),IF($DC135=Довідники!$N$4,$CX$4&amp;",",""),IF($DJ135=Довідники!$N$4,$DE$4&amp;",",""))</f>
        <v/>
      </c>
      <c r="I135" s="538" t="str">
        <f>_xlfn.CONCAT(IF($W135=Довідники!$N$3,$R$4&amp;",",""),IF($AD135=Довідники!$N$3,$Y$4&amp;",",""),IF($AK135=Довідники!$N$3,$AF$4&amp;",",""),IF($AR135=Довідники!$N$3,$AM$4&amp;",",""),IF($AY135=Довідники!$N$3,$AT$4&amp;",",""),IF($BF135=Довідники!$N$3,$BA$4&amp;",",""),IF($BM135=Довідники!$N$3,$BH$4&amp;",",""),IF($BT135=Довідники!$N$3,$BO$4&amp;",",""),IF($CA135=Довідники!$N$3,$BV$4&amp;",",""),IF($CH135=Довідники!$N$3,$CC$4&amp;",",""),IF($CO135=Довідники!$N$3,$CJ$4&amp;",",""),IF($CV135=Довідники!$N$3,$CQ$4&amp;",",""),IF($DC135=Довідники!$N$3,$CX$4&amp;",",""),IF($DJ135=Довідники!$N$3,$DE$4&amp;",",""))</f>
        <v/>
      </c>
      <c r="J135" s="538"/>
      <c r="K135" s="538"/>
      <c r="L135" s="538">
        <f t="shared" ca="1" si="65"/>
        <v>0</v>
      </c>
      <c r="M135" s="539">
        <f t="shared" ca="1" si="66"/>
        <v>0</v>
      </c>
      <c r="N135" s="539">
        <f t="shared" ca="1" si="67"/>
        <v>0</v>
      </c>
      <c r="O135" s="540">
        <f t="shared" ca="1" si="68"/>
        <v>0</v>
      </c>
      <c r="P135" s="541" t="str">
        <f t="shared" si="69"/>
        <v/>
      </c>
      <c r="Q135" s="542" t="str">
        <f>IF(IF(TRIM(P135)="",FALSE,OR($P135&lt;Довідники!$J$8,$P135&gt;Довідники!$K$8)),"!","")</f>
        <v/>
      </c>
      <c r="R135" s="172"/>
      <c r="S135" s="169"/>
      <c r="T135" s="169"/>
      <c r="U135" s="549">
        <f t="shared" si="101"/>
        <v>0</v>
      </c>
      <c r="V135" s="539"/>
      <c r="W135" s="175"/>
      <c r="X135" s="176"/>
      <c r="Y135" s="172"/>
      <c r="Z135" s="169"/>
      <c r="AA135" s="169"/>
      <c r="AB135" s="549">
        <f t="shared" si="102"/>
        <v>0</v>
      </c>
      <c r="AC135" s="539"/>
      <c r="AD135" s="175"/>
      <c r="AE135" s="176"/>
      <c r="AF135" s="172"/>
      <c r="AG135" s="169"/>
      <c r="AH135" s="169"/>
      <c r="AI135" s="549">
        <f t="shared" si="103"/>
        <v>0</v>
      </c>
      <c r="AJ135" s="539"/>
      <c r="AK135" s="175"/>
      <c r="AL135" s="176"/>
      <c r="AM135" s="172"/>
      <c r="AN135" s="169"/>
      <c r="AO135" s="169"/>
      <c r="AP135" s="549">
        <f t="shared" si="104"/>
        <v>0</v>
      </c>
      <c r="AQ135" s="539"/>
      <c r="AR135" s="175"/>
      <c r="AS135" s="176"/>
      <c r="AT135" s="172"/>
      <c r="AU135" s="169"/>
      <c r="AV135" s="169"/>
      <c r="AW135" s="549">
        <f t="shared" si="105"/>
        <v>0</v>
      </c>
      <c r="AX135" s="539"/>
      <c r="AY135" s="175"/>
      <c r="AZ135" s="176"/>
      <c r="BA135" s="172"/>
      <c r="BB135" s="169"/>
      <c r="BC135" s="169"/>
      <c r="BD135" s="549">
        <f t="shared" si="106"/>
        <v>0</v>
      </c>
      <c r="BE135" s="539"/>
      <c r="BF135" s="175"/>
      <c r="BG135" s="176"/>
      <c r="BH135" s="172"/>
      <c r="BI135" s="169"/>
      <c r="BJ135" s="169"/>
      <c r="BK135" s="549">
        <f t="shared" si="107"/>
        <v>0</v>
      </c>
      <c r="BL135" s="539"/>
      <c r="BM135" s="175"/>
      <c r="BN135" s="176"/>
      <c r="BO135" s="172"/>
      <c r="BP135" s="169"/>
      <c r="BQ135" s="169"/>
      <c r="BR135" s="549">
        <f t="shared" si="108"/>
        <v>0</v>
      </c>
      <c r="BS135" s="539"/>
      <c r="BT135" s="175"/>
      <c r="BU135" s="176"/>
      <c r="BV135" s="172"/>
      <c r="BW135" s="169"/>
      <c r="BX135" s="169"/>
      <c r="BY135" s="549">
        <f t="shared" si="109"/>
        <v>0</v>
      </c>
      <c r="BZ135" s="539"/>
      <c r="CA135" s="175"/>
      <c r="CB135" s="176"/>
      <c r="CC135" s="172"/>
      <c r="CD135" s="169"/>
      <c r="CE135" s="169"/>
      <c r="CF135" s="549">
        <f t="shared" si="110"/>
        <v>0</v>
      </c>
      <c r="CG135" s="539"/>
      <c r="CH135" s="175"/>
      <c r="CI135" s="176"/>
      <c r="CJ135" s="172"/>
      <c r="CK135" s="169"/>
      <c r="CL135" s="169"/>
      <c r="CM135" s="549">
        <f t="shared" si="111"/>
        <v>0</v>
      </c>
      <c r="CN135" s="539"/>
      <c r="CO135" s="175"/>
      <c r="CP135" s="176"/>
      <c r="CQ135" s="172"/>
      <c r="CR135" s="169"/>
      <c r="CS135" s="169"/>
      <c r="CT135" s="549">
        <f t="shared" si="112"/>
        <v>0</v>
      </c>
      <c r="CU135" s="539"/>
      <c r="CV135" s="175"/>
      <c r="CW135" s="176"/>
      <c r="CX135" s="361"/>
      <c r="CY135" s="108"/>
      <c r="CZ135" s="108"/>
      <c r="DA135" s="549">
        <f t="shared" si="113"/>
        <v>0</v>
      </c>
      <c r="DB135" s="539"/>
      <c r="DC135" s="439"/>
      <c r="DD135" s="439"/>
      <c r="DE135" s="108"/>
      <c r="DF135" s="108"/>
      <c r="DG135" s="108"/>
      <c r="DH135" s="549">
        <f t="shared" si="114"/>
        <v>0</v>
      </c>
      <c r="DI135" s="539"/>
      <c r="DJ135" s="439"/>
      <c r="DK135" s="440"/>
      <c r="DL135" s="555">
        <f t="shared" ca="1" si="70"/>
        <v>0</v>
      </c>
      <c r="DM135" s="539">
        <f>DN135*Довідники!$H$2</f>
        <v>0</v>
      </c>
      <c r="DN135" s="549">
        <f t="shared" si="115"/>
        <v>0</v>
      </c>
      <c r="DO135" s="541" t="str">
        <f t="shared" si="116"/>
        <v xml:space="preserve"> </v>
      </c>
      <c r="DP135" s="556" t="str">
        <f>IF(OR(DO135&lt;Довідники!$J$3, DO135&gt;Довідники!$K$3), "!", "")</f>
        <v>!</v>
      </c>
      <c r="DQ135" s="557"/>
      <c r="DR135" s="558" t="str">
        <f t="shared" si="117"/>
        <v/>
      </c>
      <c r="DS135" s="528"/>
      <c r="DT135" s="555"/>
      <c r="DU135" s="539"/>
      <c r="DV135" s="539"/>
      <c r="DW135" s="540"/>
      <c r="DX135" s="557"/>
      <c r="DY135" s="568"/>
      <c r="DZ135" s="569"/>
      <c r="EA135" s="570"/>
      <c r="ED135" s="91" t="e">
        <f t="shared" ca="1" si="71"/>
        <v>#NAME?</v>
      </c>
      <c r="EE135" s="91" t="e">
        <f t="shared" ca="1" si="72"/>
        <v>#NAME?</v>
      </c>
      <c r="EF135" s="91" t="e">
        <f t="shared" ca="1" si="73"/>
        <v>#NAME?</v>
      </c>
      <c r="EG135" s="91" t="e">
        <f t="shared" ca="1" si="74"/>
        <v>#NAME?</v>
      </c>
      <c r="EH135" s="91" t="e">
        <f t="shared" ca="1" si="75"/>
        <v>#NAME?</v>
      </c>
      <c r="EI135" s="91" t="e">
        <f t="shared" ca="1" si="76"/>
        <v>#NAME?</v>
      </c>
      <c r="EJ135" s="91" t="e">
        <f t="shared" ca="1" si="77"/>
        <v>#NAME?</v>
      </c>
      <c r="EL135" s="207" t="str">
        <f t="shared" ca="1" si="100"/>
        <v/>
      </c>
      <c r="EM135" s="91" t="str">
        <f t="shared" si="79"/>
        <v/>
      </c>
      <c r="EN135" s="91" t="str" cm="1">
        <f t="array" ref="EN135">IF(OR(SUM(ISTEXT(R135:T135)*1,ISNUMBER(W135:X135)*1)&gt;0,SUM(ISTEXT(Y135:AA135)*1,ISNUMBER(AD135:AE135)*1)&gt;0,SUM(ISTEXT(AF135:AH135)*1,ISNUMBER(AK135:AL135)*1)&gt;0,SUM(ISTEXT(AM135:AO135)*1,ISNUMBER(AR135:AS135)*1)&gt;0,SUM(ISTEXT(AT135:AV135)*1,ISNUMBER(AY135:AZ135)*1)&gt;0,SUM(ISTEXT(BA135:BC135)*1,ISNUMBER(BF135:BG135)*1)&gt;0,SUM(ISTEXT(BH135:BJ135)*1,ISNUMBER(BM135:BN135)*1)&gt;0,SUM(ISTEXT(BO135:BQ135)*1,ISNUMBER(BT135:BU135)*1)&gt;0,SUM(ISTEXT(BV135:BX135)*1,ISNUMBER(CA135:CB135)*1)&gt;0,SUM(ISTEXT(CC135:CE135)*1,ISNUMBER(CH135:CI135)*1)&gt;0,SUM(ISTEXT(CJ135:CL135)*1,ISNUMBER(CO135:CP135)*1)&gt;0,SUM(ISTEXT(CQ135:CS135)*1,ISNUMBER(CV135:CW135)*1)&gt;0),"!","")</f>
        <v/>
      </c>
      <c r="EO135" s="91" t="e">
        <f t="shared" ca="1" si="80"/>
        <v>#NAME?</v>
      </c>
      <c r="EP135" s="74" t="e">
        <f t="shared" ca="1" si="81"/>
        <v>#NAME?</v>
      </c>
    </row>
    <row r="136" spans="1:146" hidden="1" x14ac:dyDescent="0.2">
      <c r="A136" s="528" t="e">
        <f ca="1">IF(AND(TRIM($B136)&lt;&gt;"",$E136&lt;&gt;"",$EP136=""),MAX($A$112:A135)+1,"")</f>
        <v>#NAME?</v>
      </c>
      <c r="B136" s="312"/>
      <c r="C136" s="531" t="str">
        <f>IF(ISBLANK(D136)=FALSE,VLOOKUP(D136,Довідники!$B$2:$C$45,2,FALSE),"")</f>
        <v/>
      </c>
      <c r="D136" s="410"/>
      <c r="E136" s="313"/>
      <c r="F136" s="538" t="str">
        <f>_xlfn.CONCAT(IF($X136=Довідники!$E$4,$R$4&amp;",",""),IF($AE136=Довідники!$E$4,$Y$4&amp;",",""),IF($AL136=Довідники!$E$4,$AF$4&amp;",",""),IF($AS136=Довідники!$E$4,$AM$4&amp;",",""),IF($AZ136=Довідники!$E$4,$AT$4&amp;",",""),IF($BG136=Довідники!$E$4,$BA$4&amp;",",""),IF($BN136=Довідники!$E$4,$BH$4&amp;",",""),IF($BU136=Довідники!$E$4,$BO$4&amp;",",""),IF($CB136=Довідники!$E$4,$BV$4&amp;",",""),IF($CI136=Довідники!$E$4,$CC$4&amp;",",""),IF($CP136=Довідники!$E$4,$CJ$4&amp;",",""),IF($CW136=Довідники!$E$4,$CQ$4&amp;",",""),IF($DD136=Довідники!$E$4,$CX$4&amp;",",""),IF($DK136=Довідники!$E$4,$DE$4&amp;",",""))</f>
        <v/>
      </c>
      <c r="G136" s="538" t="str">
        <f>_xlfn.CONCAT(IF($X136=Довідники!$E$3,$R$4&amp;",",""),IF($X136=Довідники!$E$5,$R$4&amp;"*,",""),IF($AE136=Довідники!$E$3,$Y$4&amp;",",""),IF($AE136=Довідники!$E$5,$Y$4&amp;"*,",""),IF($AL136=Довідники!$E$3,$AF$4&amp;",",""),IF($AL136=Довідники!$E$5,$AF$4&amp;"*,",""),IF($AS136=Довідники!$E$3,$AM$4&amp;",",""),IF($AS136=Довідники!$E$5,$AM$4&amp;"*,",""),IF($AZ136=Довідники!$E$3,$AT$4&amp;",",""),IF($AZ136=Довідники!$E$5,$AT$4&amp;"*,",""),IF($BG136=Довідники!$E$3,$BA$4&amp;",",""),IF($BG136=Довідники!$E$5,$BA$4&amp;"*,",""),IF($BN136=Довідники!$E$3,$BH$4&amp;",",""),IF($BN136=Довідники!$E$5,$BH$4&amp;"*,",""),IF($BU136=Довідники!$E$3,$BO$4&amp;",",""),IF($BU136=Довідники!$E$5,$BO$4&amp;"*,",""),IF($CB136=Довідники!$E$3,$BV$4&amp;",",""),IF($CB136=Довідники!$E$5,$BV$4&amp;"*,",""),IF($CI136=Довідники!$E$3,$CC$4&amp;",",""),IF($CI136=Довідники!$E$5,$CC$4&amp;"*,",""),IF($CP136=Довідники!$E$3,$CJ$4&amp;",",""),IF($CP136=Довідники!$E$5,$CJ$4&amp;"*,",""),IF($CW136=Довідники!$E$3,$CQ$4&amp;",",""),IF($CW136=Довідники!$E$5,$CQ$4&amp;"*,",""),IF($DD136=Довідники!$E$3,$CX$4&amp;",",""),IF($DD136=Довідники!$E$5,$CX$4&amp;"*,",""),IF($DK136=Довідники!$E$3,$DE$4&amp;",",""),IF($DK136=Довідники!$E$5,$DE$4&amp;"*,",""))</f>
        <v/>
      </c>
      <c r="H136" s="538" t="str">
        <f>_xlfn.CONCAT(IF($W136=Довідники!$N$4,$R$4&amp;",",""),IF($AD136=Довідники!$N$4,$Y$4&amp;",",""),IF($AK136=Довідники!$N$4,$AF$4&amp;",",""),IF($AR136=Довідники!$N$4,$AM$4&amp;",",""),IF($AY136=Довідники!$N$4,$AT$4&amp;",",""),IF($BF136=Довідники!$N$4,$BA$4&amp;",",""),IF($BM136=Довідники!$N$4,$BH$4&amp;",",""),IF($BT136=Довідники!$N$4,$BO$4&amp;",",""),IF($CA136=Довідники!$N$4,$BV$4&amp;",",""),IF($CH136=Довідники!$N$4,$CC$4&amp;",",""),IF($CO136=Довідники!$N$4,$CJ$4&amp;",",""),IF($CV136=Довідники!$N$4,$CQ$4&amp;",",""),IF($DC136=Довідники!$N$4,$CX$4&amp;",",""),IF($DJ136=Довідники!$N$4,$DE$4&amp;",",""))</f>
        <v/>
      </c>
      <c r="I136" s="538" t="str">
        <f>_xlfn.CONCAT(IF($W136=Довідники!$N$3,$R$4&amp;",",""),IF($AD136=Довідники!$N$3,$Y$4&amp;",",""),IF($AK136=Довідники!$N$3,$AF$4&amp;",",""),IF($AR136=Довідники!$N$3,$AM$4&amp;",",""),IF($AY136=Довідники!$N$3,$AT$4&amp;",",""),IF($BF136=Довідники!$N$3,$BA$4&amp;",",""),IF($BM136=Довідники!$N$3,$BH$4&amp;",",""),IF($BT136=Довідники!$N$3,$BO$4&amp;",",""),IF($CA136=Довідники!$N$3,$BV$4&amp;",",""),IF($CH136=Довідники!$N$3,$CC$4&amp;",",""),IF($CO136=Довідники!$N$3,$CJ$4&amp;",",""),IF($CV136=Довідники!$N$3,$CQ$4&amp;",",""),IF($DC136=Довідники!$N$3,$CX$4&amp;",",""),IF($DJ136=Довідники!$N$3,$DE$4&amp;",",""))</f>
        <v/>
      </c>
      <c r="J136" s="538"/>
      <c r="K136" s="538"/>
      <c r="L136" s="538">
        <f t="shared" ca="1" si="65"/>
        <v>0</v>
      </c>
      <c r="M136" s="539">
        <f t="shared" ca="1" si="66"/>
        <v>0</v>
      </c>
      <c r="N136" s="539">
        <f t="shared" ca="1" si="67"/>
        <v>0</v>
      </c>
      <c r="O136" s="540">
        <f t="shared" ca="1" si="68"/>
        <v>0</v>
      </c>
      <c r="P136" s="541" t="str">
        <f t="shared" si="69"/>
        <v/>
      </c>
      <c r="Q136" s="542" t="str">
        <f>IF(IF(TRIM(P136)="",FALSE,OR($P136&lt;Довідники!$J$8,$P136&gt;Довідники!$K$8)),"!","")</f>
        <v/>
      </c>
      <c r="R136" s="172"/>
      <c r="S136" s="169"/>
      <c r="T136" s="169"/>
      <c r="U136" s="549">
        <f t="shared" si="101"/>
        <v>0</v>
      </c>
      <c r="V136" s="539"/>
      <c r="W136" s="175"/>
      <c r="X136" s="176"/>
      <c r="Y136" s="172"/>
      <c r="Z136" s="169"/>
      <c r="AA136" s="169"/>
      <c r="AB136" s="549">
        <f t="shared" si="102"/>
        <v>0</v>
      </c>
      <c r="AC136" s="539"/>
      <c r="AD136" s="175"/>
      <c r="AE136" s="176"/>
      <c r="AF136" s="172"/>
      <c r="AG136" s="169"/>
      <c r="AH136" s="169"/>
      <c r="AI136" s="549">
        <f t="shared" si="103"/>
        <v>0</v>
      </c>
      <c r="AJ136" s="539"/>
      <c r="AK136" s="175"/>
      <c r="AL136" s="176"/>
      <c r="AM136" s="172"/>
      <c r="AN136" s="169"/>
      <c r="AO136" s="169"/>
      <c r="AP136" s="549">
        <f t="shared" si="104"/>
        <v>0</v>
      </c>
      <c r="AQ136" s="539"/>
      <c r="AR136" s="175"/>
      <c r="AS136" s="176"/>
      <c r="AT136" s="172"/>
      <c r="AU136" s="169"/>
      <c r="AV136" s="169"/>
      <c r="AW136" s="549">
        <f t="shared" si="105"/>
        <v>0</v>
      </c>
      <c r="AX136" s="539"/>
      <c r="AY136" s="175"/>
      <c r="AZ136" s="176"/>
      <c r="BA136" s="172"/>
      <c r="BB136" s="169"/>
      <c r="BC136" s="169"/>
      <c r="BD136" s="549">
        <f t="shared" si="106"/>
        <v>0</v>
      </c>
      <c r="BE136" s="539"/>
      <c r="BF136" s="175"/>
      <c r="BG136" s="176"/>
      <c r="BH136" s="172"/>
      <c r="BI136" s="169"/>
      <c r="BJ136" s="169"/>
      <c r="BK136" s="549">
        <f t="shared" si="107"/>
        <v>0</v>
      </c>
      <c r="BL136" s="539"/>
      <c r="BM136" s="175"/>
      <c r="BN136" s="176"/>
      <c r="BO136" s="172"/>
      <c r="BP136" s="169"/>
      <c r="BQ136" s="169"/>
      <c r="BR136" s="549">
        <f t="shared" si="108"/>
        <v>0</v>
      </c>
      <c r="BS136" s="539"/>
      <c r="BT136" s="175"/>
      <c r="BU136" s="176"/>
      <c r="BV136" s="172"/>
      <c r="BW136" s="169"/>
      <c r="BX136" s="169"/>
      <c r="BY136" s="549">
        <f t="shared" si="109"/>
        <v>0</v>
      </c>
      <c r="BZ136" s="539"/>
      <c r="CA136" s="175"/>
      <c r="CB136" s="176"/>
      <c r="CC136" s="172"/>
      <c r="CD136" s="169"/>
      <c r="CE136" s="169"/>
      <c r="CF136" s="549">
        <f t="shared" si="110"/>
        <v>0</v>
      </c>
      <c r="CG136" s="539"/>
      <c r="CH136" s="175"/>
      <c r="CI136" s="176"/>
      <c r="CJ136" s="172"/>
      <c r="CK136" s="169"/>
      <c r="CL136" s="169"/>
      <c r="CM136" s="549">
        <f t="shared" si="111"/>
        <v>0</v>
      </c>
      <c r="CN136" s="539"/>
      <c r="CO136" s="175"/>
      <c r="CP136" s="176"/>
      <c r="CQ136" s="172"/>
      <c r="CR136" s="169"/>
      <c r="CS136" s="169"/>
      <c r="CT136" s="549">
        <f t="shared" si="112"/>
        <v>0</v>
      </c>
      <c r="CU136" s="539"/>
      <c r="CV136" s="175"/>
      <c r="CW136" s="176"/>
      <c r="CX136" s="361"/>
      <c r="CY136" s="108"/>
      <c r="CZ136" s="108"/>
      <c r="DA136" s="549">
        <f t="shared" si="113"/>
        <v>0</v>
      </c>
      <c r="DB136" s="539"/>
      <c r="DC136" s="439"/>
      <c r="DD136" s="439"/>
      <c r="DE136" s="108"/>
      <c r="DF136" s="108"/>
      <c r="DG136" s="108"/>
      <c r="DH136" s="549">
        <f t="shared" si="114"/>
        <v>0</v>
      </c>
      <c r="DI136" s="539"/>
      <c r="DJ136" s="439"/>
      <c r="DK136" s="440"/>
      <c r="DL136" s="555">
        <f t="shared" ca="1" si="70"/>
        <v>0</v>
      </c>
      <c r="DM136" s="539">
        <f>DN136*Довідники!$H$2</f>
        <v>0</v>
      </c>
      <c r="DN136" s="549">
        <f t="shared" si="115"/>
        <v>0</v>
      </c>
      <c r="DO136" s="541" t="str">
        <f t="shared" si="116"/>
        <v xml:space="preserve"> </v>
      </c>
      <c r="DP136" s="556" t="str">
        <f>IF(OR(DO136&lt;Довідники!$J$3, DO136&gt;Довідники!$K$3), "!", "")</f>
        <v>!</v>
      </c>
      <c r="DQ136" s="557"/>
      <c r="DR136" s="558" t="str">
        <f t="shared" si="117"/>
        <v/>
      </c>
      <c r="DS136" s="528"/>
      <c r="DT136" s="555"/>
      <c r="DU136" s="539"/>
      <c r="DV136" s="539"/>
      <c r="DW136" s="540"/>
      <c r="DX136" s="557"/>
      <c r="DY136" s="568"/>
      <c r="DZ136" s="569"/>
      <c r="EA136" s="570"/>
      <c r="ED136" s="91" t="e">
        <f t="shared" ca="1" si="71"/>
        <v>#NAME?</v>
      </c>
      <c r="EE136" s="91" t="e">
        <f t="shared" ca="1" si="72"/>
        <v>#NAME?</v>
      </c>
      <c r="EF136" s="91" t="e">
        <f t="shared" ca="1" si="73"/>
        <v>#NAME?</v>
      </c>
      <c r="EG136" s="91" t="e">
        <f t="shared" ca="1" si="74"/>
        <v>#NAME?</v>
      </c>
      <c r="EH136" s="91" t="e">
        <f t="shared" ca="1" si="75"/>
        <v>#NAME?</v>
      </c>
      <c r="EI136" s="91" t="e">
        <f t="shared" ca="1" si="76"/>
        <v>#NAME?</v>
      </c>
      <c r="EJ136" s="91" t="e">
        <f t="shared" ca="1" si="77"/>
        <v>#NAME?</v>
      </c>
      <c r="EL136" s="207" t="str">
        <f t="shared" ca="1" si="100"/>
        <v/>
      </c>
      <c r="EM136" s="91" t="str">
        <f t="shared" si="79"/>
        <v/>
      </c>
      <c r="EN136" s="91" t="str" cm="1">
        <f t="array" ref="EN136">IF(OR(SUM(ISTEXT(R136:T136)*1,ISNUMBER(W136:X136)*1)&gt;0,SUM(ISTEXT(Y136:AA136)*1,ISNUMBER(AD136:AE136)*1)&gt;0,SUM(ISTEXT(AF136:AH136)*1,ISNUMBER(AK136:AL136)*1)&gt;0,SUM(ISTEXT(AM136:AO136)*1,ISNUMBER(AR136:AS136)*1)&gt;0,SUM(ISTEXT(AT136:AV136)*1,ISNUMBER(AY136:AZ136)*1)&gt;0,SUM(ISTEXT(BA136:BC136)*1,ISNUMBER(BF136:BG136)*1)&gt;0,SUM(ISTEXT(BH136:BJ136)*1,ISNUMBER(BM136:BN136)*1)&gt;0,SUM(ISTEXT(BO136:BQ136)*1,ISNUMBER(BT136:BU136)*1)&gt;0,SUM(ISTEXT(BV136:BX136)*1,ISNUMBER(CA136:CB136)*1)&gt;0,SUM(ISTEXT(CC136:CE136)*1,ISNUMBER(CH136:CI136)*1)&gt;0,SUM(ISTEXT(CJ136:CL136)*1,ISNUMBER(CO136:CP136)*1)&gt;0,SUM(ISTEXT(CQ136:CS136)*1,ISNUMBER(CV136:CW136)*1)&gt;0),"!","")</f>
        <v/>
      </c>
      <c r="EO136" s="91" t="e">
        <f t="shared" ca="1" si="80"/>
        <v>#NAME?</v>
      </c>
      <c r="EP136" s="74" t="e">
        <f t="shared" ca="1" si="81"/>
        <v>#NAME?</v>
      </c>
    </row>
    <row r="137" spans="1:146" hidden="1" x14ac:dyDescent="0.2">
      <c r="A137" s="528" t="e">
        <f ca="1">IF(AND(TRIM($B137)&lt;&gt;"",$E137&lt;&gt;"",$EP137=""),MAX($A$112:A136)+1,"")</f>
        <v>#NAME?</v>
      </c>
      <c r="B137" s="312"/>
      <c r="C137" s="531" t="str">
        <f>IF(ISBLANK(D137)=FALSE,VLOOKUP(D137,Довідники!$B$2:$C$45,2,FALSE),"")</f>
        <v/>
      </c>
      <c r="D137" s="410"/>
      <c r="E137" s="313"/>
      <c r="F137" s="538" t="str">
        <f>_xlfn.CONCAT(IF($X137=Довідники!$E$4,$R$4&amp;",",""),IF($AE137=Довідники!$E$4,$Y$4&amp;",",""),IF($AL137=Довідники!$E$4,$AF$4&amp;",",""),IF($AS137=Довідники!$E$4,$AM$4&amp;",",""),IF($AZ137=Довідники!$E$4,$AT$4&amp;",",""),IF($BG137=Довідники!$E$4,$BA$4&amp;",",""),IF($BN137=Довідники!$E$4,$BH$4&amp;",",""),IF($BU137=Довідники!$E$4,$BO$4&amp;",",""),IF($CB137=Довідники!$E$4,$BV$4&amp;",",""),IF($CI137=Довідники!$E$4,$CC$4&amp;",",""),IF($CP137=Довідники!$E$4,$CJ$4&amp;",",""),IF($CW137=Довідники!$E$4,$CQ$4&amp;",",""),IF($DD137=Довідники!$E$4,$CX$4&amp;",",""),IF($DK137=Довідники!$E$4,$DE$4&amp;",",""))</f>
        <v/>
      </c>
      <c r="G137" s="538" t="str">
        <f>_xlfn.CONCAT(IF($X137=Довідники!$E$3,$R$4&amp;",",""),IF($X137=Довідники!$E$5,$R$4&amp;"*,",""),IF($AE137=Довідники!$E$3,$Y$4&amp;",",""),IF($AE137=Довідники!$E$5,$Y$4&amp;"*,",""),IF($AL137=Довідники!$E$3,$AF$4&amp;",",""),IF($AL137=Довідники!$E$5,$AF$4&amp;"*,",""),IF($AS137=Довідники!$E$3,$AM$4&amp;",",""),IF($AS137=Довідники!$E$5,$AM$4&amp;"*,",""),IF($AZ137=Довідники!$E$3,$AT$4&amp;",",""),IF($AZ137=Довідники!$E$5,$AT$4&amp;"*,",""),IF($BG137=Довідники!$E$3,$BA$4&amp;",",""),IF($BG137=Довідники!$E$5,$BA$4&amp;"*,",""),IF($BN137=Довідники!$E$3,$BH$4&amp;",",""),IF($BN137=Довідники!$E$5,$BH$4&amp;"*,",""),IF($BU137=Довідники!$E$3,$BO$4&amp;",",""),IF($BU137=Довідники!$E$5,$BO$4&amp;"*,",""),IF($CB137=Довідники!$E$3,$BV$4&amp;",",""),IF($CB137=Довідники!$E$5,$BV$4&amp;"*,",""),IF($CI137=Довідники!$E$3,$CC$4&amp;",",""),IF($CI137=Довідники!$E$5,$CC$4&amp;"*,",""),IF($CP137=Довідники!$E$3,$CJ$4&amp;",",""),IF($CP137=Довідники!$E$5,$CJ$4&amp;"*,",""),IF($CW137=Довідники!$E$3,$CQ$4&amp;",",""),IF($CW137=Довідники!$E$5,$CQ$4&amp;"*,",""),IF($DD137=Довідники!$E$3,$CX$4&amp;",",""),IF($DD137=Довідники!$E$5,$CX$4&amp;"*,",""),IF($DK137=Довідники!$E$3,$DE$4&amp;",",""),IF($DK137=Довідники!$E$5,$DE$4&amp;"*,",""))</f>
        <v/>
      </c>
      <c r="H137" s="538" t="str">
        <f>_xlfn.CONCAT(IF($W137=Довідники!$N$4,$R$4&amp;",",""),IF($AD137=Довідники!$N$4,$Y$4&amp;",",""),IF($AK137=Довідники!$N$4,$AF$4&amp;",",""),IF($AR137=Довідники!$N$4,$AM$4&amp;",",""),IF($AY137=Довідники!$N$4,$AT$4&amp;",",""),IF($BF137=Довідники!$N$4,$BA$4&amp;",",""),IF($BM137=Довідники!$N$4,$BH$4&amp;",",""),IF($BT137=Довідники!$N$4,$BO$4&amp;",",""),IF($CA137=Довідники!$N$4,$BV$4&amp;",",""),IF($CH137=Довідники!$N$4,$CC$4&amp;",",""),IF($CO137=Довідники!$N$4,$CJ$4&amp;",",""),IF($CV137=Довідники!$N$4,$CQ$4&amp;",",""),IF($DC137=Довідники!$N$4,$CX$4&amp;",",""),IF($DJ137=Довідники!$N$4,$DE$4&amp;",",""))</f>
        <v/>
      </c>
      <c r="I137" s="538" t="str">
        <f>_xlfn.CONCAT(IF($W137=Довідники!$N$3,$R$4&amp;",",""),IF($AD137=Довідники!$N$3,$Y$4&amp;",",""),IF($AK137=Довідники!$N$3,$AF$4&amp;",",""),IF($AR137=Довідники!$N$3,$AM$4&amp;",",""),IF($AY137=Довідники!$N$3,$AT$4&amp;",",""),IF($BF137=Довідники!$N$3,$BA$4&amp;",",""),IF($BM137=Довідники!$N$3,$BH$4&amp;",",""),IF($BT137=Довідники!$N$3,$BO$4&amp;",",""),IF($CA137=Довідники!$N$3,$BV$4&amp;",",""),IF($CH137=Довідники!$N$3,$CC$4&amp;",",""),IF($CO137=Довідники!$N$3,$CJ$4&amp;",",""),IF($CV137=Довідники!$N$3,$CQ$4&amp;",",""),IF($DC137=Довідники!$N$3,$CX$4&amp;",",""),IF($DJ137=Довідники!$N$3,$DE$4&amp;",",""))</f>
        <v/>
      </c>
      <c r="J137" s="538"/>
      <c r="K137" s="538"/>
      <c r="L137" s="538">
        <f t="shared" ca="1" si="65"/>
        <v>0</v>
      </c>
      <c r="M137" s="539">
        <f t="shared" ca="1" si="66"/>
        <v>0</v>
      </c>
      <c r="N137" s="539">
        <f t="shared" ca="1" si="67"/>
        <v>0</v>
      </c>
      <c r="O137" s="540">
        <f t="shared" ca="1" si="68"/>
        <v>0</v>
      </c>
      <c r="P137" s="541" t="str">
        <f t="shared" si="69"/>
        <v/>
      </c>
      <c r="Q137" s="542" t="str">
        <f>IF(IF(TRIM(P137)="",FALSE,OR($P137&lt;Довідники!$J$8,$P137&gt;Довідники!$K$8)),"!","")</f>
        <v/>
      </c>
      <c r="R137" s="172"/>
      <c r="S137" s="169"/>
      <c r="T137" s="169"/>
      <c r="U137" s="549">
        <f t="shared" si="101"/>
        <v>0</v>
      </c>
      <c r="V137" s="539"/>
      <c r="W137" s="175"/>
      <c r="X137" s="176"/>
      <c r="Y137" s="172"/>
      <c r="Z137" s="169"/>
      <c r="AA137" s="169"/>
      <c r="AB137" s="549">
        <f t="shared" si="102"/>
        <v>0</v>
      </c>
      <c r="AC137" s="539"/>
      <c r="AD137" s="175"/>
      <c r="AE137" s="176"/>
      <c r="AF137" s="172"/>
      <c r="AG137" s="169"/>
      <c r="AH137" s="169"/>
      <c r="AI137" s="549">
        <f t="shared" si="103"/>
        <v>0</v>
      </c>
      <c r="AJ137" s="539"/>
      <c r="AK137" s="175"/>
      <c r="AL137" s="176"/>
      <c r="AM137" s="172"/>
      <c r="AN137" s="169"/>
      <c r="AO137" s="169"/>
      <c r="AP137" s="549">
        <f t="shared" si="104"/>
        <v>0</v>
      </c>
      <c r="AQ137" s="539"/>
      <c r="AR137" s="175"/>
      <c r="AS137" s="176"/>
      <c r="AT137" s="172"/>
      <c r="AU137" s="169"/>
      <c r="AV137" s="169"/>
      <c r="AW137" s="549">
        <f t="shared" si="105"/>
        <v>0</v>
      </c>
      <c r="AX137" s="539"/>
      <c r="AY137" s="175"/>
      <c r="AZ137" s="176"/>
      <c r="BA137" s="172"/>
      <c r="BB137" s="169"/>
      <c r="BC137" s="169"/>
      <c r="BD137" s="549">
        <f t="shared" si="106"/>
        <v>0</v>
      </c>
      <c r="BE137" s="539"/>
      <c r="BF137" s="175"/>
      <c r="BG137" s="176"/>
      <c r="BH137" s="172"/>
      <c r="BI137" s="169"/>
      <c r="BJ137" s="169"/>
      <c r="BK137" s="549">
        <f t="shared" si="107"/>
        <v>0</v>
      </c>
      <c r="BL137" s="539"/>
      <c r="BM137" s="175"/>
      <c r="BN137" s="176"/>
      <c r="BO137" s="172"/>
      <c r="BP137" s="169"/>
      <c r="BQ137" s="169"/>
      <c r="BR137" s="549">
        <f t="shared" si="108"/>
        <v>0</v>
      </c>
      <c r="BS137" s="539"/>
      <c r="BT137" s="175"/>
      <c r="BU137" s="176"/>
      <c r="BV137" s="172"/>
      <c r="BW137" s="169"/>
      <c r="BX137" s="169"/>
      <c r="BY137" s="549">
        <f t="shared" si="109"/>
        <v>0</v>
      </c>
      <c r="BZ137" s="539"/>
      <c r="CA137" s="175"/>
      <c r="CB137" s="176"/>
      <c r="CC137" s="172"/>
      <c r="CD137" s="169"/>
      <c r="CE137" s="169"/>
      <c r="CF137" s="549">
        <f t="shared" si="110"/>
        <v>0</v>
      </c>
      <c r="CG137" s="539"/>
      <c r="CH137" s="175"/>
      <c r="CI137" s="176"/>
      <c r="CJ137" s="172"/>
      <c r="CK137" s="169"/>
      <c r="CL137" s="169"/>
      <c r="CM137" s="549">
        <f t="shared" si="111"/>
        <v>0</v>
      </c>
      <c r="CN137" s="539"/>
      <c r="CO137" s="175"/>
      <c r="CP137" s="176"/>
      <c r="CQ137" s="172"/>
      <c r="CR137" s="169"/>
      <c r="CS137" s="169"/>
      <c r="CT137" s="549">
        <f t="shared" si="112"/>
        <v>0</v>
      </c>
      <c r="CU137" s="539"/>
      <c r="CV137" s="175"/>
      <c r="CW137" s="176"/>
      <c r="CX137" s="361"/>
      <c r="CY137" s="108"/>
      <c r="CZ137" s="108"/>
      <c r="DA137" s="549">
        <f t="shared" si="113"/>
        <v>0</v>
      </c>
      <c r="DB137" s="539"/>
      <c r="DC137" s="439"/>
      <c r="DD137" s="439"/>
      <c r="DE137" s="108"/>
      <c r="DF137" s="108"/>
      <c r="DG137" s="108"/>
      <c r="DH137" s="549">
        <f t="shared" si="114"/>
        <v>0</v>
      </c>
      <c r="DI137" s="539"/>
      <c r="DJ137" s="439"/>
      <c r="DK137" s="440"/>
      <c r="DL137" s="555">
        <f t="shared" ca="1" si="70"/>
        <v>0</v>
      </c>
      <c r="DM137" s="539">
        <f>DN137*Довідники!$H$2</f>
        <v>0</v>
      </c>
      <c r="DN137" s="549">
        <f t="shared" si="115"/>
        <v>0</v>
      </c>
      <c r="DO137" s="541" t="str">
        <f t="shared" si="116"/>
        <v xml:space="preserve"> </v>
      </c>
      <c r="DP137" s="556" t="str">
        <f>IF(OR(DO137&lt;Довідники!$J$3, DO137&gt;Довідники!$K$3), "!", "")</f>
        <v>!</v>
      </c>
      <c r="DQ137" s="557"/>
      <c r="DR137" s="558" t="str">
        <f t="shared" si="117"/>
        <v/>
      </c>
      <c r="DS137" s="528"/>
      <c r="DT137" s="555"/>
      <c r="DU137" s="539"/>
      <c r="DV137" s="539"/>
      <c r="DW137" s="540"/>
      <c r="DX137" s="557"/>
      <c r="DY137" s="568"/>
      <c r="DZ137" s="569"/>
      <c r="EA137" s="570"/>
      <c r="ED137" s="91" t="e">
        <f t="shared" ca="1" si="71"/>
        <v>#NAME?</v>
      </c>
      <c r="EE137" s="91" t="e">
        <f t="shared" ca="1" si="72"/>
        <v>#NAME?</v>
      </c>
      <c r="EF137" s="91" t="e">
        <f t="shared" ca="1" si="73"/>
        <v>#NAME?</v>
      </c>
      <c r="EG137" s="91" t="e">
        <f t="shared" ca="1" si="74"/>
        <v>#NAME?</v>
      </c>
      <c r="EH137" s="91" t="e">
        <f t="shared" ca="1" si="75"/>
        <v>#NAME?</v>
      </c>
      <c r="EI137" s="91" t="e">
        <f t="shared" ca="1" si="76"/>
        <v>#NAME?</v>
      </c>
      <c r="EJ137" s="91" t="e">
        <f t="shared" ca="1" si="77"/>
        <v>#NAME?</v>
      </c>
      <c r="EL137" s="207" t="str">
        <f t="shared" ca="1" si="100"/>
        <v/>
      </c>
      <c r="EM137" s="91" t="str">
        <f t="shared" si="79"/>
        <v/>
      </c>
      <c r="EN137" s="91" t="str" cm="1">
        <f t="array" ref="EN137">IF(OR(SUM(ISTEXT(R137:T137)*1,ISNUMBER(W137:X137)*1)&gt;0,SUM(ISTEXT(Y137:AA137)*1,ISNUMBER(AD137:AE137)*1)&gt;0,SUM(ISTEXT(AF137:AH137)*1,ISNUMBER(AK137:AL137)*1)&gt;0,SUM(ISTEXT(AM137:AO137)*1,ISNUMBER(AR137:AS137)*1)&gt;0,SUM(ISTEXT(AT137:AV137)*1,ISNUMBER(AY137:AZ137)*1)&gt;0,SUM(ISTEXT(BA137:BC137)*1,ISNUMBER(BF137:BG137)*1)&gt;0,SUM(ISTEXT(BH137:BJ137)*1,ISNUMBER(BM137:BN137)*1)&gt;0,SUM(ISTEXT(BO137:BQ137)*1,ISNUMBER(BT137:BU137)*1)&gt;0,SUM(ISTEXT(BV137:BX137)*1,ISNUMBER(CA137:CB137)*1)&gt;0,SUM(ISTEXT(CC137:CE137)*1,ISNUMBER(CH137:CI137)*1)&gt;0,SUM(ISTEXT(CJ137:CL137)*1,ISNUMBER(CO137:CP137)*1)&gt;0,SUM(ISTEXT(CQ137:CS137)*1,ISNUMBER(CV137:CW137)*1)&gt;0),"!","")</f>
        <v/>
      </c>
      <c r="EO137" s="91" t="e">
        <f t="shared" ca="1" si="80"/>
        <v>#NAME?</v>
      </c>
      <c r="EP137" s="74" t="e">
        <f t="shared" ca="1" si="81"/>
        <v>#NAME?</v>
      </c>
    </row>
    <row r="138" spans="1:146" hidden="1" x14ac:dyDescent="0.2">
      <c r="A138" s="528" t="e">
        <f ca="1">IF(AND(TRIM($B138)&lt;&gt;"",$E138&lt;&gt;"",$EP138=""),MAX($A$112:A137)+1,"")</f>
        <v>#NAME?</v>
      </c>
      <c r="B138" s="312"/>
      <c r="C138" s="531" t="str">
        <f>IF(ISBLANK(D138)=FALSE,VLOOKUP(D138,Довідники!$B$2:$C$45,2,FALSE),"")</f>
        <v/>
      </c>
      <c r="D138" s="410"/>
      <c r="E138" s="313"/>
      <c r="F138" s="538" t="str">
        <f>_xlfn.CONCAT(IF($X138=Довідники!$E$4,$R$4&amp;",",""),IF($AE138=Довідники!$E$4,$Y$4&amp;",",""),IF($AL138=Довідники!$E$4,$AF$4&amp;",",""),IF($AS138=Довідники!$E$4,$AM$4&amp;",",""),IF($AZ138=Довідники!$E$4,$AT$4&amp;",",""),IF($BG138=Довідники!$E$4,$BA$4&amp;",",""),IF($BN138=Довідники!$E$4,$BH$4&amp;",",""),IF($BU138=Довідники!$E$4,$BO$4&amp;",",""),IF($CB138=Довідники!$E$4,$BV$4&amp;",",""),IF($CI138=Довідники!$E$4,$CC$4&amp;",",""),IF($CP138=Довідники!$E$4,$CJ$4&amp;",",""),IF($CW138=Довідники!$E$4,$CQ$4&amp;",",""),IF($DD138=Довідники!$E$4,$CX$4&amp;",",""),IF($DK138=Довідники!$E$4,$DE$4&amp;",",""))</f>
        <v/>
      </c>
      <c r="G138" s="538" t="str">
        <f>_xlfn.CONCAT(IF($X138=Довідники!$E$3,$R$4&amp;",",""),IF($X138=Довідники!$E$5,$R$4&amp;"*,",""),IF($AE138=Довідники!$E$3,$Y$4&amp;",",""),IF($AE138=Довідники!$E$5,$Y$4&amp;"*,",""),IF($AL138=Довідники!$E$3,$AF$4&amp;",",""),IF($AL138=Довідники!$E$5,$AF$4&amp;"*,",""),IF($AS138=Довідники!$E$3,$AM$4&amp;",",""),IF($AS138=Довідники!$E$5,$AM$4&amp;"*,",""),IF($AZ138=Довідники!$E$3,$AT$4&amp;",",""),IF($AZ138=Довідники!$E$5,$AT$4&amp;"*,",""),IF($BG138=Довідники!$E$3,$BA$4&amp;",",""),IF($BG138=Довідники!$E$5,$BA$4&amp;"*,",""),IF($BN138=Довідники!$E$3,$BH$4&amp;",",""),IF($BN138=Довідники!$E$5,$BH$4&amp;"*,",""),IF($BU138=Довідники!$E$3,$BO$4&amp;",",""),IF($BU138=Довідники!$E$5,$BO$4&amp;"*,",""),IF($CB138=Довідники!$E$3,$BV$4&amp;",",""),IF($CB138=Довідники!$E$5,$BV$4&amp;"*,",""),IF($CI138=Довідники!$E$3,$CC$4&amp;",",""),IF($CI138=Довідники!$E$5,$CC$4&amp;"*,",""),IF($CP138=Довідники!$E$3,$CJ$4&amp;",",""),IF($CP138=Довідники!$E$5,$CJ$4&amp;"*,",""),IF($CW138=Довідники!$E$3,$CQ$4&amp;",",""),IF($CW138=Довідники!$E$5,$CQ$4&amp;"*,",""),IF($DD138=Довідники!$E$3,$CX$4&amp;",",""),IF($DD138=Довідники!$E$5,$CX$4&amp;"*,",""),IF($DK138=Довідники!$E$3,$DE$4&amp;",",""),IF($DK138=Довідники!$E$5,$DE$4&amp;"*,",""))</f>
        <v/>
      </c>
      <c r="H138" s="538" t="str">
        <f>_xlfn.CONCAT(IF($W138=Довідники!$N$4,$R$4&amp;",",""),IF($AD138=Довідники!$N$4,$Y$4&amp;",",""),IF($AK138=Довідники!$N$4,$AF$4&amp;",",""),IF($AR138=Довідники!$N$4,$AM$4&amp;",",""),IF($AY138=Довідники!$N$4,$AT$4&amp;",",""),IF($BF138=Довідники!$N$4,$BA$4&amp;",",""),IF($BM138=Довідники!$N$4,$BH$4&amp;",",""),IF($BT138=Довідники!$N$4,$BO$4&amp;",",""),IF($CA138=Довідники!$N$4,$BV$4&amp;",",""),IF($CH138=Довідники!$N$4,$CC$4&amp;",",""),IF($CO138=Довідники!$N$4,$CJ$4&amp;",",""),IF($CV138=Довідники!$N$4,$CQ$4&amp;",",""),IF($DC138=Довідники!$N$4,$CX$4&amp;",",""),IF($DJ138=Довідники!$N$4,$DE$4&amp;",",""))</f>
        <v/>
      </c>
      <c r="I138" s="538" t="str">
        <f>_xlfn.CONCAT(IF($W138=Довідники!$N$3,$R$4&amp;",",""),IF($AD138=Довідники!$N$3,$Y$4&amp;",",""),IF($AK138=Довідники!$N$3,$AF$4&amp;",",""),IF($AR138=Довідники!$N$3,$AM$4&amp;",",""),IF($AY138=Довідники!$N$3,$AT$4&amp;",",""),IF($BF138=Довідники!$N$3,$BA$4&amp;",",""),IF($BM138=Довідники!$N$3,$BH$4&amp;",",""),IF($BT138=Довідники!$N$3,$BO$4&amp;",",""),IF($CA138=Довідники!$N$3,$BV$4&amp;",",""),IF($CH138=Довідники!$N$3,$CC$4&amp;",",""),IF($CO138=Довідники!$N$3,$CJ$4&amp;",",""),IF($CV138=Довідники!$N$3,$CQ$4&amp;",",""),IF($DC138=Довідники!$N$3,$CX$4&amp;",",""),IF($DJ138=Довідники!$N$3,$DE$4&amp;",",""))</f>
        <v/>
      </c>
      <c r="J138" s="538"/>
      <c r="K138" s="538"/>
      <c r="L138" s="538">
        <f t="shared" ca="1" si="65"/>
        <v>0</v>
      </c>
      <c r="M138" s="539">
        <f t="shared" ca="1" si="66"/>
        <v>0</v>
      </c>
      <c r="N138" s="539">
        <f t="shared" ca="1" si="67"/>
        <v>0</v>
      </c>
      <c r="O138" s="540">
        <f t="shared" ca="1" si="68"/>
        <v>0</v>
      </c>
      <c r="P138" s="541" t="str">
        <f t="shared" si="69"/>
        <v/>
      </c>
      <c r="Q138" s="542" t="str">
        <f>IF(IF(TRIM(P138)="",FALSE,OR($P138&lt;Довідники!$J$8,$P138&gt;Довідники!$K$8)),"!","")</f>
        <v/>
      </c>
      <c r="R138" s="172"/>
      <c r="S138" s="169"/>
      <c r="T138" s="169"/>
      <c r="U138" s="549">
        <f t="shared" si="101"/>
        <v>0</v>
      </c>
      <c r="V138" s="539"/>
      <c r="W138" s="175"/>
      <c r="X138" s="176"/>
      <c r="Y138" s="172"/>
      <c r="Z138" s="169"/>
      <c r="AA138" s="169"/>
      <c r="AB138" s="549">
        <f t="shared" si="102"/>
        <v>0</v>
      </c>
      <c r="AC138" s="539"/>
      <c r="AD138" s="175"/>
      <c r="AE138" s="176"/>
      <c r="AF138" s="172"/>
      <c r="AG138" s="169"/>
      <c r="AH138" s="169"/>
      <c r="AI138" s="549">
        <f t="shared" si="103"/>
        <v>0</v>
      </c>
      <c r="AJ138" s="539"/>
      <c r="AK138" s="175"/>
      <c r="AL138" s="176"/>
      <c r="AM138" s="172"/>
      <c r="AN138" s="169"/>
      <c r="AO138" s="169"/>
      <c r="AP138" s="549">
        <f t="shared" si="104"/>
        <v>0</v>
      </c>
      <c r="AQ138" s="539"/>
      <c r="AR138" s="175"/>
      <c r="AS138" s="176"/>
      <c r="AT138" s="172"/>
      <c r="AU138" s="169"/>
      <c r="AV138" s="169"/>
      <c r="AW138" s="549">
        <f t="shared" si="105"/>
        <v>0</v>
      </c>
      <c r="AX138" s="539"/>
      <c r="AY138" s="175"/>
      <c r="AZ138" s="176"/>
      <c r="BA138" s="172"/>
      <c r="BB138" s="169"/>
      <c r="BC138" s="169"/>
      <c r="BD138" s="549">
        <f t="shared" si="106"/>
        <v>0</v>
      </c>
      <c r="BE138" s="539"/>
      <c r="BF138" s="175"/>
      <c r="BG138" s="176"/>
      <c r="BH138" s="172"/>
      <c r="BI138" s="169"/>
      <c r="BJ138" s="169"/>
      <c r="BK138" s="549">
        <f t="shared" si="107"/>
        <v>0</v>
      </c>
      <c r="BL138" s="539"/>
      <c r="BM138" s="175"/>
      <c r="BN138" s="176"/>
      <c r="BO138" s="172"/>
      <c r="BP138" s="169"/>
      <c r="BQ138" s="169"/>
      <c r="BR138" s="549">
        <f t="shared" si="108"/>
        <v>0</v>
      </c>
      <c r="BS138" s="539"/>
      <c r="BT138" s="175"/>
      <c r="BU138" s="176"/>
      <c r="BV138" s="172"/>
      <c r="BW138" s="169"/>
      <c r="BX138" s="169"/>
      <c r="BY138" s="549">
        <f t="shared" si="109"/>
        <v>0</v>
      </c>
      <c r="BZ138" s="539"/>
      <c r="CA138" s="175"/>
      <c r="CB138" s="176"/>
      <c r="CC138" s="172"/>
      <c r="CD138" s="169"/>
      <c r="CE138" s="169"/>
      <c r="CF138" s="549">
        <f t="shared" si="110"/>
        <v>0</v>
      </c>
      <c r="CG138" s="539"/>
      <c r="CH138" s="175"/>
      <c r="CI138" s="176"/>
      <c r="CJ138" s="172"/>
      <c r="CK138" s="169"/>
      <c r="CL138" s="169"/>
      <c r="CM138" s="549">
        <f t="shared" si="111"/>
        <v>0</v>
      </c>
      <c r="CN138" s="539"/>
      <c r="CO138" s="175"/>
      <c r="CP138" s="176"/>
      <c r="CQ138" s="172"/>
      <c r="CR138" s="169"/>
      <c r="CS138" s="169"/>
      <c r="CT138" s="549">
        <f t="shared" si="112"/>
        <v>0</v>
      </c>
      <c r="CU138" s="539"/>
      <c r="CV138" s="175"/>
      <c r="CW138" s="176"/>
      <c r="CX138" s="361"/>
      <c r="CY138" s="108"/>
      <c r="CZ138" s="108"/>
      <c r="DA138" s="549">
        <f t="shared" si="113"/>
        <v>0</v>
      </c>
      <c r="DB138" s="539"/>
      <c r="DC138" s="439"/>
      <c r="DD138" s="439"/>
      <c r="DE138" s="108"/>
      <c r="DF138" s="108"/>
      <c r="DG138" s="108"/>
      <c r="DH138" s="549">
        <f t="shared" si="114"/>
        <v>0</v>
      </c>
      <c r="DI138" s="539"/>
      <c r="DJ138" s="439"/>
      <c r="DK138" s="440"/>
      <c r="DL138" s="555">
        <f t="shared" ca="1" si="70"/>
        <v>0</v>
      </c>
      <c r="DM138" s="539">
        <f>DN138*Довідники!$H$2</f>
        <v>0</v>
      </c>
      <c r="DN138" s="549">
        <f t="shared" si="115"/>
        <v>0</v>
      </c>
      <c r="DO138" s="541" t="str">
        <f t="shared" si="116"/>
        <v xml:space="preserve"> </v>
      </c>
      <c r="DP138" s="556" t="str">
        <f>IF(OR(DO138&lt;Довідники!$J$3, DO138&gt;Довідники!$K$3), "!", "")</f>
        <v>!</v>
      </c>
      <c r="DQ138" s="557"/>
      <c r="DR138" s="558" t="str">
        <f t="shared" si="117"/>
        <v/>
      </c>
      <c r="DS138" s="528"/>
      <c r="DT138" s="555"/>
      <c r="DU138" s="539"/>
      <c r="DV138" s="539"/>
      <c r="DW138" s="540"/>
      <c r="DX138" s="557"/>
      <c r="DY138" s="568"/>
      <c r="DZ138" s="569"/>
      <c r="EA138" s="570"/>
      <c r="ED138" s="91" t="e">
        <f t="shared" ca="1" si="71"/>
        <v>#NAME?</v>
      </c>
      <c r="EE138" s="91" t="e">
        <f t="shared" ca="1" si="72"/>
        <v>#NAME?</v>
      </c>
      <c r="EF138" s="91" t="e">
        <f t="shared" ca="1" si="73"/>
        <v>#NAME?</v>
      </c>
      <c r="EG138" s="91" t="e">
        <f t="shared" ca="1" si="74"/>
        <v>#NAME?</v>
      </c>
      <c r="EH138" s="91" t="e">
        <f t="shared" ca="1" si="75"/>
        <v>#NAME?</v>
      </c>
      <c r="EI138" s="91" t="e">
        <f t="shared" ca="1" si="76"/>
        <v>#NAME?</v>
      </c>
      <c r="EJ138" s="91" t="e">
        <f t="shared" ca="1" si="77"/>
        <v>#NAME?</v>
      </c>
      <c r="EL138" s="207" t="str">
        <f t="shared" ca="1" si="100"/>
        <v/>
      </c>
      <c r="EM138" s="91" t="str">
        <f t="shared" si="79"/>
        <v/>
      </c>
      <c r="EN138" s="91" t="str" cm="1">
        <f t="array" ref="EN138">IF(OR(SUM(ISTEXT(R138:T138)*1,ISNUMBER(W138:X138)*1)&gt;0,SUM(ISTEXT(Y138:AA138)*1,ISNUMBER(AD138:AE138)*1)&gt;0,SUM(ISTEXT(AF138:AH138)*1,ISNUMBER(AK138:AL138)*1)&gt;0,SUM(ISTEXT(AM138:AO138)*1,ISNUMBER(AR138:AS138)*1)&gt;0,SUM(ISTEXT(AT138:AV138)*1,ISNUMBER(AY138:AZ138)*1)&gt;0,SUM(ISTEXT(BA138:BC138)*1,ISNUMBER(BF138:BG138)*1)&gt;0,SUM(ISTEXT(BH138:BJ138)*1,ISNUMBER(BM138:BN138)*1)&gt;0,SUM(ISTEXT(BO138:BQ138)*1,ISNUMBER(BT138:BU138)*1)&gt;0,SUM(ISTEXT(BV138:BX138)*1,ISNUMBER(CA138:CB138)*1)&gt;0,SUM(ISTEXT(CC138:CE138)*1,ISNUMBER(CH138:CI138)*1)&gt;0,SUM(ISTEXT(CJ138:CL138)*1,ISNUMBER(CO138:CP138)*1)&gt;0,SUM(ISTEXT(CQ138:CS138)*1,ISNUMBER(CV138:CW138)*1)&gt;0),"!","")</f>
        <v/>
      </c>
      <c r="EO138" s="91" t="e">
        <f t="shared" ca="1" si="80"/>
        <v>#NAME?</v>
      </c>
      <c r="EP138" s="74" t="e">
        <f t="shared" ca="1" si="81"/>
        <v>#NAME?</v>
      </c>
    </row>
    <row r="139" spans="1:146" hidden="1" x14ac:dyDescent="0.2">
      <c r="A139" s="528" t="e">
        <f ca="1">IF(AND(TRIM($B139)&lt;&gt;"",$E139&lt;&gt;"",$EP139=""),MAX($A$112:A138)+1,"")</f>
        <v>#NAME?</v>
      </c>
      <c r="B139" s="312"/>
      <c r="C139" s="531" t="str">
        <f>IF(ISBLANK(D139)=FALSE,VLOOKUP(D139,Довідники!$B$2:$C$45,2,FALSE),"")</f>
        <v/>
      </c>
      <c r="D139" s="410"/>
      <c r="E139" s="313"/>
      <c r="F139" s="538" t="str">
        <f>_xlfn.CONCAT(IF($X139=Довідники!$E$4,$R$4&amp;",",""),IF($AE139=Довідники!$E$4,$Y$4&amp;",",""),IF($AL139=Довідники!$E$4,$AF$4&amp;",",""),IF($AS139=Довідники!$E$4,$AM$4&amp;",",""),IF($AZ139=Довідники!$E$4,$AT$4&amp;",",""),IF($BG139=Довідники!$E$4,$BA$4&amp;",",""),IF($BN139=Довідники!$E$4,$BH$4&amp;",",""),IF($BU139=Довідники!$E$4,$BO$4&amp;",",""),IF($CB139=Довідники!$E$4,$BV$4&amp;",",""),IF($CI139=Довідники!$E$4,$CC$4&amp;",",""),IF($CP139=Довідники!$E$4,$CJ$4&amp;",",""),IF($CW139=Довідники!$E$4,$CQ$4&amp;",",""),IF($DD139=Довідники!$E$4,$CX$4&amp;",",""),IF($DK139=Довідники!$E$4,$DE$4&amp;",",""))</f>
        <v/>
      </c>
      <c r="G139" s="538" t="str">
        <f>_xlfn.CONCAT(IF($X139=Довідники!$E$3,$R$4&amp;",",""),IF($X139=Довідники!$E$5,$R$4&amp;"*,",""),IF($AE139=Довідники!$E$3,$Y$4&amp;",",""),IF($AE139=Довідники!$E$5,$Y$4&amp;"*,",""),IF($AL139=Довідники!$E$3,$AF$4&amp;",",""),IF($AL139=Довідники!$E$5,$AF$4&amp;"*,",""),IF($AS139=Довідники!$E$3,$AM$4&amp;",",""),IF($AS139=Довідники!$E$5,$AM$4&amp;"*,",""),IF($AZ139=Довідники!$E$3,$AT$4&amp;",",""),IF($AZ139=Довідники!$E$5,$AT$4&amp;"*,",""),IF($BG139=Довідники!$E$3,$BA$4&amp;",",""),IF($BG139=Довідники!$E$5,$BA$4&amp;"*,",""),IF($BN139=Довідники!$E$3,$BH$4&amp;",",""),IF($BN139=Довідники!$E$5,$BH$4&amp;"*,",""),IF($BU139=Довідники!$E$3,$BO$4&amp;",",""),IF($BU139=Довідники!$E$5,$BO$4&amp;"*,",""),IF($CB139=Довідники!$E$3,$BV$4&amp;",",""),IF($CB139=Довідники!$E$5,$BV$4&amp;"*,",""),IF($CI139=Довідники!$E$3,$CC$4&amp;",",""),IF($CI139=Довідники!$E$5,$CC$4&amp;"*,",""),IF($CP139=Довідники!$E$3,$CJ$4&amp;",",""),IF($CP139=Довідники!$E$5,$CJ$4&amp;"*,",""),IF($CW139=Довідники!$E$3,$CQ$4&amp;",",""),IF($CW139=Довідники!$E$5,$CQ$4&amp;"*,",""),IF($DD139=Довідники!$E$3,$CX$4&amp;",",""),IF($DD139=Довідники!$E$5,$CX$4&amp;"*,",""),IF($DK139=Довідники!$E$3,$DE$4&amp;",",""),IF($DK139=Довідники!$E$5,$DE$4&amp;"*,",""))</f>
        <v/>
      </c>
      <c r="H139" s="538" t="str">
        <f>_xlfn.CONCAT(IF($W139=Довідники!$N$4,$R$4&amp;",",""),IF($AD139=Довідники!$N$4,$Y$4&amp;",",""),IF($AK139=Довідники!$N$4,$AF$4&amp;",",""),IF($AR139=Довідники!$N$4,$AM$4&amp;",",""),IF($AY139=Довідники!$N$4,$AT$4&amp;",",""),IF($BF139=Довідники!$N$4,$BA$4&amp;",",""),IF($BM139=Довідники!$N$4,$BH$4&amp;",",""),IF($BT139=Довідники!$N$4,$BO$4&amp;",",""),IF($CA139=Довідники!$N$4,$BV$4&amp;",",""),IF($CH139=Довідники!$N$4,$CC$4&amp;",",""),IF($CO139=Довідники!$N$4,$CJ$4&amp;",",""),IF($CV139=Довідники!$N$4,$CQ$4&amp;",",""),IF($DC139=Довідники!$N$4,$CX$4&amp;",",""),IF($DJ139=Довідники!$N$4,$DE$4&amp;",",""))</f>
        <v/>
      </c>
      <c r="I139" s="538" t="str">
        <f>_xlfn.CONCAT(IF($W139=Довідники!$N$3,$R$4&amp;",",""),IF($AD139=Довідники!$N$3,$Y$4&amp;",",""),IF($AK139=Довідники!$N$3,$AF$4&amp;",",""),IF($AR139=Довідники!$N$3,$AM$4&amp;",",""),IF($AY139=Довідники!$N$3,$AT$4&amp;",",""),IF($BF139=Довідники!$N$3,$BA$4&amp;",",""),IF($BM139=Довідники!$N$3,$BH$4&amp;",",""),IF($BT139=Довідники!$N$3,$BO$4&amp;",",""),IF($CA139=Довідники!$N$3,$BV$4&amp;",",""),IF($CH139=Довідники!$N$3,$CC$4&amp;",",""),IF($CO139=Довідники!$N$3,$CJ$4&amp;",",""),IF($CV139=Довідники!$N$3,$CQ$4&amp;",",""),IF($DC139=Довідники!$N$3,$CX$4&amp;",",""),IF($DJ139=Довідники!$N$3,$DE$4&amp;",",""))</f>
        <v/>
      </c>
      <c r="J139" s="538"/>
      <c r="K139" s="538"/>
      <c r="L139" s="538">
        <f t="shared" ref="L139:L202" ca="1" si="118">SUM(M139:O139)</f>
        <v>0</v>
      </c>
      <c r="M139" s="539">
        <f t="shared" ref="M139:M202" ca="1" si="119">IFERROR(SUM($R$6*R139,$Y$6*Y139,$AF$6*AF139,$AM$6*AM139,$AT$6*AT139,$BA$6*BA139,$BH$6*BH139,$BO$6*BO139,$BV$6*BV139,$CC$6*CC139,$CJ$6*CJ139,$CQ$6*CQ139,$CX$6*CX139,$DE$6*DE139),0)</f>
        <v>0</v>
      </c>
      <c r="N139" s="539">
        <f t="shared" ref="N139:N202" ca="1" si="120">IFERROR(SUM($R$6*S139,$Y$6*Z139,$AF$6*AG139,$AM$6*AN139,$AT$6*AU139,$BA$6*BB139,$BH$6*BI139,$BO$6*BP139,$BV$6*BW139,$CC$6*CD139,$CJ$6*CK139,$CQ$6*CR139,$CX$6*CY139,$DE$6*DF139),0)</f>
        <v>0</v>
      </c>
      <c r="O139" s="540">
        <f t="shared" ref="O139:O202" ca="1" si="121">IFERROR(SUM($R$6*T139,$Y$6*AA139,$AF$6*AH139,$AM$6*AO139,$AT$6*AV139,$BA$6*BC139,$BH$6*BJ139,$BO$6*BQ139,$BV$6*BX139,$CC$6*CE139,$CJ$6*CL139,$CQ$6*CS139,$CX$6*CZ139,$DE$6*DG139),0)</f>
        <v>0</v>
      </c>
      <c r="P139" s="541" t="str">
        <f t="shared" ref="P139:P202" si="122">IF(DM139&lt;&gt;0,L139/DM139,"")</f>
        <v/>
      </c>
      <c r="Q139" s="542" t="str">
        <f>IF(IF(TRIM(P139)="",FALSE,OR($P139&lt;Довідники!$J$8,$P139&gt;Довідники!$K$8)),"!","")</f>
        <v/>
      </c>
      <c r="R139" s="172"/>
      <c r="S139" s="169"/>
      <c r="T139" s="169"/>
      <c r="U139" s="549">
        <f t="shared" si="101"/>
        <v>0</v>
      </c>
      <c r="V139" s="539"/>
      <c r="W139" s="175"/>
      <c r="X139" s="176"/>
      <c r="Y139" s="172"/>
      <c r="Z139" s="169"/>
      <c r="AA139" s="169"/>
      <c r="AB139" s="549">
        <f t="shared" si="102"/>
        <v>0</v>
      </c>
      <c r="AC139" s="539"/>
      <c r="AD139" s="175"/>
      <c r="AE139" s="176"/>
      <c r="AF139" s="172"/>
      <c r="AG139" s="169"/>
      <c r="AH139" s="169"/>
      <c r="AI139" s="549">
        <f t="shared" si="103"/>
        <v>0</v>
      </c>
      <c r="AJ139" s="539"/>
      <c r="AK139" s="175"/>
      <c r="AL139" s="176"/>
      <c r="AM139" s="172"/>
      <c r="AN139" s="169"/>
      <c r="AO139" s="169"/>
      <c r="AP139" s="549">
        <f t="shared" si="104"/>
        <v>0</v>
      </c>
      <c r="AQ139" s="539"/>
      <c r="AR139" s="175"/>
      <c r="AS139" s="176"/>
      <c r="AT139" s="172"/>
      <c r="AU139" s="169"/>
      <c r="AV139" s="169"/>
      <c r="AW139" s="549">
        <f t="shared" si="105"/>
        <v>0</v>
      </c>
      <c r="AX139" s="539"/>
      <c r="AY139" s="175"/>
      <c r="AZ139" s="176"/>
      <c r="BA139" s="172"/>
      <c r="BB139" s="169"/>
      <c r="BC139" s="169"/>
      <c r="BD139" s="549">
        <f t="shared" si="106"/>
        <v>0</v>
      </c>
      <c r="BE139" s="539"/>
      <c r="BF139" s="175"/>
      <c r="BG139" s="176"/>
      <c r="BH139" s="172"/>
      <c r="BI139" s="169"/>
      <c r="BJ139" s="169"/>
      <c r="BK139" s="549">
        <f t="shared" si="107"/>
        <v>0</v>
      </c>
      <c r="BL139" s="539"/>
      <c r="BM139" s="175"/>
      <c r="BN139" s="176"/>
      <c r="BO139" s="172"/>
      <c r="BP139" s="169"/>
      <c r="BQ139" s="169"/>
      <c r="BR139" s="549">
        <f t="shared" si="108"/>
        <v>0</v>
      </c>
      <c r="BS139" s="539"/>
      <c r="BT139" s="175"/>
      <c r="BU139" s="176"/>
      <c r="BV139" s="172"/>
      <c r="BW139" s="169"/>
      <c r="BX139" s="169"/>
      <c r="BY139" s="549">
        <f t="shared" si="109"/>
        <v>0</v>
      </c>
      <c r="BZ139" s="539"/>
      <c r="CA139" s="175"/>
      <c r="CB139" s="176"/>
      <c r="CC139" s="172"/>
      <c r="CD139" s="169"/>
      <c r="CE139" s="169"/>
      <c r="CF139" s="549">
        <f t="shared" si="110"/>
        <v>0</v>
      </c>
      <c r="CG139" s="539"/>
      <c r="CH139" s="175"/>
      <c r="CI139" s="176"/>
      <c r="CJ139" s="172"/>
      <c r="CK139" s="169"/>
      <c r="CL139" s="169"/>
      <c r="CM139" s="549">
        <f t="shared" si="111"/>
        <v>0</v>
      </c>
      <c r="CN139" s="539"/>
      <c r="CO139" s="175"/>
      <c r="CP139" s="176"/>
      <c r="CQ139" s="172"/>
      <c r="CR139" s="169"/>
      <c r="CS139" s="169"/>
      <c r="CT139" s="549">
        <f t="shared" si="112"/>
        <v>0</v>
      </c>
      <c r="CU139" s="539"/>
      <c r="CV139" s="175"/>
      <c r="CW139" s="176"/>
      <c r="CX139" s="361"/>
      <c r="CY139" s="108"/>
      <c r="CZ139" s="108"/>
      <c r="DA139" s="549">
        <f t="shared" si="113"/>
        <v>0</v>
      </c>
      <c r="DB139" s="539"/>
      <c r="DC139" s="439"/>
      <c r="DD139" s="439"/>
      <c r="DE139" s="108"/>
      <c r="DF139" s="108"/>
      <c r="DG139" s="108"/>
      <c r="DH139" s="549">
        <f t="shared" si="114"/>
        <v>0</v>
      </c>
      <c r="DI139" s="539"/>
      <c r="DJ139" s="439"/>
      <c r="DK139" s="440"/>
      <c r="DL139" s="555">
        <f t="shared" ref="DL139:DL193" ca="1" si="123">IF(DQ139&lt;&gt;0,0,DM139-L139)</f>
        <v>0</v>
      </c>
      <c r="DM139" s="539">
        <f>DN139*Довідники!$H$2</f>
        <v>0</v>
      </c>
      <c r="DN139" s="549">
        <f t="shared" si="115"/>
        <v>0</v>
      </c>
      <c r="DO139" s="541" t="str">
        <f t="shared" si="116"/>
        <v xml:space="preserve"> </v>
      </c>
      <c r="DP139" s="556" t="str">
        <f>IF(OR(DO139&lt;Довідники!$J$3, DO139&gt;Довідники!$K$3), "!", "")</f>
        <v>!</v>
      </c>
      <c r="DQ139" s="557"/>
      <c r="DR139" s="558" t="str">
        <f t="shared" si="117"/>
        <v/>
      </c>
      <c r="DS139" s="528"/>
      <c r="DT139" s="555"/>
      <c r="DU139" s="539"/>
      <c r="DV139" s="539"/>
      <c r="DW139" s="540"/>
      <c r="DX139" s="557"/>
      <c r="DY139" s="568"/>
      <c r="DZ139" s="569"/>
      <c r="EA139" s="570"/>
      <c r="ED139" s="91" t="e">
        <f t="shared" ref="ED139:ED202" ca="1" si="124">IF(AND(A139&lt;&gt;"",OR(U139&gt;0,V139&gt;0,W139&lt;&gt;"",X139&lt;&gt;"",AB139&gt;0,AC139&gt;0,AD139&lt;&gt;"",AE139&lt;&gt;"")),1,0)</f>
        <v>#NAME?</v>
      </c>
      <c r="EE139" s="91" t="e">
        <f t="shared" ref="EE139:EE202" ca="1" si="125">IF(AND(A139&lt;&gt;"",OR(AI139&gt;0,AJ139&gt;0,AK139&lt;&gt;"",AL139&lt;&gt;"",AP139&gt;0,AQ139&gt;0,AR139&lt;&gt;"",AS139&lt;&gt;"")),1,0)</f>
        <v>#NAME?</v>
      </c>
      <c r="EF139" s="91" t="e">
        <f t="shared" ref="EF139:EF202" ca="1" si="126">IF(AND(A139&lt;&gt;"",OR(AW139&gt;0,AX139&gt;0,AY139&lt;&gt;"",AZ139&lt;&gt;"",BD139&gt;0,BE139&gt;0,BF139&lt;&gt;"",BG139&lt;&gt;"")),1,0)</f>
        <v>#NAME?</v>
      </c>
      <c r="EG139" s="91" t="e">
        <f t="shared" ref="EG139:EG202" ca="1" si="127">IF(AND(A139&lt;&gt;"",OR(BK139&gt;0,BL139&gt;0,BM139&lt;&gt;"",BN139&lt;&gt;"",BR139&gt;0,BS139&gt;0,BT139&lt;&gt;"",BU139&lt;&gt;"")),1,0)</f>
        <v>#NAME?</v>
      </c>
      <c r="EH139" s="91" t="e">
        <f t="shared" ref="EH139:EH202" ca="1" si="128">IF(AND(A139&lt;&gt;"",OR(BY139&gt;0,BZ139&gt;0,CA139&lt;&gt;"",CB139&lt;&gt;"",CF139&gt;0,CG139&gt;0,CH139&lt;&gt;"",CI139&lt;&gt;"")),1,0)</f>
        <v>#NAME?</v>
      </c>
      <c r="EI139" s="91" t="e">
        <f t="shared" ref="EI139:EI202" ca="1" si="129">IF(AND(A139&lt;&gt;"",OR(CM139&gt;0,CN139&gt;0,CO139&lt;&gt;"",CP139&lt;&gt;"",CT139&gt;0,CU139&gt;0,CV139&lt;&gt;"",CW139&lt;&gt;"")),1,0)</f>
        <v>#NAME?</v>
      </c>
      <c r="EJ139" s="91" t="e">
        <f t="shared" ref="EJ139:EJ202" ca="1" si="130">IF(AND(A139&lt;&gt;"",OR(DA139&gt;0,DB139&gt;0,DC139&lt;&gt;"",DD139&lt;&gt;"",DH139&gt;0,DI139&gt;0,DJ139&lt;&gt;"",DK139&lt;&gt;"")),1,0)</f>
        <v>#NAME?</v>
      </c>
      <c r="EL139" s="207" t="str">
        <f t="shared" ca="1" si="100"/>
        <v/>
      </c>
      <c r="EM139" s="91" t="str">
        <f t="shared" ref="EM139:EM193" si="131">IF(OR(AND(U139=0,X139&lt;&gt;""),AND(AB139=0,AE139&lt;&gt;""),AND(AI139=0,AL139&lt;&gt;""),AND(AP139=0,AS139&lt;&gt;""),AND(AW139=0,AZ139&lt;&gt;""),AND(BD139=0,BG139&lt;&gt;""),AND(BK139=0,BN139&lt;&gt;""),AND(BR139=0,BU139&lt;&gt;""),AND(BY139=0,CB139&lt;&gt;""),AND(CF139=0,CI139&lt;&gt;""),AND(CM139=0,CP139&lt;&gt;""),AND(CT139=0,CW139&lt;&gt;"")),"!","")</f>
        <v/>
      </c>
      <c r="EN139" s="91" t="str" cm="1">
        <f t="array" ref="EN139">IF(OR(SUM(ISTEXT(R139:T139)*1,ISNUMBER(W139:X139)*1)&gt;0,SUM(ISTEXT(Y139:AA139)*1,ISNUMBER(AD139:AE139)*1)&gt;0,SUM(ISTEXT(AF139:AH139)*1,ISNUMBER(AK139:AL139)*1)&gt;0,SUM(ISTEXT(AM139:AO139)*1,ISNUMBER(AR139:AS139)*1)&gt;0,SUM(ISTEXT(AT139:AV139)*1,ISNUMBER(AY139:AZ139)*1)&gt;0,SUM(ISTEXT(BA139:BC139)*1,ISNUMBER(BF139:BG139)*1)&gt;0,SUM(ISTEXT(BH139:BJ139)*1,ISNUMBER(BM139:BN139)*1)&gt;0,SUM(ISTEXT(BO139:BQ139)*1,ISNUMBER(BT139:BU139)*1)&gt;0,SUM(ISTEXT(BV139:BX139)*1,ISNUMBER(CA139:CB139)*1)&gt;0,SUM(ISTEXT(CC139:CE139)*1,ISNUMBER(CH139:CI139)*1)&gt;0,SUM(ISTEXT(CJ139:CL139)*1,ISNUMBER(CO139:CP139)*1)&gt;0,SUM(ISTEXT(CQ139:CS139)*1,ISNUMBER(CV139:CW139)*1)&gt;0),"!","")</f>
        <v/>
      </c>
      <c r="EO139" s="91" t="e">
        <f t="shared" ref="EO139:EO193" ca="1" si="132">IF(OR(AND($R$6=0,OR(U139&gt;0,W139&lt;&gt;"",X139&lt;&gt;"")),AND($Y$6=0,OR(AB139&gt;0,AD139&lt;&gt;"",AE139&lt;&gt;"")),AND($AF$6=0,OR(AI139&gt;0,AK139&lt;&gt;"",AL139&lt;&gt;"")),AND($AM$6=0,OR(AP139&gt;0,AR139&lt;&gt;"",AS139&lt;&gt;"")),AND($AT$6=0,OR(AW139&gt;0,AY139&lt;&gt;"",AZ139&lt;&gt;"")),AND($BA$6=0,OR(BD139&gt;0,BF139&lt;&gt;"",BG139&lt;&gt;"")),AND($BH$6=0,OR(BK139&gt;0,BM139&lt;&gt;"",BN139&lt;&gt;"")),AND($BO$6=0,OR(BR139&gt;0,BT139&lt;&gt;"",BU139&lt;&gt;"")),AND($BV$6=0,OR(BY139&gt;0,CA139&lt;&gt;"",CB139&lt;&gt;"")),AND($CC$6=0,OR(CF139&gt;0,CH139&lt;&gt;"",CI139&lt;&gt;"")),AND($CJ$6=0,OR(CM139&gt;0,CO139&lt;&gt;"",CP139&lt;&gt;"")),AND($CQ$6=0,OR(CT139&gt;0,CV139&lt;&gt;"",CW139&lt;&gt;""))), "!", "")</f>
        <v>#NAME?</v>
      </c>
      <c r="EP139" s="74" t="e">
        <f t="shared" ref="EP139:EP202" ca="1" si="133">IF(OR($EL139&lt;&gt;"",$EM139&lt;&gt;"",$EN139&lt;&gt;"",$EO139&lt;&gt;""),ROW($A139)&amp;";","")</f>
        <v>#NAME?</v>
      </c>
    </row>
    <row r="140" spans="1:146" hidden="1" x14ac:dyDescent="0.2">
      <c r="A140" s="528" t="e">
        <f ca="1">IF(AND(TRIM($B140)&lt;&gt;"",$E140&lt;&gt;"",$EP140=""),MAX($A$112:A139)+1,"")</f>
        <v>#NAME?</v>
      </c>
      <c r="B140" s="312"/>
      <c r="C140" s="531" t="str">
        <f>IF(ISBLANK(D140)=FALSE,VLOOKUP(D140,Довідники!$B$2:$C$45,2,FALSE),"")</f>
        <v/>
      </c>
      <c r="D140" s="410"/>
      <c r="E140" s="313"/>
      <c r="F140" s="538" t="str">
        <f>_xlfn.CONCAT(IF($X140=Довідники!$E$4,$R$4&amp;",",""),IF($AE140=Довідники!$E$4,$Y$4&amp;",",""),IF($AL140=Довідники!$E$4,$AF$4&amp;",",""),IF($AS140=Довідники!$E$4,$AM$4&amp;",",""),IF($AZ140=Довідники!$E$4,$AT$4&amp;",",""),IF($BG140=Довідники!$E$4,$BA$4&amp;",",""),IF($BN140=Довідники!$E$4,$BH$4&amp;",",""),IF($BU140=Довідники!$E$4,$BO$4&amp;",",""),IF($CB140=Довідники!$E$4,$BV$4&amp;",",""),IF($CI140=Довідники!$E$4,$CC$4&amp;",",""),IF($CP140=Довідники!$E$4,$CJ$4&amp;",",""),IF($CW140=Довідники!$E$4,$CQ$4&amp;",",""),IF($DD140=Довідники!$E$4,$CX$4&amp;",",""),IF($DK140=Довідники!$E$4,$DE$4&amp;",",""))</f>
        <v/>
      </c>
      <c r="G140" s="538" t="str">
        <f>_xlfn.CONCAT(IF($X140=Довідники!$E$3,$R$4&amp;",",""),IF($X140=Довідники!$E$5,$R$4&amp;"*,",""),IF($AE140=Довідники!$E$3,$Y$4&amp;",",""),IF($AE140=Довідники!$E$5,$Y$4&amp;"*,",""),IF($AL140=Довідники!$E$3,$AF$4&amp;",",""),IF($AL140=Довідники!$E$5,$AF$4&amp;"*,",""),IF($AS140=Довідники!$E$3,$AM$4&amp;",",""),IF($AS140=Довідники!$E$5,$AM$4&amp;"*,",""),IF($AZ140=Довідники!$E$3,$AT$4&amp;",",""),IF($AZ140=Довідники!$E$5,$AT$4&amp;"*,",""),IF($BG140=Довідники!$E$3,$BA$4&amp;",",""),IF($BG140=Довідники!$E$5,$BA$4&amp;"*,",""),IF($BN140=Довідники!$E$3,$BH$4&amp;",",""),IF($BN140=Довідники!$E$5,$BH$4&amp;"*,",""),IF($BU140=Довідники!$E$3,$BO$4&amp;",",""),IF($BU140=Довідники!$E$5,$BO$4&amp;"*,",""),IF($CB140=Довідники!$E$3,$BV$4&amp;",",""),IF($CB140=Довідники!$E$5,$BV$4&amp;"*,",""),IF($CI140=Довідники!$E$3,$CC$4&amp;",",""),IF($CI140=Довідники!$E$5,$CC$4&amp;"*,",""),IF($CP140=Довідники!$E$3,$CJ$4&amp;",",""),IF($CP140=Довідники!$E$5,$CJ$4&amp;"*,",""),IF($CW140=Довідники!$E$3,$CQ$4&amp;",",""),IF($CW140=Довідники!$E$5,$CQ$4&amp;"*,",""),IF($DD140=Довідники!$E$3,$CX$4&amp;",",""),IF($DD140=Довідники!$E$5,$CX$4&amp;"*,",""),IF($DK140=Довідники!$E$3,$DE$4&amp;",",""),IF($DK140=Довідники!$E$5,$DE$4&amp;"*,",""))</f>
        <v/>
      </c>
      <c r="H140" s="538" t="str">
        <f>_xlfn.CONCAT(IF($W140=Довідники!$N$4,$R$4&amp;",",""),IF($AD140=Довідники!$N$4,$Y$4&amp;",",""),IF($AK140=Довідники!$N$4,$AF$4&amp;",",""),IF($AR140=Довідники!$N$4,$AM$4&amp;",",""),IF($AY140=Довідники!$N$4,$AT$4&amp;",",""),IF($BF140=Довідники!$N$4,$BA$4&amp;",",""),IF($BM140=Довідники!$N$4,$BH$4&amp;",",""),IF($BT140=Довідники!$N$4,$BO$4&amp;",",""),IF($CA140=Довідники!$N$4,$BV$4&amp;",",""),IF($CH140=Довідники!$N$4,$CC$4&amp;",",""),IF($CO140=Довідники!$N$4,$CJ$4&amp;",",""),IF($CV140=Довідники!$N$4,$CQ$4&amp;",",""),IF($DC140=Довідники!$N$4,$CX$4&amp;",",""),IF($DJ140=Довідники!$N$4,$DE$4&amp;",",""))</f>
        <v/>
      </c>
      <c r="I140" s="538" t="str">
        <f>_xlfn.CONCAT(IF($W140=Довідники!$N$3,$R$4&amp;",",""),IF($AD140=Довідники!$N$3,$Y$4&amp;",",""),IF($AK140=Довідники!$N$3,$AF$4&amp;",",""),IF($AR140=Довідники!$N$3,$AM$4&amp;",",""),IF($AY140=Довідники!$N$3,$AT$4&amp;",",""),IF($BF140=Довідники!$N$3,$BA$4&amp;",",""),IF($BM140=Довідники!$N$3,$BH$4&amp;",",""),IF($BT140=Довідники!$N$3,$BO$4&amp;",",""),IF($CA140=Довідники!$N$3,$BV$4&amp;",",""),IF($CH140=Довідники!$N$3,$CC$4&amp;",",""),IF($CO140=Довідники!$N$3,$CJ$4&amp;",",""),IF($CV140=Довідники!$N$3,$CQ$4&amp;",",""),IF($DC140=Довідники!$N$3,$CX$4&amp;",",""),IF($DJ140=Довідники!$N$3,$DE$4&amp;",",""))</f>
        <v/>
      </c>
      <c r="J140" s="538"/>
      <c r="K140" s="538"/>
      <c r="L140" s="538">
        <f t="shared" ca="1" si="118"/>
        <v>0</v>
      </c>
      <c r="M140" s="539">
        <f t="shared" ca="1" si="119"/>
        <v>0</v>
      </c>
      <c r="N140" s="539">
        <f t="shared" ca="1" si="120"/>
        <v>0</v>
      </c>
      <c r="O140" s="540">
        <f t="shared" ca="1" si="121"/>
        <v>0</v>
      </c>
      <c r="P140" s="541" t="str">
        <f t="shared" si="122"/>
        <v/>
      </c>
      <c r="Q140" s="542" t="str">
        <f>IF(IF(TRIM(P140)="",FALSE,OR($P140&lt;Довідники!$J$8,$P140&gt;Довідники!$K$8)),"!","")</f>
        <v/>
      </c>
      <c r="R140" s="172"/>
      <c r="S140" s="169"/>
      <c r="T140" s="169"/>
      <c r="U140" s="549">
        <f t="shared" si="101"/>
        <v>0</v>
      </c>
      <c r="V140" s="539"/>
      <c r="W140" s="175"/>
      <c r="X140" s="176"/>
      <c r="Y140" s="172"/>
      <c r="Z140" s="169"/>
      <c r="AA140" s="169"/>
      <c r="AB140" s="549">
        <f t="shared" si="102"/>
        <v>0</v>
      </c>
      <c r="AC140" s="539"/>
      <c r="AD140" s="175"/>
      <c r="AE140" s="176"/>
      <c r="AF140" s="172"/>
      <c r="AG140" s="169"/>
      <c r="AH140" s="169"/>
      <c r="AI140" s="549">
        <f t="shared" si="103"/>
        <v>0</v>
      </c>
      <c r="AJ140" s="539"/>
      <c r="AK140" s="175"/>
      <c r="AL140" s="176"/>
      <c r="AM140" s="172"/>
      <c r="AN140" s="169"/>
      <c r="AO140" s="169"/>
      <c r="AP140" s="549">
        <f t="shared" si="104"/>
        <v>0</v>
      </c>
      <c r="AQ140" s="539"/>
      <c r="AR140" s="175"/>
      <c r="AS140" s="176"/>
      <c r="AT140" s="172"/>
      <c r="AU140" s="169"/>
      <c r="AV140" s="169"/>
      <c r="AW140" s="549">
        <f t="shared" si="105"/>
        <v>0</v>
      </c>
      <c r="AX140" s="539"/>
      <c r="AY140" s="175"/>
      <c r="AZ140" s="176"/>
      <c r="BA140" s="172"/>
      <c r="BB140" s="169"/>
      <c r="BC140" s="169"/>
      <c r="BD140" s="549">
        <f t="shared" si="106"/>
        <v>0</v>
      </c>
      <c r="BE140" s="539"/>
      <c r="BF140" s="175"/>
      <c r="BG140" s="176"/>
      <c r="BH140" s="172"/>
      <c r="BI140" s="169"/>
      <c r="BJ140" s="169"/>
      <c r="BK140" s="549">
        <f t="shared" si="107"/>
        <v>0</v>
      </c>
      <c r="BL140" s="539"/>
      <c r="BM140" s="175"/>
      <c r="BN140" s="176"/>
      <c r="BO140" s="172"/>
      <c r="BP140" s="169"/>
      <c r="BQ140" s="169"/>
      <c r="BR140" s="549">
        <f t="shared" si="108"/>
        <v>0</v>
      </c>
      <c r="BS140" s="539"/>
      <c r="BT140" s="175"/>
      <c r="BU140" s="176"/>
      <c r="BV140" s="172"/>
      <c r="BW140" s="169"/>
      <c r="BX140" s="169"/>
      <c r="BY140" s="549">
        <f t="shared" si="109"/>
        <v>0</v>
      </c>
      <c r="BZ140" s="539"/>
      <c r="CA140" s="175"/>
      <c r="CB140" s="176"/>
      <c r="CC140" s="172"/>
      <c r="CD140" s="169"/>
      <c r="CE140" s="169"/>
      <c r="CF140" s="549">
        <f t="shared" si="110"/>
        <v>0</v>
      </c>
      <c r="CG140" s="539"/>
      <c r="CH140" s="175"/>
      <c r="CI140" s="176"/>
      <c r="CJ140" s="172"/>
      <c r="CK140" s="169"/>
      <c r="CL140" s="169"/>
      <c r="CM140" s="549">
        <f t="shared" si="111"/>
        <v>0</v>
      </c>
      <c r="CN140" s="539"/>
      <c r="CO140" s="175"/>
      <c r="CP140" s="176"/>
      <c r="CQ140" s="172"/>
      <c r="CR140" s="169"/>
      <c r="CS140" s="169"/>
      <c r="CT140" s="549">
        <f t="shared" si="112"/>
        <v>0</v>
      </c>
      <c r="CU140" s="539"/>
      <c r="CV140" s="175"/>
      <c r="CW140" s="176"/>
      <c r="CX140" s="361"/>
      <c r="CY140" s="108"/>
      <c r="CZ140" s="108"/>
      <c r="DA140" s="549">
        <f t="shared" si="113"/>
        <v>0</v>
      </c>
      <c r="DB140" s="539"/>
      <c r="DC140" s="439"/>
      <c r="DD140" s="439"/>
      <c r="DE140" s="108"/>
      <c r="DF140" s="108"/>
      <c r="DG140" s="108"/>
      <c r="DH140" s="549">
        <f t="shared" si="114"/>
        <v>0</v>
      </c>
      <c r="DI140" s="539"/>
      <c r="DJ140" s="439"/>
      <c r="DK140" s="440"/>
      <c r="DL140" s="555">
        <f t="shared" ca="1" si="123"/>
        <v>0</v>
      </c>
      <c r="DM140" s="539">
        <f>DN140*Довідники!$H$2</f>
        <v>0</v>
      </c>
      <c r="DN140" s="549">
        <f t="shared" si="115"/>
        <v>0</v>
      </c>
      <c r="DO140" s="541" t="str">
        <f t="shared" si="116"/>
        <v xml:space="preserve"> </v>
      </c>
      <c r="DP140" s="556" t="str">
        <f>IF(OR(DO140&lt;Довідники!$J$3, DO140&gt;Довідники!$K$3), "!", "")</f>
        <v>!</v>
      </c>
      <c r="DQ140" s="557"/>
      <c r="DR140" s="558" t="str">
        <f t="shared" si="117"/>
        <v/>
      </c>
      <c r="DS140" s="528"/>
      <c r="DT140" s="555"/>
      <c r="DU140" s="539"/>
      <c r="DV140" s="539"/>
      <c r="DW140" s="540"/>
      <c r="DX140" s="557"/>
      <c r="DY140" s="568"/>
      <c r="DZ140" s="569"/>
      <c r="EA140" s="570"/>
      <c r="ED140" s="91" t="e">
        <f t="shared" ca="1" si="124"/>
        <v>#NAME?</v>
      </c>
      <c r="EE140" s="91" t="e">
        <f t="shared" ca="1" si="125"/>
        <v>#NAME?</v>
      </c>
      <c r="EF140" s="91" t="e">
        <f t="shared" ca="1" si="126"/>
        <v>#NAME?</v>
      </c>
      <c r="EG140" s="91" t="e">
        <f t="shared" ca="1" si="127"/>
        <v>#NAME?</v>
      </c>
      <c r="EH140" s="91" t="e">
        <f t="shared" ca="1" si="128"/>
        <v>#NAME?</v>
      </c>
      <c r="EI140" s="91" t="e">
        <f t="shared" ca="1" si="129"/>
        <v>#NAME?</v>
      </c>
      <c r="EJ140" s="91" t="e">
        <f t="shared" ca="1" si="130"/>
        <v>#NAME?</v>
      </c>
      <c r="EL140" s="207" t="str">
        <f t="shared" ca="1" si="100"/>
        <v/>
      </c>
      <c r="EM140" s="91" t="str">
        <f t="shared" si="131"/>
        <v/>
      </c>
      <c r="EN140" s="91" t="str" cm="1">
        <f t="array" ref="EN140">IF(OR(SUM(ISTEXT(R140:T140)*1,ISNUMBER(W140:X140)*1)&gt;0,SUM(ISTEXT(Y140:AA140)*1,ISNUMBER(AD140:AE140)*1)&gt;0,SUM(ISTEXT(AF140:AH140)*1,ISNUMBER(AK140:AL140)*1)&gt;0,SUM(ISTEXT(AM140:AO140)*1,ISNUMBER(AR140:AS140)*1)&gt;0,SUM(ISTEXT(AT140:AV140)*1,ISNUMBER(AY140:AZ140)*1)&gt;0,SUM(ISTEXT(BA140:BC140)*1,ISNUMBER(BF140:BG140)*1)&gt;0,SUM(ISTEXT(BH140:BJ140)*1,ISNUMBER(BM140:BN140)*1)&gt;0,SUM(ISTEXT(BO140:BQ140)*1,ISNUMBER(BT140:BU140)*1)&gt;0,SUM(ISTEXT(BV140:BX140)*1,ISNUMBER(CA140:CB140)*1)&gt;0,SUM(ISTEXT(CC140:CE140)*1,ISNUMBER(CH140:CI140)*1)&gt;0,SUM(ISTEXT(CJ140:CL140)*1,ISNUMBER(CO140:CP140)*1)&gt;0,SUM(ISTEXT(CQ140:CS140)*1,ISNUMBER(CV140:CW140)*1)&gt;0),"!","")</f>
        <v/>
      </c>
      <c r="EO140" s="91" t="e">
        <f t="shared" ca="1" si="132"/>
        <v>#NAME?</v>
      </c>
      <c r="EP140" s="74" t="e">
        <f t="shared" ca="1" si="133"/>
        <v>#NAME?</v>
      </c>
    </row>
    <row r="141" spans="1:146" hidden="1" x14ac:dyDescent="0.2">
      <c r="A141" s="528" t="e">
        <f ca="1">IF(AND(TRIM($B141)&lt;&gt;"",$E141&lt;&gt;"",$EP141=""),MAX($A$112:A140)+1,"")</f>
        <v>#NAME?</v>
      </c>
      <c r="B141" s="312"/>
      <c r="C141" s="531" t="str">
        <f>IF(ISBLANK(D141)=FALSE,VLOOKUP(D141,Довідники!$B$2:$C$45,2,FALSE),"")</f>
        <v/>
      </c>
      <c r="D141" s="410"/>
      <c r="E141" s="313"/>
      <c r="F141" s="538" t="str">
        <f>_xlfn.CONCAT(IF($X141=Довідники!$E$4,$R$4&amp;",",""),IF($AE141=Довідники!$E$4,$Y$4&amp;",",""),IF($AL141=Довідники!$E$4,$AF$4&amp;",",""),IF($AS141=Довідники!$E$4,$AM$4&amp;",",""),IF($AZ141=Довідники!$E$4,$AT$4&amp;",",""),IF($BG141=Довідники!$E$4,$BA$4&amp;",",""),IF($BN141=Довідники!$E$4,$BH$4&amp;",",""),IF($BU141=Довідники!$E$4,$BO$4&amp;",",""),IF($CB141=Довідники!$E$4,$BV$4&amp;",",""),IF($CI141=Довідники!$E$4,$CC$4&amp;",",""),IF($CP141=Довідники!$E$4,$CJ$4&amp;",",""),IF($CW141=Довідники!$E$4,$CQ$4&amp;",",""),IF($DD141=Довідники!$E$4,$CX$4&amp;",",""),IF($DK141=Довідники!$E$4,$DE$4&amp;",",""))</f>
        <v/>
      </c>
      <c r="G141" s="538" t="str">
        <f>_xlfn.CONCAT(IF($X141=Довідники!$E$3,$R$4&amp;",",""),IF($X141=Довідники!$E$5,$R$4&amp;"*,",""),IF($AE141=Довідники!$E$3,$Y$4&amp;",",""),IF($AE141=Довідники!$E$5,$Y$4&amp;"*,",""),IF($AL141=Довідники!$E$3,$AF$4&amp;",",""),IF($AL141=Довідники!$E$5,$AF$4&amp;"*,",""),IF($AS141=Довідники!$E$3,$AM$4&amp;",",""),IF($AS141=Довідники!$E$5,$AM$4&amp;"*,",""),IF($AZ141=Довідники!$E$3,$AT$4&amp;",",""),IF($AZ141=Довідники!$E$5,$AT$4&amp;"*,",""),IF($BG141=Довідники!$E$3,$BA$4&amp;",",""),IF($BG141=Довідники!$E$5,$BA$4&amp;"*,",""),IF($BN141=Довідники!$E$3,$BH$4&amp;",",""),IF($BN141=Довідники!$E$5,$BH$4&amp;"*,",""),IF($BU141=Довідники!$E$3,$BO$4&amp;",",""),IF($BU141=Довідники!$E$5,$BO$4&amp;"*,",""),IF($CB141=Довідники!$E$3,$BV$4&amp;",",""),IF($CB141=Довідники!$E$5,$BV$4&amp;"*,",""),IF($CI141=Довідники!$E$3,$CC$4&amp;",",""),IF($CI141=Довідники!$E$5,$CC$4&amp;"*,",""),IF($CP141=Довідники!$E$3,$CJ$4&amp;",",""),IF($CP141=Довідники!$E$5,$CJ$4&amp;"*,",""),IF($CW141=Довідники!$E$3,$CQ$4&amp;",",""),IF($CW141=Довідники!$E$5,$CQ$4&amp;"*,",""),IF($DD141=Довідники!$E$3,$CX$4&amp;",",""),IF($DD141=Довідники!$E$5,$CX$4&amp;"*,",""),IF($DK141=Довідники!$E$3,$DE$4&amp;",",""),IF($DK141=Довідники!$E$5,$DE$4&amp;"*,",""))</f>
        <v/>
      </c>
      <c r="H141" s="538" t="str">
        <f>_xlfn.CONCAT(IF($W141=Довідники!$N$4,$R$4&amp;",",""),IF($AD141=Довідники!$N$4,$Y$4&amp;",",""),IF($AK141=Довідники!$N$4,$AF$4&amp;",",""),IF($AR141=Довідники!$N$4,$AM$4&amp;",",""),IF($AY141=Довідники!$N$4,$AT$4&amp;",",""),IF($BF141=Довідники!$N$4,$BA$4&amp;",",""),IF($BM141=Довідники!$N$4,$BH$4&amp;",",""),IF($BT141=Довідники!$N$4,$BO$4&amp;",",""),IF($CA141=Довідники!$N$4,$BV$4&amp;",",""),IF($CH141=Довідники!$N$4,$CC$4&amp;",",""),IF($CO141=Довідники!$N$4,$CJ$4&amp;",",""),IF($CV141=Довідники!$N$4,$CQ$4&amp;",",""),IF($DC141=Довідники!$N$4,$CX$4&amp;",",""),IF($DJ141=Довідники!$N$4,$DE$4&amp;",",""))</f>
        <v/>
      </c>
      <c r="I141" s="538" t="str">
        <f>_xlfn.CONCAT(IF($W141=Довідники!$N$3,$R$4&amp;",",""),IF($AD141=Довідники!$N$3,$Y$4&amp;",",""),IF($AK141=Довідники!$N$3,$AF$4&amp;",",""),IF($AR141=Довідники!$N$3,$AM$4&amp;",",""),IF($AY141=Довідники!$N$3,$AT$4&amp;",",""),IF($BF141=Довідники!$N$3,$BA$4&amp;",",""),IF($BM141=Довідники!$N$3,$BH$4&amp;",",""),IF($BT141=Довідники!$N$3,$BO$4&amp;",",""),IF($CA141=Довідники!$N$3,$BV$4&amp;",",""),IF($CH141=Довідники!$N$3,$CC$4&amp;",",""),IF($CO141=Довідники!$N$3,$CJ$4&amp;",",""),IF($CV141=Довідники!$N$3,$CQ$4&amp;",",""),IF($DC141=Довідники!$N$3,$CX$4&amp;",",""),IF($DJ141=Довідники!$N$3,$DE$4&amp;",",""))</f>
        <v/>
      </c>
      <c r="J141" s="538"/>
      <c r="K141" s="538"/>
      <c r="L141" s="538">
        <f t="shared" ca="1" si="118"/>
        <v>0</v>
      </c>
      <c r="M141" s="539">
        <f t="shared" ca="1" si="119"/>
        <v>0</v>
      </c>
      <c r="N141" s="539">
        <f t="shared" ca="1" si="120"/>
        <v>0</v>
      </c>
      <c r="O141" s="540">
        <f t="shared" ca="1" si="121"/>
        <v>0</v>
      </c>
      <c r="P141" s="541" t="str">
        <f t="shared" si="122"/>
        <v/>
      </c>
      <c r="Q141" s="542" t="str">
        <f>IF(IF(TRIM(P141)="",FALSE,OR($P141&lt;Довідники!$J$8,$P141&gt;Довідники!$K$8)),"!","")</f>
        <v/>
      </c>
      <c r="R141" s="172"/>
      <c r="S141" s="169"/>
      <c r="T141" s="169"/>
      <c r="U141" s="549">
        <f t="shared" si="101"/>
        <v>0</v>
      </c>
      <c r="V141" s="539"/>
      <c r="W141" s="175"/>
      <c r="X141" s="176"/>
      <c r="Y141" s="172"/>
      <c r="Z141" s="169"/>
      <c r="AA141" s="169"/>
      <c r="AB141" s="549">
        <f t="shared" si="102"/>
        <v>0</v>
      </c>
      <c r="AC141" s="539"/>
      <c r="AD141" s="175"/>
      <c r="AE141" s="176"/>
      <c r="AF141" s="172"/>
      <c r="AG141" s="169"/>
      <c r="AH141" s="169"/>
      <c r="AI141" s="549">
        <f t="shared" si="103"/>
        <v>0</v>
      </c>
      <c r="AJ141" s="539"/>
      <c r="AK141" s="175"/>
      <c r="AL141" s="176"/>
      <c r="AM141" s="172"/>
      <c r="AN141" s="169"/>
      <c r="AO141" s="169"/>
      <c r="AP141" s="549">
        <f t="shared" si="104"/>
        <v>0</v>
      </c>
      <c r="AQ141" s="539"/>
      <c r="AR141" s="175"/>
      <c r="AS141" s="176"/>
      <c r="AT141" s="172"/>
      <c r="AU141" s="169"/>
      <c r="AV141" s="169"/>
      <c r="AW141" s="549">
        <f t="shared" si="105"/>
        <v>0</v>
      </c>
      <c r="AX141" s="539"/>
      <c r="AY141" s="175"/>
      <c r="AZ141" s="176"/>
      <c r="BA141" s="172"/>
      <c r="BB141" s="169"/>
      <c r="BC141" s="169"/>
      <c r="BD141" s="549">
        <f t="shared" si="106"/>
        <v>0</v>
      </c>
      <c r="BE141" s="539"/>
      <c r="BF141" s="175"/>
      <c r="BG141" s="176"/>
      <c r="BH141" s="172"/>
      <c r="BI141" s="169"/>
      <c r="BJ141" s="169"/>
      <c r="BK141" s="549">
        <f t="shared" si="107"/>
        <v>0</v>
      </c>
      <c r="BL141" s="539"/>
      <c r="BM141" s="175"/>
      <c r="BN141" s="176"/>
      <c r="BO141" s="172"/>
      <c r="BP141" s="169"/>
      <c r="BQ141" s="169"/>
      <c r="BR141" s="549">
        <f t="shared" si="108"/>
        <v>0</v>
      </c>
      <c r="BS141" s="539"/>
      <c r="BT141" s="175"/>
      <c r="BU141" s="176"/>
      <c r="BV141" s="172"/>
      <c r="BW141" s="169"/>
      <c r="BX141" s="169"/>
      <c r="BY141" s="549">
        <f t="shared" si="109"/>
        <v>0</v>
      </c>
      <c r="BZ141" s="539"/>
      <c r="CA141" s="175"/>
      <c r="CB141" s="176"/>
      <c r="CC141" s="172"/>
      <c r="CD141" s="169"/>
      <c r="CE141" s="169"/>
      <c r="CF141" s="549">
        <f t="shared" si="110"/>
        <v>0</v>
      </c>
      <c r="CG141" s="539"/>
      <c r="CH141" s="175"/>
      <c r="CI141" s="176"/>
      <c r="CJ141" s="172"/>
      <c r="CK141" s="169"/>
      <c r="CL141" s="169"/>
      <c r="CM141" s="549">
        <f t="shared" si="111"/>
        <v>0</v>
      </c>
      <c r="CN141" s="539"/>
      <c r="CO141" s="175"/>
      <c r="CP141" s="176"/>
      <c r="CQ141" s="172"/>
      <c r="CR141" s="169"/>
      <c r="CS141" s="169"/>
      <c r="CT141" s="549">
        <f t="shared" si="112"/>
        <v>0</v>
      </c>
      <c r="CU141" s="539"/>
      <c r="CV141" s="175"/>
      <c r="CW141" s="176"/>
      <c r="CX141" s="361"/>
      <c r="CY141" s="108"/>
      <c r="CZ141" s="108"/>
      <c r="DA141" s="549">
        <f t="shared" si="113"/>
        <v>0</v>
      </c>
      <c r="DB141" s="539"/>
      <c r="DC141" s="439"/>
      <c r="DD141" s="439"/>
      <c r="DE141" s="108"/>
      <c r="DF141" s="108"/>
      <c r="DG141" s="108"/>
      <c r="DH141" s="549">
        <f t="shared" si="114"/>
        <v>0</v>
      </c>
      <c r="DI141" s="539"/>
      <c r="DJ141" s="439"/>
      <c r="DK141" s="440"/>
      <c r="DL141" s="555">
        <f t="shared" ca="1" si="123"/>
        <v>0</v>
      </c>
      <c r="DM141" s="539">
        <f>DN141*Довідники!$H$2</f>
        <v>0</v>
      </c>
      <c r="DN141" s="549">
        <f t="shared" si="115"/>
        <v>0</v>
      </c>
      <c r="DO141" s="541" t="str">
        <f t="shared" si="116"/>
        <v xml:space="preserve"> </v>
      </c>
      <c r="DP141" s="556" t="str">
        <f>IF(OR(DO141&lt;Довідники!$J$3, DO141&gt;Довідники!$K$3), "!", "")</f>
        <v>!</v>
      </c>
      <c r="DQ141" s="557"/>
      <c r="DR141" s="558" t="str">
        <f t="shared" si="117"/>
        <v/>
      </c>
      <c r="DS141" s="528"/>
      <c r="DT141" s="555"/>
      <c r="DU141" s="539"/>
      <c r="DV141" s="539"/>
      <c r="DW141" s="540"/>
      <c r="DX141" s="557"/>
      <c r="DY141" s="568"/>
      <c r="DZ141" s="569"/>
      <c r="EA141" s="570"/>
      <c r="ED141" s="91" t="e">
        <f t="shared" ca="1" si="124"/>
        <v>#NAME?</v>
      </c>
      <c r="EE141" s="91" t="e">
        <f t="shared" ca="1" si="125"/>
        <v>#NAME?</v>
      </c>
      <c r="EF141" s="91" t="e">
        <f t="shared" ca="1" si="126"/>
        <v>#NAME?</v>
      </c>
      <c r="EG141" s="91" t="e">
        <f t="shared" ca="1" si="127"/>
        <v>#NAME?</v>
      </c>
      <c r="EH141" s="91" t="e">
        <f t="shared" ca="1" si="128"/>
        <v>#NAME?</v>
      </c>
      <c r="EI141" s="91" t="e">
        <f t="shared" ca="1" si="129"/>
        <v>#NAME?</v>
      </c>
      <c r="EJ141" s="91" t="e">
        <f t="shared" ca="1" si="130"/>
        <v>#NAME?</v>
      </c>
      <c r="EL141" s="207" t="str">
        <f t="shared" ca="1" si="100"/>
        <v/>
      </c>
      <c r="EM141" s="91" t="str">
        <f t="shared" si="131"/>
        <v/>
      </c>
      <c r="EN141" s="91" t="str" cm="1">
        <f t="array" ref="EN141">IF(OR(SUM(ISTEXT(R141:T141)*1,ISNUMBER(W141:X141)*1)&gt;0,SUM(ISTEXT(Y141:AA141)*1,ISNUMBER(AD141:AE141)*1)&gt;0,SUM(ISTEXT(AF141:AH141)*1,ISNUMBER(AK141:AL141)*1)&gt;0,SUM(ISTEXT(AM141:AO141)*1,ISNUMBER(AR141:AS141)*1)&gt;0,SUM(ISTEXT(AT141:AV141)*1,ISNUMBER(AY141:AZ141)*1)&gt;0,SUM(ISTEXT(BA141:BC141)*1,ISNUMBER(BF141:BG141)*1)&gt;0,SUM(ISTEXT(BH141:BJ141)*1,ISNUMBER(BM141:BN141)*1)&gt;0,SUM(ISTEXT(BO141:BQ141)*1,ISNUMBER(BT141:BU141)*1)&gt;0,SUM(ISTEXT(BV141:BX141)*1,ISNUMBER(CA141:CB141)*1)&gt;0,SUM(ISTEXT(CC141:CE141)*1,ISNUMBER(CH141:CI141)*1)&gt;0,SUM(ISTEXT(CJ141:CL141)*1,ISNUMBER(CO141:CP141)*1)&gt;0,SUM(ISTEXT(CQ141:CS141)*1,ISNUMBER(CV141:CW141)*1)&gt;0),"!","")</f>
        <v/>
      </c>
      <c r="EO141" s="91" t="e">
        <f t="shared" ca="1" si="132"/>
        <v>#NAME?</v>
      </c>
      <c r="EP141" s="74" t="e">
        <f t="shared" ca="1" si="133"/>
        <v>#NAME?</v>
      </c>
    </row>
    <row r="142" spans="1:146" hidden="1" x14ac:dyDescent="0.2">
      <c r="A142" s="528" t="e">
        <f ca="1">IF(AND(TRIM($B142)&lt;&gt;"",$E142&lt;&gt;"",$EP142=""),MAX($A$112:A141)+1,"")</f>
        <v>#NAME?</v>
      </c>
      <c r="B142" s="312"/>
      <c r="C142" s="531" t="str">
        <f>IF(ISBLANK(D142)=FALSE,VLOOKUP(D142,Довідники!$B$2:$C$45,2,FALSE),"")</f>
        <v/>
      </c>
      <c r="D142" s="410"/>
      <c r="E142" s="313"/>
      <c r="F142" s="538" t="str">
        <f>_xlfn.CONCAT(IF($X142=Довідники!$E$4,$R$4&amp;",",""),IF($AE142=Довідники!$E$4,$Y$4&amp;",",""),IF($AL142=Довідники!$E$4,$AF$4&amp;",",""),IF($AS142=Довідники!$E$4,$AM$4&amp;",",""),IF($AZ142=Довідники!$E$4,$AT$4&amp;",",""),IF($BG142=Довідники!$E$4,$BA$4&amp;",",""),IF($BN142=Довідники!$E$4,$BH$4&amp;",",""),IF($BU142=Довідники!$E$4,$BO$4&amp;",",""),IF($CB142=Довідники!$E$4,$BV$4&amp;",",""),IF($CI142=Довідники!$E$4,$CC$4&amp;",",""),IF($CP142=Довідники!$E$4,$CJ$4&amp;",",""),IF($CW142=Довідники!$E$4,$CQ$4&amp;",",""),IF($DD142=Довідники!$E$4,$CX$4&amp;",",""),IF($DK142=Довідники!$E$4,$DE$4&amp;",",""))</f>
        <v/>
      </c>
      <c r="G142" s="538" t="str">
        <f>_xlfn.CONCAT(IF($X142=Довідники!$E$3,$R$4&amp;",",""),IF($X142=Довідники!$E$5,$R$4&amp;"*,",""),IF($AE142=Довідники!$E$3,$Y$4&amp;",",""),IF($AE142=Довідники!$E$5,$Y$4&amp;"*,",""),IF($AL142=Довідники!$E$3,$AF$4&amp;",",""),IF($AL142=Довідники!$E$5,$AF$4&amp;"*,",""),IF($AS142=Довідники!$E$3,$AM$4&amp;",",""),IF($AS142=Довідники!$E$5,$AM$4&amp;"*,",""),IF($AZ142=Довідники!$E$3,$AT$4&amp;",",""),IF($AZ142=Довідники!$E$5,$AT$4&amp;"*,",""),IF($BG142=Довідники!$E$3,$BA$4&amp;",",""),IF($BG142=Довідники!$E$5,$BA$4&amp;"*,",""),IF($BN142=Довідники!$E$3,$BH$4&amp;",",""),IF($BN142=Довідники!$E$5,$BH$4&amp;"*,",""),IF($BU142=Довідники!$E$3,$BO$4&amp;",",""),IF($BU142=Довідники!$E$5,$BO$4&amp;"*,",""),IF($CB142=Довідники!$E$3,$BV$4&amp;",",""),IF($CB142=Довідники!$E$5,$BV$4&amp;"*,",""),IF($CI142=Довідники!$E$3,$CC$4&amp;",",""),IF($CI142=Довідники!$E$5,$CC$4&amp;"*,",""),IF($CP142=Довідники!$E$3,$CJ$4&amp;",",""),IF($CP142=Довідники!$E$5,$CJ$4&amp;"*,",""),IF($CW142=Довідники!$E$3,$CQ$4&amp;",",""),IF($CW142=Довідники!$E$5,$CQ$4&amp;"*,",""),IF($DD142=Довідники!$E$3,$CX$4&amp;",",""),IF($DD142=Довідники!$E$5,$CX$4&amp;"*,",""),IF($DK142=Довідники!$E$3,$DE$4&amp;",",""),IF($DK142=Довідники!$E$5,$DE$4&amp;"*,",""))</f>
        <v/>
      </c>
      <c r="H142" s="538" t="str">
        <f>_xlfn.CONCAT(IF($W142=Довідники!$N$4,$R$4&amp;",",""),IF($AD142=Довідники!$N$4,$Y$4&amp;",",""),IF($AK142=Довідники!$N$4,$AF$4&amp;",",""),IF($AR142=Довідники!$N$4,$AM$4&amp;",",""),IF($AY142=Довідники!$N$4,$AT$4&amp;",",""),IF($BF142=Довідники!$N$4,$BA$4&amp;",",""),IF($BM142=Довідники!$N$4,$BH$4&amp;",",""),IF($BT142=Довідники!$N$4,$BO$4&amp;",",""),IF($CA142=Довідники!$N$4,$BV$4&amp;",",""),IF($CH142=Довідники!$N$4,$CC$4&amp;",",""),IF($CO142=Довідники!$N$4,$CJ$4&amp;",",""),IF($CV142=Довідники!$N$4,$CQ$4&amp;",",""),IF($DC142=Довідники!$N$4,$CX$4&amp;",",""),IF($DJ142=Довідники!$N$4,$DE$4&amp;",",""))</f>
        <v/>
      </c>
      <c r="I142" s="538" t="str">
        <f>_xlfn.CONCAT(IF($W142=Довідники!$N$3,$R$4&amp;",",""),IF($AD142=Довідники!$N$3,$Y$4&amp;",",""),IF($AK142=Довідники!$N$3,$AF$4&amp;",",""),IF($AR142=Довідники!$N$3,$AM$4&amp;",",""),IF($AY142=Довідники!$N$3,$AT$4&amp;",",""),IF($BF142=Довідники!$N$3,$BA$4&amp;",",""),IF($BM142=Довідники!$N$3,$BH$4&amp;",",""),IF($BT142=Довідники!$N$3,$BO$4&amp;",",""),IF($CA142=Довідники!$N$3,$BV$4&amp;",",""),IF($CH142=Довідники!$N$3,$CC$4&amp;",",""),IF($CO142=Довідники!$N$3,$CJ$4&amp;",",""),IF($CV142=Довідники!$N$3,$CQ$4&amp;",",""),IF($DC142=Довідники!$N$3,$CX$4&amp;",",""),IF($DJ142=Довідники!$N$3,$DE$4&amp;",",""))</f>
        <v/>
      </c>
      <c r="J142" s="538"/>
      <c r="K142" s="538"/>
      <c r="L142" s="538">
        <f t="shared" ca="1" si="118"/>
        <v>0</v>
      </c>
      <c r="M142" s="539">
        <f t="shared" ca="1" si="119"/>
        <v>0</v>
      </c>
      <c r="N142" s="539">
        <f t="shared" ca="1" si="120"/>
        <v>0</v>
      </c>
      <c r="O142" s="540">
        <f t="shared" ca="1" si="121"/>
        <v>0</v>
      </c>
      <c r="P142" s="541" t="str">
        <f t="shared" si="122"/>
        <v/>
      </c>
      <c r="Q142" s="542" t="str">
        <f>IF(IF(TRIM(P142)="",FALSE,OR($P142&lt;Довідники!$J$8,$P142&gt;Довідники!$K$8)),"!","")</f>
        <v/>
      </c>
      <c r="R142" s="172"/>
      <c r="S142" s="169"/>
      <c r="T142" s="169"/>
      <c r="U142" s="549">
        <f t="shared" si="101"/>
        <v>0</v>
      </c>
      <c r="V142" s="539"/>
      <c r="W142" s="175"/>
      <c r="X142" s="176"/>
      <c r="Y142" s="172"/>
      <c r="Z142" s="169"/>
      <c r="AA142" s="169"/>
      <c r="AB142" s="549">
        <f t="shared" si="102"/>
        <v>0</v>
      </c>
      <c r="AC142" s="539"/>
      <c r="AD142" s="175"/>
      <c r="AE142" s="176"/>
      <c r="AF142" s="172"/>
      <c r="AG142" s="169"/>
      <c r="AH142" s="169"/>
      <c r="AI142" s="549">
        <f t="shared" si="103"/>
        <v>0</v>
      </c>
      <c r="AJ142" s="539"/>
      <c r="AK142" s="175"/>
      <c r="AL142" s="176"/>
      <c r="AM142" s="172"/>
      <c r="AN142" s="169"/>
      <c r="AO142" s="169"/>
      <c r="AP142" s="549">
        <f t="shared" si="104"/>
        <v>0</v>
      </c>
      <c r="AQ142" s="539"/>
      <c r="AR142" s="175"/>
      <c r="AS142" s="176"/>
      <c r="AT142" s="172"/>
      <c r="AU142" s="169"/>
      <c r="AV142" s="169"/>
      <c r="AW142" s="549">
        <f t="shared" si="105"/>
        <v>0</v>
      </c>
      <c r="AX142" s="539"/>
      <c r="AY142" s="175"/>
      <c r="AZ142" s="176"/>
      <c r="BA142" s="172"/>
      <c r="BB142" s="169"/>
      <c r="BC142" s="169"/>
      <c r="BD142" s="549">
        <f t="shared" si="106"/>
        <v>0</v>
      </c>
      <c r="BE142" s="539"/>
      <c r="BF142" s="175"/>
      <c r="BG142" s="176"/>
      <c r="BH142" s="172"/>
      <c r="BI142" s="169"/>
      <c r="BJ142" s="169"/>
      <c r="BK142" s="549">
        <f t="shared" si="107"/>
        <v>0</v>
      </c>
      <c r="BL142" s="539"/>
      <c r="BM142" s="175"/>
      <c r="BN142" s="176"/>
      <c r="BO142" s="172"/>
      <c r="BP142" s="169"/>
      <c r="BQ142" s="169"/>
      <c r="BR142" s="549">
        <f t="shared" si="108"/>
        <v>0</v>
      </c>
      <c r="BS142" s="539"/>
      <c r="BT142" s="175"/>
      <c r="BU142" s="176"/>
      <c r="BV142" s="172"/>
      <c r="BW142" s="169"/>
      <c r="BX142" s="169"/>
      <c r="BY142" s="549">
        <f t="shared" si="109"/>
        <v>0</v>
      </c>
      <c r="BZ142" s="539"/>
      <c r="CA142" s="175"/>
      <c r="CB142" s="176"/>
      <c r="CC142" s="172"/>
      <c r="CD142" s="169"/>
      <c r="CE142" s="169"/>
      <c r="CF142" s="549">
        <f t="shared" si="110"/>
        <v>0</v>
      </c>
      <c r="CG142" s="539"/>
      <c r="CH142" s="175"/>
      <c r="CI142" s="176"/>
      <c r="CJ142" s="172"/>
      <c r="CK142" s="169"/>
      <c r="CL142" s="169"/>
      <c r="CM142" s="549">
        <f t="shared" si="111"/>
        <v>0</v>
      </c>
      <c r="CN142" s="539"/>
      <c r="CO142" s="175"/>
      <c r="CP142" s="176"/>
      <c r="CQ142" s="172"/>
      <c r="CR142" s="169"/>
      <c r="CS142" s="169"/>
      <c r="CT142" s="549">
        <f t="shared" si="112"/>
        <v>0</v>
      </c>
      <c r="CU142" s="539"/>
      <c r="CV142" s="175"/>
      <c r="CW142" s="176"/>
      <c r="CX142" s="361"/>
      <c r="CY142" s="108"/>
      <c r="CZ142" s="108"/>
      <c r="DA142" s="549">
        <f t="shared" si="113"/>
        <v>0</v>
      </c>
      <c r="DB142" s="539"/>
      <c r="DC142" s="439"/>
      <c r="DD142" s="439"/>
      <c r="DE142" s="108"/>
      <c r="DF142" s="108"/>
      <c r="DG142" s="108"/>
      <c r="DH142" s="549">
        <f t="shared" si="114"/>
        <v>0</v>
      </c>
      <c r="DI142" s="539"/>
      <c r="DJ142" s="439"/>
      <c r="DK142" s="440"/>
      <c r="DL142" s="555">
        <f t="shared" ca="1" si="123"/>
        <v>0</v>
      </c>
      <c r="DM142" s="539">
        <f>DN142*Довідники!$H$2</f>
        <v>0</v>
      </c>
      <c r="DN142" s="549">
        <f t="shared" si="115"/>
        <v>0</v>
      </c>
      <c r="DO142" s="541" t="str">
        <f t="shared" si="116"/>
        <v xml:space="preserve"> </v>
      </c>
      <c r="DP142" s="556" t="str">
        <f>IF(OR(DO142&lt;Довідники!$J$3, DO142&gt;Довідники!$K$3), "!", "")</f>
        <v>!</v>
      </c>
      <c r="DQ142" s="557"/>
      <c r="DR142" s="558" t="str">
        <f t="shared" si="117"/>
        <v/>
      </c>
      <c r="DS142" s="528"/>
      <c r="DT142" s="555"/>
      <c r="DU142" s="539"/>
      <c r="DV142" s="539"/>
      <c r="DW142" s="540"/>
      <c r="DX142" s="557"/>
      <c r="DY142" s="568"/>
      <c r="DZ142" s="569"/>
      <c r="EA142" s="570"/>
      <c r="ED142" s="91" t="e">
        <f t="shared" ca="1" si="124"/>
        <v>#NAME?</v>
      </c>
      <c r="EE142" s="91" t="e">
        <f t="shared" ca="1" si="125"/>
        <v>#NAME?</v>
      </c>
      <c r="EF142" s="91" t="e">
        <f t="shared" ca="1" si="126"/>
        <v>#NAME?</v>
      </c>
      <c r="EG142" s="91" t="e">
        <f t="shared" ca="1" si="127"/>
        <v>#NAME?</v>
      </c>
      <c r="EH142" s="91" t="e">
        <f t="shared" ca="1" si="128"/>
        <v>#NAME?</v>
      </c>
      <c r="EI142" s="91" t="e">
        <f t="shared" ca="1" si="129"/>
        <v>#NAME?</v>
      </c>
      <c r="EJ142" s="91" t="e">
        <f t="shared" ca="1" si="130"/>
        <v>#NAME?</v>
      </c>
      <c r="EL142" s="207" t="str">
        <f t="shared" ca="1" si="100"/>
        <v/>
      </c>
      <c r="EM142" s="91" t="str">
        <f t="shared" si="131"/>
        <v/>
      </c>
      <c r="EN142" s="91" t="str" cm="1">
        <f t="array" ref="EN142">IF(OR(SUM(ISTEXT(R142:T142)*1,ISNUMBER(W142:X142)*1)&gt;0,SUM(ISTEXT(Y142:AA142)*1,ISNUMBER(AD142:AE142)*1)&gt;0,SUM(ISTEXT(AF142:AH142)*1,ISNUMBER(AK142:AL142)*1)&gt;0,SUM(ISTEXT(AM142:AO142)*1,ISNUMBER(AR142:AS142)*1)&gt;0,SUM(ISTEXT(AT142:AV142)*1,ISNUMBER(AY142:AZ142)*1)&gt;0,SUM(ISTEXT(BA142:BC142)*1,ISNUMBER(BF142:BG142)*1)&gt;0,SUM(ISTEXT(BH142:BJ142)*1,ISNUMBER(BM142:BN142)*1)&gt;0,SUM(ISTEXT(BO142:BQ142)*1,ISNUMBER(BT142:BU142)*1)&gt;0,SUM(ISTEXT(BV142:BX142)*1,ISNUMBER(CA142:CB142)*1)&gt;0,SUM(ISTEXT(CC142:CE142)*1,ISNUMBER(CH142:CI142)*1)&gt;0,SUM(ISTEXT(CJ142:CL142)*1,ISNUMBER(CO142:CP142)*1)&gt;0,SUM(ISTEXT(CQ142:CS142)*1,ISNUMBER(CV142:CW142)*1)&gt;0),"!","")</f>
        <v/>
      </c>
      <c r="EO142" s="91" t="e">
        <f t="shared" ca="1" si="132"/>
        <v>#NAME?</v>
      </c>
      <c r="EP142" s="74" t="e">
        <f t="shared" ca="1" si="133"/>
        <v>#NAME?</v>
      </c>
    </row>
    <row r="143" spans="1:146" hidden="1" x14ac:dyDescent="0.2">
      <c r="A143" s="528" t="e">
        <f ca="1">IF(AND(TRIM($B143)&lt;&gt;"",$E143&lt;&gt;"",$EP143=""),MAX($A$112:A142)+1,"")</f>
        <v>#NAME?</v>
      </c>
      <c r="B143" s="312"/>
      <c r="C143" s="531" t="str">
        <f>IF(ISBLANK(D143)=FALSE,VLOOKUP(D143,Довідники!$B$2:$C$45,2,FALSE),"")</f>
        <v/>
      </c>
      <c r="D143" s="410"/>
      <c r="E143" s="313"/>
      <c r="F143" s="538" t="str">
        <f>_xlfn.CONCAT(IF($X143=Довідники!$E$4,$R$4&amp;",",""),IF($AE143=Довідники!$E$4,$Y$4&amp;",",""),IF($AL143=Довідники!$E$4,$AF$4&amp;",",""),IF($AS143=Довідники!$E$4,$AM$4&amp;",",""),IF($AZ143=Довідники!$E$4,$AT$4&amp;",",""),IF($BG143=Довідники!$E$4,$BA$4&amp;",",""),IF($BN143=Довідники!$E$4,$BH$4&amp;",",""),IF($BU143=Довідники!$E$4,$BO$4&amp;",",""),IF($CB143=Довідники!$E$4,$BV$4&amp;",",""),IF($CI143=Довідники!$E$4,$CC$4&amp;",",""),IF($CP143=Довідники!$E$4,$CJ$4&amp;",",""),IF($CW143=Довідники!$E$4,$CQ$4&amp;",",""),IF($DD143=Довідники!$E$4,$CX$4&amp;",",""),IF($DK143=Довідники!$E$4,$DE$4&amp;",",""))</f>
        <v/>
      </c>
      <c r="G143" s="538" t="str">
        <f>_xlfn.CONCAT(IF($X143=Довідники!$E$3,$R$4&amp;",",""),IF($X143=Довідники!$E$5,$R$4&amp;"*,",""),IF($AE143=Довідники!$E$3,$Y$4&amp;",",""),IF($AE143=Довідники!$E$5,$Y$4&amp;"*,",""),IF($AL143=Довідники!$E$3,$AF$4&amp;",",""),IF($AL143=Довідники!$E$5,$AF$4&amp;"*,",""),IF($AS143=Довідники!$E$3,$AM$4&amp;",",""),IF($AS143=Довідники!$E$5,$AM$4&amp;"*,",""),IF($AZ143=Довідники!$E$3,$AT$4&amp;",",""),IF($AZ143=Довідники!$E$5,$AT$4&amp;"*,",""),IF($BG143=Довідники!$E$3,$BA$4&amp;",",""),IF($BG143=Довідники!$E$5,$BA$4&amp;"*,",""),IF($BN143=Довідники!$E$3,$BH$4&amp;",",""),IF($BN143=Довідники!$E$5,$BH$4&amp;"*,",""),IF($BU143=Довідники!$E$3,$BO$4&amp;",",""),IF($BU143=Довідники!$E$5,$BO$4&amp;"*,",""),IF($CB143=Довідники!$E$3,$BV$4&amp;",",""),IF($CB143=Довідники!$E$5,$BV$4&amp;"*,",""),IF($CI143=Довідники!$E$3,$CC$4&amp;",",""),IF($CI143=Довідники!$E$5,$CC$4&amp;"*,",""),IF($CP143=Довідники!$E$3,$CJ$4&amp;",",""),IF($CP143=Довідники!$E$5,$CJ$4&amp;"*,",""),IF($CW143=Довідники!$E$3,$CQ$4&amp;",",""),IF($CW143=Довідники!$E$5,$CQ$4&amp;"*,",""),IF($DD143=Довідники!$E$3,$CX$4&amp;",",""),IF($DD143=Довідники!$E$5,$CX$4&amp;"*,",""),IF($DK143=Довідники!$E$3,$DE$4&amp;",",""),IF($DK143=Довідники!$E$5,$DE$4&amp;"*,",""))</f>
        <v/>
      </c>
      <c r="H143" s="538" t="str">
        <f>_xlfn.CONCAT(IF($W143=Довідники!$N$4,$R$4&amp;",",""),IF($AD143=Довідники!$N$4,$Y$4&amp;",",""),IF($AK143=Довідники!$N$4,$AF$4&amp;",",""),IF($AR143=Довідники!$N$4,$AM$4&amp;",",""),IF($AY143=Довідники!$N$4,$AT$4&amp;",",""),IF($BF143=Довідники!$N$4,$BA$4&amp;",",""),IF($BM143=Довідники!$N$4,$BH$4&amp;",",""),IF($BT143=Довідники!$N$4,$BO$4&amp;",",""),IF($CA143=Довідники!$N$4,$BV$4&amp;",",""),IF($CH143=Довідники!$N$4,$CC$4&amp;",",""),IF($CO143=Довідники!$N$4,$CJ$4&amp;",",""),IF($CV143=Довідники!$N$4,$CQ$4&amp;",",""),IF($DC143=Довідники!$N$4,$CX$4&amp;",",""),IF($DJ143=Довідники!$N$4,$DE$4&amp;",",""))</f>
        <v/>
      </c>
      <c r="I143" s="538" t="str">
        <f>_xlfn.CONCAT(IF($W143=Довідники!$N$3,$R$4&amp;",",""),IF($AD143=Довідники!$N$3,$Y$4&amp;",",""),IF($AK143=Довідники!$N$3,$AF$4&amp;",",""),IF($AR143=Довідники!$N$3,$AM$4&amp;",",""),IF($AY143=Довідники!$N$3,$AT$4&amp;",",""),IF($BF143=Довідники!$N$3,$BA$4&amp;",",""),IF($BM143=Довідники!$N$3,$BH$4&amp;",",""),IF($BT143=Довідники!$N$3,$BO$4&amp;",",""),IF($CA143=Довідники!$N$3,$BV$4&amp;",",""),IF($CH143=Довідники!$N$3,$CC$4&amp;",",""),IF($CO143=Довідники!$N$3,$CJ$4&amp;",",""),IF($CV143=Довідники!$N$3,$CQ$4&amp;",",""),IF($DC143=Довідники!$N$3,$CX$4&amp;",",""),IF($DJ143=Довідники!$N$3,$DE$4&amp;",",""))</f>
        <v/>
      </c>
      <c r="J143" s="538"/>
      <c r="K143" s="538"/>
      <c r="L143" s="538">
        <f t="shared" ca="1" si="118"/>
        <v>0</v>
      </c>
      <c r="M143" s="539">
        <f t="shared" ca="1" si="119"/>
        <v>0</v>
      </c>
      <c r="N143" s="539">
        <f t="shared" ca="1" si="120"/>
        <v>0</v>
      </c>
      <c r="O143" s="540">
        <f t="shared" ca="1" si="121"/>
        <v>0</v>
      </c>
      <c r="P143" s="541" t="str">
        <f t="shared" si="122"/>
        <v/>
      </c>
      <c r="Q143" s="542" t="str">
        <f>IF(IF(TRIM(P143)="",FALSE,OR($P143&lt;Довідники!$J$8,$P143&gt;Довідники!$K$8)),"!","")</f>
        <v/>
      </c>
      <c r="R143" s="172"/>
      <c r="S143" s="169"/>
      <c r="T143" s="169"/>
      <c r="U143" s="549">
        <f t="shared" si="101"/>
        <v>0</v>
      </c>
      <c r="V143" s="539"/>
      <c r="W143" s="175"/>
      <c r="X143" s="176"/>
      <c r="Y143" s="172"/>
      <c r="Z143" s="169"/>
      <c r="AA143" s="169"/>
      <c r="AB143" s="549">
        <f t="shared" si="102"/>
        <v>0</v>
      </c>
      <c r="AC143" s="539"/>
      <c r="AD143" s="175"/>
      <c r="AE143" s="176"/>
      <c r="AF143" s="172"/>
      <c r="AG143" s="169"/>
      <c r="AH143" s="169"/>
      <c r="AI143" s="549">
        <f t="shared" si="103"/>
        <v>0</v>
      </c>
      <c r="AJ143" s="539"/>
      <c r="AK143" s="175"/>
      <c r="AL143" s="176"/>
      <c r="AM143" s="172"/>
      <c r="AN143" s="169"/>
      <c r="AO143" s="169"/>
      <c r="AP143" s="549">
        <f t="shared" si="104"/>
        <v>0</v>
      </c>
      <c r="AQ143" s="539"/>
      <c r="AR143" s="175"/>
      <c r="AS143" s="176"/>
      <c r="AT143" s="172"/>
      <c r="AU143" s="169"/>
      <c r="AV143" s="169"/>
      <c r="AW143" s="549">
        <f t="shared" si="105"/>
        <v>0</v>
      </c>
      <c r="AX143" s="539"/>
      <c r="AY143" s="175"/>
      <c r="AZ143" s="176"/>
      <c r="BA143" s="172"/>
      <c r="BB143" s="169"/>
      <c r="BC143" s="169"/>
      <c r="BD143" s="549">
        <f t="shared" si="106"/>
        <v>0</v>
      </c>
      <c r="BE143" s="539"/>
      <c r="BF143" s="175"/>
      <c r="BG143" s="176"/>
      <c r="BH143" s="172"/>
      <c r="BI143" s="169"/>
      <c r="BJ143" s="169"/>
      <c r="BK143" s="549">
        <f t="shared" si="107"/>
        <v>0</v>
      </c>
      <c r="BL143" s="539"/>
      <c r="BM143" s="175"/>
      <c r="BN143" s="176"/>
      <c r="BO143" s="172"/>
      <c r="BP143" s="169"/>
      <c r="BQ143" s="169"/>
      <c r="BR143" s="549">
        <f t="shared" si="108"/>
        <v>0</v>
      </c>
      <c r="BS143" s="539"/>
      <c r="BT143" s="175"/>
      <c r="BU143" s="176"/>
      <c r="BV143" s="172"/>
      <c r="BW143" s="169"/>
      <c r="BX143" s="169"/>
      <c r="BY143" s="549">
        <f t="shared" si="109"/>
        <v>0</v>
      </c>
      <c r="BZ143" s="539"/>
      <c r="CA143" s="175"/>
      <c r="CB143" s="176"/>
      <c r="CC143" s="172"/>
      <c r="CD143" s="169"/>
      <c r="CE143" s="169"/>
      <c r="CF143" s="549">
        <f t="shared" si="110"/>
        <v>0</v>
      </c>
      <c r="CG143" s="539"/>
      <c r="CH143" s="175"/>
      <c r="CI143" s="176"/>
      <c r="CJ143" s="172"/>
      <c r="CK143" s="169"/>
      <c r="CL143" s="169"/>
      <c r="CM143" s="549">
        <f t="shared" si="111"/>
        <v>0</v>
      </c>
      <c r="CN143" s="539"/>
      <c r="CO143" s="175"/>
      <c r="CP143" s="176"/>
      <c r="CQ143" s="172"/>
      <c r="CR143" s="169"/>
      <c r="CS143" s="169"/>
      <c r="CT143" s="549">
        <f t="shared" si="112"/>
        <v>0</v>
      </c>
      <c r="CU143" s="539"/>
      <c r="CV143" s="175"/>
      <c r="CW143" s="176"/>
      <c r="CX143" s="361"/>
      <c r="CY143" s="108"/>
      <c r="CZ143" s="108"/>
      <c r="DA143" s="549">
        <f t="shared" si="113"/>
        <v>0</v>
      </c>
      <c r="DB143" s="539"/>
      <c r="DC143" s="439"/>
      <c r="DD143" s="439"/>
      <c r="DE143" s="108"/>
      <c r="DF143" s="108"/>
      <c r="DG143" s="108"/>
      <c r="DH143" s="549">
        <f t="shared" si="114"/>
        <v>0</v>
      </c>
      <c r="DI143" s="539"/>
      <c r="DJ143" s="439"/>
      <c r="DK143" s="440"/>
      <c r="DL143" s="555">
        <f t="shared" ca="1" si="123"/>
        <v>0</v>
      </c>
      <c r="DM143" s="539">
        <f>DN143*Довідники!$H$2</f>
        <v>0</v>
      </c>
      <c r="DN143" s="549">
        <f t="shared" si="115"/>
        <v>0</v>
      </c>
      <c r="DO143" s="541" t="str">
        <f t="shared" si="116"/>
        <v xml:space="preserve"> </v>
      </c>
      <c r="DP143" s="556" t="str">
        <f>IF(OR(DO143&lt;Довідники!$J$3, DO143&gt;Довідники!$K$3), "!", "")</f>
        <v>!</v>
      </c>
      <c r="DQ143" s="557"/>
      <c r="DR143" s="558" t="str">
        <f t="shared" si="117"/>
        <v/>
      </c>
      <c r="DS143" s="528"/>
      <c r="DT143" s="555"/>
      <c r="DU143" s="539"/>
      <c r="DV143" s="539"/>
      <c r="DW143" s="540"/>
      <c r="DX143" s="557"/>
      <c r="DY143" s="568"/>
      <c r="DZ143" s="569"/>
      <c r="EA143" s="570"/>
      <c r="ED143" s="91" t="e">
        <f t="shared" ca="1" si="124"/>
        <v>#NAME?</v>
      </c>
      <c r="EE143" s="91" t="e">
        <f t="shared" ca="1" si="125"/>
        <v>#NAME?</v>
      </c>
      <c r="EF143" s="91" t="e">
        <f t="shared" ca="1" si="126"/>
        <v>#NAME?</v>
      </c>
      <c r="EG143" s="91" t="e">
        <f t="shared" ca="1" si="127"/>
        <v>#NAME?</v>
      </c>
      <c r="EH143" s="91" t="e">
        <f t="shared" ca="1" si="128"/>
        <v>#NAME?</v>
      </c>
      <c r="EI143" s="91" t="e">
        <f t="shared" ca="1" si="129"/>
        <v>#NAME?</v>
      </c>
      <c r="EJ143" s="91" t="e">
        <f t="shared" ca="1" si="130"/>
        <v>#NAME?</v>
      </c>
      <c r="EL143" s="207" t="str">
        <f t="shared" ca="1" si="100"/>
        <v/>
      </c>
      <c r="EM143" s="91" t="str">
        <f t="shared" si="131"/>
        <v/>
      </c>
      <c r="EN143" s="91" t="str" cm="1">
        <f t="array" ref="EN143">IF(OR(SUM(ISTEXT(R143:T143)*1,ISNUMBER(W143:X143)*1)&gt;0,SUM(ISTEXT(Y143:AA143)*1,ISNUMBER(AD143:AE143)*1)&gt;0,SUM(ISTEXT(AF143:AH143)*1,ISNUMBER(AK143:AL143)*1)&gt;0,SUM(ISTEXT(AM143:AO143)*1,ISNUMBER(AR143:AS143)*1)&gt;0,SUM(ISTEXT(AT143:AV143)*1,ISNUMBER(AY143:AZ143)*1)&gt;0,SUM(ISTEXT(BA143:BC143)*1,ISNUMBER(BF143:BG143)*1)&gt;0,SUM(ISTEXT(BH143:BJ143)*1,ISNUMBER(BM143:BN143)*1)&gt;0,SUM(ISTEXT(BO143:BQ143)*1,ISNUMBER(BT143:BU143)*1)&gt;0,SUM(ISTEXT(BV143:BX143)*1,ISNUMBER(CA143:CB143)*1)&gt;0,SUM(ISTEXT(CC143:CE143)*1,ISNUMBER(CH143:CI143)*1)&gt;0,SUM(ISTEXT(CJ143:CL143)*1,ISNUMBER(CO143:CP143)*1)&gt;0,SUM(ISTEXT(CQ143:CS143)*1,ISNUMBER(CV143:CW143)*1)&gt;0),"!","")</f>
        <v/>
      </c>
      <c r="EO143" s="91" t="e">
        <f t="shared" ca="1" si="132"/>
        <v>#NAME?</v>
      </c>
      <c r="EP143" s="74" t="e">
        <f t="shared" ca="1" si="133"/>
        <v>#NAME?</v>
      </c>
    </row>
    <row r="144" spans="1:146" hidden="1" x14ac:dyDescent="0.2">
      <c r="A144" s="528" t="e">
        <f ca="1">IF(AND(TRIM($B144)&lt;&gt;"",$E144&lt;&gt;"",$EP144=""),MAX($A$112:A143)+1,"")</f>
        <v>#NAME?</v>
      </c>
      <c r="B144" s="312"/>
      <c r="C144" s="531" t="str">
        <f>IF(ISBLANK(D144)=FALSE,VLOOKUP(D144,Довідники!$B$2:$C$45,2,FALSE),"")</f>
        <v/>
      </c>
      <c r="D144" s="410"/>
      <c r="E144" s="313"/>
      <c r="F144" s="538" t="str">
        <f>_xlfn.CONCAT(IF($X144=Довідники!$E$4,$R$4&amp;",",""),IF($AE144=Довідники!$E$4,$Y$4&amp;",",""),IF($AL144=Довідники!$E$4,$AF$4&amp;",",""),IF($AS144=Довідники!$E$4,$AM$4&amp;",",""),IF($AZ144=Довідники!$E$4,$AT$4&amp;",",""),IF($BG144=Довідники!$E$4,$BA$4&amp;",",""),IF($BN144=Довідники!$E$4,$BH$4&amp;",",""),IF($BU144=Довідники!$E$4,$BO$4&amp;",",""),IF($CB144=Довідники!$E$4,$BV$4&amp;",",""),IF($CI144=Довідники!$E$4,$CC$4&amp;",",""),IF($CP144=Довідники!$E$4,$CJ$4&amp;",",""),IF($CW144=Довідники!$E$4,$CQ$4&amp;",",""),IF($DD144=Довідники!$E$4,$CX$4&amp;",",""),IF($DK144=Довідники!$E$4,$DE$4&amp;",",""))</f>
        <v/>
      </c>
      <c r="G144" s="538" t="str">
        <f>_xlfn.CONCAT(IF($X144=Довідники!$E$3,$R$4&amp;",",""),IF($X144=Довідники!$E$5,$R$4&amp;"*,",""),IF($AE144=Довідники!$E$3,$Y$4&amp;",",""),IF($AE144=Довідники!$E$5,$Y$4&amp;"*,",""),IF($AL144=Довідники!$E$3,$AF$4&amp;",",""),IF($AL144=Довідники!$E$5,$AF$4&amp;"*,",""),IF($AS144=Довідники!$E$3,$AM$4&amp;",",""),IF($AS144=Довідники!$E$5,$AM$4&amp;"*,",""),IF($AZ144=Довідники!$E$3,$AT$4&amp;",",""),IF($AZ144=Довідники!$E$5,$AT$4&amp;"*,",""),IF($BG144=Довідники!$E$3,$BA$4&amp;",",""),IF($BG144=Довідники!$E$5,$BA$4&amp;"*,",""),IF($BN144=Довідники!$E$3,$BH$4&amp;",",""),IF($BN144=Довідники!$E$5,$BH$4&amp;"*,",""),IF($BU144=Довідники!$E$3,$BO$4&amp;",",""),IF($BU144=Довідники!$E$5,$BO$4&amp;"*,",""),IF($CB144=Довідники!$E$3,$BV$4&amp;",",""),IF($CB144=Довідники!$E$5,$BV$4&amp;"*,",""),IF($CI144=Довідники!$E$3,$CC$4&amp;",",""),IF($CI144=Довідники!$E$5,$CC$4&amp;"*,",""),IF($CP144=Довідники!$E$3,$CJ$4&amp;",",""),IF($CP144=Довідники!$E$5,$CJ$4&amp;"*,",""),IF($CW144=Довідники!$E$3,$CQ$4&amp;",",""),IF($CW144=Довідники!$E$5,$CQ$4&amp;"*,",""),IF($DD144=Довідники!$E$3,$CX$4&amp;",",""),IF($DD144=Довідники!$E$5,$CX$4&amp;"*,",""),IF($DK144=Довідники!$E$3,$DE$4&amp;",",""),IF($DK144=Довідники!$E$5,$DE$4&amp;"*,",""))</f>
        <v/>
      </c>
      <c r="H144" s="538" t="str">
        <f>_xlfn.CONCAT(IF($W144=Довідники!$N$4,$R$4&amp;",",""),IF($AD144=Довідники!$N$4,$Y$4&amp;",",""),IF($AK144=Довідники!$N$4,$AF$4&amp;",",""),IF($AR144=Довідники!$N$4,$AM$4&amp;",",""),IF($AY144=Довідники!$N$4,$AT$4&amp;",",""),IF($BF144=Довідники!$N$4,$BA$4&amp;",",""),IF($BM144=Довідники!$N$4,$BH$4&amp;",",""),IF($BT144=Довідники!$N$4,$BO$4&amp;",",""),IF($CA144=Довідники!$N$4,$BV$4&amp;",",""),IF($CH144=Довідники!$N$4,$CC$4&amp;",",""),IF($CO144=Довідники!$N$4,$CJ$4&amp;",",""),IF($CV144=Довідники!$N$4,$CQ$4&amp;",",""),IF($DC144=Довідники!$N$4,$CX$4&amp;",",""),IF($DJ144=Довідники!$N$4,$DE$4&amp;",",""))</f>
        <v/>
      </c>
      <c r="I144" s="538" t="str">
        <f>_xlfn.CONCAT(IF($W144=Довідники!$N$3,$R$4&amp;",",""),IF($AD144=Довідники!$N$3,$Y$4&amp;",",""),IF($AK144=Довідники!$N$3,$AF$4&amp;",",""),IF($AR144=Довідники!$N$3,$AM$4&amp;",",""),IF($AY144=Довідники!$N$3,$AT$4&amp;",",""),IF($BF144=Довідники!$N$3,$BA$4&amp;",",""),IF($BM144=Довідники!$N$3,$BH$4&amp;",",""),IF($BT144=Довідники!$N$3,$BO$4&amp;",",""),IF($CA144=Довідники!$N$3,$BV$4&amp;",",""),IF($CH144=Довідники!$N$3,$CC$4&amp;",",""),IF($CO144=Довідники!$N$3,$CJ$4&amp;",",""),IF($CV144=Довідники!$N$3,$CQ$4&amp;",",""),IF($DC144=Довідники!$N$3,$CX$4&amp;",",""),IF($DJ144=Довідники!$N$3,$DE$4&amp;",",""))</f>
        <v/>
      </c>
      <c r="J144" s="538"/>
      <c r="K144" s="538"/>
      <c r="L144" s="538">
        <f t="shared" ca="1" si="118"/>
        <v>0</v>
      </c>
      <c r="M144" s="539">
        <f t="shared" ca="1" si="119"/>
        <v>0</v>
      </c>
      <c r="N144" s="539">
        <f t="shared" ca="1" si="120"/>
        <v>0</v>
      </c>
      <c r="O144" s="540">
        <f t="shared" ca="1" si="121"/>
        <v>0</v>
      </c>
      <c r="P144" s="541" t="str">
        <f t="shared" si="122"/>
        <v/>
      </c>
      <c r="Q144" s="542" t="str">
        <f>IF(IF(TRIM(P144)="",FALSE,OR($P144&lt;Довідники!$J$8,$P144&gt;Довідники!$K$8)),"!","")</f>
        <v/>
      </c>
      <c r="R144" s="172"/>
      <c r="S144" s="169"/>
      <c r="T144" s="169"/>
      <c r="U144" s="549">
        <f t="shared" si="101"/>
        <v>0</v>
      </c>
      <c r="V144" s="539"/>
      <c r="W144" s="175"/>
      <c r="X144" s="176"/>
      <c r="Y144" s="172"/>
      <c r="Z144" s="169"/>
      <c r="AA144" s="169"/>
      <c r="AB144" s="549">
        <f t="shared" si="102"/>
        <v>0</v>
      </c>
      <c r="AC144" s="539"/>
      <c r="AD144" s="175"/>
      <c r="AE144" s="176"/>
      <c r="AF144" s="172"/>
      <c r="AG144" s="169"/>
      <c r="AH144" s="169"/>
      <c r="AI144" s="549">
        <f t="shared" si="103"/>
        <v>0</v>
      </c>
      <c r="AJ144" s="539"/>
      <c r="AK144" s="175"/>
      <c r="AL144" s="176"/>
      <c r="AM144" s="172"/>
      <c r="AN144" s="169"/>
      <c r="AO144" s="169"/>
      <c r="AP144" s="549">
        <f t="shared" si="104"/>
        <v>0</v>
      </c>
      <c r="AQ144" s="539"/>
      <c r="AR144" s="175"/>
      <c r="AS144" s="176"/>
      <c r="AT144" s="172"/>
      <c r="AU144" s="169"/>
      <c r="AV144" s="169"/>
      <c r="AW144" s="549">
        <f t="shared" si="105"/>
        <v>0</v>
      </c>
      <c r="AX144" s="539"/>
      <c r="AY144" s="175"/>
      <c r="AZ144" s="176"/>
      <c r="BA144" s="172"/>
      <c r="BB144" s="169"/>
      <c r="BC144" s="169"/>
      <c r="BD144" s="549">
        <f t="shared" si="106"/>
        <v>0</v>
      </c>
      <c r="BE144" s="539"/>
      <c r="BF144" s="175"/>
      <c r="BG144" s="176"/>
      <c r="BH144" s="172"/>
      <c r="BI144" s="169"/>
      <c r="BJ144" s="169"/>
      <c r="BK144" s="549">
        <f t="shared" si="107"/>
        <v>0</v>
      </c>
      <c r="BL144" s="539"/>
      <c r="BM144" s="175"/>
      <c r="BN144" s="176"/>
      <c r="BO144" s="172"/>
      <c r="BP144" s="169"/>
      <c r="BQ144" s="169"/>
      <c r="BR144" s="549">
        <f t="shared" si="108"/>
        <v>0</v>
      </c>
      <c r="BS144" s="539"/>
      <c r="BT144" s="175"/>
      <c r="BU144" s="176"/>
      <c r="BV144" s="172"/>
      <c r="BW144" s="169"/>
      <c r="BX144" s="169"/>
      <c r="BY144" s="549">
        <f t="shared" si="109"/>
        <v>0</v>
      </c>
      <c r="BZ144" s="539"/>
      <c r="CA144" s="175"/>
      <c r="CB144" s="176"/>
      <c r="CC144" s="172"/>
      <c r="CD144" s="169"/>
      <c r="CE144" s="169"/>
      <c r="CF144" s="549">
        <f t="shared" si="110"/>
        <v>0</v>
      </c>
      <c r="CG144" s="539"/>
      <c r="CH144" s="175"/>
      <c r="CI144" s="176"/>
      <c r="CJ144" s="172"/>
      <c r="CK144" s="169"/>
      <c r="CL144" s="169"/>
      <c r="CM144" s="549">
        <f t="shared" si="111"/>
        <v>0</v>
      </c>
      <c r="CN144" s="539"/>
      <c r="CO144" s="175"/>
      <c r="CP144" s="176"/>
      <c r="CQ144" s="172"/>
      <c r="CR144" s="169"/>
      <c r="CS144" s="169"/>
      <c r="CT144" s="549">
        <f t="shared" si="112"/>
        <v>0</v>
      </c>
      <c r="CU144" s="539"/>
      <c r="CV144" s="175"/>
      <c r="CW144" s="176"/>
      <c r="CX144" s="361"/>
      <c r="CY144" s="108"/>
      <c r="CZ144" s="108"/>
      <c r="DA144" s="549">
        <f t="shared" si="113"/>
        <v>0</v>
      </c>
      <c r="DB144" s="539"/>
      <c r="DC144" s="439"/>
      <c r="DD144" s="439"/>
      <c r="DE144" s="108"/>
      <c r="DF144" s="108"/>
      <c r="DG144" s="108"/>
      <c r="DH144" s="549">
        <f t="shared" si="114"/>
        <v>0</v>
      </c>
      <c r="DI144" s="539"/>
      <c r="DJ144" s="439"/>
      <c r="DK144" s="440"/>
      <c r="DL144" s="555">
        <f t="shared" ca="1" si="123"/>
        <v>0</v>
      </c>
      <c r="DM144" s="539">
        <f>DN144*Довідники!$H$2</f>
        <v>0</v>
      </c>
      <c r="DN144" s="549">
        <f t="shared" si="115"/>
        <v>0</v>
      </c>
      <c r="DO144" s="541" t="str">
        <f t="shared" si="116"/>
        <v xml:space="preserve"> </v>
      </c>
      <c r="DP144" s="556" t="str">
        <f>IF(OR(DO144&lt;Довідники!$J$3, DO144&gt;Довідники!$K$3), "!", "")</f>
        <v>!</v>
      </c>
      <c r="DQ144" s="557"/>
      <c r="DR144" s="558" t="str">
        <f t="shared" si="117"/>
        <v/>
      </c>
      <c r="DS144" s="528"/>
      <c r="DT144" s="555"/>
      <c r="DU144" s="539"/>
      <c r="DV144" s="539"/>
      <c r="DW144" s="540"/>
      <c r="DX144" s="557"/>
      <c r="DY144" s="568"/>
      <c r="DZ144" s="569"/>
      <c r="EA144" s="570"/>
      <c r="ED144" s="91" t="e">
        <f t="shared" ca="1" si="124"/>
        <v>#NAME?</v>
      </c>
      <c r="EE144" s="91" t="e">
        <f t="shared" ca="1" si="125"/>
        <v>#NAME?</v>
      </c>
      <c r="EF144" s="91" t="e">
        <f t="shared" ca="1" si="126"/>
        <v>#NAME?</v>
      </c>
      <c r="EG144" s="91" t="e">
        <f t="shared" ca="1" si="127"/>
        <v>#NAME?</v>
      </c>
      <c r="EH144" s="91" t="e">
        <f t="shared" ca="1" si="128"/>
        <v>#NAME?</v>
      </c>
      <c r="EI144" s="91" t="e">
        <f t="shared" ca="1" si="129"/>
        <v>#NAME?</v>
      </c>
      <c r="EJ144" s="91" t="e">
        <f t="shared" ca="1" si="130"/>
        <v>#NAME?</v>
      </c>
      <c r="EL144" s="207" t="str">
        <f t="shared" ca="1" si="100"/>
        <v/>
      </c>
      <c r="EM144" s="91" t="str">
        <f t="shared" si="131"/>
        <v/>
      </c>
      <c r="EN144" s="91" t="str" cm="1">
        <f t="array" ref="EN144">IF(OR(SUM(ISTEXT(R144:T144)*1,ISNUMBER(W144:X144)*1)&gt;0,SUM(ISTEXT(Y144:AA144)*1,ISNUMBER(AD144:AE144)*1)&gt;0,SUM(ISTEXT(AF144:AH144)*1,ISNUMBER(AK144:AL144)*1)&gt;0,SUM(ISTEXT(AM144:AO144)*1,ISNUMBER(AR144:AS144)*1)&gt;0,SUM(ISTEXT(AT144:AV144)*1,ISNUMBER(AY144:AZ144)*1)&gt;0,SUM(ISTEXT(BA144:BC144)*1,ISNUMBER(BF144:BG144)*1)&gt;0,SUM(ISTEXT(BH144:BJ144)*1,ISNUMBER(BM144:BN144)*1)&gt;0,SUM(ISTEXT(BO144:BQ144)*1,ISNUMBER(BT144:BU144)*1)&gt;0,SUM(ISTEXT(BV144:BX144)*1,ISNUMBER(CA144:CB144)*1)&gt;0,SUM(ISTEXT(CC144:CE144)*1,ISNUMBER(CH144:CI144)*1)&gt;0,SUM(ISTEXT(CJ144:CL144)*1,ISNUMBER(CO144:CP144)*1)&gt;0,SUM(ISTEXT(CQ144:CS144)*1,ISNUMBER(CV144:CW144)*1)&gt;0),"!","")</f>
        <v/>
      </c>
      <c r="EO144" s="91" t="e">
        <f t="shared" ca="1" si="132"/>
        <v>#NAME?</v>
      </c>
      <c r="EP144" s="74" t="e">
        <f t="shared" ca="1" si="133"/>
        <v>#NAME?</v>
      </c>
    </row>
    <row r="145" spans="1:146" hidden="1" x14ac:dyDescent="0.2">
      <c r="A145" s="528" t="e">
        <f ca="1">IF(AND(TRIM($B145)&lt;&gt;"",$E145&lt;&gt;"",$EP145=""),MAX($A$112:A144)+1,"")</f>
        <v>#NAME?</v>
      </c>
      <c r="B145" s="312"/>
      <c r="C145" s="531" t="str">
        <f>IF(ISBLANK(D145)=FALSE,VLOOKUP(D145,Довідники!$B$2:$C$45,2,FALSE),"")</f>
        <v/>
      </c>
      <c r="D145" s="410"/>
      <c r="E145" s="313"/>
      <c r="F145" s="538" t="str">
        <f>_xlfn.CONCAT(IF($X145=Довідники!$E$4,$R$4&amp;",",""),IF($AE145=Довідники!$E$4,$Y$4&amp;",",""),IF($AL145=Довідники!$E$4,$AF$4&amp;",",""),IF($AS145=Довідники!$E$4,$AM$4&amp;",",""),IF($AZ145=Довідники!$E$4,$AT$4&amp;",",""),IF($BG145=Довідники!$E$4,$BA$4&amp;",",""),IF($BN145=Довідники!$E$4,$BH$4&amp;",",""),IF($BU145=Довідники!$E$4,$BO$4&amp;",",""),IF($CB145=Довідники!$E$4,$BV$4&amp;",",""),IF($CI145=Довідники!$E$4,$CC$4&amp;",",""),IF($CP145=Довідники!$E$4,$CJ$4&amp;",",""),IF($CW145=Довідники!$E$4,$CQ$4&amp;",",""),IF($DD145=Довідники!$E$4,$CX$4&amp;",",""),IF($DK145=Довідники!$E$4,$DE$4&amp;",",""))</f>
        <v/>
      </c>
      <c r="G145" s="538" t="str">
        <f>_xlfn.CONCAT(IF($X145=Довідники!$E$3,$R$4&amp;",",""),IF($X145=Довідники!$E$5,$R$4&amp;"*,",""),IF($AE145=Довідники!$E$3,$Y$4&amp;",",""),IF($AE145=Довідники!$E$5,$Y$4&amp;"*,",""),IF($AL145=Довідники!$E$3,$AF$4&amp;",",""),IF($AL145=Довідники!$E$5,$AF$4&amp;"*,",""),IF($AS145=Довідники!$E$3,$AM$4&amp;",",""),IF($AS145=Довідники!$E$5,$AM$4&amp;"*,",""),IF($AZ145=Довідники!$E$3,$AT$4&amp;",",""),IF($AZ145=Довідники!$E$5,$AT$4&amp;"*,",""),IF($BG145=Довідники!$E$3,$BA$4&amp;",",""),IF($BG145=Довідники!$E$5,$BA$4&amp;"*,",""),IF($BN145=Довідники!$E$3,$BH$4&amp;",",""),IF($BN145=Довідники!$E$5,$BH$4&amp;"*,",""),IF($BU145=Довідники!$E$3,$BO$4&amp;",",""),IF($BU145=Довідники!$E$5,$BO$4&amp;"*,",""),IF($CB145=Довідники!$E$3,$BV$4&amp;",",""),IF($CB145=Довідники!$E$5,$BV$4&amp;"*,",""),IF($CI145=Довідники!$E$3,$CC$4&amp;",",""),IF($CI145=Довідники!$E$5,$CC$4&amp;"*,",""),IF($CP145=Довідники!$E$3,$CJ$4&amp;",",""),IF($CP145=Довідники!$E$5,$CJ$4&amp;"*,",""),IF($CW145=Довідники!$E$3,$CQ$4&amp;",",""),IF($CW145=Довідники!$E$5,$CQ$4&amp;"*,",""),IF($DD145=Довідники!$E$3,$CX$4&amp;",",""),IF($DD145=Довідники!$E$5,$CX$4&amp;"*,",""),IF($DK145=Довідники!$E$3,$DE$4&amp;",",""),IF($DK145=Довідники!$E$5,$DE$4&amp;"*,",""))</f>
        <v/>
      </c>
      <c r="H145" s="538" t="str">
        <f>_xlfn.CONCAT(IF($W145=Довідники!$N$4,$R$4&amp;",",""),IF($AD145=Довідники!$N$4,$Y$4&amp;",",""),IF($AK145=Довідники!$N$4,$AF$4&amp;",",""),IF($AR145=Довідники!$N$4,$AM$4&amp;",",""),IF($AY145=Довідники!$N$4,$AT$4&amp;",",""),IF($BF145=Довідники!$N$4,$BA$4&amp;",",""),IF($BM145=Довідники!$N$4,$BH$4&amp;",",""),IF($BT145=Довідники!$N$4,$BO$4&amp;",",""),IF($CA145=Довідники!$N$4,$BV$4&amp;",",""),IF($CH145=Довідники!$N$4,$CC$4&amp;",",""),IF($CO145=Довідники!$N$4,$CJ$4&amp;",",""),IF($CV145=Довідники!$N$4,$CQ$4&amp;",",""),IF($DC145=Довідники!$N$4,$CX$4&amp;",",""),IF($DJ145=Довідники!$N$4,$DE$4&amp;",",""))</f>
        <v/>
      </c>
      <c r="I145" s="538" t="str">
        <f>_xlfn.CONCAT(IF($W145=Довідники!$N$3,$R$4&amp;",",""),IF($AD145=Довідники!$N$3,$Y$4&amp;",",""),IF($AK145=Довідники!$N$3,$AF$4&amp;",",""),IF($AR145=Довідники!$N$3,$AM$4&amp;",",""),IF($AY145=Довідники!$N$3,$AT$4&amp;",",""),IF($BF145=Довідники!$N$3,$BA$4&amp;",",""),IF($BM145=Довідники!$N$3,$BH$4&amp;",",""),IF($BT145=Довідники!$N$3,$BO$4&amp;",",""),IF($CA145=Довідники!$N$3,$BV$4&amp;",",""),IF($CH145=Довідники!$N$3,$CC$4&amp;",",""),IF($CO145=Довідники!$N$3,$CJ$4&amp;",",""),IF($CV145=Довідники!$N$3,$CQ$4&amp;",",""),IF($DC145=Довідники!$N$3,$CX$4&amp;",",""),IF($DJ145=Довідники!$N$3,$DE$4&amp;",",""))</f>
        <v/>
      </c>
      <c r="J145" s="538"/>
      <c r="K145" s="538"/>
      <c r="L145" s="538">
        <f t="shared" ca="1" si="118"/>
        <v>0</v>
      </c>
      <c r="M145" s="539">
        <f t="shared" ca="1" si="119"/>
        <v>0</v>
      </c>
      <c r="N145" s="539">
        <f t="shared" ca="1" si="120"/>
        <v>0</v>
      </c>
      <c r="O145" s="540">
        <f t="shared" ca="1" si="121"/>
        <v>0</v>
      </c>
      <c r="P145" s="541" t="str">
        <f t="shared" si="122"/>
        <v/>
      </c>
      <c r="Q145" s="542" t="str">
        <f>IF(IF(TRIM(P145)="",FALSE,OR($P145&lt;Довідники!$J$8,$P145&gt;Довідники!$K$8)),"!","")</f>
        <v/>
      </c>
      <c r="R145" s="172"/>
      <c r="S145" s="169"/>
      <c r="T145" s="169"/>
      <c r="U145" s="549">
        <f t="shared" si="101"/>
        <v>0</v>
      </c>
      <c r="V145" s="539"/>
      <c r="W145" s="175"/>
      <c r="X145" s="176"/>
      <c r="Y145" s="172"/>
      <c r="Z145" s="169"/>
      <c r="AA145" s="169"/>
      <c r="AB145" s="549">
        <f t="shared" si="102"/>
        <v>0</v>
      </c>
      <c r="AC145" s="539"/>
      <c r="AD145" s="175"/>
      <c r="AE145" s="176"/>
      <c r="AF145" s="172"/>
      <c r="AG145" s="169"/>
      <c r="AH145" s="169"/>
      <c r="AI145" s="549">
        <f t="shared" si="103"/>
        <v>0</v>
      </c>
      <c r="AJ145" s="539"/>
      <c r="AK145" s="175"/>
      <c r="AL145" s="176"/>
      <c r="AM145" s="172"/>
      <c r="AN145" s="169"/>
      <c r="AO145" s="169"/>
      <c r="AP145" s="549">
        <f t="shared" si="104"/>
        <v>0</v>
      </c>
      <c r="AQ145" s="539"/>
      <c r="AR145" s="175"/>
      <c r="AS145" s="176"/>
      <c r="AT145" s="172"/>
      <c r="AU145" s="169"/>
      <c r="AV145" s="169"/>
      <c r="AW145" s="549">
        <f t="shared" si="105"/>
        <v>0</v>
      </c>
      <c r="AX145" s="539"/>
      <c r="AY145" s="175"/>
      <c r="AZ145" s="176"/>
      <c r="BA145" s="172"/>
      <c r="BB145" s="169"/>
      <c r="BC145" s="169"/>
      <c r="BD145" s="549">
        <f t="shared" si="106"/>
        <v>0</v>
      </c>
      <c r="BE145" s="539"/>
      <c r="BF145" s="175"/>
      <c r="BG145" s="176"/>
      <c r="BH145" s="172"/>
      <c r="BI145" s="169"/>
      <c r="BJ145" s="169"/>
      <c r="BK145" s="549">
        <f t="shared" si="107"/>
        <v>0</v>
      </c>
      <c r="BL145" s="539"/>
      <c r="BM145" s="175"/>
      <c r="BN145" s="176"/>
      <c r="BO145" s="172"/>
      <c r="BP145" s="169"/>
      <c r="BQ145" s="169"/>
      <c r="BR145" s="549">
        <f t="shared" si="108"/>
        <v>0</v>
      </c>
      <c r="BS145" s="539"/>
      <c r="BT145" s="175"/>
      <c r="BU145" s="176"/>
      <c r="BV145" s="172"/>
      <c r="BW145" s="169"/>
      <c r="BX145" s="169"/>
      <c r="BY145" s="549">
        <f t="shared" si="109"/>
        <v>0</v>
      </c>
      <c r="BZ145" s="539"/>
      <c r="CA145" s="175"/>
      <c r="CB145" s="176"/>
      <c r="CC145" s="172"/>
      <c r="CD145" s="169"/>
      <c r="CE145" s="169"/>
      <c r="CF145" s="549">
        <f t="shared" si="110"/>
        <v>0</v>
      </c>
      <c r="CG145" s="539"/>
      <c r="CH145" s="175"/>
      <c r="CI145" s="176"/>
      <c r="CJ145" s="172"/>
      <c r="CK145" s="169"/>
      <c r="CL145" s="169"/>
      <c r="CM145" s="549">
        <f t="shared" si="111"/>
        <v>0</v>
      </c>
      <c r="CN145" s="539"/>
      <c r="CO145" s="175"/>
      <c r="CP145" s="176"/>
      <c r="CQ145" s="172"/>
      <c r="CR145" s="169"/>
      <c r="CS145" s="169"/>
      <c r="CT145" s="549">
        <f t="shared" si="112"/>
        <v>0</v>
      </c>
      <c r="CU145" s="539"/>
      <c r="CV145" s="175"/>
      <c r="CW145" s="176"/>
      <c r="CX145" s="361"/>
      <c r="CY145" s="108"/>
      <c r="CZ145" s="108"/>
      <c r="DA145" s="549">
        <f t="shared" si="113"/>
        <v>0</v>
      </c>
      <c r="DB145" s="539"/>
      <c r="DC145" s="439"/>
      <c r="DD145" s="439"/>
      <c r="DE145" s="108"/>
      <c r="DF145" s="108"/>
      <c r="DG145" s="108"/>
      <c r="DH145" s="549">
        <f t="shared" si="114"/>
        <v>0</v>
      </c>
      <c r="DI145" s="539"/>
      <c r="DJ145" s="439"/>
      <c r="DK145" s="440"/>
      <c r="DL145" s="555">
        <f t="shared" ca="1" si="123"/>
        <v>0</v>
      </c>
      <c r="DM145" s="539">
        <f>DN145*Довідники!$H$2</f>
        <v>0</v>
      </c>
      <c r="DN145" s="549">
        <f t="shared" si="115"/>
        <v>0</v>
      </c>
      <c r="DO145" s="541" t="str">
        <f t="shared" si="116"/>
        <v xml:space="preserve"> </v>
      </c>
      <c r="DP145" s="556" t="str">
        <f>IF(OR(DO145&lt;Довідники!$J$3, DO145&gt;Довідники!$K$3), "!", "")</f>
        <v>!</v>
      </c>
      <c r="DQ145" s="557"/>
      <c r="DR145" s="558" t="str">
        <f t="shared" si="117"/>
        <v/>
      </c>
      <c r="DS145" s="528"/>
      <c r="DT145" s="555"/>
      <c r="DU145" s="539"/>
      <c r="DV145" s="539"/>
      <c r="DW145" s="540"/>
      <c r="DX145" s="557"/>
      <c r="DY145" s="568"/>
      <c r="DZ145" s="569"/>
      <c r="EA145" s="570"/>
      <c r="ED145" s="91" t="e">
        <f t="shared" ca="1" si="124"/>
        <v>#NAME?</v>
      </c>
      <c r="EE145" s="91" t="e">
        <f t="shared" ca="1" si="125"/>
        <v>#NAME?</v>
      </c>
      <c r="EF145" s="91" t="e">
        <f t="shared" ca="1" si="126"/>
        <v>#NAME?</v>
      </c>
      <c r="EG145" s="91" t="e">
        <f t="shared" ca="1" si="127"/>
        <v>#NAME?</v>
      </c>
      <c r="EH145" s="91" t="e">
        <f t="shared" ca="1" si="128"/>
        <v>#NAME?</v>
      </c>
      <c r="EI145" s="91" t="e">
        <f t="shared" ca="1" si="129"/>
        <v>#NAME?</v>
      </c>
      <c r="EJ145" s="91" t="e">
        <f t="shared" ca="1" si="130"/>
        <v>#NAME?</v>
      </c>
      <c r="EL145" s="207" t="str">
        <f t="shared" ca="1" si="100"/>
        <v/>
      </c>
      <c r="EM145" s="91" t="str">
        <f t="shared" si="131"/>
        <v/>
      </c>
      <c r="EN145" s="91" t="str" cm="1">
        <f t="array" ref="EN145">IF(OR(SUM(ISTEXT(R145:T145)*1,ISNUMBER(W145:X145)*1)&gt;0,SUM(ISTEXT(Y145:AA145)*1,ISNUMBER(AD145:AE145)*1)&gt;0,SUM(ISTEXT(AF145:AH145)*1,ISNUMBER(AK145:AL145)*1)&gt;0,SUM(ISTEXT(AM145:AO145)*1,ISNUMBER(AR145:AS145)*1)&gt;0,SUM(ISTEXT(AT145:AV145)*1,ISNUMBER(AY145:AZ145)*1)&gt;0,SUM(ISTEXT(BA145:BC145)*1,ISNUMBER(BF145:BG145)*1)&gt;0,SUM(ISTEXT(BH145:BJ145)*1,ISNUMBER(BM145:BN145)*1)&gt;0,SUM(ISTEXT(BO145:BQ145)*1,ISNUMBER(BT145:BU145)*1)&gt;0,SUM(ISTEXT(BV145:BX145)*1,ISNUMBER(CA145:CB145)*1)&gt;0,SUM(ISTEXT(CC145:CE145)*1,ISNUMBER(CH145:CI145)*1)&gt;0,SUM(ISTEXT(CJ145:CL145)*1,ISNUMBER(CO145:CP145)*1)&gt;0,SUM(ISTEXT(CQ145:CS145)*1,ISNUMBER(CV145:CW145)*1)&gt;0),"!","")</f>
        <v/>
      </c>
      <c r="EO145" s="91" t="e">
        <f t="shared" ca="1" si="132"/>
        <v>#NAME?</v>
      </c>
      <c r="EP145" s="74" t="e">
        <f t="shared" ca="1" si="133"/>
        <v>#NAME?</v>
      </c>
    </row>
    <row r="146" spans="1:146" hidden="1" x14ac:dyDescent="0.2">
      <c r="A146" s="528" t="e">
        <f ca="1">IF(AND(TRIM($B146)&lt;&gt;"",$E146&lt;&gt;"",$EP146=""),MAX($A$112:A145)+1,"")</f>
        <v>#NAME?</v>
      </c>
      <c r="B146" s="312"/>
      <c r="C146" s="531" t="str">
        <f>IF(ISBLANK(D146)=FALSE,VLOOKUP(D146,Довідники!$B$2:$C$45,2,FALSE),"")</f>
        <v/>
      </c>
      <c r="D146" s="410"/>
      <c r="E146" s="313"/>
      <c r="F146" s="538" t="str">
        <f>_xlfn.CONCAT(IF($X146=Довідники!$E$4,$R$4&amp;",",""),IF($AE146=Довідники!$E$4,$Y$4&amp;",",""),IF($AL146=Довідники!$E$4,$AF$4&amp;",",""),IF($AS146=Довідники!$E$4,$AM$4&amp;",",""),IF($AZ146=Довідники!$E$4,$AT$4&amp;",",""),IF($BG146=Довідники!$E$4,$BA$4&amp;",",""),IF($BN146=Довідники!$E$4,$BH$4&amp;",",""),IF($BU146=Довідники!$E$4,$BO$4&amp;",",""),IF($CB146=Довідники!$E$4,$BV$4&amp;",",""),IF($CI146=Довідники!$E$4,$CC$4&amp;",",""),IF($CP146=Довідники!$E$4,$CJ$4&amp;",",""),IF($CW146=Довідники!$E$4,$CQ$4&amp;",",""),IF($DD146=Довідники!$E$4,$CX$4&amp;",",""),IF($DK146=Довідники!$E$4,$DE$4&amp;",",""))</f>
        <v/>
      </c>
      <c r="G146" s="538" t="str">
        <f>_xlfn.CONCAT(IF($X146=Довідники!$E$3,$R$4&amp;",",""),IF($X146=Довідники!$E$5,$R$4&amp;"*,",""),IF($AE146=Довідники!$E$3,$Y$4&amp;",",""),IF($AE146=Довідники!$E$5,$Y$4&amp;"*,",""),IF($AL146=Довідники!$E$3,$AF$4&amp;",",""),IF($AL146=Довідники!$E$5,$AF$4&amp;"*,",""),IF($AS146=Довідники!$E$3,$AM$4&amp;",",""),IF($AS146=Довідники!$E$5,$AM$4&amp;"*,",""),IF($AZ146=Довідники!$E$3,$AT$4&amp;",",""),IF($AZ146=Довідники!$E$5,$AT$4&amp;"*,",""),IF($BG146=Довідники!$E$3,$BA$4&amp;",",""),IF($BG146=Довідники!$E$5,$BA$4&amp;"*,",""),IF($BN146=Довідники!$E$3,$BH$4&amp;",",""),IF($BN146=Довідники!$E$5,$BH$4&amp;"*,",""),IF($BU146=Довідники!$E$3,$BO$4&amp;",",""),IF($BU146=Довідники!$E$5,$BO$4&amp;"*,",""),IF($CB146=Довідники!$E$3,$BV$4&amp;",",""),IF($CB146=Довідники!$E$5,$BV$4&amp;"*,",""),IF($CI146=Довідники!$E$3,$CC$4&amp;",",""),IF($CI146=Довідники!$E$5,$CC$4&amp;"*,",""),IF($CP146=Довідники!$E$3,$CJ$4&amp;",",""),IF($CP146=Довідники!$E$5,$CJ$4&amp;"*,",""),IF($CW146=Довідники!$E$3,$CQ$4&amp;",",""),IF($CW146=Довідники!$E$5,$CQ$4&amp;"*,",""),IF($DD146=Довідники!$E$3,$CX$4&amp;",",""),IF($DD146=Довідники!$E$5,$CX$4&amp;"*,",""),IF($DK146=Довідники!$E$3,$DE$4&amp;",",""),IF($DK146=Довідники!$E$5,$DE$4&amp;"*,",""))</f>
        <v/>
      </c>
      <c r="H146" s="538" t="str">
        <f>_xlfn.CONCAT(IF($W146=Довідники!$N$4,$R$4&amp;",",""),IF($AD146=Довідники!$N$4,$Y$4&amp;",",""),IF($AK146=Довідники!$N$4,$AF$4&amp;",",""),IF($AR146=Довідники!$N$4,$AM$4&amp;",",""),IF($AY146=Довідники!$N$4,$AT$4&amp;",",""),IF($BF146=Довідники!$N$4,$BA$4&amp;",",""),IF($BM146=Довідники!$N$4,$BH$4&amp;",",""),IF($BT146=Довідники!$N$4,$BO$4&amp;",",""),IF($CA146=Довідники!$N$4,$BV$4&amp;",",""),IF($CH146=Довідники!$N$4,$CC$4&amp;",",""),IF($CO146=Довідники!$N$4,$CJ$4&amp;",",""),IF($CV146=Довідники!$N$4,$CQ$4&amp;",",""),IF($DC146=Довідники!$N$4,$CX$4&amp;",",""),IF($DJ146=Довідники!$N$4,$DE$4&amp;",",""))</f>
        <v/>
      </c>
      <c r="I146" s="538" t="str">
        <f>_xlfn.CONCAT(IF($W146=Довідники!$N$3,$R$4&amp;",",""),IF($AD146=Довідники!$N$3,$Y$4&amp;",",""),IF($AK146=Довідники!$N$3,$AF$4&amp;",",""),IF($AR146=Довідники!$N$3,$AM$4&amp;",",""),IF($AY146=Довідники!$N$3,$AT$4&amp;",",""),IF($BF146=Довідники!$N$3,$BA$4&amp;",",""),IF($BM146=Довідники!$N$3,$BH$4&amp;",",""),IF($BT146=Довідники!$N$3,$BO$4&amp;",",""),IF($CA146=Довідники!$N$3,$BV$4&amp;",",""),IF($CH146=Довідники!$N$3,$CC$4&amp;",",""),IF($CO146=Довідники!$N$3,$CJ$4&amp;",",""),IF($CV146=Довідники!$N$3,$CQ$4&amp;",",""),IF($DC146=Довідники!$N$3,$CX$4&amp;",",""),IF($DJ146=Довідники!$N$3,$DE$4&amp;",",""))</f>
        <v/>
      </c>
      <c r="J146" s="538"/>
      <c r="K146" s="538"/>
      <c r="L146" s="538">
        <f t="shared" ca="1" si="118"/>
        <v>0</v>
      </c>
      <c r="M146" s="539">
        <f t="shared" ca="1" si="119"/>
        <v>0</v>
      </c>
      <c r="N146" s="539">
        <f t="shared" ca="1" si="120"/>
        <v>0</v>
      </c>
      <c r="O146" s="540">
        <f t="shared" ca="1" si="121"/>
        <v>0</v>
      </c>
      <c r="P146" s="541" t="str">
        <f t="shared" si="122"/>
        <v/>
      </c>
      <c r="Q146" s="542" t="str">
        <f>IF(IF(TRIM(P146)="",FALSE,OR($P146&lt;Довідники!$J$8,$P146&gt;Довідники!$K$8)),"!","")</f>
        <v/>
      </c>
      <c r="R146" s="172"/>
      <c r="S146" s="169"/>
      <c r="T146" s="169"/>
      <c r="U146" s="549">
        <f t="shared" si="101"/>
        <v>0</v>
      </c>
      <c r="V146" s="539"/>
      <c r="W146" s="175"/>
      <c r="X146" s="176"/>
      <c r="Y146" s="172"/>
      <c r="Z146" s="169"/>
      <c r="AA146" s="169"/>
      <c r="AB146" s="549">
        <f t="shared" si="102"/>
        <v>0</v>
      </c>
      <c r="AC146" s="539"/>
      <c r="AD146" s="175"/>
      <c r="AE146" s="176"/>
      <c r="AF146" s="172"/>
      <c r="AG146" s="169"/>
      <c r="AH146" s="169"/>
      <c r="AI146" s="549">
        <f t="shared" si="103"/>
        <v>0</v>
      </c>
      <c r="AJ146" s="539"/>
      <c r="AK146" s="175"/>
      <c r="AL146" s="176"/>
      <c r="AM146" s="172"/>
      <c r="AN146" s="169"/>
      <c r="AO146" s="169"/>
      <c r="AP146" s="549">
        <f t="shared" si="104"/>
        <v>0</v>
      </c>
      <c r="AQ146" s="539"/>
      <c r="AR146" s="175"/>
      <c r="AS146" s="176"/>
      <c r="AT146" s="172"/>
      <c r="AU146" s="169"/>
      <c r="AV146" s="169"/>
      <c r="AW146" s="549">
        <f t="shared" si="105"/>
        <v>0</v>
      </c>
      <c r="AX146" s="539"/>
      <c r="AY146" s="175"/>
      <c r="AZ146" s="176"/>
      <c r="BA146" s="172"/>
      <c r="BB146" s="169"/>
      <c r="BC146" s="169"/>
      <c r="BD146" s="549">
        <f t="shared" si="106"/>
        <v>0</v>
      </c>
      <c r="BE146" s="539"/>
      <c r="BF146" s="175"/>
      <c r="BG146" s="176"/>
      <c r="BH146" s="172"/>
      <c r="BI146" s="169"/>
      <c r="BJ146" s="169"/>
      <c r="BK146" s="549">
        <f t="shared" si="107"/>
        <v>0</v>
      </c>
      <c r="BL146" s="539"/>
      <c r="BM146" s="175"/>
      <c r="BN146" s="176"/>
      <c r="BO146" s="172"/>
      <c r="BP146" s="169"/>
      <c r="BQ146" s="169"/>
      <c r="BR146" s="549">
        <f t="shared" si="108"/>
        <v>0</v>
      </c>
      <c r="BS146" s="539"/>
      <c r="BT146" s="175"/>
      <c r="BU146" s="176"/>
      <c r="BV146" s="172"/>
      <c r="BW146" s="169"/>
      <c r="BX146" s="169"/>
      <c r="BY146" s="549">
        <f t="shared" si="109"/>
        <v>0</v>
      </c>
      <c r="BZ146" s="539"/>
      <c r="CA146" s="175"/>
      <c r="CB146" s="176"/>
      <c r="CC146" s="172"/>
      <c r="CD146" s="169"/>
      <c r="CE146" s="169"/>
      <c r="CF146" s="549">
        <f t="shared" si="110"/>
        <v>0</v>
      </c>
      <c r="CG146" s="539"/>
      <c r="CH146" s="175"/>
      <c r="CI146" s="176"/>
      <c r="CJ146" s="172"/>
      <c r="CK146" s="169"/>
      <c r="CL146" s="169"/>
      <c r="CM146" s="549">
        <f t="shared" si="111"/>
        <v>0</v>
      </c>
      <c r="CN146" s="539"/>
      <c r="CO146" s="175"/>
      <c r="CP146" s="176"/>
      <c r="CQ146" s="172"/>
      <c r="CR146" s="169"/>
      <c r="CS146" s="169"/>
      <c r="CT146" s="549">
        <f t="shared" si="112"/>
        <v>0</v>
      </c>
      <c r="CU146" s="539"/>
      <c r="CV146" s="175"/>
      <c r="CW146" s="176"/>
      <c r="CX146" s="361"/>
      <c r="CY146" s="108"/>
      <c r="CZ146" s="108"/>
      <c r="DA146" s="549">
        <f t="shared" si="113"/>
        <v>0</v>
      </c>
      <c r="DB146" s="539"/>
      <c r="DC146" s="439"/>
      <c r="DD146" s="439"/>
      <c r="DE146" s="108"/>
      <c r="DF146" s="108"/>
      <c r="DG146" s="108"/>
      <c r="DH146" s="549">
        <f t="shared" si="114"/>
        <v>0</v>
      </c>
      <c r="DI146" s="539"/>
      <c r="DJ146" s="439"/>
      <c r="DK146" s="440"/>
      <c r="DL146" s="555">
        <f t="shared" ca="1" si="123"/>
        <v>0</v>
      </c>
      <c r="DM146" s="539">
        <f>DN146*Довідники!$H$2</f>
        <v>0</v>
      </c>
      <c r="DN146" s="549">
        <f t="shared" si="115"/>
        <v>0</v>
      </c>
      <c r="DO146" s="541" t="str">
        <f t="shared" si="116"/>
        <v xml:space="preserve"> </v>
      </c>
      <c r="DP146" s="556" t="str">
        <f>IF(OR(DO146&lt;Довідники!$J$3, DO146&gt;Довідники!$K$3), "!", "")</f>
        <v>!</v>
      </c>
      <c r="DQ146" s="557"/>
      <c r="DR146" s="558" t="str">
        <f t="shared" si="117"/>
        <v/>
      </c>
      <c r="DS146" s="528"/>
      <c r="DT146" s="555"/>
      <c r="DU146" s="539"/>
      <c r="DV146" s="539"/>
      <c r="DW146" s="540"/>
      <c r="DX146" s="557"/>
      <c r="DY146" s="568"/>
      <c r="DZ146" s="569"/>
      <c r="EA146" s="570"/>
      <c r="ED146" s="91" t="e">
        <f t="shared" ca="1" si="124"/>
        <v>#NAME?</v>
      </c>
      <c r="EE146" s="91" t="e">
        <f t="shared" ca="1" si="125"/>
        <v>#NAME?</v>
      </c>
      <c r="EF146" s="91" t="e">
        <f t="shared" ca="1" si="126"/>
        <v>#NAME?</v>
      </c>
      <c r="EG146" s="91" t="e">
        <f t="shared" ca="1" si="127"/>
        <v>#NAME?</v>
      </c>
      <c r="EH146" s="91" t="e">
        <f t="shared" ca="1" si="128"/>
        <v>#NAME?</v>
      </c>
      <c r="EI146" s="91" t="e">
        <f t="shared" ca="1" si="129"/>
        <v>#NAME?</v>
      </c>
      <c r="EJ146" s="91" t="e">
        <f t="shared" ca="1" si="130"/>
        <v>#NAME?</v>
      </c>
      <c r="EL146" s="207" t="str">
        <f t="shared" ca="1" si="100"/>
        <v/>
      </c>
      <c r="EM146" s="91" t="str">
        <f t="shared" si="131"/>
        <v/>
      </c>
      <c r="EN146" s="91" t="str" cm="1">
        <f t="array" ref="EN146">IF(OR(SUM(ISTEXT(R146:T146)*1,ISNUMBER(W146:X146)*1)&gt;0,SUM(ISTEXT(Y146:AA146)*1,ISNUMBER(AD146:AE146)*1)&gt;0,SUM(ISTEXT(AF146:AH146)*1,ISNUMBER(AK146:AL146)*1)&gt;0,SUM(ISTEXT(AM146:AO146)*1,ISNUMBER(AR146:AS146)*1)&gt;0,SUM(ISTEXT(AT146:AV146)*1,ISNUMBER(AY146:AZ146)*1)&gt;0,SUM(ISTEXT(BA146:BC146)*1,ISNUMBER(BF146:BG146)*1)&gt;0,SUM(ISTEXT(BH146:BJ146)*1,ISNUMBER(BM146:BN146)*1)&gt;0,SUM(ISTEXT(BO146:BQ146)*1,ISNUMBER(BT146:BU146)*1)&gt;0,SUM(ISTEXT(BV146:BX146)*1,ISNUMBER(CA146:CB146)*1)&gt;0,SUM(ISTEXT(CC146:CE146)*1,ISNUMBER(CH146:CI146)*1)&gt;0,SUM(ISTEXT(CJ146:CL146)*1,ISNUMBER(CO146:CP146)*1)&gt;0,SUM(ISTEXT(CQ146:CS146)*1,ISNUMBER(CV146:CW146)*1)&gt;0),"!","")</f>
        <v/>
      </c>
      <c r="EO146" s="91" t="e">
        <f t="shared" ca="1" si="132"/>
        <v>#NAME?</v>
      </c>
      <c r="EP146" s="74" t="e">
        <f t="shared" ca="1" si="133"/>
        <v>#NAME?</v>
      </c>
    </row>
    <row r="147" spans="1:146" hidden="1" x14ac:dyDescent="0.2">
      <c r="A147" s="528" t="e">
        <f ca="1">IF(AND(TRIM($B147)&lt;&gt;"",$E147&lt;&gt;"",$EP147=""),MAX($A$112:A146)+1,"")</f>
        <v>#NAME?</v>
      </c>
      <c r="B147" s="312"/>
      <c r="C147" s="531" t="str">
        <f>IF(ISBLANK(D147)=FALSE,VLOOKUP(D147,Довідники!$B$2:$C$45,2,FALSE),"")</f>
        <v/>
      </c>
      <c r="D147" s="410"/>
      <c r="E147" s="313"/>
      <c r="F147" s="538" t="str">
        <f>_xlfn.CONCAT(IF($X147=Довідники!$E$4,$R$4&amp;",",""),IF($AE147=Довідники!$E$4,$Y$4&amp;",",""),IF($AL147=Довідники!$E$4,$AF$4&amp;",",""),IF($AS147=Довідники!$E$4,$AM$4&amp;",",""),IF($AZ147=Довідники!$E$4,$AT$4&amp;",",""),IF($BG147=Довідники!$E$4,$BA$4&amp;",",""),IF($BN147=Довідники!$E$4,$BH$4&amp;",",""),IF($BU147=Довідники!$E$4,$BO$4&amp;",",""),IF($CB147=Довідники!$E$4,$BV$4&amp;",",""),IF($CI147=Довідники!$E$4,$CC$4&amp;",",""),IF($CP147=Довідники!$E$4,$CJ$4&amp;",",""),IF($CW147=Довідники!$E$4,$CQ$4&amp;",",""),IF($DD147=Довідники!$E$4,$CX$4&amp;",",""),IF($DK147=Довідники!$E$4,$DE$4&amp;",",""))</f>
        <v/>
      </c>
      <c r="G147" s="538" t="str">
        <f>_xlfn.CONCAT(IF($X147=Довідники!$E$3,$R$4&amp;",",""),IF($X147=Довідники!$E$5,$R$4&amp;"*,",""),IF($AE147=Довідники!$E$3,$Y$4&amp;",",""),IF($AE147=Довідники!$E$5,$Y$4&amp;"*,",""),IF($AL147=Довідники!$E$3,$AF$4&amp;",",""),IF($AL147=Довідники!$E$5,$AF$4&amp;"*,",""),IF($AS147=Довідники!$E$3,$AM$4&amp;",",""),IF($AS147=Довідники!$E$5,$AM$4&amp;"*,",""),IF($AZ147=Довідники!$E$3,$AT$4&amp;",",""),IF($AZ147=Довідники!$E$5,$AT$4&amp;"*,",""),IF($BG147=Довідники!$E$3,$BA$4&amp;",",""),IF($BG147=Довідники!$E$5,$BA$4&amp;"*,",""),IF($BN147=Довідники!$E$3,$BH$4&amp;",",""),IF($BN147=Довідники!$E$5,$BH$4&amp;"*,",""),IF($BU147=Довідники!$E$3,$BO$4&amp;",",""),IF($BU147=Довідники!$E$5,$BO$4&amp;"*,",""),IF($CB147=Довідники!$E$3,$BV$4&amp;",",""),IF($CB147=Довідники!$E$5,$BV$4&amp;"*,",""),IF($CI147=Довідники!$E$3,$CC$4&amp;",",""),IF($CI147=Довідники!$E$5,$CC$4&amp;"*,",""),IF($CP147=Довідники!$E$3,$CJ$4&amp;",",""),IF($CP147=Довідники!$E$5,$CJ$4&amp;"*,",""),IF($CW147=Довідники!$E$3,$CQ$4&amp;",",""),IF($CW147=Довідники!$E$5,$CQ$4&amp;"*,",""),IF($DD147=Довідники!$E$3,$CX$4&amp;",",""),IF($DD147=Довідники!$E$5,$CX$4&amp;"*,",""),IF($DK147=Довідники!$E$3,$DE$4&amp;",",""),IF($DK147=Довідники!$E$5,$DE$4&amp;"*,",""))</f>
        <v/>
      </c>
      <c r="H147" s="538" t="str">
        <f>_xlfn.CONCAT(IF($W147=Довідники!$N$4,$R$4&amp;",",""),IF($AD147=Довідники!$N$4,$Y$4&amp;",",""),IF($AK147=Довідники!$N$4,$AF$4&amp;",",""),IF($AR147=Довідники!$N$4,$AM$4&amp;",",""),IF($AY147=Довідники!$N$4,$AT$4&amp;",",""),IF($BF147=Довідники!$N$4,$BA$4&amp;",",""),IF($BM147=Довідники!$N$4,$BH$4&amp;",",""),IF($BT147=Довідники!$N$4,$BO$4&amp;",",""),IF($CA147=Довідники!$N$4,$BV$4&amp;",",""),IF($CH147=Довідники!$N$4,$CC$4&amp;",",""),IF($CO147=Довідники!$N$4,$CJ$4&amp;",",""),IF($CV147=Довідники!$N$4,$CQ$4&amp;",",""),IF($DC147=Довідники!$N$4,$CX$4&amp;",",""),IF($DJ147=Довідники!$N$4,$DE$4&amp;",",""))</f>
        <v/>
      </c>
      <c r="I147" s="538" t="str">
        <f>_xlfn.CONCAT(IF($W147=Довідники!$N$3,$R$4&amp;",",""),IF($AD147=Довідники!$N$3,$Y$4&amp;",",""),IF($AK147=Довідники!$N$3,$AF$4&amp;",",""),IF($AR147=Довідники!$N$3,$AM$4&amp;",",""),IF($AY147=Довідники!$N$3,$AT$4&amp;",",""),IF($BF147=Довідники!$N$3,$BA$4&amp;",",""),IF($BM147=Довідники!$N$3,$BH$4&amp;",",""),IF($BT147=Довідники!$N$3,$BO$4&amp;",",""),IF($CA147=Довідники!$N$3,$BV$4&amp;",",""),IF($CH147=Довідники!$N$3,$CC$4&amp;",",""),IF($CO147=Довідники!$N$3,$CJ$4&amp;",",""),IF($CV147=Довідники!$N$3,$CQ$4&amp;",",""),IF($DC147=Довідники!$N$3,$CX$4&amp;",",""),IF($DJ147=Довідники!$N$3,$DE$4&amp;",",""))</f>
        <v/>
      </c>
      <c r="J147" s="538"/>
      <c r="K147" s="538"/>
      <c r="L147" s="538">
        <f t="shared" ca="1" si="118"/>
        <v>0</v>
      </c>
      <c r="M147" s="539">
        <f t="shared" ca="1" si="119"/>
        <v>0</v>
      </c>
      <c r="N147" s="539">
        <f t="shared" ca="1" si="120"/>
        <v>0</v>
      </c>
      <c r="O147" s="540">
        <f t="shared" ca="1" si="121"/>
        <v>0</v>
      </c>
      <c r="P147" s="541" t="str">
        <f t="shared" si="122"/>
        <v/>
      </c>
      <c r="Q147" s="542" t="str">
        <f>IF(IF(TRIM(P147)="",FALSE,OR($P147&lt;Довідники!$J$8,$P147&gt;Довідники!$K$8)),"!","")</f>
        <v/>
      </c>
      <c r="R147" s="172"/>
      <c r="S147" s="169"/>
      <c r="T147" s="169"/>
      <c r="U147" s="549">
        <f t="shared" si="101"/>
        <v>0</v>
      </c>
      <c r="V147" s="539"/>
      <c r="W147" s="175"/>
      <c r="X147" s="176"/>
      <c r="Y147" s="172"/>
      <c r="Z147" s="169"/>
      <c r="AA147" s="169"/>
      <c r="AB147" s="549">
        <f t="shared" si="102"/>
        <v>0</v>
      </c>
      <c r="AC147" s="539"/>
      <c r="AD147" s="175"/>
      <c r="AE147" s="176"/>
      <c r="AF147" s="172"/>
      <c r="AG147" s="169"/>
      <c r="AH147" s="169"/>
      <c r="AI147" s="549">
        <f t="shared" si="103"/>
        <v>0</v>
      </c>
      <c r="AJ147" s="539"/>
      <c r="AK147" s="175"/>
      <c r="AL147" s="176"/>
      <c r="AM147" s="172"/>
      <c r="AN147" s="169"/>
      <c r="AO147" s="169"/>
      <c r="AP147" s="549">
        <f t="shared" si="104"/>
        <v>0</v>
      </c>
      <c r="AQ147" s="539"/>
      <c r="AR147" s="175"/>
      <c r="AS147" s="176"/>
      <c r="AT147" s="172"/>
      <c r="AU147" s="169"/>
      <c r="AV147" s="169"/>
      <c r="AW147" s="549">
        <f t="shared" si="105"/>
        <v>0</v>
      </c>
      <c r="AX147" s="539"/>
      <c r="AY147" s="175"/>
      <c r="AZ147" s="176"/>
      <c r="BA147" s="172"/>
      <c r="BB147" s="169"/>
      <c r="BC147" s="169"/>
      <c r="BD147" s="549">
        <f t="shared" si="106"/>
        <v>0</v>
      </c>
      <c r="BE147" s="539"/>
      <c r="BF147" s="175"/>
      <c r="BG147" s="176"/>
      <c r="BH147" s="172"/>
      <c r="BI147" s="169"/>
      <c r="BJ147" s="169"/>
      <c r="BK147" s="549">
        <f t="shared" si="107"/>
        <v>0</v>
      </c>
      <c r="BL147" s="539"/>
      <c r="BM147" s="175"/>
      <c r="BN147" s="176"/>
      <c r="BO147" s="172"/>
      <c r="BP147" s="169"/>
      <c r="BQ147" s="169"/>
      <c r="BR147" s="549">
        <f t="shared" si="108"/>
        <v>0</v>
      </c>
      <c r="BS147" s="539"/>
      <c r="BT147" s="175"/>
      <c r="BU147" s="176"/>
      <c r="BV147" s="172"/>
      <c r="BW147" s="169"/>
      <c r="BX147" s="169"/>
      <c r="BY147" s="549">
        <f t="shared" si="109"/>
        <v>0</v>
      </c>
      <c r="BZ147" s="539"/>
      <c r="CA147" s="175"/>
      <c r="CB147" s="176"/>
      <c r="CC147" s="172"/>
      <c r="CD147" s="169"/>
      <c r="CE147" s="169"/>
      <c r="CF147" s="549">
        <f t="shared" si="110"/>
        <v>0</v>
      </c>
      <c r="CG147" s="539"/>
      <c r="CH147" s="175"/>
      <c r="CI147" s="176"/>
      <c r="CJ147" s="172"/>
      <c r="CK147" s="169"/>
      <c r="CL147" s="169"/>
      <c r="CM147" s="549">
        <f t="shared" si="111"/>
        <v>0</v>
      </c>
      <c r="CN147" s="539"/>
      <c r="CO147" s="175"/>
      <c r="CP147" s="176"/>
      <c r="CQ147" s="172"/>
      <c r="CR147" s="169"/>
      <c r="CS147" s="169"/>
      <c r="CT147" s="549">
        <f t="shared" si="112"/>
        <v>0</v>
      </c>
      <c r="CU147" s="539"/>
      <c r="CV147" s="175"/>
      <c r="CW147" s="176"/>
      <c r="CX147" s="361"/>
      <c r="CY147" s="108"/>
      <c r="CZ147" s="108"/>
      <c r="DA147" s="549">
        <f t="shared" si="113"/>
        <v>0</v>
      </c>
      <c r="DB147" s="539"/>
      <c r="DC147" s="439"/>
      <c r="DD147" s="439"/>
      <c r="DE147" s="108"/>
      <c r="DF147" s="108"/>
      <c r="DG147" s="108"/>
      <c r="DH147" s="549">
        <f t="shared" si="114"/>
        <v>0</v>
      </c>
      <c r="DI147" s="539"/>
      <c r="DJ147" s="439"/>
      <c r="DK147" s="440"/>
      <c r="DL147" s="555">
        <f t="shared" ca="1" si="123"/>
        <v>0</v>
      </c>
      <c r="DM147" s="539">
        <f>DN147*Довідники!$H$2</f>
        <v>0</v>
      </c>
      <c r="DN147" s="549">
        <f t="shared" si="115"/>
        <v>0</v>
      </c>
      <c r="DO147" s="541" t="str">
        <f t="shared" si="116"/>
        <v xml:space="preserve"> </v>
      </c>
      <c r="DP147" s="556" t="str">
        <f>IF(OR(DO147&lt;Довідники!$J$3, DO147&gt;Довідники!$K$3), "!", "")</f>
        <v>!</v>
      </c>
      <c r="DQ147" s="557"/>
      <c r="DR147" s="558" t="str">
        <f t="shared" si="117"/>
        <v/>
      </c>
      <c r="DS147" s="528"/>
      <c r="DT147" s="555"/>
      <c r="DU147" s="539"/>
      <c r="DV147" s="539"/>
      <c r="DW147" s="540"/>
      <c r="DX147" s="557"/>
      <c r="DY147" s="568"/>
      <c r="DZ147" s="569"/>
      <c r="EA147" s="570"/>
      <c r="ED147" s="91" t="e">
        <f t="shared" ca="1" si="124"/>
        <v>#NAME?</v>
      </c>
      <c r="EE147" s="91" t="e">
        <f t="shared" ca="1" si="125"/>
        <v>#NAME?</v>
      </c>
      <c r="EF147" s="91" t="e">
        <f t="shared" ca="1" si="126"/>
        <v>#NAME?</v>
      </c>
      <c r="EG147" s="91" t="e">
        <f t="shared" ca="1" si="127"/>
        <v>#NAME?</v>
      </c>
      <c r="EH147" s="91" t="e">
        <f t="shared" ca="1" si="128"/>
        <v>#NAME?</v>
      </c>
      <c r="EI147" s="91" t="e">
        <f t="shared" ca="1" si="129"/>
        <v>#NAME?</v>
      </c>
      <c r="EJ147" s="91" t="e">
        <f t="shared" ca="1" si="130"/>
        <v>#NAME?</v>
      </c>
      <c r="EL147" s="207" t="str">
        <f t="shared" ca="1" si="100"/>
        <v/>
      </c>
      <c r="EM147" s="91" t="str">
        <f t="shared" si="131"/>
        <v/>
      </c>
      <c r="EN147" s="91" t="str" cm="1">
        <f t="array" ref="EN147">IF(OR(SUM(ISTEXT(R147:T147)*1,ISNUMBER(W147:X147)*1)&gt;0,SUM(ISTEXT(Y147:AA147)*1,ISNUMBER(AD147:AE147)*1)&gt;0,SUM(ISTEXT(AF147:AH147)*1,ISNUMBER(AK147:AL147)*1)&gt;0,SUM(ISTEXT(AM147:AO147)*1,ISNUMBER(AR147:AS147)*1)&gt;0,SUM(ISTEXT(AT147:AV147)*1,ISNUMBER(AY147:AZ147)*1)&gt;0,SUM(ISTEXT(BA147:BC147)*1,ISNUMBER(BF147:BG147)*1)&gt;0,SUM(ISTEXT(BH147:BJ147)*1,ISNUMBER(BM147:BN147)*1)&gt;0,SUM(ISTEXT(BO147:BQ147)*1,ISNUMBER(BT147:BU147)*1)&gt;0,SUM(ISTEXT(BV147:BX147)*1,ISNUMBER(CA147:CB147)*1)&gt;0,SUM(ISTEXT(CC147:CE147)*1,ISNUMBER(CH147:CI147)*1)&gt;0,SUM(ISTEXT(CJ147:CL147)*1,ISNUMBER(CO147:CP147)*1)&gt;0,SUM(ISTEXT(CQ147:CS147)*1,ISNUMBER(CV147:CW147)*1)&gt;0),"!","")</f>
        <v/>
      </c>
      <c r="EO147" s="91" t="e">
        <f t="shared" ca="1" si="132"/>
        <v>#NAME?</v>
      </c>
      <c r="EP147" s="74" t="e">
        <f t="shared" ca="1" si="133"/>
        <v>#NAME?</v>
      </c>
    </row>
    <row r="148" spans="1:146" hidden="1" x14ac:dyDescent="0.2">
      <c r="A148" s="528" t="e">
        <f ca="1">IF(AND(TRIM($B148)&lt;&gt;"",$E148&lt;&gt;"",$EP148=""),MAX($A$112:A147)+1,"")</f>
        <v>#NAME?</v>
      </c>
      <c r="B148" s="312"/>
      <c r="C148" s="531" t="str">
        <f>IF(ISBLANK(D148)=FALSE,VLOOKUP(D148,Довідники!$B$2:$C$45,2,FALSE),"")</f>
        <v/>
      </c>
      <c r="D148" s="410"/>
      <c r="E148" s="313"/>
      <c r="F148" s="538" t="str">
        <f>_xlfn.CONCAT(IF($X148=Довідники!$E$4,$R$4&amp;",",""),IF($AE148=Довідники!$E$4,$Y$4&amp;",",""),IF($AL148=Довідники!$E$4,$AF$4&amp;",",""),IF($AS148=Довідники!$E$4,$AM$4&amp;",",""),IF($AZ148=Довідники!$E$4,$AT$4&amp;",",""),IF($BG148=Довідники!$E$4,$BA$4&amp;",",""),IF($BN148=Довідники!$E$4,$BH$4&amp;",",""),IF($BU148=Довідники!$E$4,$BO$4&amp;",",""),IF($CB148=Довідники!$E$4,$BV$4&amp;",",""),IF($CI148=Довідники!$E$4,$CC$4&amp;",",""),IF($CP148=Довідники!$E$4,$CJ$4&amp;",",""),IF($CW148=Довідники!$E$4,$CQ$4&amp;",",""),IF($DD148=Довідники!$E$4,$CX$4&amp;",",""),IF($DK148=Довідники!$E$4,$DE$4&amp;",",""))</f>
        <v/>
      </c>
      <c r="G148" s="538" t="str">
        <f>_xlfn.CONCAT(IF($X148=Довідники!$E$3,$R$4&amp;",",""),IF($X148=Довідники!$E$5,$R$4&amp;"*,",""),IF($AE148=Довідники!$E$3,$Y$4&amp;",",""),IF($AE148=Довідники!$E$5,$Y$4&amp;"*,",""),IF($AL148=Довідники!$E$3,$AF$4&amp;",",""),IF($AL148=Довідники!$E$5,$AF$4&amp;"*,",""),IF($AS148=Довідники!$E$3,$AM$4&amp;",",""),IF($AS148=Довідники!$E$5,$AM$4&amp;"*,",""),IF($AZ148=Довідники!$E$3,$AT$4&amp;",",""),IF($AZ148=Довідники!$E$5,$AT$4&amp;"*,",""),IF($BG148=Довідники!$E$3,$BA$4&amp;",",""),IF($BG148=Довідники!$E$5,$BA$4&amp;"*,",""),IF($BN148=Довідники!$E$3,$BH$4&amp;",",""),IF($BN148=Довідники!$E$5,$BH$4&amp;"*,",""),IF($BU148=Довідники!$E$3,$BO$4&amp;",",""),IF($BU148=Довідники!$E$5,$BO$4&amp;"*,",""),IF($CB148=Довідники!$E$3,$BV$4&amp;",",""),IF($CB148=Довідники!$E$5,$BV$4&amp;"*,",""),IF($CI148=Довідники!$E$3,$CC$4&amp;",",""),IF($CI148=Довідники!$E$5,$CC$4&amp;"*,",""),IF($CP148=Довідники!$E$3,$CJ$4&amp;",",""),IF($CP148=Довідники!$E$5,$CJ$4&amp;"*,",""),IF($CW148=Довідники!$E$3,$CQ$4&amp;",",""),IF($CW148=Довідники!$E$5,$CQ$4&amp;"*,",""),IF($DD148=Довідники!$E$3,$CX$4&amp;",",""),IF($DD148=Довідники!$E$5,$CX$4&amp;"*,",""),IF($DK148=Довідники!$E$3,$DE$4&amp;",",""),IF($DK148=Довідники!$E$5,$DE$4&amp;"*,",""))</f>
        <v/>
      </c>
      <c r="H148" s="538" t="str">
        <f>_xlfn.CONCAT(IF($W148=Довідники!$N$4,$R$4&amp;",",""),IF($AD148=Довідники!$N$4,$Y$4&amp;",",""),IF($AK148=Довідники!$N$4,$AF$4&amp;",",""),IF($AR148=Довідники!$N$4,$AM$4&amp;",",""),IF($AY148=Довідники!$N$4,$AT$4&amp;",",""),IF($BF148=Довідники!$N$4,$BA$4&amp;",",""),IF($BM148=Довідники!$N$4,$BH$4&amp;",",""),IF($BT148=Довідники!$N$4,$BO$4&amp;",",""),IF($CA148=Довідники!$N$4,$BV$4&amp;",",""),IF($CH148=Довідники!$N$4,$CC$4&amp;",",""),IF($CO148=Довідники!$N$4,$CJ$4&amp;",",""),IF($CV148=Довідники!$N$4,$CQ$4&amp;",",""),IF($DC148=Довідники!$N$4,$CX$4&amp;",",""),IF($DJ148=Довідники!$N$4,$DE$4&amp;",",""))</f>
        <v/>
      </c>
      <c r="I148" s="538" t="str">
        <f>_xlfn.CONCAT(IF($W148=Довідники!$N$3,$R$4&amp;",",""),IF($AD148=Довідники!$N$3,$Y$4&amp;",",""),IF($AK148=Довідники!$N$3,$AF$4&amp;",",""),IF($AR148=Довідники!$N$3,$AM$4&amp;",",""),IF($AY148=Довідники!$N$3,$AT$4&amp;",",""),IF($BF148=Довідники!$N$3,$BA$4&amp;",",""),IF($BM148=Довідники!$N$3,$BH$4&amp;",",""),IF($BT148=Довідники!$N$3,$BO$4&amp;",",""),IF($CA148=Довідники!$N$3,$BV$4&amp;",",""),IF($CH148=Довідники!$N$3,$CC$4&amp;",",""),IF($CO148=Довідники!$N$3,$CJ$4&amp;",",""),IF($CV148=Довідники!$N$3,$CQ$4&amp;",",""),IF($DC148=Довідники!$N$3,$CX$4&amp;",",""),IF($DJ148=Довідники!$N$3,$DE$4&amp;",",""))</f>
        <v/>
      </c>
      <c r="J148" s="538"/>
      <c r="K148" s="538"/>
      <c r="L148" s="538">
        <f t="shared" ca="1" si="118"/>
        <v>0</v>
      </c>
      <c r="M148" s="539">
        <f t="shared" ca="1" si="119"/>
        <v>0</v>
      </c>
      <c r="N148" s="539">
        <f t="shared" ca="1" si="120"/>
        <v>0</v>
      </c>
      <c r="O148" s="540">
        <f t="shared" ca="1" si="121"/>
        <v>0</v>
      </c>
      <c r="P148" s="541" t="str">
        <f t="shared" si="122"/>
        <v/>
      </c>
      <c r="Q148" s="542" t="str">
        <f>IF(IF(TRIM(P148)="",FALSE,OR($P148&lt;Довідники!$J$8,$P148&gt;Довідники!$K$8)),"!","")</f>
        <v/>
      </c>
      <c r="R148" s="172"/>
      <c r="S148" s="169"/>
      <c r="T148" s="169"/>
      <c r="U148" s="549">
        <f t="shared" si="101"/>
        <v>0</v>
      </c>
      <c r="V148" s="539"/>
      <c r="W148" s="175"/>
      <c r="X148" s="176"/>
      <c r="Y148" s="172"/>
      <c r="Z148" s="169"/>
      <c r="AA148" s="169"/>
      <c r="AB148" s="549">
        <f t="shared" si="102"/>
        <v>0</v>
      </c>
      <c r="AC148" s="539"/>
      <c r="AD148" s="175"/>
      <c r="AE148" s="176"/>
      <c r="AF148" s="172"/>
      <c r="AG148" s="169"/>
      <c r="AH148" s="169"/>
      <c r="AI148" s="549">
        <f t="shared" si="103"/>
        <v>0</v>
      </c>
      <c r="AJ148" s="539"/>
      <c r="AK148" s="175"/>
      <c r="AL148" s="176"/>
      <c r="AM148" s="172"/>
      <c r="AN148" s="169"/>
      <c r="AO148" s="169"/>
      <c r="AP148" s="549">
        <f t="shared" si="104"/>
        <v>0</v>
      </c>
      <c r="AQ148" s="539"/>
      <c r="AR148" s="175"/>
      <c r="AS148" s="176"/>
      <c r="AT148" s="172"/>
      <c r="AU148" s="169"/>
      <c r="AV148" s="169"/>
      <c r="AW148" s="549">
        <f t="shared" si="105"/>
        <v>0</v>
      </c>
      <c r="AX148" s="539"/>
      <c r="AY148" s="175"/>
      <c r="AZ148" s="176"/>
      <c r="BA148" s="172"/>
      <c r="BB148" s="169"/>
      <c r="BC148" s="169"/>
      <c r="BD148" s="549">
        <f t="shared" si="106"/>
        <v>0</v>
      </c>
      <c r="BE148" s="539"/>
      <c r="BF148" s="175"/>
      <c r="BG148" s="176"/>
      <c r="BH148" s="172"/>
      <c r="BI148" s="169"/>
      <c r="BJ148" s="169"/>
      <c r="BK148" s="549">
        <f t="shared" si="107"/>
        <v>0</v>
      </c>
      <c r="BL148" s="539"/>
      <c r="BM148" s="175"/>
      <c r="BN148" s="176"/>
      <c r="BO148" s="172"/>
      <c r="BP148" s="169"/>
      <c r="BQ148" s="169"/>
      <c r="BR148" s="549">
        <f t="shared" si="108"/>
        <v>0</v>
      </c>
      <c r="BS148" s="539"/>
      <c r="BT148" s="175"/>
      <c r="BU148" s="176"/>
      <c r="BV148" s="172"/>
      <c r="BW148" s="169"/>
      <c r="BX148" s="169"/>
      <c r="BY148" s="549">
        <f t="shared" si="109"/>
        <v>0</v>
      </c>
      <c r="BZ148" s="539"/>
      <c r="CA148" s="175"/>
      <c r="CB148" s="176"/>
      <c r="CC148" s="172"/>
      <c r="CD148" s="169"/>
      <c r="CE148" s="169"/>
      <c r="CF148" s="549">
        <f t="shared" si="110"/>
        <v>0</v>
      </c>
      <c r="CG148" s="539"/>
      <c r="CH148" s="175"/>
      <c r="CI148" s="176"/>
      <c r="CJ148" s="172"/>
      <c r="CK148" s="169"/>
      <c r="CL148" s="169"/>
      <c r="CM148" s="549">
        <f t="shared" si="111"/>
        <v>0</v>
      </c>
      <c r="CN148" s="539"/>
      <c r="CO148" s="175"/>
      <c r="CP148" s="176"/>
      <c r="CQ148" s="172"/>
      <c r="CR148" s="169"/>
      <c r="CS148" s="169"/>
      <c r="CT148" s="549">
        <f t="shared" si="112"/>
        <v>0</v>
      </c>
      <c r="CU148" s="539"/>
      <c r="CV148" s="175"/>
      <c r="CW148" s="176"/>
      <c r="CX148" s="361"/>
      <c r="CY148" s="108"/>
      <c r="CZ148" s="108"/>
      <c r="DA148" s="549">
        <f t="shared" si="113"/>
        <v>0</v>
      </c>
      <c r="DB148" s="539"/>
      <c r="DC148" s="439"/>
      <c r="DD148" s="439"/>
      <c r="DE148" s="108"/>
      <c r="DF148" s="108"/>
      <c r="DG148" s="108"/>
      <c r="DH148" s="549">
        <f t="shared" si="114"/>
        <v>0</v>
      </c>
      <c r="DI148" s="539"/>
      <c r="DJ148" s="439"/>
      <c r="DK148" s="440"/>
      <c r="DL148" s="555">
        <f t="shared" ca="1" si="123"/>
        <v>0</v>
      </c>
      <c r="DM148" s="539">
        <f>DN148*Довідники!$H$2</f>
        <v>0</v>
      </c>
      <c r="DN148" s="549">
        <f t="shared" si="115"/>
        <v>0</v>
      </c>
      <c r="DO148" s="541" t="str">
        <f t="shared" si="116"/>
        <v xml:space="preserve"> </v>
      </c>
      <c r="DP148" s="556" t="str">
        <f>IF(OR(DO148&lt;Довідники!$J$3, DO148&gt;Довідники!$K$3), "!", "")</f>
        <v>!</v>
      </c>
      <c r="DQ148" s="557"/>
      <c r="DR148" s="558" t="str">
        <f t="shared" si="117"/>
        <v/>
      </c>
      <c r="DS148" s="528"/>
      <c r="DT148" s="555"/>
      <c r="DU148" s="539"/>
      <c r="DV148" s="539"/>
      <c r="DW148" s="540"/>
      <c r="DX148" s="557"/>
      <c r="DY148" s="568"/>
      <c r="DZ148" s="569"/>
      <c r="EA148" s="570"/>
      <c r="ED148" s="91" t="e">
        <f t="shared" ca="1" si="124"/>
        <v>#NAME?</v>
      </c>
      <c r="EE148" s="91" t="e">
        <f t="shared" ca="1" si="125"/>
        <v>#NAME?</v>
      </c>
      <c r="EF148" s="91" t="e">
        <f t="shared" ca="1" si="126"/>
        <v>#NAME?</v>
      </c>
      <c r="EG148" s="91" t="e">
        <f t="shared" ca="1" si="127"/>
        <v>#NAME?</v>
      </c>
      <c r="EH148" s="91" t="e">
        <f t="shared" ca="1" si="128"/>
        <v>#NAME?</v>
      </c>
      <c r="EI148" s="91" t="e">
        <f t="shared" ca="1" si="129"/>
        <v>#NAME?</v>
      </c>
      <c r="EJ148" s="91" t="e">
        <f t="shared" ca="1" si="130"/>
        <v>#NAME?</v>
      </c>
      <c r="EL148" s="207" t="str">
        <f t="shared" ca="1" si="100"/>
        <v/>
      </c>
      <c r="EM148" s="91" t="str">
        <f t="shared" si="131"/>
        <v/>
      </c>
      <c r="EN148" s="91" t="str" cm="1">
        <f t="array" ref="EN148">IF(OR(SUM(ISTEXT(R148:T148)*1,ISNUMBER(W148:X148)*1)&gt;0,SUM(ISTEXT(Y148:AA148)*1,ISNUMBER(AD148:AE148)*1)&gt;0,SUM(ISTEXT(AF148:AH148)*1,ISNUMBER(AK148:AL148)*1)&gt;0,SUM(ISTEXT(AM148:AO148)*1,ISNUMBER(AR148:AS148)*1)&gt;0,SUM(ISTEXT(AT148:AV148)*1,ISNUMBER(AY148:AZ148)*1)&gt;0,SUM(ISTEXT(BA148:BC148)*1,ISNUMBER(BF148:BG148)*1)&gt;0,SUM(ISTEXT(BH148:BJ148)*1,ISNUMBER(BM148:BN148)*1)&gt;0,SUM(ISTEXT(BO148:BQ148)*1,ISNUMBER(BT148:BU148)*1)&gt;0,SUM(ISTEXT(BV148:BX148)*1,ISNUMBER(CA148:CB148)*1)&gt;0,SUM(ISTEXT(CC148:CE148)*1,ISNUMBER(CH148:CI148)*1)&gt;0,SUM(ISTEXT(CJ148:CL148)*1,ISNUMBER(CO148:CP148)*1)&gt;0,SUM(ISTEXT(CQ148:CS148)*1,ISNUMBER(CV148:CW148)*1)&gt;0),"!","")</f>
        <v/>
      </c>
      <c r="EO148" s="91" t="e">
        <f t="shared" ca="1" si="132"/>
        <v>#NAME?</v>
      </c>
      <c r="EP148" s="74" t="e">
        <f t="shared" ca="1" si="133"/>
        <v>#NAME?</v>
      </c>
    </row>
    <row r="149" spans="1:146" hidden="1" x14ac:dyDescent="0.2">
      <c r="A149" s="528" t="e">
        <f ca="1">IF(AND(TRIM($B149)&lt;&gt;"",$E149&lt;&gt;"",$EP149=""),MAX($A$112:A148)+1,"")</f>
        <v>#NAME?</v>
      </c>
      <c r="B149" s="312"/>
      <c r="C149" s="531" t="str">
        <f>IF(ISBLANK(D149)=FALSE,VLOOKUP(D149,Довідники!$B$2:$C$45,2,FALSE),"")</f>
        <v/>
      </c>
      <c r="D149" s="410"/>
      <c r="E149" s="313"/>
      <c r="F149" s="538" t="str">
        <f>_xlfn.CONCAT(IF($X149=Довідники!$E$4,$R$4&amp;",",""),IF($AE149=Довідники!$E$4,$Y$4&amp;",",""),IF($AL149=Довідники!$E$4,$AF$4&amp;",",""),IF($AS149=Довідники!$E$4,$AM$4&amp;",",""),IF($AZ149=Довідники!$E$4,$AT$4&amp;",",""),IF($BG149=Довідники!$E$4,$BA$4&amp;",",""),IF($BN149=Довідники!$E$4,$BH$4&amp;",",""),IF($BU149=Довідники!$E$4,$BO$4&amp;",",""),IF($CB149=Довідники!$E$4,$BV$4&amp;",",""),IF($CI149=Довідники!$E$4,$CC$4&amp;",",""),IF($CP149=Довідники!$E$4,$CJ$4&amp;",",""),IF($CW149=Довідники!$E$4,$CQ$4&amp;",",""),IF($DD149=Довідники!$E$4,$CX$4&amp;",",""),IF($DK149=Довідники!$E$4,$DE$4&amp;",",""))</f>
        <v/>
      </c>
      <c r="G149" s="538" t="str">
        <f>_xlfn.CONCAT(IF($X149=Довідники!$E$3,$R$4&amp;",",""),IF($X149=Довідники!$E$5,$R$4&amp;"*,",""),IF($AE149=Довідники!$E$3,$Y$4&amp;",",""),IF($AE149=Довідники!$E$5,$Y$4&amp;"*,",""),IF($AL149=Довідники!$E$3,$AF$4&amp;",",""),IF($AL149=Довідники!$E$5,$AF$4&amp;"*,",""),IF($AS149=Довідники!$E$3,$AM$4&amp;",",""),IF($AS149=Довідники!$E$5,$AM$4&amp;"*,",""),IF($AZ149=Довідники!$E$3,$AT$4&amp;",",""),IF($AZ149=Довідники!$E$5,$AT$4&amp;"*,",""),IF($BG149=Довідники!$E$3,$BA$4&amp;",",""),IF($BG149=Довідники!$E$5,$BA$4&amp;"*,",""),IF($BN149=Довідники!$E$3,$BH$4&amp;",",""),IF($BN149=Довідники!$E$5,$BH$4&amp;"*,",""),IF($BU149=Довідники!$E$3,$BO$4&amp;",",""),IF($BU149=Довідники!$E$5,$BO$4&amp;"*,",""),IF($CB149=Довідники!$E$3,$BV$4&amp;",",""),IF($CB149=Довідники!$E$5,$BV$4&amp;"*,",""),IF($CI149=Довідники!$E$3,$CC$4&amp;",",""),IF($CI149=Довідники!$E$5,$CC$4&amp;"*,",""),IF($CP149=Довідники!$E$3,$CJ$4&amp;",",""),IF($CP149=Довідники!$E$5,$CJ$4&amp;"*,",""),IF($CW149=Довідники!$E$3,$CQ$4&amp;",",""),IF($CW149=Довідники!$E$5,$CQ$4&amp;"*,",""),IF($DD149=Довідники!$E$3,$CX$4&amp;",",""),IF($DD149=Довідники!$E$5,$CX$4&amp;"*,",""),IF($DK149=Довідники!$E$3,$DE$4&amp;",",""),IF($DK149=Довідники!$E$5,$DE$4&amp;"*,",""))</f>
        <v/>
      </c>
      <c r="H149" s="538" t="str">
        <f>_xlfn.CONCAT(IF($W149=Довідники!$N$4,$R$4&amp;",",""),IF($AD149=Довідники!$N$4,$Y$4&amp;",",""),IF($AK149=Довідники!$N$4,$AF$4&amp;",",""),IF($AR149=Довідники!$N$4,$AM$4&amp;",",""),IF($AY149=Довідники!$N$4,$AT$4&amp;",",""),IF($BF149=Довідники!$N$4,$BA$4&amp;",",""),IF($BM149=Довідники!$N$4,$BH$4&amp;",",""),IF($BT149=Довідники!$N$4,$BO$4&amp;",",""),IF($CA149=Довідники!$N$4,$BV$4&amp;",",""),IF($CH149=Довідники!$N$4,$CC$4&amp;",",""),IF($CO149=Довідники!$N$4,$CJ$4&amp;",",""),IF($CV149=Довідники!$N$4,$CQ$4&amp;",",""),IF($DC149=Довідники!$N$4,$CX$4&amp;",",""),IF($DJ149=Довідники!$N$4,$DE$4&amp;",",""))</f>
        <v/>
      </c>
      <c r="I149" s="538" t="str">
        <f>_xlfn.CONCAT(IF($W149=Довідники!$N$3,$R$4&amp;",",""),IF($AD149=Довідники!$N$3,$Y$4&amp;",",""),IF($AK149=Довідники!$N$3,$AF$4&amp;",",""),IF($AR149=Довідники!$N$3,$AM$4&amp;",",""),IF($AY149=Довідники!$N$3,$AT$4&amp;",",""),IF($BF149=Довідники!$N$3,$BA$4&amp;",",""),IF($BM149=Довідники!$N$3,$BH$4&amp;",",""),IF($BT149=Довідники!$N$3,$BO$4&amp;",",""),IF($CA149=Довідники!$N$3,$BV$4&amp;",",""),IF($CH149=Довідники!$N$3,$CC$4&amp;",",""),IF($CO149=Довідники!$N$3,$CJ$4&amp;",",""),IF($CV149=Довідники!$N$3,$CQ$4&amp;",",""),IF($DC149=Довідники!$N$3,$CX$4&amp;",",""),IF($DJ149=Довідники!$N$3,$DE$4&amp;",",""))</f>
        <v/>
      </c>
      <c r="J149" s="538"/>
      <c r="K149" s="538"/>
      <c r="L149" s="538">
        <f t="shared" ca="1" si="118"/>
        <v>0</v>
      </c>
      <c r="M149" s="539">
        <f t="shared" ca="1" si="119"/>
        <v>0</v>
      </c>
      <c r="N149" s="539">
        <f t="shared" ca="1" si="120"/>
        <v>0</v>
      </c>
      <c r="O149" s="540">
        <f t="shared" ca="1" si="121"/>
        <v>0</v>
      </c>
      <c r="P149" s="541" t="str">
        <f t="shared" si="122"/>
        <v/>
      </c>
      <c r="Q149" s="542" t="str">
        <f>IF(IF(TRIM(P149)="",FALSE,OR($P149&lt;Довідники!$J$8,$P149&gt;Довідники!$K$8)),"!","")</f>
        <v/>
      </c>
      <c r="R149" s="172"/>
      <c r="S149" s="169"/>
      <c r="T149" s="169"/>
      <c r="U149" s="549">
        <f t="shared" si="101"/>
        <v>0</v>
      </c>
      <c r="V149" s="539"/>
      <c r="W149" s="175"/>
      <c r="X149" s="176"/>
      <c r="Y149" s="172"/>
      <c r="Z149" s="169"/>
      <c r="AA149" s="169"/>
      <c r="AB149" s="549">
        <f t="shared" si="102"/>
        <v>0</v>
      </c>
      <c r="AC149" s="539"/>
      <c r="AD149" s="175"/>
      <c r="AE149" s="176"/>
      <c r="AF149" s="172"/>
      <c r="AG149" s="169"/>
      <c r="AH149" s="169"/>
      <c r="AI149" s="549">
        <f t="shared" si="103"/>
        <v>0</v>
      </c>
      <c r="AJ149" s="539"/>
      <c r="AK149" s="175"/>
      <c r="AL149" s="176"/>
      <c r="AM149" s="172"/>
      <c r="AN149" s="169"/>
      <c r="AO149" s="169"/>
      <c r="AP149" s="549">
        <f t="shared" si="104"/>
        <v>0</v>
      </c>
      <c r="AQ149" s="539"/>
      <c r="AR149" s="175"/>
      <c r="AS149" s="176"/>
      <c r="AT149" s="172"/>
      <c r="AU149" s="169"/>
      <c r="AV149" s="169"/>
      <c r="AW149" s="549">
        <f t="shared" si="105"/>
        <v>0</v>
      </c>
      <c r="AX149" s="539"/>
      <c r="AY149" s="175"/>
      <c r="AZ149" s="176"/>
      <c r="BA149" s="172"/>
      <c r="BB149" s="169"/>
      <c r="BC149" s="169"/>
      <c r="BD149" s="549">
        <f t="shared" si="106"/>
        <v>0</v>
      </c>
      <c r="BE149" s="539"/>
      <c r="BF149" s="175"/>
      <c r="BG149" s="176"/>
      <c r="BH149" s="172"/>
      <c r="BI149" s="169"/>
      <c r="BJ149" s="169"/>
      <c r="BK149" s="549">
        <f t="shared" si="107"/>
        <v>0</v>
      </c>
      <c r="BL149" s="539"/>
      <c r="BM149" s="175"/>
      <c r="BN149" s="176"/>
      <c r="BO149" s="172"/>
      <c r="BP149" s="169"/>
      <c r="BQ149" s="169"/>
      <c r="BR149" s="549">
        <f t="shared" si="108"/>
        <v>0</v>
      </c>
      <c r="BS149" s="539"/>
      <c r="BT149" s="175"/>
      <c r="BU149" s="176"/>
      <c r="BV149" s="172"/>
      <c r="BW149" s="169"/>
      <c r="BX149" s="169"/>
      <c r="BY149" s="549">
        <f t="shared" si="109"/>
        <v>0</v>
      </c>
      <c r="BZ149" s="539"/>
      <c r="CA149" s="175"/>
      <c r="CB149" s="176"/>
      <c r="CC149" s="172"/>
      <c r="CD149" s="169"/>
      <c r="CE149" s="169"/>
      <c r="CF149" s="549">
        <f t="shared" si="110"/>
        <v>0</v>
      </c>
      <c r="CG149" s="539"/>
      <c r="CH149" s="175"/>
      <c r="CI149" s="176"/>
      <c r="CJ149" s="172"/>
      <c r="CK149" s="169"/>
      <c r="CL149" s="169"/>
      <c r="CM149" s="549">
        <f t="shared" si="111"/>
        <v>0</v>
      </c>
      <c r="CN149" s="539"/>
      <c r="CO149" s="175"/>
      <c r="CP149" s="176"/>
      <c r="CQ149" s="172"/>
      <c r="CR149" s="169"/>
      <c r="CS149" s="169"/>
      <c r="CT149" s="549">
        <f t="shared" si="112"/>
        <v>0</v>
      </c>
      <c r="CU149" s="539"/>
      <c r="CV149" s="175"/>
      <c r="CW149" s="176"/>
      <c r="CX149" s="361"/>
      <c r="CY149" s="108"/>
      <c r="CZ149" s="108"/>
      <c r="DA149" s="549">
        <f t="shared" si="113"/>
        <v>0</v>
      </c>
      <c r="DB149" s="539"/>
      <c r="DC149" s="439"/>
      <c r="DD149" s="439"/>
      <c r="DE149" s="108"/>
      <c r="DF149" s="108"/>
      <c r="DG149" s="108"/>
      <c r="DH149" s="549">
        <f t="shared" si="114"/>
        <v>0</v>
      </c>
      <c r="DI149" s="539"/>
      <c r="DJ149" s="439"/>
      <c r="DK149" s="440"/>
      <c r="DL149" s="555">
        <f t="shared" ca="1" si="123"/>
        <v>0</v>
      </c>
      <c r="DM149" s="539">
        <f>DN149*Довідники!$H$2</f>
        <v>0</v>
      </c>
      <c r="DN149" s="549">
        <f t="shared" si="115"/>
        <v>0</v>
      </c>
      <c r="DO149" s="541" t="str">
        <f t="shared" si="116"/>
        <v xml:space="preserve"> </v>
      </c>
      <c r="DP149" s="556" t="str">
        <f>IF(OR(DO149&lt;Довідники!$J$3, DO149&gt;Довідники!$K$3), "!", "")</f>
        <v>!</v>
      </c>
      <c r="DQ149" s="557"/>
      <c r="DR149" s="558" t="str">
        <f t="shared" si="117"/>
        <v/>
      </c>
      <c r="DS149" s="528"/>
      <c r="DT149" s="555"/>
      <c r="DU149" s="539"/>
      <c r="DV149" s="539"/>
      <c r="DW149" s="540"/>
      <c r="DX149" s="557"/>
      <c r="DY149" s="568"/>
      <c r="DZ149" s="569"/>
      <c r="EA149" s="570"/>
      <c r="ED149" s="91" t="e">
        <f t="shared" ca="1" si="124"/>
        <v>#NAME?</v>
      </c>
      <c r="EE149" s="91" t="e">
        <f t="shared" ca="1" si="125"/>
        <v>#NAME?</v>
      </c>
      <c r="EF149" s="91" t="e">
        <f t="shared" ca="1" si="126"/>
        <v>#NAME?</v>
      </c>
      <c r="EG149" s="91" t="e">
        <f t="shared" ca="1" si="127"/>
        <v>#NAME?</v>
      </c>
      <c r="EH149" s="91" t="e">
        <f t="shared" ca="1" si="128"/>
        <v>#NAME?</v>
      </c>
      <c r="EI149" s="91" t="e">
        <f t="shared" ca="1" si="129"/>
        <v>#NAME?</v>
      </c>
      <c r="EJ149" s="91" t="e">
        <f t="shared" ca="1" si="130"/>
        <v>#NAME?</v>
      </c>
      <c r="EL149" s="207" t="str">
        <f t="shared" ca="1" si="100"/>
        <v/>
      </c>
      <c r="EM149" s="91" t="str">
        <f t="shared" si="131"/>
        <v/>
      </c>
      <c r="EN149" s="91" t="str" cm="1">
        <f t="array" ref="EN149">IF(OR(SUM(ISTEXT(R149:T149)*1,ISNUMBER(W149:X149)*1)&gt;0,SUM(ISTEXT(Y149:AA149)*1,ISNUMBER(AD149:AE149)*1)&gt;0,SUM(ISTEXT(AF149:AH149)*1,ISNUMBER(AK149:AL149)*1)&gt;0,SUM(ISTEXT(AM149:AO149)*1,ISNUMBER(AR149:AS149)*1)&gt;0,SUM(ISTEXT(AT149:AV149)*1,ISNUMBER(AY149:AZ149)*1)&gt;0,SUM(ISTEXT(BA149:BC149)*1,ISNUMBER(BF149:BG149)*1)&gt;0,SUM(ISTEXT(BH149:BJ149)*1,ISNUMBER(BM149:BN149)*1)&gt;0,SUM(ISTEXT(BO149:BQ149)*1,ISNUMBER(BT149:BU149)*1)&gt;0,SUM(ISTEXT(BV149:BX149)*1,ISNUMBER(CA149:CB149)*1)&gt;0,SUM(ISTEXT(CC149:CE149)*1,ISNUMBER(CH149:CI149)*1)&gt;0,SUM(ISTEXT(CJ149:CL149)*1,ISNUMBER(CO149:CP149)*1)&gt;0,SUM(ISTEXT(CQ149:CS149)*1,ISNUMBER(CV149:CW149)*1)&gt;0),"!","")</f>
        <v/>
      </c>
      <c r="EO149" s="91" t="e">
        <f t="shared" ca="1" si="132"/>
        <v>#NAME?</v>
      </c>
      <c r="EP149" s="74" t="e">
        <f t="shared" ca="1" si="133"/>
        <v>#NAME?</v>
      </c>
    </row>
    <row r="150" spans="1:146" hidden="1" x14ac:dyDescent="0.2">
      <c r="A150" s="528" t="e">
        <f ca="1">IF(AND(TRIM($B150)&lt;&gt;"",$E150&lt;&gt;"",$EP150=""),MAX($A$112:A149)+1,"")</f>
        <v>#NAME?</v>
      </c>
      <c r="B150" s="312"/>
      <c r="C150" s="531" t="str">
        <f>IF(ISBLANK(D150)=FALSE,VLOOKUP(D150,Довідники!$B$2:$C$45,2,FALSE),"")</f>
        <v/>
      </c>
      <c r="D150" s="410"/>
      <c r="E150" s="313"/>
      <c r="F150" s="538" t="str">
        <f>_xlfn.CONCAT(IF($X150=Довідники!$E$4,$R$4&amp;",",""),IF($AE150=Довідники!$E$4,$Y$4&amp;",",""),IF($AL150=Довідники!$E$4,$AF$4&amp;",",""),IF($AS150=Довідники!$E$4,$AM$4&amp;",",""),IF($AZ150=Довідники!$E$4,$AT$4&amp;",",""),IF($BG150=Довідники!$E$4,$BA$4&amp;",",""),IF($BN150=Довідники!$E$4,$BH$4&amp;",",""),IF($BU150=Довідники!$E$4,$BO$4&amp;",",""),IF($CB150=Довідники!$E$4,$BV$4&amp;",",""),IF($CI150=Довідники!$E$4,$CC$4&amp;",",""),IF($CP150=Довідники!$E$4,$CJ$4&amp;",",""),IF($CW150=Довідники!$E$4,$CQ$4&amp;",",""),IF($DD150=Довідники!$E$4,$CX$4&amp;",",""),IF($DK150=Довідники!$E$4,$DE$4&amp;",",""))</f>
        <v/>
      </c>
      <c r="G150" s="538" t="str">
        <f>_xlfn.CONCAT(IF($X150=Довідники!$E$3,$R$4&amp;",",""),IF($X150=Довідники!$E$5,$R$4&amp;"*,",""),IF($AE150=Довідники!$E$3,$Y$4&amp;",",""),IF($AE150=Довідники!$E$5,$Y$4&amp;"*,",""),IF($AL150=Довідники!$E$3,$AF$4&amp;",",""),IF($AL150=Довідники!$E$5,$AF$4&amp;"*,",""),IF($AS150=Довідники!$E$3,$AM$4&amp;",",""),IF($AS150=Довідники!$E$5,$AM$4&amp;"*,",""),IF($AZ150=Довідники!$E$3,$AT$4&amp;",",""),IF($AZ150=Довідники!$E$5,$AT$4&amp;"*,",""),IF($BG150=Довідники!$E$3,$BA$4&amp;",",""),IF($BG150=Довідники!$E$5,$BA$4&amp;"*,",""),IF($BN150=Довідники!$E$3,$BH$4&amp;",",""),IF($BN150=Довідники!$E$5,$BH$4&amp;"*,",""),IF($BU150=Довідники!$E$3,$BO$4&amp;",",""),IF($BU150=Довідники!$E$5,$BO$4&amp;"*,",""),IF($CB150=Довідники!$E$3,$BV$4&amp;",",""),IF($CB150=Довідники!$E$5,$BV$4&amp;"*,",""),IF($CI150=Довідники!$E$3,$CC$4&amp;",",""),IF($CI150=Довідники!$E$5,$CC$4&amp;"*,",""),IF($CP150=Довідники!$E$3,$CJ$4&amp;",",""),IF($CP150=Довідники!$E$5,$CJ$4&amp;"*,",""),IF($CW150=Довідники!$E$3,$CQ$4&amp;",",""),IF($CW150=Довідники!$E$5,$CQ$4&amp;"*,",""),IF($DD150=Довідники!$E$3,$CX$4&amp;",",""),IF($DD150=Довідники!$E$5,$CX$4&amp;"*,",""),IF($DK150=Довідники!$E$3,$DE$4&amp;",",""),IF($DK150=Довідники!$E$5,$DE$4&amp;"*,",""))</f>
        <v/>
      </c>
      <c r="H150" s="538" t="str">
        <f>_xlfn.CONCAT(IF($W150=Довідники!$N$4,$R$4&amp;",",""),IF($AD150=Довідники!$N$4,$Y$4&amp;",",""),IF($AK150=Довідники!$N$4,$AF$4&amp;",",""),IF($AR150=Довідники!$N$4,$AM$4&amp;",",""),IF($AY150=Довідники!$N$4,$AT$4&amp;",",""),IF($BF150=Довідники!$N$4,$BA$4&amp;",",""),IF($BM150=Довідники!$N$4,$BH$4&amp;",",""),IF($BT150=Довідники!$N$4,$BO$4&amp;",",""),IF($CA150=Довідники!$N$4,$BV$4&amp;",",""),IF($CH150=Довідники!$N$4,$CC$4&amp;",",""),IF($CO150=Довідники!$N$4,$CJ$4&amp;",",""),IF($CV150=Довідники!$N$4,$CQ$4&amp;",",""),IF($DC150=Довідники!$N$4,$CX$4&amp;",",""),IF($DJ150=Довідники!$N$4,$DE$4&amp;",",""))</f>
        <v/>
      </c>
      <c r="I150" s="538" t="str">
        <f>_xlfn.CONCAT(IF($W150=Довідники!$N$3,$R$4&amp;",",""),IF($AD150=Довідники!$N$3,$Y$4&amp;",",""),IF($AK150=Довідники!$N$3,$AF$4&amp;",",""),IF($AR150=Довідники!$N$3,$AM$4&amp;",",""),IF($AY150=Довідники!$N$3,$AT$4&amp;",",""),IF($BF150=Довідники!$N$3,$BA$4&amp;",",""),IF($BM150=Довідники!$N$3,$BH$4&amp;",",""),IF($BT150=Довідники!$N$3,$BO$4&amp;",",""),IF($CA150=Довідники!$N$3,$BV$4&amp;",",""),IF($CH150=Довідники!$N$3,$CC$4&amp;",",""),IF($CO150=Довідники!$N$3,$CJ$4&amp;",",""),IF($CV150=Довідники!$N$3,$CQ$4&amp;",",""),IF($DC150=Довідники!$N$3,$CX$4&amp;",",""),IF($DJ150=Довідники!$N$3,$DE$4&amp;",",""))</f>
        <v/>
      </c>
      <c r="J150" s="538"/>
      <c r="K150" s="538"/>
      <c r="L150" s="538">
        <f t="shared" ca="1" si="118"/>
        <v>0</v>
      </c>
      <c r="M150" s="539">
        <f t="shared" ca="1" si="119"/>
        <v>0</v>
      </c>
      <c r="N150" s="539">
        <f t="shared" ca="1" si="120"/>
        <v>0</v>
      </c>
      <c r="O150" s="540">
        <f t="shared" ca="1" si="121"/>
        <v>0</v>
      </c>
      <c r="P150" s="541" t="str">
        <f t="shared" si="122"/>
        <v/>
      </c>
      <c r="Q150" s="542" t="str">
        <f>IF(IF(TRIM(P150)="",FALSE,OR($P150&lt;Довідники!$J$8,$P150&gt;Довідники!$K$8)),"!","")</f>
        <v/>
      </c>
      <c r="R150" s="172"/>
      <c r="S150" s="169"/>
      <c r="T150" s="169"/>
      <c r="U150" s="549">
        <f t="shared" si="101"/>
        <v>0</v>
      </c>
      <c r="V150" s="539"/>
      <c r="W150" s="175"/>
      <c r="X150" s="176"/>
      <c r="Y150" s="172"/>
      <c r="Z150" s="169"/>
      <c r="AA150" s="169"/>
      <c r="AB150" s="549">
        <f t="shared" si="102"/>
        <v>0</v>
      </c>
      <c r="AC150" s="539"/>
      <c r="AD150" s="175"/>
      <c r="AE150" s="176"/>
      <c r="AF150" s="172"/>
      <c r="AG150" s="169"/>
      <c r="AH150" s="169"/>
      <c r="AI150" s="549">
        <f t="shared" si="103"/>
        <v>0</v>
      </c>
      <c r="AJ150" s="539"/>
      <c r="AK150" s="175"/>
      <c r="AL150" s="176"/>
      <c r="AM150" s="172"/>
      <c r="AN150" s="169"/>
      <c r="AO150" s="169"/>
      <c r="AP150" s="549">
        <f t="shared" si="104"/>
        <v>0</v>
      </c>
      <c r="AQ150" s="539"/>
      <c r="AR150" s="175"/>
      <c r="AS150" s="176"/>
      <c r="AT150" s="172"/>
      <c r="AU150" s="169"/>
      <c r="AV150" s="169"/>
      <c r="AW150" s="549">
        <f t="shared" si="105"/>
        <v>0</v>
      </c>
      <c r="AX150" s="539"/>
      <c r="AY150" s="175"/>
      <c r="AZ150" s="176"/>
      <c r="BA150" s="172"/>
      <c r="BB150" s="169"/>
      <c r="BC150" s="169"/>
      <c r="BD150" s="549">
        <f t="shared" si="106"/>
        <v>0</v>
      </c>
      <c r="BE150" s="539"/>
      <c r="BF150" s="175"/>
      <c r="BG150" s="176"/>
      <c r="BH150" s="172"/>
      <c r="BI150" s="169"/>
      <c r="BJ150" s="169"/>
      <c r="BK150" s="549">
        <f t="shared" si="107"/>
        <v>0</v>
      </c>
      <c r="BL150" s="539"/>
      <c r="BM150" s="175"/>
      <c r="BN150" s="176"/>
      <c r="BO150" s="172"/>
      <c r="BP150" s="169"/>
      <c r="BQ150" s="169"/>
      <c r="BR150" s="549">
        <f t="shared" si="108"/>
        <v>0</v>
      </c>
      <c r="BS150" s="539"/>
      <c r="BT150" s="175"/>
      <c r="BU150" s="176"/>
      <c r="BV150" s="172"/>
      <c r="BW150" s="169"/>
      <c r="BX150" s="169"/>
      <c r="BY150" s="549">
        <f t="shared" si="109"/>
        <v>0</v>
      </c>
      <c r="BZ150" s="539"/>
      <c r="CA150" s="175"/>
      <c r="CB150" s="176"/>
      <c r="CC150" s="172"/>
      <c r="CD150" s="169"/>
      <c r="CE150" s="169"/>
      <c r="CF150" s="549">
        <f t="shared" si="110"/>
        <v>0</v>
      </c>
      <c r="CG150" s="539"/>
      <c r="CH150" s="175"/>
      <c r="CI150" s="176"/>
      <c r="CJ150" s="172"/>
      <c r="CK150" s="169"/>
      <c r="CL150" s="169"/>
      <c r="CM150" s="549">
        <f t="shared" si="111"/>
        <v>0</v>
      </c>
      <c r="CN150" s="539"/>
      <c r="CO150" s="175"/>
      <c r="CP150" s="176"/>
      <c r="CQ150" s="172"/>
      <c r="CR150" s="169"/>
      <c r="CS150" s="169"/>
      <c r="CT150" s="549">
        <f t="shared" si="112"/>
        <v>0</v>
      </c>
      <c r="CU150" s="539"/>
      <c r="CV150" s="175"/>
      <c r="CW150" s="176"/>
      <c r="CX150" s="361"/>
      <c r="CY150" s="108"/>
      <c r="CZ150" s="108"/>
      <c r="DA150" s="549">
        <f t="shared" si="113"/>
        <v>0</v>
      </c>
      <c r="DB150" s="539"/>
      <c r="DC150" s="439"/>
      <c r="DD150" s="439"/>
      <c r="DE150" s="108"/>
      <c r="DF150" s="108"/>
      <c r="DG150" s="108"/>
      <c r="DH150" s="549">
        <f t="shared" si="114"/>
        <v>0</v>
      </c>
      <c r="DI150" s="539"/>
      <c r="DJ150" s="439"/>
      <c r="DK150" s="440"/>
      <c r="DL150" s="555">
        <f t="shared" ca="1" si="123"/>
        <v>0</v>
      </c>
      <c r="DM150" s="539">
        <f>DN150*Довідники!$H$2</f>
        <v>0</v>
      </c>
      <c r="DN150" s="549">
        <f t="shared" si="115"/>
        <v>0</v>
      </c>
      <c r="DO150" s="541" t="str">
        <f t="shared" si="116"/>
        <v xml:space="preserve"> </v>
      </c>
      <c r="DP150" s="556" t="str">
        <f>IF(OR(DO150&lt;Довідники!$J$3, DO150&gt;Довідники!$K$3), "!", "")</f>
        <v>!</v>
      </c>
      <c r="DQ150" s="557"/>
      <c r="DR150" s="558" t="str">
        <f t="shared" si="117"/>
        <v/>
      </c>
      <c r="DS150" s="528"/>
      <c r="DT150" s="555"/>
      <c r="DU150" s="539"/>
      <c r="DV150" s="539"/>
      <c r="DW150" s="540"/>
      <c r="DX150" s="557"/>
      <c r="DY150" s="568"/>
      <c r="DZ150" s="569"/>
      <c r="EA150" s="570"/>
      <c r="ED150" s="91" t="e">
        <f t="shared" ca="1" si="124"/>
        <v>#NAME?</v>
      </c>
      <c r="EE150" s="91" t="e">
        <f t="shared" ca="1" si="125"/>
        <v>#NAME?</v>
      </c>
      <c r="EF150" s="91" t="e">
        <f t="shared" ca="1" si="126"/>
        <v>#NAME?</v>
      </c>
      <c r="EG150" s="91" t="e">
        <f t="shared" ca="1" si="127"/>
        <v>#NAME?</v>
      </c>
      <c r="EH150" s="91" t="e">
        <f t="shared" ca="1" si="128"/>
        <v>#NAME?</v>
      </c>
      <c r="EI150" s="91" t="e">
        <f t="shared" ca="1" si="129"/>
        <v>#NAME?</v>
      </c>
      <c r="EJ150" s="91" t="e">
        <f t="shared" ca="1" si="130"/>
        <v>#NAME?</v>
      </c>
      <c r="EL150" s="207" t="str">
        <f t="shared" ca="1" si="100"/>
        <v/>
      </c>
      <c r="EM150" s="91" t="str">
        <f t="shared" si="131"/>
        <v/>
      </c>
      <c r="EN150" s="91" t="str" cm="1">
        <f t="array" ref="EN150">IF(OR(SUM(ISTEXT(R150:T150)*1,ISNUMBER(W150:X150)*1)&gt;0,SUM(ISTEXT(Y150:AA150)*1,ISNUMBER(AD150:AE150)*1)&gt;0,SUM(ISTEXT(AF150:AH150)*1,ISNUMBER(AK150:AL150)*1)&gt;0,SUM(ISTEXT(AM150:AO150)*1,ISNUMBER(AR150:AS150)*1)&gt;0,SUM(ISTEXT(AT150:AV150)*1,ISNUMBER(AY150:AZ150)*1)&gt;0,SUM(ISTEXT(BA150:BC150)*1,ISNUMBER(BF150:BG150)*1)&gt;0,SUM(ISTEXT(BH150:BJ150)*1,ISNUMBER(BM150:BN150)*1)&gt;0,SUM(ISTEXT(BO150:BQ150)*1,ISNUMBER(BT150:BU150)*1)&gt;0,SUM(ISTEXT(BV150:BX150)*1,ISNUMBER(CA150:CB150)*1)&gt;0,SUM(ISTEXT(CC150:CE150)*1,ISNUMBER(CH150:CI150)*1)&gt;0,SUM(ISTEXT(CJ150:CL150)*1,ISNUMBER(CO150:CP150)*1)&gt;0,SUM(ISTEXT(CQ150:CS150)*1,ISNUMBER(CV150:CW150)*1)&gt;0),"!","")</f>
        <v/>
      </c>
      <c r="EO150" s="91" t="e">
        <f t="shared" ca="1" si="132"/>
        <v>#NAME?</v>
      </c>
      <c r="EP150" s="74" t="e">
        <f t="shared" ca="1" si="133"/>
        <v>#NAME?</v>
      </c>
    </row>
    <row r="151" spans="1:146" hidden="1" x14ac:dyDescent="0.2">
      <c r="A151" s="528" t="e">
        <f ca="1">IF(AND(TRIM($B151)&lt;&gt;"",$E151&lt;&gt;"",$EP151=""),MAX($A$112:A150)+1,"")</f>
        <v>#NAME?</v>
      </c>
      <c r="B151" s="312"/>
      <c r="C151" s="531" t="str">
        <f>IF(ISBLANK(D151)=FALSE,VLOOKUP(D151,Довідники!$B$2:$C$45,2,FALSE),"")</f>
        <v/>
      </c>
      <c r="D151" s="410"/>
      <c r="E151" s="313"/>
      <c r="F151" s="538" t="str">
        <f>_xlfn.CONCAT(IF($X151=Довідники!$E$4,$R$4&amp;",",""),IF($AE151=Довідники!$E$4,$Y$4&amp;",",""),IF($AL151=Довідники!$E$4,$AF$4&amp;",",""),IF($AS151=Довідники!$E$4,$AM$4&amp;",",""),IF($AZ151=Довідники!$E$4,$AT$4&amp;",",""),IF($BG151=Довідники!$E$4,$BA$4&amp;",",""),IF($BN151=Довідники!$E$4,$BH$4&amp;",",""),IF($BU151=Довідники!$E$4,$BO$4&amp;",",""),IF($CB151=Довідники!$E$4,$BV$4&amp;",",""),IF($CI151=Довідники!$E$4,$CC$4&amp;",",""),IF($CP151=Довідники!$E$4,$CJ$4&amp;",",""),IF($CW151=Довідники!$E$4,$CQ$4&amp;",",""),IF($DD151=Довідники!$E$4,$CX$4&amp;",",""),IF($DK151=Довідники!$E$4,$DE$4&amp;",",""))</f>
        <v/>
      </c>
      <c r="G151" s="538" t="str">
        <f>_xlfn.CONCAT(IF($X151=Довідники!$E$3,$R$4&amp;",",""),IF($X151=Довідники!$E$5,$R$4&amp;"*,",""),IF($AE151=Довідники!$E$3,$Y$4&amp;",",""),IF($AE151=Довідники!$E$5,$Y$4&amp;"*,",""),IF($AL151=Довідники!$E$3,$AF$4&amp;",",""),IF($AL151=Довідники!$E$5,$AF$4&amp;"*,",""),IF($AS151=Довідники!$E$3,$AM$4&amp;",",""),IF($AS151=Довідники!$E$5,$AM$4&amp;"*,",""),IF($AZ151=Довідники!$E$3,$AT$4&amp;",",""),IF($AZ151=Довідники!$E$5,$AT$4&amp;"*,",""),IF($BG151=Довідники!$E$3,$BA$4&amp;",",""),IF($BG151=Довідники!$E$5,$BA$4&amp;"*,",""),IF($BN151=Довідники!$E$3,$BH$4&amp;",",""),IF($BN151=Довідники!$E$5,$BH$4&amp;"*,",""),IF($BU151=Довідники!$E$3,$BO$4&amp;",",""),IF($BU151=Довідники!$E$5,$BO$4&amp;"*,",""),IF($CB151=Довідники!$E$3,$BV$4&amp;",",""),IF($CB151=Довідники!$E$5,$BV$4&amp;"*,",""),IF($CI151=Довідники!$E$3,$CC$4&amp;",",""),IF($CI151=Довідники!$E$5,$CC$4&amp;"*,",""),IF($CP151=Довідники!$E$3,$CJ$4&amp;",",""),IF($CP151=Довідники!$E$5,$CJ$4&amp;"*,",""),IF($CW151=Довідники!$E$3,$CQ$4&amp;",",""),IF($CW151=Довідники!$E$5,$CQ$4&amp;"*,",""),IF($DD151=Довідники!$E$3,$CX$4&amp;",",""),IF($DD151=Довідники!$E$5,$CX$4&amp;"*,",""),IF($DK151=Довідники!$E$3,$DE$4&amp;",",""),IF($DK151=Довідники!$E$5,$DE$4&amp;"*,",""))</f>
        <v/>
      </c>
      <c r="H151" s="538" t="str">
        <f>_xlfn.CONCAT(IF($W151=Довідники!$N$4,$R$4&amp;",",""),IF($AD151=Довідники!$N$4,$Y$4&amp;",",""),IF($AK151=Довідники!$N$4,$AF$4&amp;",",""),IF($AR151=Довідники!$N$4,$AM$4&amp;",",""),IF($AY151=Довідники!$N$4,$AT$4&amp;",",""),IF($BF151=Довідники!$N$4,$BA$4&amp;",",""),IF($BM151=Довідники!$N$4,$BH$4&amp;",",""),IF($BT151=Довідники!$N$4,$BO$4&amp;",",""),IF($CA151=Довідники!$N$4,$BV$4&amp;",",""),IF($CH151=Довідники!$N$4,$CC$4&amp;",",""),IF($CO151=Довідники!$N$4,$CJ$4&amp;",",""),IF($CV151=Довідники!$N$4,$CQ$4&amp;",",""),IF($DC151=Довідники!$N$4,$CX$4&amp;",",""),IF($DJ151=Довідники!$N$4,$DE$4&amp;",",""))</f>
        <v/>
      </c>
      <c r="I151" s="538" t="str">
        <f>_xlfn.CONCAT(IF($W151=Довідники!$N$3,$R$4&amp;",",""),IF($AD151=Довідники!$N$3,$Y$4&amp;",",""),IF($AK151=Довідники!$N$3,$AF$4&amp;",",""),IF($AR151=Довідники!$N$3,$AM$4&amp;",",""),IF($AY151=Довідники!$N$3,$AT$4&amp;",",""),IF($BF151=Довідники!$N$3,$BA$4&amp;",",""),IF($BM151=Довідники!$N$3,$BH$4&amp;",",""),IF($BT151=Довідники!$N$3,$BO$4&amp;",",""),IF($CA151=Довідники!$N$3,$BV$4&amp;",",""),IF($CH151=Довідники!$N$3,$CC$4&amp;",",""),IF($CO151=Довідники!$N$3,$CJ$4&amp;",",""),IF($CV151=Довідники!$N$3,$CQ$4&amp;",",""),IF($DC151=Довідники!$N$3,$CX$4&amp;",",""),IF($DJ151=Довідники!$N$3,$DE$4&amp;",",""))</f>
        <v/>
      </c>
      <c r="J151" s="538"/>
      <c r="K151" s="538"/>
      <c r="L151" s="538">
        <f t="shared" ca="1" si="118"/>
        <v>0</v>
      </c>
      <c r="M151" s="539">
        <f t="shared" ca="1" si="119"/>
        <v>0</v>
      </c>
      <c r="N151" s="539">
        <f t="shared" ca="1" si="120"/>
        <v>0</v>
      </c>
      <c r="O151" s="540">
        <f t="shared" ca="1" si="121"/>
        <v>0</v>
      </c>
      <c r="P151" s="541" t="str">
        <f t="shared" si="122"/>
        <v/>
      </c>
      <c r="Q151" s="542" t="str">
        <f>IF(IF(TRIM(P151)="",FALSE,OR($P151&lt;Довідники!$J$8,$P151&gt;Довідники!$K$8)),"!","")</f>
        <v/>
      </c>
      <c r="R151" s="172"/>
      <c r="S151" s="169"/>
      <c r="T151" s="169"/>
      <c r="U151" s="549">
        <f t="shared" si="101"/>
        <v>0</v>
      </c>
      <c r="V151" s="539"/>
      <c r="W151" s="175"/>
      <c r="X151" s="176"/>
      <c r="Y151" s="172"/>
      <c r="Z151" s="169"/>
      <c r="AA151" s="169"/>
      <c r="AB151" s="549">
        <f t="shared" si="102"/>
        <v>0</v>
      </c>
      <c r="AC151" s="539"/>
      <c r="AD151" s="175"/>
      <c r="AE151" s="176"/>
      <c r="AF151" s="172"/>
      <c r="AG151" s="169"/>
      <c r="AH151" s="169"/>
      <c r="AI151" s="549">
        <f t="shared" si="103"/>
        <v>0</v>
      </c>
      <c r="AJ151" s="539"/>
      <c r="AK151" s="175"/>
      <c r="AL151" s="176"/>
      <c r="AM151" s="172"/>
      <c r="AN151" s="169"/>
      <c r="AO151" s="169"/>
      <c r="AP151" s="549">
        <f t="shared" si="104"/>
        <v>0</v>
      </c>
      <c r="AQ151" s="539"/>
      <c r="AR151" s="175"/>
      <c r="AS151" s="176"/>
      <c r="AT151" s="172"/>
      <c r="AU151" s="169"/>
      <c r="AV151" s="169"/>
      <c r="AW151" s="549">
        <f t="shared" si="105"/>
        <v>0</v>
      </c>
      <c r="AX151" s="539"/>
      <c r="AY151" s="175"/>
      <c r="AZ151" s="176"/>
      <c r="BA151" s="172"/>
      <c r="BB151" s="169"/>
      <c r="BC151" s="169"/>
      <c r="BD151" s="549">
        <f t="shared" si="106"/>
        <v>0</v>
      </c>
      <c r="BE151" s="539"/>
      <c r="BF151" s="175"/>
      <c r="BG151" s="176"/>
      <c r="BH151" s="172"/>
      <c r="BI151" s="169"/>
      <c r="BJ151" s="169"/>
      <c r="BK151" s="549">
        <f t="shared" si="107"/>
        <v>0</v>
      </c>
      <c r="BL151" s="539"/>
      <c r="BM151" s="175"/>
      <c r="BN151" s="176"/>
      <c r="BO151" s="172"/>
      <c r="BP151" s="169"/>
      <c r="BQ151" s="169"/>
      <c r="BR151" s="549">
        <f t="shared" si="108"/>
        <v>0</v>
      </c>
      <c r="BS151" s="539"/>
      <c r="BT151" s="175"/>
      <c r="BU151" s="176"/>
      <c r="BV151" s="172"/>
      <c r="BW151" s="169"/>
      <c r="BX151" s="169"/>
      <c r="BY151" s="549">
        <f t="shared" si="109"/>
        <v>0</v>
      </c>
      <c r="BZ151" s="539"/>
      <c r="CA151" s="175"/>
      <c r="CB151" s="176"/>
      <c r="CC151" s="172"/>
      <c r="CD151" s="169"/>
      <c r="CE151" s="169"/>
      <c r="CF151" s="549">
        <f t="shared" si="110"/>
        <v>0</v>
      </c>
      <c r="CG151" s="539"/>
      <c r="CH151" s="175"/>
      <c r="CI151" s="176"/>
      <c r="CJ151" s="172"/>
      <c r="CK151" s="169"/>
      <c r="CL151" s="169"/>
      <c r="CM151" s="549">
        <f t="shared" si="111"/>
        <v>0</v>
      </c>
      <c r="CN151" s="539"/>
      <c r="CO151" s="175"/>
      <c r="CP151" s="176"/>
      <c r="CQ151" s="172"/>
      <c r="CR151" s="169"/>
      <c r="CS151" s="169"/>
      <c r="CT151" s="549">
        <f t="shared" si="112"/>
        <v>0</v>
      </c>
      <c r="CU151" s="539"/>
      <c r="CV151" s="175"/>
      <c r="CW151" s="176"/>
      <c r="CX151" s="361"/>
      <c r="CY151" s="108"/>
      <c r="CZ151" s="108"/>
      <c r="DA151" s="549">
        <f t="shared" si="113"/>
        <v>0</v>
      </c>
      <c r="DB151" s="539"/>
      <c r="DC151" s="439"/>
      <c r="DD151" s="439"/>
      <c r="DE151" s="108"/>
      <c r="DF151" s="108"/>
      <c r="DG151" s="108"/>
      <c r="DH151" s="549">
        <f t="shared" si="114"/>
        <v>0</v>
      </c>
      <c r="DI151" s="539"/>
      <c r="DJ151" s="439"/>
      <c r="DK151" s="440"/>
      <c r="DL151" s="555">
        <f t="shared" ca="1" si="123"/>
        <v>0</v>
      </c>
      <c r="DM151" s="539">
        <f>DN151*Довідники!$H$2</f>
        <v>0</v>
      </c>
      <c r="DN151" s="549">
        <f t="shared" si="115"/>
        <v>0</v>
      </c>
      <c r="DO151" s="541" t="str">
        <f t="shared" si="116"/>
        <v xml:space="preserve"> </v>
      </c>
      <c r="DP151" s="556" t="str">
        <f>IF(OR(DO151&lt;Довідники!$J$3, DO151&gt;Довідники!$K$3), "!", "")</f>
        <v>!</v>
      </c>
      <c r="DQ151" s="557"/>
      <c r="DR151" s="558" t="str">
        <f t="shared" si="117"/>
        <v/>
      </c>
      <c r="DS151" s="528"/>
      <c r="DT151" s="555"/>
      <c r="DU151" s="539"/>
      <c r="DV151" s="539"/>
      <c r="DW151" s="540"/>
      <c r="DX151" s="557"/>
      <c r="DY151" s="568"/>
      <c r="DZ151" s="569"/>
      <c r="EA151" s="570"/>
      <c r="ED151" s="91" t="e">
        <f t="shared" ca="1" si="124"/>
        <v>#NAME?</v>
      </c>
      <c r="EE151" s="91" t="e">
        <f t="shared" ca="1" si="125"/>
        <v>#NAME?</v>
      </c>
      <c r="EF151" s="91" t="e">
        <f t="shared" ca="1" si="126"/>
        <v>#NAME?</v>
      </c>
      <c r="EG151" s="91" t="e">
        <f t="shared" ca="1" si="127"/>
        <v>#NAME?</v>
      </c>
      <c r="EH151" s="91" t="e">
        <f t="shared" ca="1" si="128"/>
        <v>#NAME?</v>
      </c>
      <c r="EI151" s="91" t="e">
        <f t="shared" ca="1" si="129"/>
        <v>#NAME?</v>
      </c>
      <c r="EJ151" s="91" t="e">
        <f t="shared" ca="1" si="130"/>
        <v>#NAME?</v>
      </c>
      <c r="EL151" s="207" t="str">
        <f t="shared" ca="1" si="100"/>
        <v/>
      </c>
      <c r="EM151" s="91" t="str">
        <f t="shared" si="131"/>
        <v/>
      </c>
      <c r="EN151" s="91" t="str" cm="1">
        <f t="array" ref="EN151">IF(OR(SUM(ISTEXT(R151:T151)*1,ISNUMBER(W151:X151)*1)&gt;0,SUM(ISTEXT(Y151:AA151)*1,ISNUMBER(AD151:AE151)*1)&gt;0,SUM(ISTEXT(AF151:AH151)*1,ISNUMBER(AK151:AL151)*1)&gt;0,SUM(ISTEXT(AM151:AO151)*1,ISNUMBER(AR151:AS151)*1)&gt;0,SUM(ISTEXT(AT151:AV151)*1,ISNUMBER(AY151:AZ151)*1)&gt;0,SUM(ISTEXT(BA151:BC151)*1,ISNUMBER(BF151:BG151)*1)&gt;0,SUM(ISTEXT(BH151:BJ151)*1,ISNUMBER(BM151:BN151)*1)&gt;0,SUM(ISTEXT(BO151:BQ151)*1,ISNUMBER(BT151:BU151)*1)&gt;0,SUM(ISTEXT(BV151:BX151)*1,ISNUMBER(CA151:CB151)*1)&gt;0,SUM(ISTEXT(CC151:CE151)*1,ISNUMBER(CH151:CI151)*1)&gt;0,SUM(ISTEXT(CJ151:CL151)*1,ISNUMBER(CO151:CP151)*1)&gt;0,SUM(ISTEXT(CQ151:CS151)*1,ISNUMBER(CV151:CW151)*1)&gt;0),"!","")</f>
        <v/>
      </c>
      <c r="EO151" s="91" t="e">
        <f t="shared" ca="1" si="132"/>
        <v>#NAME?</v>
      </c>
      <c r="EP151" s="74" t="e">
        <f t="shared" ca="1" si="133"/>
        <v>#NAME?</v>
      </c>
    </row>
    <row r="152" spans="1:146" hidden="1" x14ac:dyDescent="0.2">
      <c r="A152" s="528" t="e">
        <f ca="1">IF(AND(TRIM($B152)&lt;&gt;"",$E152&lt;&gt;"",$EP152=""),MAX($A$112:A151)+1,"")</f>
        <v>#NAME?</v>
      </c>
      <c r="B152" s="312"/>
      <c r="C152" s="531" t="str">
        <f>IF(ISBLANK(D152)=FALSE,VLOOKUP(D152,Довідники!$B$2:$C$45,2,FALSE),"")</f>
        <v/>
      </c>
      <c r="D152" s="410"/>
      <c r="E152" s="313"/>
      <c r="F152" s="538" t="str">
        <f>_xlfn.CONCAT(IF($X152=Довідники!$E$4,$R$4&amp;",",""),IF($AE152=Довідники!$E$4,$Y$4&amp;",",""),IF($AL152=Довідники!$E$4,$AF$4&amp;",",""),IF($AS152=Довідники!$E$4,$AM$4&amp;",",""),IF($AZ152=Довідники!$E$4,$AT$4&amp;",",""),IF($BG152=Довідники!$E$4,$BA$4&amp;",",""),IF($BN152=Довідники!$E$4,$BH$4&amp;",",""),IF($BU152=Довідники!$E$4,$BO$4&amp;",",""),IF($CB152=Довідники!$E$4,$BV$4&amp;",",""),IF($CI152=Довідники!$E$4,$CC$4&amp;",",""),IF($CP152=Довідники!$E$4,$CJ$4&amp;",",""),IF($CW152=Довідники!$E$4,$CQ$4&amp;",",""),IF($DD152=Довідники!$E$4,$CX$4&amp;",",""),IF($DK152=Довідники!$E$4,$DE$4&amp;",",""))</f>
        <v/>
      </c>
      <c r="G152" s="538" t="str">
        <f>_xlfn.CONCAT(IF($X152=Довідники!$E$3,$R$4&amp;",",""),IF($X152=Довідники!$E$5,$R$4&amp;"*,",""),IF($AE152=Довідники!$E$3,$Y$4&amp;",",""),IF($AE152=Довідники!$E$5,$Y$4&amp;"*,",""),IF($AL152=Довідники!$E$3,$AF$4&amp;",",""),IF($AL152=Довідники!$E$5,$AF$4&amp;"*,",""),IF($AS152=Довідники!$E$3,$AM$4&amp;",",""),IF($AS152=Довідники!$E$5,$AM$4&amp;"*,",""),IF($AZ152=Довідники!$E$3,$AT$4&amp;",",""),IF($AZ152=Довідники!$E$5,$AT$4&amp;"*,",""),IF($BG152=Довідники!$E$3,$BA$4&amp;",",""),IF($BG152=Довідники!$E$5,$BA$4&amp;"*,",""),IF($BN152=Довідники!$E$3,$BH$4&amp;",",""),IF($BN152=Довідники!$E$5,$BH$4&amp;"*,",""),IF($BU152=Довідники!$E$3,$BO$4&amp;",",""),IF($BU152=Довідники!$E$5,$BO$4&amp;"*,",""),IF($CB152=Довідники!$E$3,$BV$4&amp;",",""),IF($CB152=Довідники!$E$5,$BV$4&amp;"*,",""),IF($CI152=Довідники!$E$3,$CC$4&amp;",",""),IF($CI152=Довідники!$E$5,$CC$4&amp;"*,",""),IF($CP152=Довідники!$E$3,$CJ$4&amp;",",""),IF($CP152=Довідники!$E$5,$CJ$4&amp;"*,",""),IF($CW152=Довідники!$E$3,$CQ$4&amp;",",""),IF($CW152=Довідники!$E$5,$CQ$4&amp;"*,",""),IF($DD152=Довідники!$E$3,$CX$4&amp;",",""),IF($DD152=Довідники!$E$5,$CX$4&amp;"*,",""),IF($DK152=Довідники!$E$3,$DE$4&amp;",",""),IF($DK152=Довідники!$E$5,$DE$4&amp;"*,",""))</f>
        <v/>
      </c>
      <c r="H152" s="538" t="str">
        <f>_xlfn.CONCAT(IF($W152=Довідники!$N$4,$R$4&amp;",",""),IF($AD152=Довідники!$N$4,$Y$4&amp;",",""),IF($AK152=Довідники!$N$4,$AF$4&amp;",",""),IF($AR152=Довідники!$N$4,$AM$4&amp;",",""),IF($AY152=Довідники!$N$4,$AT$4&amp;",",""),IF($BF152=Довідники!$N$4,$BA$4&amp;",",""),IF($BM152=Довідники!$N$4,$BH$4&amp;",",""),IF($BT152=Довідники!$N$4,$BO$4&amp;",",""),IF($CA152=Довідники!$N$4,$BV$4&amp;",",""),IF($CH152=Довідники!$N$4,$CC$4&amp;",",""),IF($CO152=Довідники!$N$4,$CJ$4&amp;",",""),IF($CV152=Довідники!$N$4,$CQ$4&amp;",",""),IF($DC152=Довідники!$N$4,$CX$4&amp;",",""),IF($DJ152=Довідники!$N$4,$DE$4&amp;",",""))</f>
        <v/>
      </c>
      <c r="I152" s="538" t="str">
        <f>_xlfn.CONCAT(IF($W152=Довідники!$N$3,$R$4&amp;",",""),IF($AD152=Довідники!$N$3,$Y$4&amp;",",""),IF($AK152=Довідники!$N$3,$AF$4&amp;",",""),IF($AR152=Довідники!$N$3,$AM$4&amp;",",""),IF($AY152=Довідники!$N$3,$AT$4&amp;",",""),IF($BF152=Довідники!$N$3,$BA$4&amp;",",""),IF($BM152=Довідники!$N$3,$BH$4&amp;",",""),IF($BT152=Довідники!$N$3,$BO$4&amp;",",""),IF($CA152=Довідники!$N$3,$BV$4&amp;",",""),IF($CH152=Довідники!$N$3,$CC$4&amp;",",""),IF($CO152=Довідники!$N$3,$CJ$4&amp;",",""),IF($CV152=Довідники!$N$3,$CQ$4&amp;",",""),IF($DC152=Довідники!$N$3,$CX$4&amp;",",""),IF($DJ152=Довідники!$N$3,$DE$4&amp;",",""))</f>
        <v/>
      </c>
      <c r="J152" s="538"/>
      <c r="K152" s="538"/>
      <c r="L152" s="538">
        <f t="shared" ca="1" si="118"/>
        <v>0</v>
      </c>
      <c r="M152" s="539">
        <f t="shared" ca="1" si="119"/>
        <v>0</v>
      </c>
      <c r="N152" s="539">
        <f t="shared" ca="1" si="120"/>
        <v>0</v>
      </c>
      <c r="O152" s="540">
        <f t="shared" ca="1" si="121"/>
        <v>0</v>
      </c>
      <c r="P152" s="541" t="str">
        <f t="shared" si="122"/>
        <v/>
      </c>
      <c r="Q152" s="542" t="str">
        <f>IF(IF(TRIM(P152)="",FALSE,OR($P152&lt;Довідники!$J$8,$P152&gt;Довідники!$K$8)),"!","")</f>
        <v/>
      </c>
      <c r="R152" s="172"/>
      <c r="S152" s="169"/>
      <c r="T152" s="169"/>
      <c r="U152" s="549">
        <f t="shared" si="101"/>
        <v>0</v>
      </c>
      <c r="V152" s="539"/>
      <c r="W152" s="175"/>
      <c r="X152" s="176"/>
      <c r="Y152" s="172"/>
      <c r="Z152" s="169"/>
      <c r="AA152" s="169"/>
      <c r="AB152" s="549">
        <f t="shared" si="102"/>
        <v>0</v>
      </c>
      <c r="AC152" s="539"/>
      <c r="AD152" s="175"/>
      <c r="AE152" s="176"/>
      <c r="AF152" s="172"/>
      <c r="AG152" s="169"/>
      <c r="AH152" s="169"/>
      <c r="AI152" s="549">
        <f t="shared" si="103"/>
        <v>0</v>
      </c>
      <c r="AJ152" s="539"/>
      <c r="AK152" s="175"/>
      <c r="AL152" s="176"/>
      <c r="AM152" s="172"/>
      <c r="AN152" s="169"/>
      <c r="AO152" s="169"/>
      <c r="AP152" s="549">
        <f t="shared" si="104"/>
        <v>0</v>
      </c>
      <c r="AQ152" s="539"/>
      <c r="AR152" s="175"/>
      <c r="AS152" s="176"/>
      <c r="AT152" s="172"/>
      <c r="AU152" s="169"/>
      <c r="AV152" s="169"/>
      <c r="AW152" s="549">
        <f t="shared" si="105"/>
        <v>0</v>
      </c>
      <c r="AX152" s="539"/>
      <c r="AY152" s="175"/>
      <c r="AZ152" s="176"/>
      <c r="BA152" s="172"/>
      <c r="BB152" s="169"/>
      <c r="BC152" s="169"/>
      <c r="BD152" s="549">
        <f t="shared" si="106"/>
        <v>0</v>
      </c>
      <c r="BE152" s="539"/>
      <c r="BF152" s="175"/>
      <c r="BG152" s="176"/>
      <c r="BH152" s="172"/>
      <c r="BI152" s="169"/>
      <c r="BJ152" s="169"/>
      <c r="BK152" s="549">
        <f t="shared" si="107"/>
        <v>0</v>
      </c>
      <c r="BL152" s="539"/>
      <c r="BM152" s="175"/>
      <c r="BN152" s="176"/>
      <c r="BO152" s="172"/>
      <c r="BP152" s="169"/>
      <c r="BQ152" s="169"/>
      <c r="BR152" s="549">
        <f t="shared" si="108"/>
        <v>0</v>
      </c>
      <c r="BS152" s="539"/>
      <c r="BT152" s="175"/>
      <c r="BU152" s="176"/>
      <c r="BV152" s="172"/>
      <c r="BW152" s="169"/>
      <c r="BX152" s="169"/>
      <c r="BY152" s="549">
        <f t="shared" si="109"/>
        <v>0</v>
      </c>
      <c r="BZ152" s="539"/>
      <c r="CA152" s="175"/>
      <c r="CB152" s="176"/>
      <c r="CC152" s="172"/>
      <c r="CD152" s="169"/>
      <c r="CE152" s="169"/>
      <c r="CF152" s="549">
        <f t="shared" si="110"/>
        <v>0</v>
      </c>
      <c r="CG152" s="539"/>
      <c r="CH152" s="175"/>
      <c r="CI152" s="176"/>
      <c r="CJ152" s="172"/>
      <c r="CK152" s="169"/>
      <c r="CL152" s="169"/>
      <c r="CM152" s="549">
        <f t="shared" si="111"/>
        <v>0</v>
      </c>
      <c r="CN152" s="539"/>
      <c r="CO152" s="175"/>
      <c r="CP152" s="176"/>
      <c r="CQ152" s="172"/>
      <c r="CR152" s="169"/>
      <c r="CS152" s="169"/>
      <c r="CT152" s="549">
        <f t="shared" si="112"/>
        <v>0</v>
      </c>
      <c r="CU152" s="539"/>
      <c r="CV152" s="175"/>
      <c r="CW152" s="176"/>
      <c r="CX152" s="361"/>
      <c r="CY152" s="108"/>
      <c r="CZ152" s="108"/>
      <c r="DA152" s="549">
        <f t="shared" si="113"/>
        <v>0</v>
      </c>
      <c r="DB152" s="539"/>
      <c r="DC152" s="439"/>
      <c r="DD152" s="439"/>
      <c r="DE152" s="108"/>
      <c r="DF152" s="108"/>
      <c r="DG152" s="108"/>
      <c r="DH152" s="549">
        <f t="shared" si="114"/>
        <v>0</v>
      </c>
      <c r="DI152" s="539"/>
      <c r="DJ152" s="439"/>
      <c r="DK152" s="440"/>
      <c r="DL152" s="555">
        <f t="shared" ca="1" si="123"/>
        <v>0</v>
      </c>
      <c r="DM152" s="539">
        <f>DN152*Довідники!$H$2</f>
        <v>0</v>
      </c>
      <c r="DN152" s="549">
        <f t="shared" si="115"/>
        <v>0</v>
      </c>
      <c r="DO152" s="541" t="str">
        <f t="shared" si="116"/>
        <v xml:space="preserve"> </v>
      </c>
      <c r="DP152" s="556" t="str">
        <f>IF(OR(DO152&lt;Довідники!$J$3, DO152&gt;Довідники!$K$3), "!", "")</f>
        <v>!</v>
      </c>
      <c r="DQ152" s="557"/>
      <c r="DR152" s="558" t="str">
        <f t="shared" si="117"/>
        <v/>
      </c>
      <c r="DS152" s="528"/>
      <c r="DT152" s="555"/>
      <c r="DU152" s="539"/>
      <c r="DV152" s="539"/>
      <c r="DW152" s="540"/>
      <c r="DX152" s="557"/>
      <c r="DY152" s="568"/>
      <c r="DZ152" s="569"/>
      <c r="EA152" s="570"/>
      <c r="ED152" s="91" t="e">
        <f t="shared" ca="1" si="124"/>
        <v>#NAME?</v>
      </c>
      <c r="EE152" s="91" t="e">
        <f t="shared" ca="1" si="125"/>
        <v>#NAME?</v>
      </c>
      <c r="EF152" s="91" t="e">
        <f t="shared" ca="1" si="126"/>
        <v>#NAME?</v>
      </c>
      <c r="EG152" s="91" t="e">
        <f t="shared" ca="1" si="127"/>
        <v>#NAME?</v>
      </c>
      <c r="EH152" s="91" t="e">
        <f t="shared" ca="1" si="128"/>
        <v>#NAME?</v>
      </c>
      <c r="EI152" s="91" t="e">
        <f t="shared" ca="1" si="129"/>
        <v>#NAME?</v>
      </c>
      <c r="EJ152" s="91" t="e">
        <f t="shared" ca="1" si="130"/>
        <v>#NAME?</v>
      </c>
      <c r="EL152" s="207" t="str">
        <f t="shared" ca="1" si="100"/>
        <v/>
      </c>
      <c r="EM152" s="91" t="str">
        <f t="shared" si="131"/>
        <v/>
      </c>
      <c r="EN152" s="91" t="str" cm="1">
        <f t="array" ref="EN152">IF(OR(SUM(ISTEXT(R152:T152)*1,ISNUMBER(W152:X152)*1)&gt;0,SUM(ISTEXT(Y152:AA152)*1,ISNUMBER(AD152:AE152)*1)&gt;0,SUM(ISTEXT(AF152:AH152)*1,ISNUMBER(AK152:AL152)*1)&gt;0,SUM(ISTEXT(AM152:AO152)*1,ISNUMBER(AR152:AS152)*1)&gt;0,SUM(ISTEXT(AT152:AV152)*1,ISNUMBER(AY152:AZ152)*1)&gt;0,SUM(ISTEXT(BA152:BC152)*1,ISNUMBER(BF152:BG152)*1)&gt;0,SUM(ISTEXT(BH152:BJ152)*1,ISNUMBER(BM152:BN152)*1)&gt;0,SUM(ISTEXT(BO152:BQ152)*1,ISNUMBER(BT152:BU152)*1)&gt;0,SUM(ISTEXT(BV152:BX152)*1,ISNUMBER(CA152:CB152)*1)&gt;0,SUM(ISTEXT(CC152:CE152)*1,ISNUMBER(CH152:CI152)*1)&gt;0,SUM(ISTEXT(CJ152:CL152)*1,ISNUMBER(CO152:CP152)*1)&gt;0,SUM(ISTEXT(CQ152:CS152)*1,ISNUMBER(CV152:CW152)*1)&gt;0),"!","")</f>
        <v/>
      </c>
      <c r="EO152" s="91" t="e">
        <f t="shared" ca="1" si="132"/>
        <v>#NAME?</v>
      </c>
      <c r="EP152" s="74" t="e">
        <f t="shared" ca="1" si="133"/>
        <v>#NAME?</v>
      </c>
    </row>
    <row r="153" spans="1:146" hidden="1" x14ac:dyDescent="0.2">
      <c r="A153" s="528" t="e">
        <f ca="1">IF(AND(TRIM($B153)&lt;&gt;"",$E153&lt;&gt;"",$EP153=""),MAX($A$112:A152)+1,"")</f>
        <v>#NAME?</v>
      </c>
      <c r="B153" s="312"/>
      <c r="C153" s="531" t="str">
        <f>IF(ISBLANK(D153)=FALSE,VLOOKUP(D153,Довідники!$B$2:$C$45,2,FALSE),"")</f>
        <v/>
      </c>
      <c r="D153" s="410"/>
      <c r="E153" s="313"/>
      <c r="F153" s="538" t="str">
        <f>_xlfn.CONCAT(IF($X153=Довідники!$E$4,$R$4&amp;",",""),IF($AE153=Довідники!$E$4,$Y$4&amp;",",""),IF($AL153=Довідники!$E$4,$AF$4&amp;",",""),IF($AS153=Довідники!$E$4,$AM$4&amp;",",""),IF($AZ153=Довідники!$E$4,$AT$4&amp;",",""),IF($BG153=Довідники!$E$4,$BA$4&amp;",",""),IF($BN153=Довідники!$E$4,$BH$4&amp;",",""),IF($BU153=Довідники!$E$4,$BO$4&amp;",",""),IF($CB153=Довідники!$E$4,$BV$4&amp;",",""),IF($CI153=Довідники!$E$4,$CC$4&amp;",",""),IF($CP153=Довідники!$E$4,$CJ$4&amp;",",""),IF($CW153=Довідники!$E$4,$CQ$4&amp;",",""),IF($DD153=Довідники!$E$4,$CX$4&amp;",",""),IF($DK153=Довідники!$E$4,$DE$4&amp;",",""))</f>
        <v/>
      </c>
      <c r="G153" s="538" t="str">
        <f>_xlfn.CONCAT(IF($X153=Довідники!$E$3,$R$4&amp;",",""),IF($X153=Довідники!$E$5,$R$4&amp;"*,",""),IF($AE153=Довідники!$E$3,$Y$4&amp;",",""),IF($AE153=Довідники!$E$5,$Y$4&amp;"*,",""),IF($AL153=Довідники!$E$3,$AF$4&amp;",",""),IF($AL153=Довідники!$E$5,$AF$4&amp;"*,",""),IF($AS153=Довідники!$E$3,$AM$4&amp;",",""),IF($AS153=Довідники!$E$5,$AM$4&amp;"*,",""),IF($AZ153=Довідники!$E$3,$AT$4&amp;",",""),IF($AZ153=Довідники!$E$5,$AT$4&amp;"*,",""),IF($BG153=Довідники!$E$3,$BA$4&amp;",",""),IF($BG153=Довідники!$E$5,$BA$4&amp;"*,",""),IF($BN153=Довідники!$E$3,$BH$4&amp;",",""),IF($BN153=Довідники!$E$5,$BH$4&amp;"*,",""),IF($BU153=Довідники!$E$3,$BO$4&amp;",",""),IF($BU153=Довідники!$E$5,$BO$4&amp;"*,",""),IF($CB153=Довідники!$E$3,$BV$4&amp;",",""),IF($CB153=Довідники!$E$5,$BV$4&amp;"*,",""),IF($CI153=Довідники!$E$3,$CC$4&amp;",",""),IF($CI153=Довідники!$E$5,$CC$4&amp;"*,",""),IF($CP153=Довідники!$E$3,$CJ$4&amp;",",""),IF($CP153=Довідники!$E$5,$CJ$4&amp;"*,",""),IF($CW153=Довідники!$E$3,$CQ$4&amp;",",""),IF($CW153=Довідники!$E$5,$CQ$4&amp;"*,",""),IF($DD153=Довідники!$E$3,$CX$4&amp;",",""),IF($DD153=Довідники!$E$5,$CX$4&amp;"*,",""),IF($DK153=Довідники!$E$3,$DE$4&amp;",",""),IF($DK153=Довідники!$E$5,$DE$4&amp;"*,",""))</f>
        <v/>
      </c>
      <c r="H153" s="538" t="str">
        <f>_xlfn.CONCAT(IF($W153=Довідники!$N$4,$R$4&amp;",",""),IF($AD153=Довідники!$N$4,$Y$4&amp;",",""),IF($AK153=Довідники!$N$4,$AF$4&amp;",",""),IF($AR153=Довідники!$N$4,$AM$4&amp;",",""),IF($AY153=Довідники!$N$4,$AT$4&amp;",",""),IF($BF153=Довідники!$N$4,$BA$4&amp;",",""),IF($BM153=Довідники!$N$4,$BH$4&amp;",",""),IF($BT153=Довідники!$N$4,$BO$4&amp;",",""),IF($CA153=Довідники!$N$4,$BV$4&amp;",",""),IF($CH153=Довідники!$N$4,$CC$4&amp;",",""),IF($CO153=Довідники!$N$4,$CJ$4&amp;",",""),IF($CV153=Довідники!$N$4,$CQ$4&amp;",",""),IF($DC153=Довідники!$N$4,$CX$4&amp;",",""),IF($DJ153=Довідники!$N$4,$DE$4&amp;",",""))</f>
        <v/>
      </c>
      <c r="I153" s="538" t="str">
        <f>_xlfn.CONCAT(IF($W153=Довідники!$N$3,$R$4&amp;",",""),IF($AD153=Довідники!$N$3,$Y$4&amp;",",""),IF($AK153=Довідники!$N$3,$AF$4&amp;",",""),IF($AR153=Довідники!$N$3,$AM$4&amp;",",""),IF($AY153=Довідники!$N$3,$AT$4&amp;",",""),IF($BF153=Довідники!$N$3,$BA$4&amp;",",""),IF($BM153=Довідники!$N$3,$BH$4&amp;",",""),IF($BT153=Довідники!$N$3,$BO$4&amp;",",""),IF($CA153=Довідники!$N$3,$BV$4&amp;",",""),IF($CH153=Довідники!$N$3,$CC$4&amp;",",""),IF($CO153=Довідники!$N$3,$CJ$4&amp;",",""),IF($CV153=Довідники!$N$3,$CQ$4&amp;",",""),IF($DC153=Довідники!$N$3,$CX$4&amp;",",""),IF($DJ153=Довідники!$N$3,$DE$4&amp;",",""))</f>
        <v/>
      </c>
      <c r="J153" s="538"/>
      <c r="K153" s="538"/>
      <c r="L153" s="538">
        <f t="shared" ca="1" si="118"/>
        <v>0</v>
      </c>
      <c r="M153" s="539">
        <f t="shared" ca="1" si="119"/>
        <v>0</v>
      </c>
      <c r="N153" s="539">
        <f t="shared" ca="1" si="120"/>
        <v>0</v>
      </c>
      <c r="O153" s="540">
        <f t="shared" ca="1" si="121"/>
        <v>0</v>
      </c>
      <c r="P153" s="541" t="str">
        <f t="shared" si="122"/>
        <v/>
      </c>
      <c r="Q153" s="542" t="str">
        <f>IF(IF(TRIM(P153)="",FALSE,OR($P153&lt;Довідники!$J$8,$P153&gt;Довідники!$K$8)),"!","")</f>
        <v/>
      </c>
      <c r="R153" s="172"/>
      <c r="S153" s="169"/>
      <c r="T153" s="169"/>
      <c r="U153" s="549">
        <f t="shared" si="101"/>
        <v>0</v>
      </c>
      <c r="V153" s="539"/>
      <c r="W153" s="175"/>
      <c r="X153" s="176"/>
      <c r="Y153" s="172"/>
      <c r="Z153" s="169"/>
      <c r="AA153" s="169"/>
      <c r="AB153" s="549">
        <f t="shared" si="102"/>
        <v>0</v>
      </c>
      <c r="AC153" s="539"/>
      <c r="AD153" s="175"/>
      <c r="AE153" s="176"/>
      <c r="AF153" s="172"/>
      <c r="AG153" s="169"/>
      <c r="AH153" s="169"/>
      <c r="AI153" s="549">
        <f t="shared" si="103"/>
        <v>0</v>
      </c>
      <c r="AJ153" s="539"/>
      <c r="AK153" s="175"/>
      <c r="AL153" s="176"/>
      <c r="AM153" s="172"/>
      <c r="AN153" s="169"/>
      <c r="AO153" s="169"/>
      <c r="AP153" s="549">
        <f t="shared" si="104"/>
        <v>0</v>
      </c>
      <c r="AQ153" s="539"/>
      <c r="AR153" s="175"/>
      <c r="AS153" s="176"/>
      <c r="AT153" s="172"/>
      <c r="AU153" s="169"/>
      <c r="AV153" s="169"/>
      <c r="AW153" s="549">
        <f t="shared" si="105"/>
        <v>0</v>
      </c>
      <c r="AX153" s="539"/>
      <c r="AY153" s="175"/>
      <c r="AZ153" s="176"/>
      <c r="BA153" s="172"/>
      <c r="BB153" s="169"/>
      <c r="BC153" s="169"/>
      <c r="BD153" s="549">
        <f t="shared" si="106"/>
        <v>0</v>
      </c>
      <c r="BE153" s="539"/>
      <c r="BF153" s="175"/>
      <c r="BG153" s="176"/>
      <c r="BH153" s="172"/>
      <c r="BI153" s="169"/>
      <c r="BJ153" s="169"/>
      <c r="BK153" s="549">
        <f t="shared" si="107"/>
        <v>0</v>
      </c>
      <c r="BL153" s="539"/>
      <c r="BM153" s="175"/>
      <c r="BN153" s="176"/>
      <c r="BO153" s="172"/>
      <c r="BP153" s="169"/>
      <c r="BQ153" s="169"/>
      <c r="BR153" s="549">
        <f t="shared" si="108"/>
        <v>0</v>
      </c>
      <c r="BS153" s="539"/>
      <c r="BT153" s="175"/>
      <c r="BU153" s="176"/>
      <c r="BV153" s="172"/>
      <c r="BW153" s="169"/>
      <c r="BX153" s="169"/>
      <c r="BY153" s="549">
        <f t="shared" si="109"/>
        <v>0</v>
      </c>
      <c r="BZ153" s="539"/>
      <c r="CA153" s="175"/>
      <c r="CB153" s="176"/>
      <c r="CC153" s="172"/>
      <c r="CD153" s="169"/>
      <c r="CE153" s="169"/>
      <c r="CF153" s="549">
        <f t="shared" si="110"/>
        <v>0</v>
      </c>
      <c r="CG153" s="539"/>
      <c r="CH153" s="175"/>
      <c r="CI153" s="176"/>
      <c r="CJ153" s="172"/>
      <c r="CK153" s="169"/>
      <c r="CL153" s="169"/>
      <c r="CM153" s="549">
        <f t="shared" si="111"/>
        <v>0</v>
      </c>
      <c r="CN153" s="539"/>
      <c r="CO153" s="175"/>
      <c r="CP153" s="176"/>
      <c r="CQ153" s="172"/>
      <c r="CR153" s="169"/>
      <c r="CS153" s="169"/>
      <c r="CT153" s="549">
        <f t="shared" si="112"/>
        <v>0</v>
      </c>
      <c r="CU153" s="539"/>
      <c r="CV153" s="175"/>
      <c r="CW153" s="176"/>
      <c r="CX153" s="361"/>
      <c r="CY153" s="108"/>
      <c r="CZ153" s="108"/>
      <c r="DA153" s="549">
        <f t="shared" si="113"/>
        <v>0</v>
      </c>
      <c r="DB153" s="539"/>
      <c r="DC153" s="439"/>
      <c r="DD153" s="439"/>
      <c r="DE153" s="108"/>
      <c r="DF153" s="108"/>
      <c r="DG153" s="108"/>
      <c r="DH153" s="549">
        <f t="shared" si="114"/>
        <v>0</v>
      </c>
      <c r="DI153" s="539"/>
      <c r="DJ153" s="439"/>
      <c r="DK153" s="440"/>
      <c r="DL153" s="555">
        <f t="shared" ca="1" si="123"/>
        <v>0</v>
      </c>
      <c r="DM153" s="539">
        <f>DN153*Довідники!$H$2</f>
        <v>0</v>
      </c>
      <c r="DN153" s="549">
        <f t="shared" si="115"/>
        <v>0</v>
      </c>
      <c r="DO153" s="541" t="str">
        <f t="shared" si="116"/>
        <v xml:space="preserve"> </v>
      </c>
      <c r="DP153" s="556" t="str">
        <f>IF(OR(DO153&lt;Довідники!$J$3, DO153&gt;Довідники!$K$3), "!", "")</f>
        <v>!</v>
      </c>
      <c r="DQ153" s="557"/>
      <c r="DR153" s="558" t="str">
        <f t="shared" si="117"/>
        <v/>
      </c>
      <c r="DS153" s="528"/>
      <c r="DT153" s="555"/>
      <c r="DU153" s="539"/>
      <c r="DV153" s="539"/>
      <c r="DW153" s="540"/>
      <c r="DX153" s="557"/>
      <c r="DY153" s="568"/>
      <c r="DZ153" s="569"/>
      <c r="EA153" s="570"/>
      <c r="ED153" s="91" t="e">
        <f t="shared" ca="1" si="124"/>
        <v>#NAME?</v>
      </c>
      <c r="EE153" s="91" t="e">
        <f t="shared" ca="1" si="125"/>
        <v>#NAME?</v>
      </c>
      <c r="EF153" s="91" t="e">
        <f t="shared" ca="1" si="126"/>
        <v>#NAME?</v>
      </c>
      <c r="EG153" s="91" t="e">
        <f t="shared" ca="1" si="127"/>
        <v>#NAME?</v>
      </c>
      <c r="EH153" s="91" t="e">
        <f t="shared" ca="1" si="128"/>
        <v>#NAME?</v>
      </c>
      <c r="EI153" s="91" t="e">
        <f t="shared" ca="1" si="129"/>
        <v>#NAME?</v>
      </c>
      <c r="EJ153" s="91" t="e">
        <f t="shared" ca="1" si="130"/>
        <v>#NAME?</v>
      </c>
      <c r="EL153" s="207" t="str">
        <f t="shared" ca="1" si="100"/>
        <v/>
      </c>
      <c r="EM153" s="91" t="str">
        <f t="shared" si="131"/>
        <v/>
      </c>
      <c r="EN153" s="91" t="str" cm="1">
        <f t="array" ref="EN153">IF(OR(SUM(ISTEXT(R153:T153)*1,ISNUMBER(W153:X153)*1)&gt;0,SUM(ISTEXT(Y153:AA153)*1,ISNUMBER(AD153:AE153)*1)&gt;0,SUM(ISTEXT(AF153:AH153)*1,ISNUMBER(AK153:AL153)*1)&gt;0,SUM(ISTEXT(AM153:AO153)*1,ISNUMBER(AR153:AS153)*1)&gt;0,SUM(ISTEXT(AT153:AV153)*1,ISNUMBER(AY153:AZ153)*1)&gt;0,SUM(ISTEXT(BA153:BC153)*1,ISNUMBER(BF153:BG153)*1)&gt;0,SUM(ISTEXT(BH153:BJ153)*1,ISNUMBER(BM153:BN153)*1)&gt;0,SUM(ISTEXT(BO153:BQ153)*1,ISNUMBER(BT153:BU153)*1)&gt;0,SUM(ISTEXT(BV153:BX153)*1,ISNUMBER(CA153:CB153)*1)&gt;0,SUM(ISTEXT(CC153:CE153)*1,ISNUMBER(CH153:CI153)*1)&gt;0,SUM(ISTEXT(CJ153:CL153)*1,ISNUMBER(CO153:CP153)*1)&gt;0,SUM(ISTEXT(CQ153:CS153)*1,ISNUMBER(CV153:CW153)*1)&gt;0),"!","")</f>
        <v/>
      </c>
      <c r="EO153" s="91" t="e">
        <f t="shared" ca="1" si="132"/>
        <v>#NAME?</v>
      </c>
      <c r="EP153" s="74" t="e">
        <f t="shared" ca="1" si="133"/>
        <v>#NAME?</v>
      </c>
    </row>
    <row r="154" spans="1:146" hidden="1" x14ac:dyDescent="0.2">
      <c r="A154" s="528" t="e">
        <f ca="1">IF(AND(TRIM($B154)&lt;&gt;"",$E154&lt;&gt;"",$EP154=""),MAX($A$112:A153)+1,"")</f>
        <v>#NAME?</v>
      </c>
      <c r="B154" s="312"/>
      <c r="C154" s="531" t="str">
        <f>IF(ISBLANK(D154)=FALSE,VLOOKUP(D154,Довідники!$B$2:$C$45,2,FALSE),"")</f>
        <v/>
      </c>
      <c r="D154" s="410"/>
      <c r="E154" s="313"/>
      <c r="F154" s="538" t="str">
        <f>_xlfn.CONCAT(IF($X154=Довідники!$E$4,$R$4&amp;",",""),IF($AE154=Довідники!$E$4,$Y$4&amp;",",""),IF($AL154=Довідники!$E$4,$AF$4&amp;",",""),IF($AS154=Довідники!$E$4,$AM$4&amp;",",""),IF($AZ154=Довідники!$E$4,$AT$4&amp;",",""),IF($BG154=Довідники!$E$4,$BA$4&amp;",",""),IF($BN154=Довідники!$E$4,$BH$4&amp;",",""),IF($BU154=Довідники!$E$4,$BO$4&amp;",",""),IF($CB154=Довідники!$E$4,$BV$4&amp;",",""),IF($CI154=Довідники!$E$4,$CC$4&amp;",",""),IF($CP154=Довідники!$E$4,$CJ$4&amp;",",""),IF($CW154=Довідники!$E$4,$CQ$4&amp;",",""),IF($DD154=Довідники!$E$4,$CX$4&amp;",",""),IF($DK154=Довідники!$E$4,$DE$4&amp;",",""))</f>
        <v/>
      </c>
      <c r="G154" s="538" t="str">
        <f>_xlfn.CONCAT(IF($X154=Довідники!$E$3,$R$4&amp;",",""),IF($X154=Довідники!$E$5,$R$4&amp;"*,",""),IF($AE154=Довідники!$E$3,$Y$4&amp;",",""),IF($AE154=Довідники!$E$5,$Y$4&amp;"*,",""),IF($AL154=Довідники!$E$3,$AF$4&amp;",",""),IF($AL154=Довідники!$E$5,$AF$4&amp;"*,",""),IF($AS154=Довідники!$E$3,$AM$4&amp;",",""),IF($AS154=Довідники!$E$5,$AM$4&amp;"*,",""),IF($AZ154=Довідники!$E$3,$AT$4&amp;",",""),IF($AZ154=Довідники!$E$5,$AT$4&amp;"*,",""),IF($BG154=Довідники!$E$3,$BA$4&amp;",",""),IF($BG154=Довідники!$E$5,$BA$4&amp;"*,",""),IF($BN154=Довідники!$E$3,$BH$4&amp;",",""),IF($BN154=Довідники!$E$5,$BH$4&amp;"*,",""),IF($BU154=Довідники!$E$3,$BO$4&amp;",",""),IF($BU154=Довідники!$E$5,$BO$4&amp;"*,",""),IF($CB154=Довідники!$E$3,$BV$4&amp;",",""),IF($CB154=Довідники!$E$5,$BV$4&amp;"*,",""),IF($CI154=Довідники!$E$3,$CC$4&amp;",",""),IF($CI154=Довідники!$E$5,$CC$4&amp;"*,",""),IF($CP154=Довідники!$E$3,$CJ$4&amp;",",""),IF($CP154=Довідники!$E$5,$CJ$4&amp;"*,",""),IF($CW154=Довідники!$E$3,$CQ$4&amp;",",""),IF($CW154=Довідники!$E$5,$CQ$4&amp;"*,",""),IF($DD154=Довідники!$E$3,$CX$4&amp;",",""),IF($DD154=Довідники!$E$5,$CX$4&amp;"*,",""),IF($DK154=Довідники!$E$3,$DE$4&amp;",",""),IF($DK154=Довідники!$E$5,$DE$4&amp;"*,",""))</f>
        <v/>
      </c>
      <c r="H154" s="538" t="str">
        <f>_xlfn.CONCAT(IF($W154=Довідники!$N$4,$R$4&amp;",",""),IF($AD154=Довідники!$N$4,$Y$4&amp;",",""),IF($AK154=Довідники!$N$4,$AF$4&amp;",",""),IF($AR154=Довідники!$N$4,$AM$4&amp;",",""),IF($AY154=Довідники!$N$4,$AT$4&amp;",",""),IF($BF154=Довідники!$N$4,$BA$4&amp;",",""),IF($BM154=Довідники!$N$4,$BH$4&amp;",",""),IF($BT154=Довідники!$N$4,$BO$4&amp;",",""),IF($CA154=Довідники!$N$4,$BV$4&amp;",",""),IF($CH154=Довідники!$N$4,$CC$4&amp;",",""),IF($CO154=Довідники!$N$4,$CJ$4&amp;",",""),IF($CV154=Довідники!$N$4,$CQ$4&amp;",",""),IF($DC154=Довідники!$N$4,$CX$4&amp;",",""),IF($DJ154=Довідники!$N$4,$DE$4&amp;",",""))</f>
        <v/>
      </c>
      <c r="I154" s="538" t="str">
        <f>_xlfn.CONCAT(IF($W154=Довідники!$N$3,$R$4&amp;",",""),IF($AD154=Довідники!$N$3,$Y$4&amp;",",""),IF($AK154=Довідники!$N$3,$AF$4&amp;",",""),IF($AR154=Довідники!$N$3,$AM$4&amp;",",""),IF($AY154=Довідники!$N$3,$AT$4&amp;",",""),IF($BF154=Довідники!$N$3,$BA$4&amp;",",""),IF($BM154=Довідники!$N$3,$BH$4&amp;",",""),IF($BT154=Довідники!$N$3,$BO$4&amp;",",""),IF($CA154=Довідники!$N$3,$BV$4&amp;",",""),IF($CH154=Довідники!$N$3,$CC$4&amp;",",""),IF($CO154=Довідники!$N$3,$CJ$4&amp;",",""),IF($CV154=Довідники!$N$3,$CQ$4&amp;",",""),IF($DC154=Довідники!$N$3,$CX$4&amp;",",""),IF($DJ154=Довідники!$N$3,$DE$4&amp;",",""))</f>
        <v/>
      </c>
      <c r="J154" s="538"/>
      <c r="K154" s="538"/>
      <c r="L154" s="538">
        <f t="shared" ca="1" si="118"/>
        <v>0</v>
      </c>
      <c r="M154" s="539">
        <f t="shared" ca="1" si="119"/>
        <v>0</v>
      </c>
      <c r="N154" s="539">
        <f t="shared" ca="1" si="120"/>
        <v>0</v>
      </c>
      <c r="O154" s="540">
        <f t="shared" ca="1" si="121"/>
        <v>0</v>
      </c>
      <c r="P154" s="541" t="str">
        <f t="shared" si="122"/>
        <v/>
      </c>
      <c r="Q154" s="542" t="str">
        <f>IF(IF(TRIM(P154)="",FALSE,OR($P154&lt;Довідники!$J$8,$P154&gt;Довідники!$K$8)),"!","")</f>
        <v/>
      </c>
      <c r="R154" s="172"/>
      <c r="S154" s="169"/>
      <c r="T154" s="169"/>
      <c r="U154" s="549">
        <f t="shared" si="101"/>
        <v>0</v>
      </c>
      <c r="V154" s="539"/>
      <c r="W154" s="175"/>
      <c r="X154" s="176"/>
      <c r="Y154" s="172"/>
      <c r="Z154" s="169"/>
      <c r="AA154" s="169"/>
      <c r="AB154" s="549">
        <f t="shared" si="102"/>
        <v>0</v>
      </c>
      <c r="AC154" s="539"/>
      <c r="AD154" s="175"/>
      <c r="AE154" s="176"/>
      <c r="AF154" s="172"/>
      <c r="AG154" s="169"/>
      <c r="AH154" s="169"/>
      <c r="AI154" s="549">
        <f t="shared" si="103"/>
        <v>0</v>
      </c>
      <c r="AJ154" s="539"/>
      <c r="AK154" s="175"/>
      <c r="AL154" s="176"/>
      <c r="AM154" s="172"/>
      <c r="AN154" s="169"/>
      <c r="AO154" s="169"/>
      <c r="AP154" s="549">
        <f t="shared" si="104"/>
        <v>0</v>
      </c>
      <c r="AQ154" s="539"/>
      <c r="AR154" s="175"/>
      <c r="AS154" s="176"/>
      <c r="AT154" s="172"/>
      <c r="AU154" s="169"/>
      <c r="AV154" s="169"/>
      <c r="AW154" s="549">
        <f t="shared" si="105"/>
        <v>0</v>
      </c>
      <c r="AX154" s="539"/>
      <c r="AY154" s="175"/>
      <c r="AZ154" s="176"/>
      <c r="BA154" s="172"/>
      <c r="BB154" s="169"/>
      <c r="BC154" s="169"/>
      <c r="BD154" s="549">
        <f t="shared" si="106"/>
        <v>0</v>
      </c>
      <c r="BE154" s="539"/>
      <c r="BF154" s="175"/>
      <c r="BG154" s="176"/>
      <c r="BH154" s="172"/>
      <c r="BI154" s="169"/>
      <c r="BJ154" s="169"/>
      <c r="BK154" s="549">
        <f t="shared" si="107"/>
        <v>0</v>
      </c>
      <c r="BL154" s="539"/>
      <c r="BM154" s="175"/>
      <c r="BN154" s="176"/>
      <c r="BO154" s="172"/>
      <c r="BP154" s="169"/>
      <c r="BQ154" s="169"/>
      <c r="BR154" s="549">
        <f t="shared" si="108"/>
        <v>0</v>
      </c>
      <c r="BS154" s="539"/>
      <c r="BT154" s="175"/>
      <c r="BU154" s="176"/>
      <c r="BV154" s="172"/>
      <c r="BW154" s="169"/>
      <c r="BX154" s="169"/>
      <c r="BY154" s="549">
        <f t="shared" si="109"/>
        <v>0</v>
      </c>
      <c r="BZ154" s="539"/>
      <c r="CA154" s="175"/>
      <c r="CB154" s="176"/>
      <c r="CC154" s="172"/>
      <c r="CD154" s="169"/>
      <c r="CE154" s="169"/>
      <c r="CF154" s="549">
        <f t="shared" si="110"/>
        <v>0</v>
      </c>
      <c r="CG154" s="539"/>
      <c r="CH154" s="175"/>
      <c r="CI154" s="176"/>
      <c r="CJ154" s="172"/>
      <c r="CK154" s="169"/>
      <c r="CL154" s="169"/>
      <c r="CM154" s="549">
        <f t="shared" si="111"/>
        <v>0</v>
      </c>
      <c r="CN154" s="539"/>
      <c r="CO154" s="175"/>
      <c r="CP154" s="176"/>
      <c r="CQ154" s="172"/>
      <c r="CR154" s="169"/>
      <c r="CS154" s="169"/>
      <c r="CT154" s="549">
        <f t="shared" si="112"/>
        <v>0</v>
      </c>
      <c r="CU154" s="539"/>
      <c r="CV154" s="175"/>
      <c r="CW154" s="176"/>
      <c r="CX154" s="361"/>
      <c r="CY154" s="108"/>
      <c r="CZ154" s="108"/>
      <c r="DA154" s="549">
        <f t="shared" si="113"/>
        <v>0</v>
      </c>
      <c r="DB154" s="539"/>
      <c r="DC154" s="439"/>
      <c r="DD154" s="439"/>
      <c r="DE154" s="108"/>
      <c r="DF154" s="108"/>
      <c r="DG154" s="108"/>
      <c r="DH154" s="549">
        <f t="shared" si="114"/>
        <v>0</v>
      </c>
      <c r="DI154" s="539"/>
      <c r="DJ154" s="439"/>
      <c r="DK154" s="440"/>
      <c r="DL154" s="555">
        <f t="shared" ca="1" si="123"/>
        <v>0</v>
      </c>
      <c r="DM154" s="539">
        <f>DN154*Довідники!$H$2</f>
        <v>0</v>
      </c>
      <c r="DN154" s="549">
        <f t="shared" si="115"/>
        <v>0</v>
      </c>
      <c r="DO154" s="541" t="str">
        <f t="shared" si="116"/>
        <v xml:space="preserve"> </v>
      </c>
      <c r="DP154" s="556" t="str">
        <f>IF(OR(DO154&lt;Довідники!$J$3, DO154&gt;Довідники!$K$3), "!", "")</f>
        <v>!</v>
      </c>
      <c r="DQ154" s="557"/>
      <c r="DR154" s="558" t="str">
        <f t="shared" si="117"/>
        <v/>
      </c>
      <c r="DS154" s="528"/>
      <c r="DT154" s="555"/>
      <c r="DU154" s="539"/>
      <c r="DV154" s="539"/>
      <c r="DW154" s="540"/>
      <c r="DX154" s="557"/>
      <c r="DY154" s="568"/>
      <c r="DZ154" s="569"/>
      <c r="EA154" s="570"/>
      <c r="ED154" s="91" t="e">
        <f t="shared" ca="1" si="124"/>
        <v>#NAME?</v>
      </c>
      <c r="EE154" s="91" t="e">
        <f t="shared" ca="1" si="125"/>
        <v>#NAME?</v>
      </c>
      <c r="EF154" s="91" t="e">
        <f t="shared" ca="1" si="126"/>
        <v>#NAME?</v>
      </c>
      <c r="EG154" s="91" t="e">
        <f t="shared" ca="1" si="127"/>
        <v>#NAME?</v>
      </c>
      <c r="EH154" s="91" t="e">
        <f t="shared" ca="1" si="128"/>
        <v>#NAME?</v>
      </c>
      <c r="EI154" s="91" t="e">
        <f t="shared" ca="1" si="129"/>
        <v>#NAME?</v>
      </c>
      <c r="EJ154" s="91" t="e">
        <f t="shared" ca="1" si="130"/>
        <v>#NAME?</v>
      </c>
      <c r="EL154" s="207" t="str">
        <f t="shared" ca="1" si="100"/>
        <v/>
      </c>
      <c r="EM154" s="91" t="str">
        <f t="shared" si="131"/>
        <v/>
      </c>
      <c r="EN154" s="91" t="str" cm="1">
        <f t="array" ref="EN154">IF(OR(SUM(ISTEXT(R154:T154)*1,ISNUMBER(W154:X154)*1)&gt;0,SUM(ISTEXT(Y154:AA154)*1,ISNUMBER(AD154:AE154)*1)&gt;0,SUM(ISTEXT(AF154:AH154)*1,ISNUMBER(AK154:AL154)*1)&gt;0,SUM(ISTEXT(AM154:AO154)*1,ISNUMBER(AR154:AS154)*1)&gt;0,SUM(ISTEXT(AT154:AV154)*1,ISNUMBER(AY154:AZ154)*1)&gt;0,SUM(ISTEXT(BA154:BC154)*1,ISNUMBER(BF154:BG154)*1)&gt;0,SUM(ISTEXT(BH154:BJ154)*1,ISNUMBER(BM154:BN154)*1)&gt;0,SUM(ISTEXT(BO154:BQ154)*1,ISNUMBER(BT154:BU154)*1)&gt;0,SUM(ISTEXT(BV154:BX154)*1,ISNUMBER(CA154:CB154)*1)&gt;0,SUM(ISTEXT(CC154:CE154)*1,ISNUMBER(CH154:CI154)*1)&gt;0,SUM(ISTEXT(CJ154:CL154)*1,ISNUMBER(CO154:CP154)*1)&gt;0,SUM(ISTEXT(CQ154:CS154)*1,ISNUMBER(CV154:CW154)*1)&gt;0),"!","")</f>
        <v/>
      </c>
      <c r="EO154" s="91" t="e">
        <f t="shared" ca="1" si="132"/>
        <v>#NAME?</v>
      </c>
      <c r="EP154" s="74" t="e">
        <f t="shared" ca="1" si="133"/>
        <v>#NAME?</v>
      </c>
    </row>
    <row r="155" spans="1:146" hidden="1" x14ac:dyDescent="0.2">
      <c r="A155" s="528" t="e">
        <f ca="1">IF(AND(TRIM($B155)&lt;&gt;"",$E155&lt;&gt;"",$EP155=""),MAX($A$112:A154)+1,"")</f>
        <v>#NAME?</v>
      </c>
      <c r="B155" s="312"/>
      <c r="C155" s="531" t="str">
        <f>IF(ISBLANK(D155)=FALSE,VLOOKUP(D155,Довідники!$B$2:$C$45,2,FALSE),"")</f>
        <v/>
      </c>
      <c r="D155" s="410"/>
      <c r="E155" s="313"/>
      <c r="F155" s="538" t="str">
        <f>_xlfn.CONCAT(IF($X155=Довідники!$E$4,$R$4&amp;",",""),IF($AE155=Довідники!$E$4,$Y$4&amp;",",""),IF($AL155=Довідники!$E$4,$AF$4&amp;",",""),IF($AS155=Довідники!$E$4,$AM$4&amp;",",""),IF($AZ155=Довідники!$E$4,$AT$4&amp;",",""),IF($BG155=Довідники!$E$4,$BA$4&amp;",",""),IF($BN155=Довідники!$E$4,$BH$4&amp;",",""),IF($BU155=Довідники!$E$4,$BO$4&amp;",",""),IF($CB155=Довідники!$E$4,$BV$4&amp;",",""),IF($CI155=Довідники!$E$4,$CC$4&amp;",",""),IF($CP155=Довідники!$E$4,$CJ$4&amp;",",""),IF($CW155=Довідники!$E$4,$CQ$4&amp;",",""),IF($DD155=Довідники!$E$4,$CX$4&amp;",",""),IF($DK155=Довідники!$E$4,$DE$4&amp;",",""))</f>
        <v/>
      </c>
      <c r="G155" s="538" t="str">
        <f>_xlfn.CONCAT(IF($X155=Довідники!$E$3,$R$4&amp;",",""),IF($X155=Довідники!$E$5,$R$4&amp;"*,",""),IF($AE155=Довідники!$E$3,$Y$4&amp;",",""),IF($AE155=Довідники!$E$5,$Y$4&amp;"*,",""),IF($AL155=Довідники!$E$3,$AF$4&amp;",",""),IF($AL155=Довідники!$E$5,$AF$4&amp;"*,",""),IF($AS155=Довідники!$E$3,$AM$4&amp;",",""),IF($AS155=Довідники!$E$5,$AM$4&amp;"*,",""),IF($AZ155=Довідники!$E$3,$AT$4&amp;",",""),IF($AZ155=Довідники!$E$5,$AT$4&amp;"*,",""),IF($BG155=Довідники!$E$3,$BA$4&amp;",",""),IF($BG155=Довідники!$E$5,$BA$4&amp;"*,",""),IF($BN155=Довідники!$E$3,$BH$4&amp;",",""),IF($BN155=Довідники!$E$5,$BH$4&amp;"*,",""),IF($BU155=Довідники!$E$3,$BO$4&amp;",",""),IF($BU155=Довідники!$E$5,$BO$4&amp;"*,",""),IF($CB155=Довідники!$E$3,$BV$4&amp;",",""),IF($CB155=Довідники!$E$5,$BV$4&amp;"*,",""),IF($CI155=Довідники!$E$3,$CC$4&amp;",",""),IF($CI155=Довідники!$E$5,$CC$4&amp;"*,",""),IF($CP155=Довідники!$E$3,$CJ$4&amp;",",""),IF($CP155=Довідники!$E$5,$CJ$4&amp;"*,",""),IF($CW155=Довідники!$E$3,$CQ$4&amp;",",""),IF($CW155=Довідники!$E$5,$CQ$4&amp;"*,",""),IF($DD155=Довідники!$E$3,$CX$4&amp;",",""),IF($DD155=Довідники!$E$5,$CX$4&amp;"*,",""),IF($DK155=Довідники!$E$3,$DE$4&amp;",",""),IF($DK155=Довідники!$E$5,$DE$4&amp;"*,",""))</f>
        <v/>
      </c>
      <c r="H155" s="538" t="str">
        <f>_xlfn.CONCAT(IF($W155=Довідники!$N$4,$R$4&amp;",",""),IF($AD155=Довідники!$N$4,$Y$4&amp;",",""),IF($AK155=Довідники!$N$4,$AF$4&amp;",",""),IF($AR155=Довідники!$N$4,$AM$4&amp;",",""),IF($AY155=Довідники!$N$4,$AT$4&amp;",",""),IF($BF155=Довідники!$N$4,$BA$4&amp;",",""),IF($BM155=Довідники!$N$4,$BH$4&amp;",",""),IF($BT155=Довідники!$N$4,$BO$4&amp;",",""),IF($CA155=Довідники!$N$4,$BV$4&amp;",",""),IF($CH155=Довідники!$N$4,$CC$4&amp;",",""),IF($CO155=Довідники!$N$4,$CJ$4&amp;",",""),IF($CV155=Довідники!$N$4,$CQ$4&amp;",",""),IF($DC155=Довідники!$N$4,$CX$4&amp;",",""),IF($DJ155=Довідники!$N$4,$DE$4&amp;",",""))</f>
        <v/>
      </c>
      <c r="I155" s="538" t="str">
        <f>_xlfn.CONCAT(IF($W155=Довідники!$N$3,$R$4&amp;",",""),IF($AD155=Довідники!$N$3,$Y$4&amp;",",""),IF($AK155=Довідники!$N$3,$AF$4&amp;",",""),IF($AR155=Довідники!$N$3,$AM$4&amp;",",""),IF($AY155=Довідники!$N$3,$AT$4&amp;",",""),IF($BF155=Довідники!$N$3,$BA$4&amp;",",""),IF($BM155=Довідники!$N$3,$BH$4&amp;",",""),IF($BT155=Довідники!$N$3,$BO$4&amp;",",""),IF($CA155=Довідники!$N$3,$BV$4&amp;",",""),IF($CH155=Довідники!$N$3,$CC$4&amp;",",""),IF($CO155=Довідники!$N$3,$CJ$4&amp;",",""),IF($CV155=Довідники!$N$3,$CQ$4&amp;",",""),IF($DC155=Довідники!$N$3,$CX$4&amp;",",""),IF($DJ155=Довідники!$N$3,$DE$4&amp;",",""))</f>
        <v/>
      </c>
      <c r="J155" s="538"/>
      <c r="K155" s="538"/>
      <c r="L155" s="538">
        <f t="shared" ca="1" si="118"/>
        <v>0</v>
      </c>
      <c r="M155" s="539">
        <f t="shared" ca="1" si="119"/>
        <v>0</v>
      </c>
      <c r="N155" s="539">
        <f t="shared" ca="1" si="120"/>
        <v>0</v>
      </c>
      <c r="O155" s="540">
        <f t="shared" ca="1" si="121"/>
        <v>0</v>
      </c>
      <c r="P155" s="541" t="str">
        <f t="shared" si="122"/>
        <v/>
      </c>
      <c r="Q155" s="542" t="str">
        <f>IF(IF(TRIM(P155)="",FALSE,OR($P155&lt;Довідники!$J$8,$P155&gt;Довідники!$K$8)),"!","")</f>
        <v/>
      </c>
      <c r="R155" s="172"/>
      <c r="S155" s="169"/>
      <c r="T155" s="169"/>
      <c r="U155" s="549">
        <f t="shared" si="101"/>
        <v>0</v>
      </c>
      <c r="V155" s="539"/>
      <c r="W155" s="175"/>
      <c r="X155" s="176"/>
      <c r="Y155" s="172"/>
      <c r="Z155" s="169"/>
      <c r="AA155" s="169"/>
      <c r="AB155" s="549">
        <f t="shared" si="102"/>
        <v>0</v>
      </c>
      <c r="AC155" s="539"/>
      <c r="AD155" s="175"/>
      <c r="AE155" s="176"/>
      <c r="AF155" s="172"/>
      <c r="AG155" s="169"/>
      <c r="AH155" s="169"/>
      <c r="AI155" s="549">
        <f t="shared" si="103"/>
        <v>0</v>
      </c>
      <c r="AJ155" s="539"/>
      <c r="AK155" s="175"/>
      <c r="AL155" s="176"/>
      <c r="AM155" s="172"/>
      <c r="AN155" s="169"/>
      <c r="AO155" s="169"/>
      <c r="AP155" s="549">
        <f t="shared" si="104"/>
        <v>0</v>
      </c>
      <c r="AQ155" s="539"/>
      <c r="AR155" s="175"/>
      <c r="AS155" s="176"/>
      <c r="AT155" s="172"/>
      <c r="AU155" s="169"/>
      <c r="AV155" s="169"/>
      <c r="AW155" s="549">
        <f t="shared" si="105"/>
        <v>0</v>
      </c>
      <c r="AX155" s="539"/>
      <c r="AY155" s="175"/>
      <c r="AZ155" s="176"/>
      <c r="BA155" s="172"/>
      <c r="BB155" s="169"/>
      <c r="BC155" s="169"/>
      <c r="BD155" s="549">
        <f t="shared" si="106"/>
        <v>0</v>
      </c>
      <c r="BE155" s="539"/>
      <c r="BF155" s="175"/>
      <c r="BG155" s="176"/>
      <c r="BH155" s="172"/>
      <c r="BI155" s="169"/>
      <c r="BJ155" s="169"/>
      <c r="BK155" s="549">
        <f t="shared" si="107"/>
        <v>0</v>
      </c>
      <c r="BL155" s="539"/>
      <c r="BM155" s="175"/>
      <c r="BN155" s="176"/>
      <c r="BO155" s="172"/>
      <c r="BP155" s="169"/>
      <c r="BQ155" s="169"/>
      <c r="BR155" s="549">
        <f t="shared" si="108"/>
        <v>0</v>
      </c>
      <c r="BS155" s="539"/>
      <c r="BT155" s="175"/>
      <c r="BU155" s="176"/>
      <c r="BV155" s="172"/>
      <c r="BW155" s="169"/>
      <c r="BX155" s="169"/>
      <c r="BY155" s="549">
        <f t="shared" si="109"/>
        <v>0</v>
      </c>
      <c r="BZ155" s="539"/>
      <c r="CA155" s="175"/>
      <c r="CB155" s="176"/>
      <c r="CC155" s="172"/>
      <c r="CD155" s="169"/>
      <c r="CE155" s="169"/>
      <c r="CF155" s="549">
        <f t="shared" si="110"/>
        <v>0</v>
      </c>
      <c r="CG155" s="539"/>
      <c r="CH155" s="175"/>
      <c r="CI155" s="176"/>
      <c r="CJ155" s="172"/>
      <c r="CK155" s="169"/>
      <c r="CL155" s="169"/>
      <c r="CM155" s="549">
        <f t="shared" si="111"/>
        <v>0</v>
      </c>
      <c r="CN155" s="539"/>
      <c r="CO155" s="175"/>
      <c r="CP155" s="176"/>
      <c r="CQ155" s="172"/>
      <c r="CR155" s="169"/>
      <c r="CS155" s="169"/>
      <c r="CT155" s="549">
        <f t="shared" si="112"/>
        <v>0</v>
      </c>
      <c r="CU155" s="539"/>
      <c r="CV155" s="175"/>
      <c r="CW155" s="176"/>
      <c r="CX155" s="361"/>
      <c r="CY155" s="108"/>
      <c r="CZ155" s="108"/>
      <c r="DA155" s="549">
        <f t="shared" si="113"/>
        <v>0</v>
      </c>
      <c r="DB155" s="539"/>
      <c r="DC155" s="439"/>
      <c r="DD155" s="439"/>
      <c r="DE155" s="108"/>
      <c r="DF155" s="108"/>
      <c r="DG155" s="108"/>
      <c r="DH155" s="549">
        <f t="shared" si="114"/>
        <v>0</v>
      </c>
      <c r="DI155" s="539"/>
      <c r="DJ155" s="439"/>
      <c r="DK155" s="440"/>
      <c r="DL155" s="555">
        <f t="shared" ca="1" si="123"/>
        <v>0</v>
      </c>
      <c r="DM155" s="539">
        <f>DN155*Довідники!$H$2</f>
        <v>0</v>
      </c>
      <c r="DN155" s="549">
        <f t="shared" si="115"/>
        <v>0</v>
      </c>
      <c r="DO155" s="541" t="str">
        <f t="shared" si="116"/>
        <v xml:space="preserve"> </v>
      </c>
      <c r="DP155" s="556" t="str">
        <f>IF(OR(DO155&lt;Довідники!$J$3, DO155&gt;Довідники!$K$3), "!", "")</f>
        <v>!</v>
      </c>
      <c r="DQ155" s="557"/>
      <c r="DR155" s="558" t="str">
        <f t="shared" si="117"/>
        <v/>
      </c>
      <c r="DS155" s="528"/>
      <c r="DT155" s="555"/>
      <c r="DU155" s="539"/>
      <c r="DV155" s="539"/>
      <c r="DW155" s="540"/>
      <c r="DX155" s="557"/>
      <c r="DY155" s="568"/>
      <c r="DZ155" s="569"/>
      <c r="EA155" s="570"/>
      <c r="ED155" s="91" t="e">
        <f t="shared" ca="1" si="124"/>
        <v>#NAME?</v>
      </c>
      <c r="EE155" s="91" t="e">
        <f t="shared" ca="1" si="125"/>
        <v>#NAME?</v>
      </c>
      <c r="EF155" s="91" t="e">
        <f t="shared" ca="1" si="126"/>
        <v>#NAME?</v>
      </c>
      <c r="EG155" s="91" t="e">
        <f t="shared" ca="1" si="127"/>
        <v>#NAME?</v>
      </c>
      <c r="EH155" s="91" t="e">
        <f t="shared" ca="1" si="128"/>
        <v>#NAME?</v>
      </c>
      <c r="EI155" s="91" t="e">
        <f t="shared" ca="1" si="129"/>
        <v>#NAME?</v>
      </c>
      <c r="EJ155" s="91" t="e">
        <f t="shared" ca="1" si="130"/>
        <v>#NAME?</v>
      </c>
      <c r="EL155" s="207" t="str">
        <f t="shared" ca="1" si="100"/>
        <v/>
      </c>
      <c r="EM155" s="91" t="str">
        <f t="shared" si="131"/>
        <v/>
      </c>
      <c r="EN155" s="91" t="str" cm="1">
        <f t="array" ref="EN155">IF(OR(SUM(ISTEXT(R155:T155)*1,ISNUMBER(W155:X155)*1)&gt;0,SUM(ISTEXT(Y155:AA155)*1,ISNUMBER(AD155:AE155)*1)&gt;0,SUM(ISTEXT(AF155:AH155)*1,ISNUMBER(AK155:AL155)*1)&gt;0,SUM(ISTEXT(AM155:AO155)*1,ISNUMBER(AR155:AS155)*1)&gt;0,SUM(ISTEXT(AT155:AV155)*1,ISNUMBER(AY155:AZ155)*1)&gt;0,SUM(ISTEXT(BA155:BC155)*1,ISNUMBER(BF155:BG155)*1)&gt;0,SUM(ISTEXT(BH155:BJ155)*1,ISNUMBER(BM155:BN155)*1)&gt;0,SUM(ISTEXT(BO155:BQ155)*1,ISNUMBER(BT155:BU155)*1)&gt;0,SUM(ISTEXT(BV155:BX155)*1,ISNUMBER(CA155:CB155)*1)&gt;0,SUM(ISTEXT(CC155:CE155)*1,ISNUMBER(CH155:CI155)*1)&gt;0,SUM(ISTEXT(CJ155:CL155)*1,ISNUMBER(CO155:CP155)*1)&gt;0,SUM(ISTEXT(CQ155:CS155)*1,ISNUMBER(CV155:CW155)*1)&gt;0),"!","")</f>
        <v/>
      </c>
      <c r="EO155" s="91" t="e">
        <f t="shared" ca="1" si="132"/>
        <v>#NAME?</v>
      </c>
      <c r="EP155" s="74" t="e">
        <f t="shared" ca="1" si="133"/>
        <v>#NAME?</v>
      </c>
    </row>
    <row r="156" spans="1:146" hidden="1" x14ac:dyDescent="0.2">
      <c r="A156" s="528" t="e">
        <f ca="1">IF(AND(TRIM($B156)&lt;&gt;"",$E156&lt;&gt;"",$EP156=""),MAX($A$112:A155)+1,"")</f>
        <v>#NAME?</v>
      </c>
      <c r="B156" s="312"/>
      <c r="C156" s="531" t="str">
        <f>IF(ISBLANK(D156)=FALSE,VLOOKUP(D156,Довідники!$B$2:$C$45,2,FALSE),"")</f>
        <v/>
      </c>
      <c r="D156" s="410"/>
      <c r="E156" s="313"/>
      <c r="F156" s="538" t="str">
        <f>_xlfn.CONCAT(IF($X156=Довідники!$E$4,$R$4&amp;",",""),IF($AE156=Довідники!$E$4,$Y$4&amp;",",""),IF($AL156=Довідники!$E$4,$AF$4&amp;",",""),IF($AS156=Довідники!$E$4,$AM$4&amp;",",""),IF($AZ156=Довідники!$E$4,$AT$4&amp;",",""),IF($BG156=Довідники!$E$4,$BA$4&amp;",",""),IF($BN156=Довідники!$E$4,$BH$4&amp;",",""),IF($BU156=Довідники!$E$4,$BO$4&amp;",",""),IF($CB156=Довідники!$E$4,$BV$4&amp;",",""),IF($CI156=Довідники!$E$4,$CC$4&amp;",",""),IF($CP156=Довідники!$E$4,$CJ$4&amp;",",""),IF($CW156=Довідники!$E$4,$CQ$4&amp;",",""),IF($DD156=Довідники!$E$4,$CX$4&amp;",",""),IF($DK156=Довідники!$E$4,$DE$4&amp;",",""))</f>
        <v/>
      </c>
      <c r="G156" s="538" t="str">
        <f>_xlfn.CONCAT(IF($X156=Довідники!$E$3,$R$4&amp;",",""),IF($X156=Довідники!$E$5,$R$4&amp;"*,",""),IF($AE156=Довідники!$E$3,$Y$4&amp;",",""),IF($AE156=Довідники!$E$5,$Y$4&amp;"*,",""),IF($AL156=Довідники!$E$3,$AF$4&amp;",",""),IF($AL156=Довідники!$E$5,$AF$4&amp;"*,",""),IF($AS156=Довідники!$E$3,$AM$4&amp;",",""),IF($AS156=Довідники!$E$5,$AM$4&amp;"*,",""),IF($AZ156=Довідники!$E$3,$AT$4&amp;",",""),IF($AZ156=Довідники!$E$5,$AT$4&amp;"*,",""),IF($BG156=Довідники!$E$3,$BA$4&amp;",",""),IF($BG156=Довідники!$E$5,$BA$4&amp;"*,",""),IF($BN156=Довідники!$E$3,$BH$4&amp;",",""),IF($BN156=Довідники!$E$5,$BH$4&amp;"*,",""),IF($BU156=Довідники!$E$3,$BO$4&amp;",",""),IF($BU156=Довідники!$E$5,$BO$4&amp;"*,",""),IF($CB156=Довідники!$E$3,$BV$4&amp;",",""),IF($CB156=Довідники!$E$5,$BV$4&amp;"*,",""),IF($CI156=Довідники!$E$3,$CC$4&amp;",",""),IF($CI156=Довідники!$E$5,$CC$4&amp;"*,",""),IF($CP156=Довідники!$E$3,$CJ$4&amp;",",""),IF($CP156=Довідники!$E$5,$CJ$4&amp;"*,",""),IF($CW156=Довідники!$E$3,$CQ$4&amp;",",""),IF($CW156=Довідники!$E$5,$CQ$4&amp;"*,",""),IF($DD156=Довідники!$E$3,$CX$4&amp;",",""),IF($DD156=Довідники!$E$5,$CX$4&amp;"*,",""),IF($DK156=Довідники!$E$3,$DE$4&amp;",",""),IF($DK156=Довідники!$E$5,$DE$4&amp;"*,",""))</f>
        <v/>
      </c>
      <c r="H156" s="538" t="str">
        <f>_xlfn.CONCAT(IF($W156=Довідники!$N$4,$R$4&amp;",",""),IF($AD156=Довідники!$N$4,$Y$4&amp;",",""),IF($AK156=Довідники!$N$4,$AF$4&amp;",",""),IF($AR156=Довідники!$N$4,$AM$4&amp;",",""),IF($AY156=Довідники!$N$4,$AT$4&amp;",",""),IF($BF156=Довідники!$N$4,$BA$4&amp;",",""),IF($BM156=Довідники!$N$4,$BH$4&amp;",",""),IF($BT156=Довідники!$N$4,$BO$4&amp;",",""),IF($CA156=Довідники!$N$4,$BV$4&amp;",",""),IF($CH156=Довідники!$N$4,$CC$4&amp;",",""),IF($CO156=Довідники!$N$4,$CJ$4&amp;",",""),IF($CV156=Довідники!$N$4,$CQ$4&amp;",",""),IF($DC156=Довідники!$N$4,$CX$4&amp;",",""),IF($DJ156=Довідники!$N$4,$DE$4&amp;",",""))</f>
        <v/>
      </c>
      <c r="I156" s="538" t="str">
        <f>_xlfn.CONCAT(IF($W156=Довідники!$N$3,$R$4&amp;",",""),IF($AD156=Довідники!$N$3,$Y$4&amp;",",""),IF($AK156=Довідники!$N$3,$AF$4&amp;",",""),IF($AR156=Довідники!$N$3,$AM$4&amp;",",""),IF($AY156=Довідники!$N$3,$AT$4&amp;",",""),IF($BF156=Довідники!$N$3,$BA$4&amp;",",""),IF($BM156=Довідники!$N$3,$BH$4&amp;",",""),IF($BT156=Довідники!$N$3,$BO$4&amp;",",""),IF($CA156=Довідники!$N$3,$BV$4&amp;",",""),IF($CH156=Довідники!$N$3,$CC$4&amp;",",""),IF($CO156=Довідники!$N$3,$CJ$4&amp;",",""),IF($CV156=Довідники!$N$3,$CQ$4&amp;",",""),IF($DC156=Довідники!$N$3,$CX$4&amp;",",""),IF($DJ156=Довідники!$N$3,$DE$4&amp;",",""))</f>
        <v/>
      </c>
      <c r="J156" s="538"/>
      <c r="K156" s="538"/>
      <c r="L156" s="538">
        <f t="shared" ca="1" si="118"/>
        <v>0</v>
      </c>
      <c r="M156" s="539">
        <f t="shared" ca="1" si="119"/>
        <v>0</v>
      </c>
      <c r="N156" s="539">
        <f t="shared" ca="1" si="120"/>
        <v>0</v>
      </c>
      <c r="O156" s="540">
        <f t="shared" ca="1" si="121"/>
        <v>0</v>
      </c>
      <c r="P156" s="541" t="str">
        <f t="shared" si="122"/>
        <v/>
      </c>
      <c r="Q156" s="542" t="str">
        <f>IF(IF(TRIM(P156)="",FALSE,OR($P156&lt;Довідники!$J$8,$P156&gt;Довідники!$K$8)),"!","")</f>
        <v/>
      </c>
      <c r="R156" s="172"/>
      <c r="S156" s="169"/>
      <c r="T156" s="169"/>
      <c r="U156" s="549">
        <f t="shared" si="101"/>
        <v>0</v>
      </c>
      <c r="V156" s="539"/>
      <c r="W156" s="175"/>
      <c r="X156" s="176"/>
      <c r="Y156" s="172"/>
      <c r="Z156" s="169"/>
      <c r="AA156" s="169"/>
      <c r="AB156" s="549">
        <f t="shared" si="102"/>
        <v>0</v>
      </c>
      <c r="AC156" s="539"/>
      <c r="AD156" s="175"/>
      <c r="AE156" s="176"/>
      <c r="AF156" s="172"/>
      <c r="AG156" s="169"/>
      <c r="AH156" s="169"/>
      <c r="AI156" s="549">
        <f t="shared" si="103"/>
        <v>0</v>
      </c>
      <c r="AJ156" s="539"/>
      <c r="AK156" s="175"/>
      <c r="AL156" s="176"/>
      <c r="AM156" s="172"/>
      <c r="AN156" s="169"/>
      <c r="AO156" s="169"/>
      <c r="AP156" s="549">
        <f t="shared" si="104"/>
        <v>0</v>
      </c>
      <c r="AQ156" s="539"/>
      <c r="AR156" s="175"/>
      <c r="AS156" s="176"/>
      <c r="AT156" s="172"/>
      <c r="AU156" s="169"/>
      <c r="AV156" s="169"/>
      <c r="AW156" s="549">
        <f t="shared" si="105"/>
        <v>0</v>
      </c>
      <c r="AX156" s="539"/>
      <c r="AY156" s="175"/>
      <c r="AZ156" s="176"/>
      <c r="BA156" s="172"/>
      <c r="BB156" s="169"/>
      <c r="BC156" s="169"/>
      <c r="BD156" s="549">
        <f t="shared" si="106"/>
        <v>0</v>
      </c>
      <c r="BE156" s="539"/>
      <c r="BF156" s="175"/>
      <c r="BG156" s="176"/>
      <c r="BH156" s="172"/>
      <c r="BI156" s="169"/>
      <c r="BJ156" s="169"/>
      <c r="BK156" s="549">
        <f t="shared" si="107"/>
        <v>0</v>
      </c>
      <c r="BL156" s="539"/>
      <c r="BM156" s="175"/>
      <c r="BN156" s="176"/>
      <c r="BO156" s="172"/>
      <c r="BP156" s="169"/>
      <c r="BQ156" s="169"/>
      <c r="BR156" s="549">
        <f t="shared" si="108"/>
        <v>0</v>
      </c>
      <c r="BS156" s="539"/>
      <c r="BT156" s="175"/>
      <c r="BU156" s="176"/>
      <c r="BV156" s="172"/>
      <c r="BW156" s="169"/>
      <c r="BX156" s="169"/>
      <c r="BY156" s="549">
        <f t="shared" si="109"/>
        <v>0</v>
      </c>
      <c r="BZ156" s="539"/>
      <c r="CA156" s="175"/>
      <c r="CB156" s="176"/>
      <c r="CC156" s="172"/>
      <c r="CD156" s="169"/>
      <c r="CE156" s="169"/>
      <c r="CF156" s="549">
        <f t="shared" si="110"/>
        <v>0</v>
      </c>
      <c r="CG156" s="539"/>
      <c r="CH156" s="175"/>
      <c r="CI156" s="176"/>
      <c r="CJ156" s="172"/>
      <c r="CK156" s="169"/>
      <c r="CL156" s="169"/>
      <c r="CM156" s="549">
        <f t="shared" si="111"/>
        <v>0</v>
      </c>
      <c r="CN156" s="539"/>
      <c r="CO156" s="175"/>
      <c r="CP156" s="176"/>
      <c r="CQ156" s="172"/>
      <c r="CR156" s="169"/>
      <c r="CS156" s="169"/>
      <c r="CT156" s="549">
        <f t="shared" si="112"/>
        <v>0</v>
      </c>
      <c r="CU156" s="539"/>
      <c r="CV156" s="175"/>
      <c r="CW156" s="176"/>
      <c r="CX156" s="361"/>
      <c r="CY156" s="108"/>
      <c r="CZ156" s="108"/>
      <c r="DA156" s="549">
        <f t="shared" si="113"/>
        <v>0</v>
      </c>
      <c r="DB156" s="539"/>
      <c r="DC156" s="439"/>
      <c r="DD156" s="439"/>
      <c r="DE156" s="108"/>
      <c r="DF156" s="108"/>
      <c r="DG156" s="108"/>
      <c r="DH156" s="549">
        <f t="shared" si="114"/>
        <v>0</v>
      </c>
      <c r="DI156" s="539"/>
      <c r="DJ156" s="439"/>
      <c r="DK156" s="440"/>
      <c r="DL156" s="555">
        <f t="shared" ca="1" si="123"/>
        <v>0</v>
      </c>
      <c r="DM156" s="539">
        <f>DN156*Довідники!$H$2</f>
        <v>0</v>
      </c>
      <c r="DN156" s="549">
        <f t="shared" si="115"/>
        <v>0</v>
      </c>
      <c r="DO156" s="541" t="str">
        <f t="shared" si="116"/>
        <v xml:space="preserve"> </v>
      </c>
      <c r="DP156" s="556" t="str">
        <f>IF(OR(DO156&lt;Довідники!$J$3, DO156&gt;Довідники!$K$3), "!", "")</f>
        <v>!</v>
      </c>
      <c r="DQ156" s="557"/>
      <c r="DR156" s="558" t="str">
        <f t="shared" si="117"/>
        <v/>
      </c>
      <c r="DS156" s="528"/>
      <c r="DT156" s="555"/>
      <c r="DU156" s="539"/>
      <c r="DV156" s="539"/>
      <c r="DW156" s="540"/>
      <c r="DX156" s="557"/>
      <c r="DY156" s="568"/>
      <c r="DZ156" s="569"/>
      <c r="EA156" s="570"/>
      <c r="ED156" s="91" t="e">
        <f t="shared" ca="1" si="124"/>
        <v>#NAME?</v>
      </c>
      <c r="EE156" s="91" t="e">
        <f t="shared" ca="1" si="125"/>
        <v>#NAME?</v>
      </c>
      <c r="EF156" s="91" t="e">
        <f t="shared" ca="1" si="126"/>
        <v>#NAME?</v>
      </c>
      <c r="EG156" s="91" t="e">
        <f t="shared" ca="1" si="127"/>
        <v>#NAME?</v>
      </c>
      <c r="EH156" s="91" t="e">
        <f t="shared" ca="1" si="128"/>
        <v>#NAME?</v>
      </c>
      <c r="EI156" s="91" t="e">
        <f t="shared" ca="1" si="129"/>
        <v>#NAME?</v>
      </c>
      <c r="EJ156" s="91" t="e">
        <f t="shared" ca="1" si="130"/>
        <v>#NAME?</v>
      </c>
      <c r="EL156" s="207" t="str">
        <f t="shared" ca="1" si="100"/>
        <v/>
      </c>
      <c r="EM156" s="91" t="str">
        <f t="shared" si="131"/>
        <v/>
      </c>
      <c r="EN156" s="91" t="str" cm="1">
        <f t="array" ref="EN156">IF(OR(SUM(ISTEXT(R156:T156)*1,ISNUMBER(W156:X156)*1)&gt;0,SUM(ISTEXT(Y156:AA156)*1,ISNUMBER(AD156:AE156)*1)&gt;0,SUM(ISTEXT(AF156:AH156)*1,ISNUMBER(AK156:AL156)*1)&gt;0,SUM(ISTEXT(AM156:AO156)*1,ISNUMBER(AR156:AS156)*1)&gt;0,SUM(ISTEXT(AT156:AV156)*1,ISNUMBER(AY156:AZ156)*1)&gt;0,SUM(ISTEXT(BA156:BC156)*1,ISNUMBER(BF156:BG156)*1)&gt;0,SUM(ISTEXT(BH156:BJ156)*1,ISNUMBER(BM156:BN156)*1)&gt;0,SUM(ISTEXT(BO156:BQ156)*1,ISNUMBER(BT156:BU156)*1)&gt;0,SUM(ISTEXT(BV156:BX156)*1,ISNUMBER(CA156:CB156)*1)&gt;0,SUM(ISTEXT(CC156:CE156)*1,ISNUMBER(CH156:CI156)*1)&gt;0,SUM(ISTEXT(CJ156:CL156)*1,ISNUMBER(CO156:CP156)*1)&gt;0,SUM(ISTEXT(CQ156:CS156)*1,ISNUMBER(CV156:CW156)*1)&gt;0),"!","")</f>
        <v/>
      </c>
      <c r="EO156" s="91" t="e">
        <f t="shared" ca="1" si="132"/>
        <v>#NAME?</v>
      </c>
      <c r="EP156" s="74" t="e">
        <f t="shared" ca="1" si="133"/>
        <v>#NAME?</v>
      </c>
    </row>
    <row r="157" spans="1:146" hidden="1" x14ac:dyDescent="0.2">
      <c r="A157" s="528" t="e">
        <f ca="1">IF(AND(TRIM($B157)&lt;&gt;"",$E157&lt;&gt;"",$EP157=""),MAX($A$112:A156)+1,"")</f>
        <v>#NAME?</v>
      </c>
      <c r="B157" s="312"/>
      <c r="C157" s="531" t="str">
        <f>IF(ISBLANK(D157)=FALSE,VLOOKUP(D157,Довідники!$B$2:$C$45,2,FALSE),"")</f>
        <v/>
      </c>
      <c r="D157" s="410"/>
      <c r="E157" s="313"/>
      <c r="F157" s="538" t="str">
        <f>_xlfn.CONCAT(IF($X157=Довідники!$E$4,$R$4&amp;",",""),IF($AE157=Довідники!$E$4,$Y$4&amp;",",""),IF($AL157=Довідники!$E$4,$AF$4&amp;",",""),IF($AS157=Довідники!$E$4,$AM$4&amp;",",""),IF($AZ157=Довідники!$E$4,$AT$4&amp;",",""),IF($BG157=Довідники!$E$4,$BA$4&amp;",",""),IF($BN157=Довідники!$E$4,$BH$4&amp;",",""),IF($BU157=Довідники!$E$4,$BO$4&amp;",",""),IF($CB157=Довідники!$E$4,$BV$4&amp;",",""),IF($CI157=Довідники!$E$4,$CC$4&amp;",",""),IF($CP157=Довідники!$E$4,$CJ$4&amp;",",""),IF($CW157=Довідники!$E$4,$CQ$4&amp;",",""),IF($DD157=Довідники!$E$4,$CX$4&amp;",",""),IF($DK157=Довідники!$E$4,$DE$4&amp;",",""))</f>
        <v/>
      </c>
      <c r="G157" s="538" t="str">
        <f>_xlfn.CONCAT(IF($X157=Довідники!$E$3,$R$4&amp;",",""),IF($X157=Довідники!$E$5,$R$4&amp;"*,",""),IF($AE157=Довідники!$E$3,$Y$4&amp;",",""),IF($AE157=Довідники!$E$5,$Y$4&amp;"*,",""),IF($AL157=Довідники!$E$3,$AF$4&amp;",",""),IF($AL157=Довідники!$E$5,$AF$4&amp;"*,",""),IF($AS157=Довідники!$E$3,$AM$4&amp;",",""),IF($AS157=Довідники!$E$5,$AM$4&amp;"*,",""),IF($AZ157=Довідники!$E$3,$AT$4&amp;",",""),IF($AZ157=Довідники!$E$5,$AT$4&amp;"*,",""),IF($BG157=Довідники!$E$3,$BA$4&amp;",",""),IF($BG157=Довідники!$E$5,$BA$4&amp;"*,",""),IF($BN157=Довідники!$E$3,$BH$4&amp;",",""),IF($BN157=Довідники!$E$5,$BH$4&amp;"*,",""),IF($BU157=Довідники!$E$3,$BO$4&amp;",",""),IF($BU157=Довідники!$E$5,$BO$4&amp;"*,",""),IF($CB157=Довідники!$E$3,$BV$4&amp;",",""),IF($CB157=Довідники!$E$5,$BV$4&amp;"*,",""),IF($CI157=Довідники!$E$3,$CC$4&amp;",",""),IF($CI157=Довідники!$E$5,$CC$4&amp;"*,",""),IF($CP157=Довідники!$E$3,$CJ$4&amp;",",""),IF($CP157=Довідники!$E$5,$CJ$4&amp;"*,",""),IF($CW157=Довідники!$E$3,$CQ$4&amp;",",""),IF($CW157=Довідники!$E$5,$CQ$4&amp;"*,",""),IF($DD157=Довідники!$E$3,$CX$4&amp;",",""),IF($DD157=Довідники!$E$5,$CX$4&amp;"*,",""),IF($DK157=Довідники!$E$3,$DE$4&amp;",",""),IF($DK157=Довідники!$E$5,$DE$4&amp;"*,",""))</f>
        <v/>
      </c>
      <c r="H157" s="538" t="str">
        <f>_xlfn.CONCAT(IF($W157=Довідники!$N$4,$R$4&amp;",",""),IF($AD157=Довідники!$N$4,$Y$4&amp;",",""),IF($AK157=Довідники!$N$4,$AF$4&amp;",",""),IF($AR157=Довідники!$N$4,$AM$4&amp;",",""),IF($AY157=Довідники!$N$4,$AT$4&amp;",",""),IF($BF157=Довідники!$N$4,$BA$4&amp;",",""),IF($BM157=Довідники!$N$4,$BH$4&amp;",",""),IF($BT157=Довідники!$N$4,$BO$4&amp;",",""),IF($CA157=Довідники!$N$4,$BV$4&amp;",",""),IF($CH157=Довідники!$N$4,$CC$4&amp;",",""),IF($CO157=Довідники!$N$4,$CJ$4&amp;",",""),IF($CV157=Довідники!$N$4,$CQ$4&amp;",",""),IF($DC157=Довідники!$N$4,$CX$4&amp;",",""),IF($DJ157=Довідники!$N$4,$DE$4&amp;",",""))</f>
        <v/>
      </c>
      <c r="I157" s="538" t="str">
        <f>_xlfn.CONCAT(IF($W157=Довідники!$N$3,$R$4&amp;",",""),IF($AD157=Довідники!$N$3,$Y$4&amp;",",""),IF($AK157=Довідники!$N$3,$AF$4&amp;",",""),IF($AR157=Довідники!$N$3,$AM$4&amp;",",""),IF($AY157=Довідники!$N$3,$AT$4&amp;",",""),IF($BF157=Довідники!$N$3,$BA$4&amp;",",""),IF($BM157=Довідники!$N$3,$BH$4&amp;",",""),IF($BT157=Довідники!$N$3,$BO$4&amp;",",""),IF($CA157=Довідники!$N$3,$BV$4&amp;",",""),IF($CH157=Довідники!$N$3,$CC$4&amp;",",""),IF($CO157=Довідники!$N$3,$CJ$4&amp;",",""),IF($CV157=Довідники!$N$3,$CQ$4&amp;",",""),IF($DC157=Довідники!$N$3,$CX$4&amp;",",""),IF($DJ157=Довідники!$N$3,$DE$4&amp;",",""))</f>
        <v/>
      </c>
      <c r="J157" s="538"/>
      <c r="K157" s="538"/>
      <c r="L157" s="538">
        <f t="shared" ca="1" si="118"/>
        <v>0</v>
      </c>
      <c r="M157" s="539">
        <f t="shared" ca="1" si="119"/>
        <v>0</v>
      </c>
      <c r="N157" s="539">
        <f t="shared" ca="1" si="120"/>
        <v>0</v>
      </c>
      <c r="O157" s="540">
        <f t="shared" ca="1" si="121"/>
        <v>0</v>
      </c>
      <c r="P157" s="541" t="str">
        <f t="shared" si="122"/>
        <v/>
      </c>
      <c r="Q157" s="542" t="str">
        <f>IF(IF(TRIM(P157)="",FALSE,OR($P157&lt;Довідники!$J$8,$P157&gt;Довідники!$K$8)),"!","")</f>
        <v/>
      </c>
      <c r="R157" s="172"/>
      <c r="S157" s="169"/>
      <c r="T157" s="169"/>
      <c r="U157" s="549">
        <f t="shared" si="101"/>
        <v>0</v>
      </c>
      <c r="V157" s="539"/>
      <c r="W157" s="175"/>
      <c r="X157" s="176"/>
      <c r="Y157" s="172"/>
      <c r="Z157" s="169"/>
      <c r="AA157" s="169"/>
      <c r="AB157" s="549">
        <f t="shared" si="102"/>
        <v>0</v>
      </c>
      <c r="AC157" s="539"/>
      <c r="AD157" s="175"/>
      <c r="AE157" s="176"/>
      <c r="AF157" s="172"/>
      <c r="AG157" s="169"/>
      <c r="AH157" s="169"/>
      <c r="AI157" s="549">
        <f t="shared" si="103"/>
        <v>0</v>
      </c>
      <c r="AJ157" s="539"/>
      <c r="AK157" s="175"/>
      <c r="AL157" s="176"/>
      <c r="AM157" s="172"/>
      <c r="AN157" s="169"/>
      <c r="AO157" s="169"/>
      <c r="AP157" s="549">
        <f t="shared" si="104"/>
        <v>0</v>
      </c>
      <c r="AQ157" s="539"/>
      <c r="AR157" s="175"/>
      <c r="AS157" s="176"/>
      <c r="AT157" s="172"/>
      <c r="AU157" s="169"/>
      <c r="AV157" s="169"/>
      <c r="AW157" s="549">
        <f t="shared" si="105"/>
        <v>0</v>
      </c>
      <c r="AX157" s="539"/>
      <c r="AY157" s="175"/>
      <c r="AZ157" s="176"/>
      <c r="BA157" s="172"/>
      <c r="BB157" s="169"/>
      <c r="BC157" s="169"/>
      <c r="BD157" s="549">
        <f t="shared" si="106"/>
        <v>0</v>
      </c>
      <c r="BE157" s="539"/>
      <c r="BF157" s="175"/>
      <c r="BG157" s="176"/>
      <c r="BH157" s="172"/>
      <c r="BI157" s="169"/>
      <c r="BJ157" s="169"/>
      <c r="BK157" s="549">
        <f t="shared" si="107"/>
        <v>0</v>
      </c>
      <c r="BL157" s="539"/>
      <c r="BM157" s="175"/>
      <c r="BN157" s="176"/>
      <c r="BO157" s="172"/>
      <c r="BP157" s="169"/>
      <c r="BQ157" s="169"/>
      <c r="BR157" s="549">
        <f t="shared" si="108"/>
        <v>0</v>
      </c>
      <c r="BS157" s="539"/>
      <c r="BT157" s="175"/>
      <c r="BU157" s="176"/>
      <c r="BV157" s="172"/>
      <c r="BW157" s="169"/>
      <c r="BX157" s="169"/>
      <c r="BY157" s="549">
        <f t="shared" si="109"/>
        <v>0</v>
      </c>
      <c r="BZ157" s="539"/>
      <c r="CA157" s="175"/>
      <c r="CB157" s="176"/>
      <c r="CC157" s="172"/>
      <c r="CD157" s="169"/>
      <c r="CE157" s="169"/>
      <c r="CF157" s="549">
        <f t="shared" si="110"/>
        <v>0</v>
      </c>
      <c r="CG157" s="539"/>
      <c r="CH157" s="175"/>
      <c r="CI157" s="176"/>
      <c r="CJ157" s="172"/>
      <c r="CK157" s="169"/>
      <c r="CL157" s="169"/>
      <c r="CM157" s="549">
        <f t="shared" si="111"/>
        <v>0</v>
      </c>
      <c r="CN157" s="539"/>
      <c r="CO157" s="175"/>
      <c r="CP157" s="176"/>
      <c r="CQ157" s="172"/>
      <c r="CR157" s="169"/>
      <c r="CS157" s="169"/>
      <c r="CT157" s="549">
        <f t="shared" si="112"/>
        <v>0</v>
      </c>
      <c r="CU157" s="539"/>
      <c r="CV157" s="175"/>
      <c r="CW157" s="176"/>
      <c r="CX157" s="361"/>
      <c r="CY157" s="108"/>
      <c r="CZ157" s="108"/>
      <c r="DA157" s="549">
        <f t="shared" si="113"/>
        <v>0</v>
      </c>
      <c r="DB157" s="539"/>
      <c r="DC157" s="439"/>
      <c r="DD157" s="439"/>
      <c r="DE157" s="108"/>
      <c r="DF157" s="108"/>
      <c r="DG157" s="108"/>
      <c r="DH157" s="549">
        <f t="shared" si="114"/>
        <v>0</v>
      </c>
      <c r="DI157" s="539"/>
      <c r="DJ157" s="439"/>
      <c r="DK157" s="440"/>
      <c r="DL157" s="555">
        <f t="shared" ca="1" si="123"/>
        <v>0</v>
      </c>
      <c r="DM157" s="539">
        <f>DN157*Довідники!$H$2</f>
        <v>0</v>
      </c>
      <c r="DN157" s="549">
        <f t="shared" si="115"/>
        <v>0</v>
      </c>
      <c r="DO157" s="541" t="str">
        <f t="shared" si="116"/>
        <v xml:space="preserve"> </v>
      </c>
      <c r="DP157" s="556" t="str">
        <f>IF(OR(DO157&lt;Довідники!$J$3, DO157&gt;Довідники!$K$3), "!", "")</f>
        <v>!</v>
      </c>
      <c r="DQ157" s="557"/>
      <c r="DR157" s="558" t="str">
        <f t="shared" si="117"/>
        <v/>
      </c>
      <c r="DS157" s="528"/>
      <c r="DT157" s="555"/>
      <c r="DU157" s="539"/>
      <c r="DV157" s="539"/>
      <c r="DW157" s="540"/>
      <c r="DX157" s="557"/>
      <c r="DY157" s="568"/>
      <c r="DZ157" s="569"/>
      <c r="EA157" s="570"/>
      <c r="ED157" s="91" t="e">
        <f t="shared" ca="1" si="124"/>
        <v>#NAME?</v>
      </c>
      <c r="EE157" s="91" t="e">
        <f t="shared" ca="1" si="125"/>
        <v>#NAME?</v>
      </c>
      <c r="EF157" s="91" t="e">
        <f t="shared" ca="1" si="126"/>
        <v>#NAME?</v>
      </c>
      <c r="EG157" s="91" t="e">
        <f t="shared" ca="1" si="127"/>
        <v>#NAME?</v>
      </c>
      <c r="EH157" s="91" t="e">
        <f t="shared" ca="1" si="128"/>
        <v>#NAME?</v>
      </c>
      <c r="EI157" s="91" t="e">
        <f t="shared" ca="1" si="129"/>
        <v>#NAME?</v>
      </c>
      <c r="EJ157" s="91" t="e">
        <f t="shared" ca="1" si="130"/>
        <v>#NAME?</v>
      </c>
      <c r="EL157" s="207" t="str">
        <f t="shared" ca="1" si="100"/>
        <v/>
      </c>
      <c r="EM157" s="91" t="str">
        <f t="shared" si="131"/>
        <v/>
      </c>
      <c r="EN157" s="91" t="str" cm="1">
        <f t="array" ref="EN157">IF(OR(SUM(ISTEXT(R157:T157)*1,ISNUMBER(W157:X157)*1)&gt;0,SUM(ISTEXT(Y157:AA157)*1,ISNUMBER(AD157:AE157)*1)&gt;0,SUM(ISTEXT(AF157:AH157)*1,ISNUMBER(AK157:AL157)*1)&gt;0,SUM(ISTEXT(AM157:AO157)*1,ISNUMBER(AR157:AS157)*1)&gt;0,SUM(ISTEXT(AT157:AV157)*1,ISNUMBER(AY157:AZ157)*1)&gt;0,SUM(ISTEXT(BA157:BC157)*1,ISNUMBER(BF157:BG157)*1)&gt;0,SUM(ISTEXT(BH157:BJ157)*1,ISNUMBER(BM157:BN157)*1)&gt;0,SUM(ISTEXT(BO157:BQ157)*1,ISNUMBER(BT157:BU157)*1)&gt;0,SUM(ISTEXT(BV157:BX157)*1,ISNUMBER(CA157:CB157)*1)&gt;0,SUM(ISTEXT(CC157:CE157)*1,ISNUMBER(CH157:CI157)*1)&gt;0,SUM(ISTEXT(CJ157:CL157)*1,ISNUMBER(CO157:CP157)*1)&gt;0,SUM(ISTEXT(CQ157:CS157)*1,ISNUMBER(CV157:CW157)*1)&gt;0),"!","")</f>
        <v/>
      </c>
      <c r="EO157" s="91" t="e">
        <f t="shared" ca="1" si="132"/>
        <v>#NAME?</v>
      </c>
      <c r="EP157" s="74" t="e">
        <f t="shared" ca="1" si="133"/>
        <v>#NAME?</v>
      </c>
    </row>
    <row r="158" spans="1:146" hidden="1" x14ac:dyDescent="0.2">
      <c r="A158" s="528" t="e">
        <f ca="1">IF(AND(TRIM($B158)&lt;&gt;"",$E158&lt;&gt;"",$EP158=""),MAX($A$112:A157)+1,"")</f>
        <v>#NAME?</v>
      </c>
      <c r="B158" s="312"/>
      <c r="C158" s="531" t="str">
        <f>IF(ISBLANK(D158)=FALSE,VLOOKUP(D158,Довідники!$B$2:$C$45,2,FALSE),"")</f>
        <v/>
      </c>
      <c r="D158" s="410"/>
      <c r="E158" s="313"/>
      <c r="F158" s="538" t="str">
        <f>_xlfn.CONCAT(IF($X158=Довідники!$E$4,$R$4&amp;",",""),IF($AE158=Довідники!$E$4,$Y$4&amp;",",""),IF($AL158=Довідники!$E$4,$AF$4&amp;",",""),IF($AS158=Довідники!$E$4,$AM$4&amp;",",""),IF($AZ158=Довідники!$E$4,$AT$4&amp;",",""),IF($BG158=Довідники!$E$4,$BA$4&amp;",",""),IF($BN158=Довідники!$E$4,$BH$4&amp;",",""),IF($BU158=Довідники!$E$4,$BO$4&amp;",",""),IF($CB158=Довідники!$E$4,$BV$4&amp;",",""),IF($CI158=Довідники!$E$4,$CC$4&amp;",",""),IF($CP158=Довідники!$E$4,$CJ$4&amp;",",""),IF($CW158=Довідники!$E$4,$CQ$4&amp;",",""),IF($DD158=Довідники!$E$4,$CX$4&amp;",",""),IF($DK158=Довідники!$E$4,$DE$4&amp;",",""))</f>
        <v/>
      </c>
      <c r="G158" s="538" t="str">
        <f>_xlfn.CONCAT(IF($X158=Довідники!$E$3,$R$4&amp;",",""),IF($X158=Довідники!$E$5,$R$4&amp;"*,",""),IF($AE158=Довідники!$E$3,$Y$4&amp;",",""),IF($AE158=Довідники!$E$5,$Y$4&amp;"*,",""),IF($AL158=Довідники!$E$3,$AF$4&amp;",",""),IF($AL158=Довідники!$E$5,$AF$4&amp;"*,",""),IF($AS158=Довідники!$E$3,$AM$4&amp;",",""),IF($AS158=Довідники!$E$5,$AM$4&amp;"*,",""),IF($AZ158=Довідники!$E$3,$AT$4&amp;",",""),IF($AZ158=Довідники!$E$5,$AT$4&amp;"*,",""),IF($BG158=Довідники!$E$3,$BA$4&amp;",",""),IF($BG158=Довідники!$E$5,$BA$4&amp;"*,",""),IF($BN158=Довідники!$E$3,$BH$4&amp;",",""),IF($BN158=Довідники!$E$5,$BH$4&amp;"*,",""),IF($BU158=Довідники!$E$3,$BO$4&amp;",",""),IF($BU158=Довідники!$E$5,$BO$4&amp;"*,",""),IF($CB158=Довідники!$E$3,$BV$4&amp;",",""),IF($CB158=Довідники!$E$5,$BV$4&amp;"*,",""),IF($CI158=Довідники!$E$3,$CC$4&amp;",",""),IF($CI158=Довідники!$E$5,$CC$4&amp;"*,",""),IF($CP158=Довідники!$E$3,$CJ$4&amp;",",""),IF($CP158=Довідники!$E$5,$CJ$4&amp;"*,",""),IF($CW158=Довідники!$E$3,$CQ$4&amp;",",""),IF($CW158=Довідники!$E$5,$CQ$4&amp;"*,",""),IF($DD158=Довідники!$E$3,$CX$4&amp;",",""),IF($DD158=Довідники!$E$5,$CX$4&amp;"*,",""),IF($DK158=Довідники!$E$3,$DE$4&amp;",",""),IF($DK158=Довідники!$E$5,$DE$4&amp;"*,",""))</f>
        <v/>
      </c>
      <c r="H158" s="538" t="str">
        <f>_xlfn.CONCAT(IF($W158=Довідники!$N$4,$R$4&amp;",",""),IF($AD158=Довідники!$N$4,$Y$4&amp;",",""),IF($AK158=Довідники!$N$4,$AF$4&amp;",",""),IF($AR158=Довідники!$N$4,$AM$4&amp;",",""),IF($AY158=Довідники!$N$4,$AT$4&amp;",",""),IF($BF158=Довідники!$N$4,$BA$4&amp;",",""),IF($BM158=Довідники!$N$4,$BH$4&amp;",",""),IF($BT158=Довідники!$N$4,$BO$4&amp;",",""),IF($CA158=Довідники!$N$4,$BV$4&amp;",",""),IF($CH158=Довідники!$N$4,$CC$4&amp;",",""),IF($CO158=Довідники!$N$4,$CJ$4&amp;",",""),IF($CV158=Довідники!$N$4,$CQ$4&amp;",",""),IF($DC158=Довідники!$N$4,$CX$4&amp;",",""),IF($DJ158=Довідники!$N$4,$DE$4&amp;",",""))</f>
        <v/>
      </c>
      <c r="I158" s="538" t="str">
        <f>_xlfn.CONCAT(IF($W158=Довідники!$N$3,$R$4&amp;",",""),IF($AD158=Довідники!$N$3,$Y$4&amp;",",""),IF($AK158=Довідники!$N$3,$AF$4&amp;",",""),IF($AR158=Довідники!$N$3,$AM$4&amp;",",""),IF($AY158=Довідники!$N$3,$AT$4&amp;",",""),IF($BF158=Довідники!$N$3,$BA$4&amp;",",""),IF($BM158=Довідники!$N$3,$BH$4&amp;",",""),IF($BT158=Довідники!$N$3,$BO$4&amp;",",""),IF($CA158=Довідники!$N$3,$BV$4&amp;",",""),IF($CH158=Довідники!$N$3,$CC$4&amp;",",""),IF($CO158=Довідники!$N$3,$CJ$4&amp;",",""),IF($CV158=Довідники!$N$3,$CQ$4&amp;",",""),IF($DC158=Довідники!$N$3,$CX$4&amp;",",""),IF($DJ158=Довідники!$N$3,$DE$4&amp;",",""))</f>
        <v/>
      </c>
      <c r="J158" s="538"/>
      <c r="K158" s="538"/>
      <c r="L158" s="538">
        <f t="shared" ca="1" si="118"/>
        <v>0</v>
      </c>
      <c r="M158" s="539">
        <f t="shared" ca="1" si="119"/>
        <v>0</v>
      </c>
      <c r="N158" s="539">
        <f t="shared" ca="1" si="120"/>
        <v>0</v>
      </c>
      <c r="O158" s="540">
        <f t="shared" ca="1" si="121"/>
        <v>0</v>
      </c>
      <c r="P158" s="541" t="str">
        <f t="shared" si="122"/>
        <v/>
      </c>
      <c r="Q158" s="542" t="str">
        <f>IF(IF(TRIM(P158)="",FALSE,OR($P158&lt;Довідники!$J$8,$P158&gt;Довідники!$K$8)),"!","")</f>
        <v/>
      </c>
      <c r="R158" s="172"/>
      <c r="S158" s="169"/>
      <c r="T158" s="169"/>
      <c r="U158" s="549">
        <f t="shared" si="101"/>
        <v>0</v>
      </c>
      <c r="V158" s="539"/>
      <c r="W158" s="175"/>
      <c r="X158" s="176"/>
      <c r="Y158" s="172"/>
      <c r="Z158" s="169"/>
      <c r="AA158" s="169"/>
      <c r="AB158" s="549">
        <f t="shared" si="102"/>
        <v>0</v>
      </c>
      <c r="AC158" s="539"/>
      <c r="AD158" s="175"/>
      <c r="AE158" s="176"/>
      <c r="AF158" s="172"/>
      <c r="AG158" s="169"/>
      <c r="AH158" s="169"/>
      <c r="AI158" s="549">
        <f t="shared" si="103"/>
        <v>0</v>
      </c>
      <c r="AJ158" s="539"/>
      <c r="AK158" s="175"/>
      <c r="AL158" s="176"/>
      <c r="AM158" s="172"/>
      <c r="AN158" s="169"/>
      <c r="AO158" s="169"/>
      <c r="AP158" s="549">
        <f t="shared" si="104"/>
        <v>0</v>
      </c>
      <c r="AQ158" s="539"/>
      <c r="AR158" s="175"/>
      <c r="AS158" s="176"/>
      <c r="AT158" s="172"/>
      <c r="AU158" s="169"/>
      <c r="AV158" s="169"/>
      <c r="AW158" s="549">
        <f t="shared" si="105"/>
        <v>0</v>
      </c>
      <c r="AX158" s="539"/>
      <c r="AY158" s="175"/>
      <c r="AZ158" s="176"/>
      <c r="BA158" s="172"/>
      <c r="BB158" s="169"/>
      <c r="BC158" s="169"/>
      <c r="BD158" s="549">
        <f t="shared" si="106"/>
        <v>0</v>
      </c>
      <c r="BE158" s="539"/>
      <c r="BF158" s="175"/>
      <c r="BG158" s="176"/>
      <c r="BH158" s="172"/>
      <c r="BI158" s="169"/>
      <c r="BJ158" s="169"/>
      <c r="BK158" s="549">
        <f t="shared" si="107"/>
        <v>0</v>
      </c>
      <c r="BL158" s="539"/>
      <c r="BM158" s="175"/>
      <c r="BN158" s="176"/>
      <c r="BO158" s="172"/>
      <c r="BP158" s="169"/>
      <c r="BQ158" s="169"/>
      <c r="BR158" s="549">
        <f t="shared" si="108"/>
        <v>0</v>
      </c>
      <c r="BS158" s="539"/>
      <c r="BT158" s="175"/>
      <c r="BU158" s="176"/>
      <c r="BV158" s="172"/>
      <c r="BW158" s="169"/>
      <c r="BX158" s="169"/>
      <c r="BY158" s="549">
        <f t="shared" si="109"/>
        <v>0</v>
      </c>
      <c r="BZ158" s="539"/>
      <c r="CA158" s="175"/>
      <c r="CB158" s="176"/>
      <c r="CC158" s="172"/>
      <c r="CD158" s="169"/>
      <c r="CE158" s="169"/>
      <c r="CF158" s="549">
        <f t="shared" si="110"/>
        <v>0</v>
      </c>
      <c r="CG158" s="539"/>
      <c r="CH158" s="175"/>
      <c r="CI158" s="176"/>
      <c r="CJ158" s="172"/>
      <c r="CK158" s="169"/>
      <c r="CL158" s="169"/>
      <c r="CM158" s="549">
        <f t="shared" si="111"/>
        <v>0</v>
      </c>
      <c r="CN158" s="539"/>
      <c r="CO158" s="175"/>
      <c r="CP158" s="176"/>
      <c r="CQ158" s="172"/>
      <c r="CR158" s="169"/>
      <c r="CS158" s="169"/>
      <c r="CT158" s="549">
        <f t="shared" si="112"/>
        <v>0</v>
      </c>
      <c r="CU158" s="539"/>
      <c r="CV158" s="175"/>
      <c r="CW158" s="176"/>
      <c r="CX158" s="361"/>
      <c r="CY158" s="108"/>
      <c r="CZ158" s="108"/>
      <c r="DA158" s="549">
        <f t="shared" si="113"/>
        <v>0</v>
      </c>
      <c r="DB158" s="539"/>
      <c r="DC158" s="439"/>
      <c r="DD158" s="439"/>
      <c r="DE158" s="108"/>
      <c r="DF158" s="108"/>
      <c r="DG158" s="108"/>
      <c r="DH158" s="549">
        <f t="shared" si="114"/>
        <v>0</v>
      </c>
      <c r="DI158" s="539"/>
      <c r="DJ158" s="439"/>
      <c r="DK158" s="440"/>
      <c r="DL158" s="555">
        <f t="shared" ca="1" si="123"/>
        <v>0</v>
      </c>
      <c r="DM158" s="539">
        <f>DN158*Довідники!$H$2</f>
        <v>0</v>
      </c>
      <c r="DN158" s="549">
        <f t="shared" si="115"/>
        <v>0</v>
      </c>
      <c r="DO158" s="541" t="str">
        <f t="shared" si="116"/>
        <v xml:space="preserve"> </v>
      </c>
      <c r="DP158" s="556" t="str">
        <f>IF(OR(DO158&lt;Довідники!$J$3, DO158&gt;Довідники!$K$3), "!", "")</f>
        <v>!</v>
      </c>
      <c r="DQ158" s="557"/>
      <c r="DR158" s="558" t="str">
        <f t="shared" si="117"/>
        <v/>
      </c>
      <c r="DS158" s="528"/>
      <c r="DT158" s="555"/>
      <c r="DU158" s="539"/>
      <c r="DV158" s="539"/>
      <c r="DW158" s="540"/>
      <c r="DX158" s="557"/>
      <c r="DY158" s="568"/>
      <c r="DZ158" s="569"/>
      <c r="EA158" s="570"/>
      <c r="ED158" s="91" t="e">
        <f t="shared" ca="1" si="124"/>
        <v>#NAME?</v>
      </c>
      <c r="EE158" s="91" t="e">
        <f t="shared" ca="1" si="125"/>
        <v>#NAME?</v>
      </c>
      <c r="EF158" s="91" t="e">
        <f t="shared" ca="1" si="126"/>
        <v>#NAME?</v>
      </c>
      <c r="EG158" s="91" t="e">
        <f t="shared" ca="1" si="127"/>
        <v>#NAME?</v>
      </c>
      <c r="EH158" s="91" t="e">
        <f t="shared" ca="1" si="128"/>
        <v>#NAME?</v>
      </c>
      <c r="EI158" s="91" t="e">
        <f t="shared" ca="1" si="129"/>
        <v>#NAME?</v>
      </c>
      <c r="EJ158" s="91" t="e">
        <f t="shared" ca="1" si="130"/>
        <v>#NAME?</v>
      </c>
      <c r="EL158" s="207" t="str">
        <f t="shared" ca="1" si="100"/>
        <v/>
      </c>
      <c r="EM158" s="91" t="str">
        <f t="shared" si="131"/>
        <v/>
      </c>
      <c r="EN158" s="91" t="str" cm="1">
        <f t="array" ref="EN158">IF(OR(SUM(ISTEXT(R158:T158)*1,ISNUMBER(W158:X158)*1)&gt;0,SUM(ISTEXT(Y158:AA158)*1,ISNUMBER(AD158:AE158)*1)&gt;0,SUM(ISTEXT(AF158:AH158)*1,ISNUMBER(AK158:AL158)*1)&gt;0,SUM(ISTEXT(AM158:AO158)*1,ISNUMBER(AR158:AS158)*1)&gt;0,SUM(ISTEXT(AT158:AV158)*1,ISNUMBER(AY158:AZ158)*1)&gt;0,SUM(ISTEXT(BA158:BC158)*1,ISNUMBER(BF158:BG158)*1)&gt;0,SUM(ISTEXT(BH158:BJ158)*1,ISNUMBER(BM158:BN158)*1)&gt;0,SUM(ISTEXT(BO158:BQ158)*1,ISNUMBER(BT158:BU158)*1)&gt;0,SUM(ISTEXT(BV158:BX158)*1,ISNUMBER(CA158:CB158)*1)&gt;0,SUM(ISTEXT(CC158:CE158)*1,ISNUMBER(CH158:CI158)*1)&gt;0,SUM(ISTEXT(CJ158:CL158)*1,ISNUMBER(CO158:CP158)*1)&gt;0,SUM(ISTEXT(CQ158:CS158)*1,ISNUMBER(CV158:CW158)*1)&gt;0),"!","")</f>
        <v/>
      </c>
      <c r="EO158" s="91" t="e">
        <f t="shared" ca="1" si="132"/>
        <v>#NAME?</v>
      </c>
      <c r="EP158" s="74" t="e">
        <f t="shared" ca="1" si="133"/>
        <v>#NAME?</v>
      </c>
    </row>
    <row r="159" spans="1:146" hidden="1" x14ac:dyDescent="0.2">
      <c r="A159" s="528" t="e">
        <f ca="1">IF(AND(TRIM($B159)&lt;&gt;"",$E159&lt;&gt;"",$EP159=""),MAX($A$112:A158)+1,"")</f>
        <v>#NAME?</v>
      </c>
      <c r="B159" s="312"/>
      <c r="C159" s="531" t="str">
        <f>IF(ISBLANK(D159)=FALSE,VLOOKUP(D159,Довідники!$B$2:$C$45,2,FALSE),"")</f>
        <v/>
      </c>
      <c r="D159" s="410"/>
      <c r="E159" s="313"/>
      <c r="F159" s="538" t="str">
        <f>_xlfn.CONCAT(IF($X159=Довідники!$E$4,$R$4&amp;",",""),IF($AE159=Довідники!$E$4,$Y$4&amp;",",""),IF($AL159=Довідники!$E$4,$AF$4&amp;",",""),IF($AS159=Довідники!$E$4,$AM$4&amp;",",""),IF($AZ159=Довідники!$E$4,$AT$4&amp;",",""),IF($BG159=Довідники!$E$4,$BA$4&amp;",",""),IF($BN159=Довідники!$E$4,$BH$4&amp;",",""),IF($BU159=Довідники!$E$4,$BO$4&amp;",",""),IF($CB159=Довідники!$E$4,$BV$4&amp;",",""),IF($CI159=Довідники!$E$4,$CC$4&amp;",",""),IF($CP159=Довідники!$E$4,$CJ$4&amp;",",""),IF($CW159=Довідники!$E$4,$CQ$4&amp;",",""),IF($DD159=Довідники!$E$4,$CX$4&amp;",",""),IF($DK159=Довідники!$E$4,$DE$4&amp;",",""))</f>
        <v/>
      </c>
      <c r="G159" s="538" t="str">
        <f>_xlfn.CONCAT(IF($X159=Довідники!$E$3,$R$4&amp;",",""),IF($X159=Довідники!$E$5,$R$4&amp;"*,",""),IF($AE159=Довідники!$E$3,$Y$4&amp;",",""),IF($AE159=Довідники!$E$5,$Y$4&amp;"*,",""),IF($AL159=Довідники!$E$3,$AF$4&amp;",",""),IF($AL159=Довідники!$E$5,$AF$4&amp;"*,",""),IF($AS159=Довідники!$E$3,$AM$4&amp;",",""),IF($AS159=Довідники!$E$5,$AM$4&amp;"*,",""),IF($AZ159=Довідники!$E$3,$AT$4&amp;",",""),IF($AZ159=Довідники!$E$5,$AT$4&amp;"*,",""),IF($BG159=Довідники!$E$3,$BA$4&amp;",",""),IF($BG159=Довідники!$E$5,$BA$4&amp;"*,",""),IF($BN159=Довідники!$E$3,$BH$4&amp;",",""),IF($BN159=Довідники!$E$5,$BH$4&amp;"*,",""),IF($BU159=Довідники!$E$3,$BO$4&amp;",",""),IF($BU159=Довідники!$E$5,$BO$4&amp;"*,",""),IF($CB159=Довідники!$E$3,$BV$4&amp;",",""),IF($CB159=Довідники!$E$5,$BV$4&amp;"*,",""),IF($CI159=Довідники!$E$3,$CC$4&amp;",",""),IF($CI159=Довідники!$E$5,$CC$4&amp;"*,",""),IF($CP159=Довідники!$E$3,$CJ$4&amp;",",""),IF($CP159=Довідники!$E$5,$CJ$4&amp;"*,",""),IF($CW159=Довідники!$E$3,$CQ$4&amp;",",""),IF($CW159=Довідники!$E$5,$CQ$4&amp;"*,",""),IF($DD159=Довідники!$E$3,$CX$4&amp;",",""),IF($DD159=Довідники!$E$5,$CX$4&amp;"*,",""),IF($DK159=Довідники!$E$3,$DE$4&amp;",",""),IF($DK159=Довідники!$E$5,$DE$4&amp;"*,",""))</f>
        <v/>
      </c>
      <c r="H159" s="538" t="str">
        <f>_xlfn.CONCAT(IF($W159=Довідники!$N$4,$R$4&amp;",",""),IF($AD159=Довідники!$N$4,$Y$4&amp;",",""),IF($AK159=Довідники!$N$4,$AF$4&amp;",",""),IF($AR159=Довідники!$N$4,$AM$4&amp;",",""),IF($AY159=Довідники!$N$4,$AT$4&amp;",",""),IF($BF159=Довідники!$N$4,$BA$4&amp;",",""),IF($BM159=Довідники!$N$4,$BH$4&amp;",",""),IF($BT159=Довідники!$N$4,$BO$4&amp;",",""),IF($CA159=Довідники!$N$4,$BV$4&amp;",",""),IF($CH159=Довідники!$N$4,$CC$4&amp;",",""),IF($CO159=Довідники!$N$4,$CJ$4&amp;",",""),IF($CV159=Довідники!$N$4,$CQ$4&amp;",",""),IF($DC159=Довідники!$N$4,$CX$4&amp;",",""),IF($DJ159=Довідники!$N$4,$DE$4&amp;",",""))</f>
        <v/>
      </c>
      <c r="I159" s="538" t="str">
        <f>_xlfn.CONCAT(IF($W159=Довідники!$N$3,$R$4&amp;",",""),IF($AD159=Довідники!$N$3,$Y$4&amp;",",""),IF($AK159=Довідники!$N$3,$AF$4&amp;",",""),IF($AR159=Довідники!$N$3,$AM$4&amp;",",""),IF($AY159=Довідники!$N$3,$AT$4&amp;",",""),IF($BF159=Довідники!$N$3,$BA$4&amp;",",""),IF($BM159=Довідники!$N$3,$BH$4&amp;",",""),IF($BT159=Довідники!$N$3,$BO$4&amp;",",""),IF($CA159=Довідники!$N$3,$BV$4&amp;",",""),IF($CH159=Довідники!$N$3,$CC$4&amp;",",""),IF($CO159=Довідники!$N$3,$CJ$4&amp;",",""),IF($CV159=Довідники!$N$3,$CQ$4&amp;",",""),IF($DC159=Довідники!$N$3,$CX$4&amp;",",""),IF($DJ159=Довідники!$N$3,$DE$4&amp;",",""))</f>
        <v/>
      </c>
      <c r="J159" s="538"/>
      <c r="K159" s="538"/>
      <c r="L159" s="538">
        <f t="shared" ca="1" si="118"/>
        <v>0</v>
      </c>
      <c r="M159" s="539">
        <f t="shared" ca="1" si="119"/>
        <v>0</v>
      </c>
      <c r="N159" s="539">
        <f t="shared" ca="1" si="120"/>
        <v>0</v>
      </c>
      <c r="O159" s="540">
        <f t="shared" ca="1" si="121"/>
        <v>0</v>
      </c>
      <c r="P159" s="541" t="str">
        <f t="shared" si="122"/>
        <v/>
      </c>
      <c r="Q159" s="542" t="str">
        <f>IF(IF(TRIM(P159)="",FALSE,OR($P159&lt;Довідники!$J$8,$P159&gt;Довідники!$K$8)),"!","")</f>
        <v/>
      </c>
      <c r="R159" s="172"/>
      <c r="S159" s="169"/>
      <c r="T159" s="169"/>
      <c r="U159" s="549">
        <f t="shared" si="101"/>
        <v>0</v>
      </c>
      <c r="V159" s="539"/>
      <c r="W159" s="175"/>
      <c r="X159" s="176"/>
      <c r="Y159" s="172"/>
      <c r="Z159" s="169"/>
      <c r="AA159" s="169"/>
      <c r="AB159" s="549">
        <f t="shared" si="102"/>
        <v>0</v>
      </c>
      <c r="AC159" s="539"/>
      <c r="AD159" s="175"/>
      <c r="AE159" s="176"/>
      <c r="AF159" s="172"/>
      <c r="AG159" s="169"/>
      <c r="AH159" s="169"/>
      <c r="AI159" s="549">
        <f t="shared" si="103"/>
        <v>0</v>
      </c>
      <c r="AJ159" s="539"/>
      <c r="AK159" s="175"/>
      <c r="AL159" s="176"/>
      <c r="AM159" s="172"/>
      <c r="AN159" s="169"/>
      <c r="AO159" s="169"/>
      <c r="AP159" s="549">
        <f t="shared" si="104"/>
        <v>0</v>
      </c>
      <c r="AQ159" s="539"/>
      <c r="AR159" s="175"/>
      <c r="AS159" s="176"/>
      <c r="AT159" s="172"/>
      <c r="AU159" s="169"/>
      <c r="AV159" s="169"/>
      <c r="AW159" s="549">
        <f t="shared" si="105"/>
        <v>0</v>
      </c>
      <c r="AX159" s="539"/>
      <c r="AY159" s="175"/>
      <c r="AZ159" s="176"/>
      <c r="BA159" s="172"/>
      <c r="BB159" s="169"/>
      <c r="BC159" s="169"/>
      <c r="BD159" s="549">
        <f t="shared" si="106"/>
        <v>0</v>
      </c>
      <c r="BE159" s="539"/>
      <c r="BF159" s="175"/>
      <c r="BG159" s="176"/>
      <c r="BH159" s="172"/>
      <c r="BI159" s="169"/>
      <c r="BJ159" s="169"/>
      <c r="BK159" s="549">
        <f t="shared" si="107"/>
        <v>0</v>
      </c>
      <c r="BL159" s="539"/>
      <c r="BM159" s="175"/>
      <c r="BN159" s="176"/>
      <c r="BO159" s="172"/>
      <c r="BP159" s="169"/>
      <c r="BQ159" s="169"/>
      <c r="BR159" s="549">
        <f t="shared" si="108"/>
        <v>0</v>
      </c>
      <c r="BS159" s="539"/>
      <c r="BT159" s="175"/>
      <c r="BU159" s="176"/>
      <c r="BV159" s="172"/>
      <c r="BW159" s="169"/>
      <c r="BX159" s="169"/>
      <c r="BY159" s="549">
        <f t="shared" si="109"/>
        <v>0</v>
      </c>
      <c r="BZ159" s="539"/>
      <c r="CA159" s="175"/>
      <c r="CB159" s="176"/>
      <c r="CC159" s="172"/>
      <c r="CD159" s="169"/>
      <c r="CE159" s="169"/>
      <c r="CF159" s="549">
        <f t="shared" si="110"/>
        <v>0</v>
      </c>
      <c r="CG159" s="539"/>
      <c r="CH159" s="175"/>
      <c r="CI159" s="176"/>
      <c r="CJ159" s="172"/>
      <c r="CK159" s="169"/>
      <c r="CL159" s="169"/>
      <c r="CM159" s="549">
        <f t="shared" si="111"/>
        <v>0</v>
      </c>
      <c r="CN159" s="539"/>
      <c r="CO159" s="175"/>
      <c r="CP159" s="176"/>
      <c r="CQ159" s="172"/>
      <c r="CR159" s="169"/>
      <c r="CS159" s="169"/>
      <c r="CT159" s="549">
        <f t="shared" si="112"/>
        <v>0</v>
      </c>
      <c r="CU159" s="539"/>
      <c r="CV159" s="175"/>
      <c r="CW159" s="176"/>
      <c r="CX159" s="361"/>
      <c r="CY159" s="108"/>
      <c r="CZ159" s="108"/>
      <c r="DA159" s="549">
        <f t="shared" si="113"/>
        <v>0</v>
      </c>
      <c r="DB159" s="539"/>
      <c r="DC159" s="439"/>
      <c r="DD159" s="439"/>
      <c r="DE159" s="108"/>
      <c r="DF159" s="108"/>
      <c r="DG159" s="108"/>
      <c r="DH159" s="549">
        <f t="shared" si="114"/>
        <v>0</v>
      </c>
      <c r="DI159" s="539"/>
      <c r="DJ159" s="439"/>
      <c r="DK159" s="440"/>
      <c r="DL159" s="555">
        <f t="shared" ca="1" si="123"/>
        <v>0</v>
      </c>
      <c r="DM159" s="539">
        <f>DN159*Довідники!$H$2</f>
        <v>0</v>
      </c>
      <c r="DN159" s="549">
        <f t="shared" si="115"/>
        <v>0</v>
      </c>
      <c r="DO159" s="541" t="str">
        <f t="shared" si="116"/>
        <v xml:space="preserve"> </v>
      </c>
      <c r="DP159" s="556" t="str">
        <f>IF(OR(DO159&lt;Довідники!$J$3, DO159&gt;Довідники!$K$3), "!", "")</f>
        <v>!</v>
      </c>
      <c r="DQ159" s="557"/>
      <c r="DR159" s="558" t="str">
        <f t="shared" si="117"/>
        <v/>
      </c>
      <c r="DS159" s="528"/>
      <c r="DT159" s="555"/>
      <c r="DU159" s="539"/>
      <c r="DV159" s="539"/>
      <c r="DW159" s="540"/>
      <c r="DX159" s="557"/>
      <c r="DY159" s="568"/>
      <c r="DZ159" s="569"/>
      <c r="EA159" s="570"/>
      <c r="ED159" s="91" t="e">
        <f t="shared" ca="1" si="124"/>
        <v>#NAME?</v>
      </c>
      <c r="EE159" s="91" t="e">
        <f t="shared" ca="1" si="125"/>
        <v>#NAME?</v>
      </c>
      <c r="EF159" s="91" t="e">
        <f t="shared" ca="1" si="126"/>
        <v>#NAME?</v>
      </c>
      <c r="EG159" s="91" t="e">
        <f t="shared" ca="1" si="127"/>
        <v>#NAME?</v>
      </c>
      <c r="EH159" s="91" t="e">
        <f t="shared" ca="1" si="128"/>
        <v>#NAME?</v>
      </c>
      <c r="EI159" s="91" t="e">
        <f t="shared" ca="1" si="129"/>
        <v>#NAME?</v>
      </c>
      <c r="EJ159" s="91" t="e">
        <f t="shared" ca="1" si="130"/>
        <v>#NAME?</v>
      </c>
      <c r="EL159" s="207" t="str">
        <f t="shared" ca="1" si="100"/>
        <v/>
      </c>
      <c r="EM159" s="91" t="str">
        <f t="shared" si="131"/>
        <v/>
      </c>
      <c r="EN159" s="91" t="str" cm="1">
        <f t="array" ref="EN159">IF(OR(SUM(ISTEXT(R159:T159)*1,ISNUMBER(W159:X159)*1)&gt;0,SUM(ISTEXT(Y159:AA159)*1,ISNUMBER(AD159:AE159)*1)&gt;0,SUM(ISTEXT(AF159:AH159)*1,ISNUMBER(AK159:AL159)*1)&gt;0,SUM(ISTEXT(AM159:AO159)*1,ISNUMBER(AR159:AS159)*1)&gt;0,SUM(ISTEXT(AT159:AV159)*1,ISNUMBER(AY159:AZ159)*1)&gt;0,SUM(ISTEXT(BA159:BC159)*1,ISNUMBER(BF159:BG159)*1)&gt;0,SUM(ISTEXT(BH159:BJ159)*1,ISNUMBER(BM159:BN159)*1)&gt;0,SUM(ISTEXT(BO159:BQ159)*1,ISNUMBER(BT159:BU159)*1)&gt;0,SUM(ISTEXT(BV159:BX159)*1,ISNUMBER(CA159:CB159)*1)&gt;0,SUM(ISTEXT(CC159:CE159)*1,ISNUMBER(CH159:CI159)*1)&gt;0,SUM(ISTEXT(CJ159:CL159)*1,ISNUMBER(CO159:CP159)*1)&gt;0,SUM(ISTEXT(CQ159:CS159)*1,ISNUMBER(CV159:CW159)*1)&gt;0),"!","")</f>
        <v/>
      </c>
      <c r="EO159" s="91" t="e">
        <f t="shared" ca="1" si="132"/>
        <v>#NAME?</v>
      </c>
      <c r="EP159" s="74" t="e">
        <f t="shared" ca="1" si="133"/>
        <v>#NAME?</v>
      </c>
    </row>
    <row r="160" spans="1:146" hidden="1" x14ac:dyDescent="0.2">
      <c r="A160" s="528" t="e">
        <f ca="1">IF(AND(TRIM($B160)&lt;&gt;"",$E160&lt;&gt;"",$EP160=""),MAX($A$112:A159)+1,"")</f>
        <v>#NAME?</v>
      </c>
      <c r="B160" s="312"/>
      <c r="C160" s="531" t="str">
        <f>IF(ISBLANK(D160)=FALSE,VLOOKUP(D160,Довідники!$B$2:$C$45,2,FALSE),"")</f>
        <v/>
      </c>
      <c r="D160" s="410"/>
      <c r="E160" s="313"/>
      <c r="F160" s="538" t="str">
        <f>_xlfn.CONCAT(IF($X160=Довідники!$E$4,$R$4&amp;",",""),IF($AE160=Довідники!$E$4,$Y$4&amp;",",""),IF($AL160=Довідники!$E$4,$AF$4&amp;",",""),IF($AS160=Довідники!$E$4,$AM$4&amp;",",""),IF($AZ160=Довідники!$E$4,$AT$4&amp;",",""),IF($BG160=Довідники!$E$4,$BA$4&amp;",",""),IF($BN160=Довідники!$E$4,$BH$4&amp;",",""),IF($BU160=Довідники!$E$4,$BO$4&amp;",",""),IF($CB160=Довідники!$E$4,$BV$4&amp;",",""),IF($CI160=Довідники!$E$4,$CC$4&amp;",",""),IF($CP160=Довідники!$E$4,$CJ$4&amp;",",""),IF($CW160=Довідники!$E$4,$CQ$4&amp;",",""),IF($DD160=Довідники!$E$4,$CX$4&amp;",",""),IF($DK160=Довідники!$E$4,$DE$4&amp;",",""))</f>
        <v/>
      </c>
      <c r="G160" s="538" t="str">
        <f>_xlfn.CONCAT(IF($X160=Довідники!$E$3,$R$4&amp;",",""),IF($X160=Довідники!$E$5,$R$4&amp;"*,",""),IF($AE160=Довідники!$E$3,$Y$4&amp;",",""),IF($AE160=Довідники!$E$5,$Y$4&amp;"*,",""),IF($AL160=Довідники!$E$3,$AF$4&amp;",",""),IF($AL160=Довідники!$E$5,$AF$4&amp;"*,",""),IF($AS160=Довідники!$E$3,$AM$4&amp;",",""),IF($AS160=Довідники!$E$5,$AM$4&amp;"*,",""),IF($AZ160=Довідники!$E$3,$AT$4&amp;",",""),IF($AZ160=Довідники!$E$5,$AT$4&amp;"*,",""),IF($BG160=Довідники!$E$3,$BA$4&amp;",",""),IF($BG160=Довідники!$E$5,$BA$4&amp;"*,",""),IF($BN160=Довідники!$E$3,$BH$4&amp;",",""),IF($BN160=Довідники!$E$5,$BH$4&amp;"*,",""),IF($BU160=Довідники!$E$3,$BO$4&amp;",",""),IF($BU160=Довідники!$E$5,$BO$4&amp;"*,",""),IF($CB160=Довідники!$E$3,$BV$4&amp;",",""),IF($CB160=Довідники!$E$5,$BV$4&amp;"*,",""),IF($CI160=Довідники!$E$3,$CC$4&amp;",",""),IF($CI160=Довідники!$E$5,$CC$4&amp;"*,",""),IF($CP160=Довідники!$E$3,$CJ$4&amp;",",""),IF($CP160=Довідники!$E$5,$CJ$4&amp;"*,",""),IF($CW160=Довідники!$E$3,$CQ$4&amp;",",""),IF($CW160=Довідники!$E$5,$CQ$4&amp;"*,",""),IF($DD160=Довідники!$E$3,$CX$4&amp;",",""),IF($DD160=Довідники!$E$5,$CX$4&amp;"*,",""),IF($DK160=Довідники!$E$3,$DE$4&amp;",",""),IF($DK160=Довідники!$E$5,$DE$4&amp;"*,",""))</f>
        <v/>
      </c>
      <c r="H160" s="538" t="str">
        <f>_xlfn.CONCAT(IF($W160=Довідники!$N$4,$R$4&amp;",",""),IF($AD160=Довідники!$N$4,$Y$4&amp;",",""),IF($AK160=Довідники!$N$4,$AF$4&amp;",",""),IF($AR160=Довідники!$N$4,$AM$4&amp;",",""),IF($AY160=Довідники!$N$4,$AT$4&amp;",",""),IF($BF160=Довідники!$N$4,$BA$4&amp;",",""),IF($BM160=Довідники!$N$4,$BH$4&amp;",",""),IF($BT160=Довідники!$N$4,$BO$4&amp;",",""),IF($CA160=Довідники!$N$4,$BV$4&amp;",",""),IF($CH160=Довідники!$N$4,$CC$4&amp;",",""),IF($CO160=Довідники!$N$4,$CJ$4&amp;",",""),IF($CV160=Довідники!$N$4,$CQ$4&amp;",",""),IF($DC160=Довідники!$N$4,$CX$4&amp;",",""),IF($DJ160=Довідники!$N$4,$DE$4&amp;",",""))</f>
        <v/>
      </c>
      <c r="I160" s="538" t="str">
        <f>_xlfn.CONCAT(IF($W160=Довідники!$N$3,$R$4&amp;",",""),IF($AD160=Довідники!$N$3,$Y$4&amp;",",""),IF($AK160=Довідники!$N$3,$AF$4&amp;",",""),IF($AR160=Довідники!$N$3,$AM$4&amp;",",""),IF($AY160=Довідники!$N$3,$AT$4&amp;",",""),IF($BF160=Довідники!$N$3,$BA$4&amp;",",""),IF($BM160=Довідники!$N$3,$BH$4&amp;",",""),IF($BT160=Довідники!$N$3,$BO$4&amp;",",""),IF($CA160=Довідники!$N$3,$BV$4&amp;",",""),IF($CH160=Довідники!$N$3,$CC$4&amp;",",""),IF($CO160=Довідники!$N$3,$CJ$4&amp;",",""),IF($CV160=Довідники!$N$3,$CQ$4&amp;",",""),IF($DC160=Довідники!$N$3,$CX$4&amp;",",""),IF($DJ160=Довідники!$N$3,$DE$4&amp;",",""))</f>
        <v/>
      </c>
      <c r="J160" s="538"/>
      <c r="K160" s="538"/>
      <c r="L160" s="538">
        <f t="shared" ca="1" si="118"/>
        <v>0</v>
      </c>
      <c r="M160" s="539">
        <f t="shared" ca="1" si="119"/>
        <v>0</v>
      </c>
      <c r="N160" s="539">
        <f t="shared" ca="1" si="120"/>
        <v>0</v>
      </c>
      <c r="O160" s="540">
        <f t="shared" ca="1" si="121"/>
        <v>0</v>
      </c>
      <c r="P160" s="541" t="str">
        <f t="shared" si="122"/>
        <v/>
      </c>
      <c r="Q160" s="542" t="str">
        <f>IF(IF(TRIM(P160)="",FALSE,OR($P160&lt;Довідники!$J$8,$P160&gt;Довідники!$K$8)),"!","")</f>
        <v/>
      </c>
      <c r="R160" s="172"/>
      <c r="S160" s="169"/>
      <c r="T160" s="169"/>
      <c r="U160" s="549">
        <f t="shared" si="101"/>
        <v>0</v>
      </c>
      <c r="V160" s="539"/>
      <c r="W160" s="175"/>
      <c r="X160" s="176"/>
      <c r="Y160" s="172"/>
      <c r="Z160" s="169"/>
      <c r="AA160" s="169"/>
      <c r="AB160" s="549">
        <f t="shared" si="102"/>
        <v>0</v>
      </c>
      <c r="AC160" s="539"/>
      <c r="AD160" s="175"/>
      <c r="AE160" s="176"/>
      <c r="AF160" s="172"/>
      <c r="AG160" s="169"/>
      <c r="AH160" s="169"/>
      <c r="AI160" s="549">
        <f t="shared" si="103"/>
        <v>0</v>
      </c>
      <c r="AJ160" s="539"/>
      <c r="AK160" s="175"/>
      <c r="AL160" s="176"/>
      <c r="AM160" s="172"/>
      <c r="AN160" s="169"/>
      <c r="AO160" s="169"/>
      <c r="AP160" s="549">
        <f t="shared" si="104"/>
        <v>0</v>
      </c>
      <c r="AQ160" s="539"/>
      <c r="AR160" s="175"/>
      <c r="AS160" s="176"/>
      <c r="AT160" s="172"/>
      <c r="AU160" s="169"/>
      <c r="AV160" s="169"/>
      <c r="AW160" s="549">
        <f t="shared" si="105"/>
        <v>0</v>
      </c>
      <c r="AX160" s="539"/>
      <c r="AY160" s="175"/>
      <c r="AZ160" s="176"/>
      <c r="BA160" s="172"/>
      <c r="BB160" s="169"/>
      <c r="BC160" s="169"/>
      <c r="BD160" s="549">
        <f t="shared" si="106"/>
        <v>0</v>
      </c>
      <c r="BE160" s="539"/>
      <c r="BF160" s="175"/>
      <c r="BG160" s="176"/>
      <c r="BH160" s="172"/>
      <c r="BI160" s="169"/>
      <c r="BJ160" s="169"/>
      <c r="BK160" s="549">
        <f t="shared" si="107"/>
        <v>0</v>
      </c>
      <c r="BL160" s="539"/>
      <c r="BM160" s="175"/>
      <c r="BN160" s="176"/>
      <c r="BO160" s="172"/>
      <c r="BP160" s="169"/>
      <c r="BQ160" s="169"/>
      <c r="BR160" s="549">
        <f t="shared" si="108"/>
        <v>0</v>
      </c>
      <c r="BS160" s="539"/>
      <c r="BT160" s="175"/>
      <c r="BU160" s="176"/>
      <c r="BV160" s="172"/>
      <c r="BW160" s="169"/>
      <c r="BX160" s="169"/>
      <c r="BY160" s="549">
        <f t="shared" si="109"/>
        <v>0</v>
      </c>
      <c r="BZ160" s="539"/>
      <c r="CA160" s="175"/>
      <c r="CB160" s="176"/>
      <c r="CC160" s="172"/>
      <c r="CD160" s="169"/>
      <c r="CE160" s="169"/>
      <c r="CF160" s="549">
        <f t="shared" si="110"/>
        <v>0</v>
      </c>
      <c r="CG160" s="539"/>
      <c r="CH160" s="175"/>
      <c r="CI160" s="176"/>
      <c r="CJ160" s="172"/>
      <c r="CK160" s="169"/>
      <c r="CL160" s="169"/>
      <c r="CM160" s="549">
        <f t="shared" si="111"/>
        <v>0</v>
      </c>
      <c r="CN160" s="539"/>
      <c r="CO160" s="175"/>
      <c r="CP160" s="176"/>
      <c r="CQ160" s="172"/>
      <c r="CR160" s="169"/>
      <c r="CS160" s="169"/>
      <c r="CT160" s="549">
        <f t="shared" si="112"/>
        <v>0</v>
      </c>
      <c r="CU160" s="539"/>
      <c r="CV160" s="175"/>
      <c r="CW160" s="176"/>
      <c r="CX160" s="361"/>
      <c r="CY160" s="108"/>
      <c r="CZ160" s="108"/>
      <c r="DA160" s="549">
        <f t="shared" si="113"/>
        <v>0</v>
      </c>
      <c r="DB160" s="539"/>
      <c r="DC160" s="439"/>
      <c r="DD160" s="439"/>
      <c r="DE160" s="108"/>
      <c r="DF160" s="108"/>
      <c r="DG160" s="108"/>
      <c r="DH160" s="549">
        <f t="shared" si="114"/>
        <v>0</v>
      </c>
      <c r="DI160" s="539"/>
      <c r="DJ160" s="439"/>
      <c r="DK160" s="440"/>
      <c r="DL160" s="555">
        <f t="shared" ca="1" si="123"/>
        <v>0</v>
      </c>
      <c r="DM160" s="539">
        <f>DN160*Довідники!$H$2</f>
        <v>0</v>
      </c>
      <c r="DN160" s="549">
        <f t="shared" si="115"/>
        <v>0</v>
      </c>
      <c r="DO160" s="541" t="str">
        <f t="shared" si="116"/>
        <v xml:space="preserve"> </v>
      </c>
      <c r="DP160" s="556" t="str">
        <f>IF(OR(DO160&lt;Довідники!$J$3, DO160&gt;Довідники!$K$3), "!", "")</f>
        <v>!</v>
      </c>
      <c r="DQ160" s="557"/>
      <c r="DR160" s="558" t="str">
        <f t="shared" si="117"/>
        <v/>
      </c>
      <c r="DS160" s="528"/>
      <c r="DT160" s="555"/>
      <c r="DU160" s="539"/>
      <c r="DV160" s="539"/>
      <c r="DW160" s="540"/>
      <c r="DX160" s="557"/>
      <c r="DY160" s="568"/>
      <c r="DZ160" s="569"/>
      <c r="EA160" s="570"/>
      <c r="ED160" s="91" t="e">
        <f t="shared" ca="1" si="124"/>
        <v>#NAME?</v>
      </c>
      <c r="EE160" s="91" t="e">
        <f t="shared" ca="1" si="125"/>
        <v>#NAME?</v>
      </c>
      <c r="EF160" s="91" t="e">
        <f t="shared" ca="1" si="126"/>
        <v>#NAME?</v>
      </c>
      <c r="EG160" s="91" t="e">
        <f t="shared" ca="1" si="127"/>
        <v>#NAME?</v>
      </c>
      <c r="EH160" s="91" t="e">
        <f t="shared" ca="1" si="128"/>
        <v>#NAME?</v>
      </c>
      <c r="EI160" s="91" t="e">
        <f t="shared" ca="1" si="129"/>
        <v>#NAME?</v>
      </c>
      <c r="EJ160" s="91" t="e">
        <f t="shared" ca="1" si="130"/>
        <v>#NAME?</v>
      </c>
      <c r="EL160" s="207" t="str">
        <f t="shared" ca="1" si="100"/>
        <v/>
      </c>
      <c r="EM160" s="91" t="str">
        <f t="shared" si="131"/>
        <v/>
      </c>
      <c r="EN160" s="91" t="str" cm="1">
        <f t="array" ref="EN160">IF(OR(SUM(ISTEXT(R160:T160)*1,ISNUMBER(W160:X160)*1)&gt;0,SUM(ISTEXT(Y160:AA160)*1,ISNUMBER(AD160:AE160)*1)&gt;0,SUM(ISTEXT(AF160:AH160)*1,ISNUMBER(AK160:AL160)*1)&gt;0,SUM(ISTEXT(AM160:AO160)*1,ISNUMBER(AR160:AS160)*1)&gt;0,SUM(ISTEXT(AT160:AV160)*1,ISNUMBER(AY160:AZ160)*1)&gt;0,SUM(ISTEXT(BA160:BC160)*1,ISNUMBER(BF160:BG160)*1)&gt;0,SUM(ISTEXT(BH160:BJ160)*1,ISNUMBER(BM160:BN160)*1)&gt;0,SUM(ISTEXT(BO160:BQ160)*1,ISNUMBER(BT160:BU160)*1)&gt;0,SUM(ISTEXT(BV160:BX160)*1,ISNUMBER(CA160:CB160)*1)&gt;0,SUM(ISTEXT(CC160:CE160)*1,ISNUMBER(CH160:CI160)*1)&gt;0,SUM(ISTEXT(CJ160:CL160)*1,ISNUMBER(CO160:CP160)*1)&gt;0,SUM(ISTEXT(CQ160:CS160)*1,ISNUMBER(CV160:CW160)*1)&gt;0),"!","")</f>
        <v/>
      </c>
      <c r="EO160" s="91" t="e">
        <f t="shared" ca="1" si="132"/>
        <v>#NAME?</v>
      </c>
      <c r="EP160" s="74" t="e">
        <f t="shared" ca="1" si="133"/>
        <v>#NAME?</v>
      </c>
    </row>
    <row r="161" spans="1:146" hidden="1" x14ac:dyDescent="0.2">
      <c r="A161" s="528" t="e">
        <f ca="1">IF(AND(TRIM($B161)&lt;&gt;"",$E161&lt;&gt;"",$EP161=""),MAX($A$112:A160)+1,"")</f>
        <v>#NAME?</v>
      </c>
      <c r="B161" s="312"/>
      <c r="C161" s="531" t="str">
        <f>IF(ISBLANK(D161)=FALSE,VLOOKUP(D161,Довідники!$B$2:$C$45,2,FALSE),"")</f>
        <v/>
      </c>
      <c r="D161" s="410"/>
      <c r="E161" s="313"/>
      <c r="F161" s="538" t="str">
        <f>_xlfn.CONCAT(IF($X161=Довідники!$E$4,$R$4&amp;",",""),IF($AE161=Довідники!$E$4,$Y$4&amp;",",""),IF($AL161=Довідники!$E$4,$AF$4&amp;",",""),IF($AS161=Довідники!$E$4,$AM$4&amp;",",""),IF($AZ161=Довідники!$E$4,$AT$4&amp;",",""),IF($BG161=Довідники!$E$4,$BA$4&amp;",",""),IF($BN161=Довідники!$E$4,$BH$4&amp;",",""),IF($BU161=Довідники!$E$4,$BO$4&amp;",",""),IF($CB161=Довідники!$E$4,$BV$4&amp;",",""),IF($CI161=Довідники!$E$4,$CC$4&amp;",",""),IF($CP161=Довідники!$E$4,$CJ$4&amp;",",""),IF($CW161=Довідники!$E$4,$CQ$4&amp;",",""),IF($DD161=Довідники!$E$4,$CX$4&amp;",",""),IF($DK161=Довідники!$E$4,$DE$4&amp;",",""))</f>
        <v/>
      </c>
      <c r="G161" s="538" t="str">
        <f>_xlfn.CONCAT(IF($X161=Довідники!$E$3,$R$4&amp;",",""),IF($X161=Довідники!$E$5,$R$4&amp;"*,",""),IF($AE161=Довідники!$E$3,$Y$4&amp;",",""),IF($AE161=Довідники!$E$5,$Y$4&amp;"*,",""),IF($AL161=Довідники!$E$3,$AF$4&amp;",",""),IF($AL161=Довідники!$E$5,$AF$4&amp;"*,",""),IF($AS161=Довідники!$E$3,$AM$4&amp;",",""),IF($AS161=Довідники!$E$5,$AM$4&amp;"*,",""),IF($AZ161=Довідники!$E$3,$AT$4&amp;",",""),IF($AZ161=Довідники!$E$5,$AT$4&amp;"*,",""),IF($BG161=Довідники!$E$3,$BA$4&amp;",",""),IF($BG161=Довідники!$E$5,$BA$4&amp;"*,",""),IF($BN161=Довідники!$E$3,$BH$4&amp;",",""),IF($BN161=Довідники!$E$5,$BH$4&amp;"*,",""),IF($BU161=Довідники!$E$3,$BO$4&amp;",",""),IF($BU161=Довідники!$E$5,$BO$4&amp;"*,",""),IF($CB161=Довідники!$E$3,$BV$4&amp;",",""),IF($CB161=Довідники!$E$5,$BV$4&amp;"*,",""),IF($CI161=Довідники!$E$3,$CC$4&amp;",",""),IF($CI161=Довідники!$E$5,$CC$4&amp;"*,",""),IF($CP161=Довідники!$E$3,$CJ$4&amp;",",""),IF($CP161=Довідники!$E$5,$CJ$4&amp;"*,",""),IF($CW161=Довідники!$E$3,$CQ$4&amp;",",""),IF($CW161=Довідники!$E$5,$CQ$4&amp;"*,",""),IF($DD161=Довідники!$E$3,$CX$4&amp;",",""),IF($DD161=Довідники!$E$5,$CX$4&amp;"*,",""),IF($DK161=Довідники!$E$3,$DE$4&amp;",",""),IF($DK161=Довідники!$E$5,$DE$4&amp;"*,",""))</f>
        <v/>
      </c>
      <c r="H161" s="538" t="str">
        <f>_xlfn.CONCAT(IF($W161=Довідники!$N$4,$R$4&amp;",",""),IF($AD161=Довідники!$N$4,$Y$4&amp;",",""),IF($AK161=Довідники!$N$4,$AF$4&amp;",",""),IF($AR161=Довідники!$N$4,$AM$4&amp;",",""),IF($AY161=Довідники!$N$4,$AT$4&amp;",",""),IF($BF161=Довідники!$N$4,$BA$4&amp;",",""),IF($BM161=Довідники!$N$4,$BH$4&amp;",",""),IF($BT161=Довідники!$N$4,$BO$4&amp;",",""),IF($CA161=Довідники!$N$4,$BV$4&amp;",",""),IF($CH161=Довідники!$N$4,$CC$4&amp;",",""),IF($CO161=Довідники!$N$4,$CJ$4&amp;",",""),IF($CV161=Довідники!$N$4,$CQ$4&amp;",",""),IF($DC161=Довідники!$N$4,$CX$4&amp;",",""),IF($DJ161=Довідники!$N$4,$DE$4&amp;",",""))</f>
        <v/>
      </c>
      <c r="I161" s="538" t="str">
        <f>_xlfn.CONCAT(IF($W161=Довідники!$N$3,$R$4&amp;",",""),IF($AD161=Довідники!$N$3,$Y$4&amp;",",""),IF($AK161=Довідники!$N$3,$AF$4&amp;",",""),IF($AR161=Довідники!$N$3,$AM$4&amp;",",""),IF($AY161=Довідники!$N$3,$AT$4&amp;",",""),IF($BF161=Довідники!$N$3,$BA$4&amp;",",""),IF($BM161=Довідники!$N$3,$BH$4&amp;",",""),IF($BT161=Довідники!$N$3,$BO$4&amp;",",""),IF($CA161=Довідники!$N$3,$BV$4&amp;",",""),IF($CH161=Довідники!$N$3,$CC$4&amp;",",""),IF($CO161=Довідники!$N$3,$CJ$4&amp;",",""),IF($CV161=Довідники!$N$3,$CQ$4&amp;",",""),IF($DC161=Довідники!$N$3,$CX$4&amp;",",""),IF($DJ161=Довідники!$N$3,$DE$4&amp;",",""))</f>
        <v/>
      </c>
      <c r="J161" s="538"/>
      <c r="K161" s="538"/>
      <c r="L161" s="538">
        <f t="shared" ca="1" si="118"/>
        <v>0</v>
      </c>
      <c r="M161" s="539">
        <f t="shared" ca="1" si="119"/>
        <v>0</v>
      </c>
      <c r="N161" s="539">
        <f t="shared" ca="1" si="120"/>
        <v>0</v>
      </c>
      <c r="O161" s="540">
        <f t="shared" ca="1" si="121"/>
        <v>0</v>
      </c>
      <c r="P161" s="541" t="str">
        <f t="shared" si="122"/>
        <v/>
      </c>
      <c r="Q161" s="542" t="str">
        <f>IF(IF(TRIM(P161)="",FALSE,OR($P161&lt;Довідники!$J$8,$P161&gt;Довідники!$K$8)),"!","")</f>
        <v/>
      </c>
      <c r="R161" s="172"/>
      <c r="S161" s="169"/>
      <c r="T161" s="169"/>
      <c r="U161" s="549">
        <f t="shared" si="101"/>
        <v>0</v>
      </c>
      <c r="V161" s="539"/>
      <c r="W161" s="175"/>
      <c r="X161" s="176"/>
      <c r="Y161" s="172"/>
      <c r="Z161" s="169"/>
      <c r="AA161" s="169"/>
      <c r="AB161" s="549">
        <f t="shared" si="102"/>
        <v>0</v>
      </c>
      <c r="AC161" s="539"/>
      <c r="AD161" s="175"/>
      <c r="AE161" s="176"/>
      <c r="AF161" s="172"/>
      <c r="AG161" s="169"/>
      <c r="AH161" s="169"/>
      <c r="AI161" s="549">
        <f t="shared" si="103"/>
        <v>0</v>
      </c>
      <c r="AJ161" s="539"/>
      <c r="AK161" s="175"/>
      <c r="AL161" s="176"/>
      <c r="AM161" s="172"/>
      <c r="AN161" s="169"/>
      <c r="AO161" s="169"/>
      <c r="AP161" s="549">
        <f t="shared" si="104"/>
        <v>0</v>
      </c>
      <c r="AQ161" s="539"/>
      <c r="AR161" s="175"/>
      <c r="AS161" s="176"/>
      <c r="AT161" s="172"/>
      <c r="AU161" s="169"/>
      <c r="AV161" s="169"/>
      <c r="AW161" s="549">
        <f t="shared" si="105"/>
        <v>0</v>
      </c>
      <c r="AX161" s="539"/>
      <c r="AY161" s="175"/>
      <c r="AZ161" s="176"/>
      <c r="BA161" s="172"/>
      <c r="BB161" s="169"/>
      <c r="BC161" s="169"/>
      <c r="BD161" s="549">
        <f t="shared" si="106"/>
        <v>0</v>
      </c>
      <c r="BE161" s="539"/>
      <c r="BF161" s="175"/>
      <c r="BG161" s="176"/>
      <c r="BH161" s="172"/>
      <c r="BI161" s="169"/>
      <c r="BJ161" s="169"/>
      <c r="BK161" s="549">
        <f t="shared" si="107"/>
        <v>0</v>
      </c>
      <c r="BL161" s="539"/>
      <c r="BM161" s="175"/>
      <c r="BN161" s="176"/>
      <c r="BO161" s="172"/>
      <c r="BP161" s="169"/>
      <c r="BQ161" s="169"/>
      <c r="BR161" s="549">
        <f t="shared" si="108"/>
        <v>0</v>
      </c>
      <c r="BS161" s="539"/>
      <c r="BT161" s="175"/>
      <c r="BU161" s="176"/>
      <c r="BV161" s="172"/>
      <c r="BW161" s="169"/>
      <c r="BX161" s="169"/>
      <c r="BY161" s="549">
        <f t="shared" si="109"/>
        <v>0</v>
      </c>
      <c r="BZ161" s="539"/>
      <c r="CA161" s="175"/>
      <c r="CB161" s="176"/>
      <c r="CC161" s="172"/>
      <c r="CD161" s="169"/>
      <c r="CE161" s="169"/>
      <c r="CF161" s="549">
        <f t="shared" si="110"/>
        <v>0</v>
      </c>
      <c r="CG161" s="539"/>
      <c r="CH161" s="175"/>
      <c r="CI161" s="176"/>
      <c r="CJ161" s="172"/>
      <c r="CK161" s="169"/>
      <c r="CL161" s="169"/>
      <c r="CM161" s="549">
        <f t="shared" si="111"/>
        <v>0</v>
      </c>
      <c r="CN161" s="539"/>
      <c r="CO161" s="175"/>
      <c r="CP161" s="176"/>
      <c r="CQ161" s="172"/>
      <c r="CR161" s="169"/>
      <c r="CS161" s="169"/>
      <c r="CT161" s="549">
        <f t="shared" si="112"/>
        <v>0</v>
      </c>
      <c r="CU161" s="539"/>
      <c r="CV161" s="175"/>
      <c r="CW161" s="176"/>
      <c r="CX161" s="361"/>
      <c r="CY161" s="108"/>
      <c r="CZ161" s="108"/>
      <c r="DA161" s="549">
        <f t="shared" si="113"/>
        <v>0</v>
      </c>
      <c r="DB161" s="539"/>
      <c r="DC161" s="439"/>
      <c r="DD161" s="439"/>
      <c r="DE161" s="108"/>
      <c r="DF161" s="108"/>
      <c r="DG161" s="108"/>
      <c r="DH161" s="549">
        <f t="shared" si="114"/>
        <v>0</v>
      </c>
      <c r="DI161" s="539"/>
      <c r="DJ161" s="439"/>
      <c r="DK161" s="440"/>
      <c r="DL161" s="555">
        <f t="shared" ca="1" si="123"/>
        <v>0</v>
      </c>
      <c r="DM161" s="539">
        <f>DN161*Довідники!$H$2</f>
        <v>0</v>
      </c>
      <c r="DN161" s="549">
        <f t="shared" si="115"/>
        <v>0</v>
      </c>
      <c r="DO161" s="541" t="str">
        <f t="shared" si="116"/>
        <v xml:space="preserve"> </v>
      </c>
      <c r="DP161" s="556" t="str">
        <f>IF(OR(DO161&lt;Довідники!$J$3, DO161&gt;Довідники!$K$3), "!", "")</f>
        <v>!</v>
      </c>
      <c r="DQ161" s="557"/>
      <c r="DR161" s="558" t="str">
        <f t="shared" si="117"/>
        <v/>
      </c>
      <c r="DS161" s="528"/>
      <c r="DT161" s="555"/>
      <c r="DU161" s="539"/>
      <c r="DV161" s="539"/>
      <c r="DW161" s="540"/>
      <c r="DX161" s="557"/>
      <c r="DY161" s="568"/>
      <c r="DZ161" s="569"/>
      <c r="EA161" s="570"/>
      <c r="ED161" s="91" t="e">
        <f t="shared" ca="1" si="124"/>
        <v>#NAME?</v>
      </c>
      <c r="EE161" s="91" t="e">
        <f t="shared" ca="1" si="125"/>
        <v>#NAME?</v>
      </c>
      <c r="EF161" s="91" t="e">
        <f t="shared" ca="1" si="126"/>
        <v>#NAME?</v>
      </c>
      <c r="EG161" s="91" t="e">
        <f t="shared" ca="1" si="127"/>
        <v>#NAME?</v>
      </c>
      <c r="EH161" s="91" t="e">
        <f t="shared" ca="1" si="128"/>
        <v>#NAME?</v>
      </c>
      <c r="EI161" s="91" t="e">
        <f t="shared" ca="1" si="129"/>
        <v>#NAME?</v>
      </c>
      <c r="EJ161" s="91" t="e">
        <f t="shared" ca="1" si="130"/>
        <v>#NAME?</v>
      </c>
      <c r="EL161" s="207" t="str">
        <f t="shared" ca="1" si="100"/>
        <v/>
      </c>
      <c r="EM161" s="91" t="str">
        <f t="shared" si="131"/>
        <v/>
      </c>
      <c r="EN161" s="91" t="str" cm="1">
        <f t="array" ref="EN161">IF(OR(SUM(ISTEXT(R161:T161)*1,ISNUMBER(W161:X161)*1)&gt;0,SUM(ISTEXT(Y161:AA161)*1,ISNUMBER(AD161:AE161)*1)&gt;0,SUM(ISTEXT(AF161:AH161)*1,ISNUMBER(AK161:AL161)*1)&gt;0,SUM(ISTEXT(AM161:AO161)*1,ISNUMBER(AR161:AS161)*1)&gt;0,SUM(ISTEXT(AT161:AV161)*1,ISNUMBER(AY161:AZ161)*1)&gt;0,SUM(ISTEXT(BA161:BC161)*1,ISNUMBER(BF161:BG161)*1)&gt;0,SUM(ISTEXT(BH161:BJ161)*1,ISNUMBER(BM161:BN161)*1)&gt;0,SUM(ISTEXT(BO161:BQ161)*1,ISNUMBER(BT161:BU161)*1)&gt;0,SUM(ISTEXT(BV161:BX161)*1,ISNUMBER(CA161:CB161)*1)&gt;0,SUM(ISTEXT(CC161:CE161)*1,ISNUMBER(CH161:CI161)*1)&gt;0,SUM(ISTEXT(CJ161:CL161)*1,ISNUMBER(CO161:CP161)*1)&gt;0,SUM(ISTEXT(CQ161:CS161)*1,ISNUMBER(CV161:CW161)*1)&gt;0),"!","")</f>
        <v/>
      </c>
      <c r="EO161" s="91" t="e">
        <f t="shared" ca="1" si="132"/>
        <v>#NAME?</v>
      </c>
      <c r="EP161" s="74" t="e">
        <f t="shared" ca="1" si="133"/>
        <v>#NAME?</v>
      </c>
    </row>
    <row r="162" spans="1:146" s="92" customFormat="1" hidden="1" x14ac:dyDescent="0.2">
      <c r="A162" s="528" t="e">
        <f ca="1">IF(AND(TRIM($B162)&lt;&gt;"",$E162&lt;&gt;"",$EP162=""),MAX($A$112:A161)+1,"")</f>
        <v>#NAME?</v>
      </c>
      <c r="B162" s="312"/>
      <c r="C162" s="531" t="str">
        <f>IF(ISBLANK(D162)=FALSE,VLOOKUP(D162,Довідники!$B$2:$C$45,2,FALSE),"")</f>
        <v/>
      </c>
      <c r="D162" s="410"/>
      <c r="E162" s="313"/>
      <c r="F162" s="538" t="str">
        <f>_xlfn.CONCAT(IF($X162=Довідники!$E$4,$R$4&amp;",",""),IF($AE162=Довідники!$E$4,$Y$4&amp;",",""),IF($AL162=Довідники!$E$4,$AF$4&amp;",",""),IF($AS162=Довідники!$E$4,$AM$4&amp;",",""),IF($AZ162=Довідники!$E$4,$AT$4&amp;",",""),IF($BG162=Довідники!$E$4,$BA$4&amp;",",""),IF($BN162=Довідники!$E$4,$BH$4&amp;",",""),IF($BU162=Довідники!$E$4,$BO$4&amp;",",""),IF($CB162=Довідники!$E$4,$BV$4&amp;",",""),IF($CI162=Довідники!$E$4,$CC$4&amp;",",""),IF($CP162=Довідники!$E$4,$CJ$4&amp;",",""),IF($CW162=Довідники!$E$4,$CQ$4&amp;",",""),IF($DD162=Довідники!$E$4,$CX$4&amp;",",""),IF($DK162=Довідники!$E$4,$DE$4&amp;",",""))</f>
        <v/>
      </c>
      <c r="G162" s="538" t="str">
        <f>_xlfn.CONCAT(IF($X162=Довідники!$E$3,$R$4&amp;",",""),IF($X162=Довідники!$E$5,$R$4&amp;"*,",""),IF($AE162=Довідники!$E$3,$Y$4&amp;",",""),IF($AE162=Довідники!$E$5,$Y$4&amp;"*,",""),IF($AL162=Довідники!$E$3,$AF$4&amp;",",""),IF($AL162=Довідники!$E$5,$AF$4&amp;"*,",""),IF($AS162=Довідники!$E$3,$AM$4&amp;",",""),IF($AS162=Довідники!$E$5,$AM$4&amp;"*,",""),IF($AZ162=Довідники!$E$3,$AT$4&amp;",",""),IF($AZ162=Довідники!$E$5,$AT$4&amp;"*,",""),IF($BG162=Довідники!$E$3,$BA$4&amp;",",""),IF($BG162=Довідники!$E$5,$BA$4&amp;"*,",""),IF($BN162=Довідники!$E$3,$BH$4&amp;",",""),IF($BN162=Довідники!$E$5,$BH$4&amp;"*,",""),IF($BU162=Довідники!$E$3,$BO$4&amp;",",""),IF($BU162=Довідники!$E$5,$BO$4&amp;"*,",""),IF($CB162=Довідники!$E$3,$BV$4&amp;",",""),IF($CB162=Довідники!$E$5,$BV$4&amp;"*,",""),IF($CI162=Довідники!$E$3,$CC$4&amp;",",""),IF($CI162=Довідники!$E$5,$CC$4&amp;"*,",""),IF($CP162=Довідники!$E$3,$CJ$4&amp;",",""),IF($CP162=Довідники!$E$5,$CJ$4&amp;"*,",""),IF($CW162=Довідники!$E$3,$CQ$4&amp;",",""),IF($CW162=Довідники!$E$5,$CQ$4&amp;"*,",""),IF($DD162=Довідники!$E$3,$CX$4&amp;",",""),IF($DD162=Довідники!$E$5,$CX$4&amp;"*,",""),IF($DK162=Довідники!$E$3,$DE$4&amp;",",""),IF($DK162=Довідники!$E$5,$DE$4&amp;"*,",""))</f>
        <v/>
      </c>
      <c r="H162" s="538" t="str">
        <f>_xlfn.CONCAT(IF($W162=Довідники!$N$4,$R$4&amp;",",""),IF($AD162=Довідники!$N$4,$Y$4&amp;",",""),IF($AK162=Довідники!$N$4,$AF$4&amp;",",""),IF($AR162=Довідники!$N$4,$AM$4&amp;",",""),IF($AY162=Довідники!$N$4,$AT$4&amp;",",""),IF($BF162=Довідники!$N$4,$BA$4&amp;",",""),IF($BM162=Довідники!$N$4,$BH$4&amp;",",""),IF($BT162=Довідники!$N$4,$BO$4&amp;",",""),IF($CA162=Довідники!$N$4,$BV$4&amp;",",""),IF($CH162=Довідники!$N$4,$CC$4&amp;",",""),IF($CO162=Довідники!$N$4,$CJ$4&amp;",",""),IF($CV162=Довідники!$N$4,$CQ$4&amp;",",""),IF($DC162=Довідники!$N$4,$CX$4&amp;",",""),IF($DJ162=Довідники!$N$4,$DE$4&amp;",",""))</f>
        <v/>
      </c>
      <c r="I162" s="538" t="str">
        <f>_xlfn.CONCAT(IF($W162=Довідники!$N$3,$R$4&amp;",",""),IF($AD162=Довідники!$N$3,$Y$4&amp;",",""),IF($AK162=Довідники!$N$3,$AF$4&amp;",",""),IF($AR162=Довідники!$N$3,$AM$4&amp;",",""),IF($AY162=Довідники!$N$3,$AT$4&amp;",",""),IF($BF162=Довідники!$N$3,$BA$4&amp;",",""),IF($BM162=Довідники!$N$3,$BH$4&amp;",",""),IF($BT162=Довідники!$N$3,$BO$4&amp;",",""),IF($CA162=Довідники!$N$3,$BV$4&amp;",",""),IF($CH162=Довідники!$N$3,$CC$4&amp;",",""),IF($CO162=Довідники!$N$3,$CJ$4&amp;",",""),IF($CV162=Довідники!$N$3,$CQ$4&amp;",",""),IF($DC162=Довідники!$N$3,$CX$4&amp;",",""),IF($DJ162=Довідники!$N$3,$DE$4&amp;",",""))</f>
        <v/>
      </c>
      <c r="J162" s="538"/>
      <c r="K162" s="538"/>
      <c r="L162" s="538">
        <f t="shared" ca="1" si="118"/>
        <v>0</v>
      </c>
      <c r="M162" s="539">
        <f t="shared" ca="1" si="119"/>
        <v>0</v>
      </c>
      <c r="N162" s="539">
        <f t="shared" ca="1" si="120"/>
        <v>0</v>
      </c>
      <c r="O162" s="540">
        <f t="shared" ca="1" si="121"/>
        <v>0</v>
      </c>
      <c r="P162" s="541" t="str">
        <f t="shared" si="122"/>
        <v/>
      </c>
      <c r="Q162" s="542" t="str">
        <f>IF(IF(TRIM(P162)="",FALSE,OR($P162&lt;Довідники!$J$8,$P162&gt;Довідники!$K$8)),"!","")</f>
        <v/>
      </c>
      <c r="R162" s="172"/>
      <c r="S162" s="169"/>
      <c r="T162" s="169"/>
      <c r="U162" s="549">
        <f t="shared" si="101"/>
        <v>0</v>
      </c>
      <c r="V162" s="539"/>
      <c r="W162" s="175"/>
      <c r="X162" s="176"/>
      <c r="Y162" s="172"/>
      <c r="Z162" s="169"/>
      <c r="AA162" s="169"/>
      <c r="AB162" s="549">
        <f t="shared" si="102"/>
        <v>0</v>
      </c>
      <c r="AC162" s="539"/>
      <c r="AD162" s="175"/>
      <c r="AE162" s="176"/>
      <c r="AF162" s="172"/>
      <c r="AG162" s="169"/>
      <c r="AH162" s="169"/>
      <c r="AI162" s="549">
        <f t="shared" si="103"/>
        <v>0</v>
      </c>
      <c r="AJ162" s="539"/>
      <c r="AK162" s="175"/>
      <c r="AL162" s="176"/>
      <c r="AM162" s="172"/>
      <c r="AN162" s="169"/>
      <c r="AO162" s="169"/>
      <c r="AP162" s="549">
        <f t="shared" si="104"/>
        <v>0</v>
      </c>
      <c r="AQ162" s="539"/>
      <c r="AR162" s="175"/>
      <c r="AS162" s="176"/>
      <c r="AT162" s="172"/>
      <c r="AU162" s="169"/>
      <c r="AV162" s="169"/>
      <c r="AW162" s="549">
        <f t="shared" si="105"/>
        <v>0</v>
      </c>
      <c r="AX162" s="539"/>
      <c r="AY162" s="175"/>
      <c r="AZ162" s="176"/>
      <c r="BA162" s="172"/>
      <c r="BB162" s="169"/>
      <c r="BC162" s="169"/>
      <c r="BD162" s="549">
        <f t="shared" si="106"/>
        <v>0</v>
      </c>
      <c r="BE162" s="539"/>
      <c r="BF162" s="175"/>
      <c r="BG162" s="176"/>
      <c r="BH162" s="172"/>
      <c r="BI162" s="169"/>
      <c r="BJ162" s="169"/>
      <c r="BK162" s="549">
        <f t="shared" si="107"/>
        <v>0</v>
      </c>
      <c r="BL162" s="539"/>
      <c r="BM162" s="175"/>
      <c r="BN162" s="176"/>
      <c r="BO162" s="172"/>
      <c r="BP162" s="169"/>
      <c r="BQ162" s="169"/>
      <c r="BR162" s="549">
        <f t="shared" si="108"/>
        <v>0</v>
      </c>
      <c r="BS162" s="539"/>
      <c r="BT162" s="175"/>
      <c r="BU162" s="176"/>
      <c r="BV162" s="172"/>
      <c r="BW162" s="169"/>
      <c r="BX162" s="169"/>
      <c r="BY162" s="549">
        <f t="shared" si="109"/>
        <v>0</v>
      </c>
      <c r="BZ162" s="539"/>
      <c r="CA162" s="175"/>
      <c r="CB162" s="176"/>
      <c r="CC162" s="172"/>
      <c r="CD162" s="169"/>
      <c r="CE162" s="169"/>
      <c r="CF162" s="549">
        <f t="shared" si="110"/>
        <v>0</v>
      </c>
      <c r="CG162" s="539"/>
      <c r="CH162" s="175"/>
      <c r="CI162" s="176"/>
      <c r="CJ162" s="172"/>
      <c r="CK162" s="169"/>
      <c r="CL162" s="169"/>
      <c r="CM162" s="549">
        <f t="shared" si="111"/>
        <v>0</v>
      </c>
      <c r="CN162" s="539"/>
      <c r="CO162" s="175"/>
      <c r="CP162" s="176"/>
      <c r="CQ162" s="172"/>
      <c r="CR162" s="169"/>
      <c r="CS162" s="169"/>
      <c r="CT162" s="549">
        <f t="shared" si="112"/>
        <v>0</v>
      </c>
      <c r="CU162" s="539"/>
      <c r="CV162" s="175"/>
      <c r="CW162" s="176"/>
      <c r="CX162" s="361"/>
      <c r="CY162" s="108"/>
      <c r="CZ162" s="108"/>
      <c r="DA162" s="549">
        <f t="shared" si="113"/>
        <v>0</v>
      </c>
      <c r="DB162" s="539"/>
      <c r="DC162" s="439"/>
      <c r="DD162" s="439"/>
      <c r="DE162" s="108"/>
      <c r="DF162" s="108"/>
      <c r="DG162" s="108"/>
      <c r="DH162" s="549">
        <f t="shared" si="114"/>
        <v>0</v>
      </c>
      <c r="DI162" s="539"/>
      <c r="DJ162" s="439"/>
      <c r="DK162" s="440"/>
      <c r="DL162" s="555">
        <f t="shared" ca="1" si="123"/>
        <v>0</v>
      </c>
      <c r="DM162" s="539">
        <f>DN162*Довідники!$H$2</f>
        <v>0</v>
      </c>
      <c r="DN162" s="549">
        <f t="shared" si="115"/>
        <v>0</v>
      </c>
      <c r="DO162" s="541" t="str">
        <f t="shared" si="116"/>
        <v xml:space="preserve"> </v>
      </c>
      <c r="DP162" s="556" t="str">
        <f>IF(OR(DO162&lt;Довідники!$J$3, DO162&gt;Довідники!$K$3), "!", "")</f>
        <v>!</v>
      </c>
      <c r="DQ162" s="557"/>
      <c r="DR162" s="558" t="str">
        <f t="shared" si="117"/>
        <v/>
      </c>
      <c r="DS162" s="528"/>
      <c r="DT162" s="555"/>
      <c r="DU162" s="539"/>
      <c r="DV162" s="539"/>
      <c r="DW162" s="540"/>
      <c r="DX162" s="557"/>
      <c r="DY162" s="568"/>
      <c r="DZ162" s="569"/>
      <c r="EA162" s="570"/>
      <c r="EB162" s="74"/>
      <c r="EC162" s="74"/>
      <c r="ED162" s="91" t="e">
        <f t="shared" ca="1" si="124"/>
        <v>#NAME?</v>
      </c>
      <c r="EE162" s="91" t="e">
        <f t="shared" ca="1" si="125"/>
        <v>#NAME?</v>
      </c>
      <c r="EF162" s="91" t="e">
        <f t="shared" ca="1" si="126"/>
        <v>#NAME?</v>
      </c>
      <c r="EG162" s="91" t="e">
        <f t="shared" ca="1" si="127"/>
        <v>#NAME?</v>
      </c>
      <c r="EH162" s="91" t="e">
        <f t="shared" ca="1" si="128"/>
        <v>#NAME?</v>
      </c>
      <c r="EI162" s="91" t="e">
        <f t="shared" ca="1" si="129"/>
        <v>#NAME?</v>
      </c>
      <c r="EJ162" s="91" t="e">
        <f t="shared" ca="1" si="130"/>
        <v>#NAME?</v>
      </c>
      <c r="EK162" s="74"/>
      <c r="EL162" s="207" t="str">
        <f t="shared" ca="1" si="100"/>
        <v/>
      </c>
      <c r="EM162" s="229" t="str">
        <f t="shared" si="131"/>
        <v/>
      </c>
      <c r="EN162" s="229" t="str" cm="1">
        <f t="array" ref="EN162">IF(OR(SUM(ISTEXT(R162:T162)*1,ISNUMBER(W162:X162)*1)&gt;0,SUM(ISTEXT(Y162:AA162)*1,ISNUMBER(AD162:AE162)*1)&gt;0,SUM(ISTEXT(AF162:AH162)*1,ISNUMBER(AK162:AL162)*1)&gt;0,SUM(ISTEXT(AM162:AO162)*1,ISNUMBER(AR162:AS162)*1)&gt;0,SUM(ISTEXT(AT162:AV162)*1,ISNUMBER(AY162:AZ162)*1)&gt;0,SUM(ISTEXT(BA162:BC162)*1,ISNUMBER(BF162:BG162)*1)&gt;0,SUM(ISTEXT(BH162:BJ162)*1,ISNUMBER(BM162:BN162)*1)&gt;0,SUM(ISTEXT(BO162:BQ162)*1,ISNUMBER(BT162:BU162)*1)&gt;0,SUM(ISTEXT(BV162:BX162)*1,ISNUMBER(CA162:CB162)*1)&gt;0,SUM(ISTEXT(CC162:CE162)*1,ISNUMBER(CH162:CI162)*1)&gt;0,SUM(ISTEXT(CJ162:CL162)*1,ISNUMBER(CO162:CP162)*1)&gt;0,SUM(ISTEXT(CQ162:CS162)*1,ISNUMBER(CV162:CW162)*1)&gt;0),"!","")</f>
        <v/>
      </c>
      <c r="EO162" s="229" t="e">
        <f t="shared" ca="1" si="132"/>
        <v>#NAME?</v>
      </c>
      <c r="EP162" s="74" t="e">
        <f t="shared" ca="1" si="133"/>
        <v>#NAME?</v>
      </c>
    </row>
    <row r="163" spans="1:146" hidden="1" x14ac:dyDescent="0.2">
      <c r="A163" s="528" t="e">
        <f ca="1">IF(AND(TRIM($B163)&lt;&gt;"",$E163&lt;&gt;"",$EP163=""),MAX($A$112:A162)+1,"")</f>
        <v>#NAME?</v>
      </c>
      <c r="B163" s="312"/>
      <c r="C163" s="531" t="str">
        <f>IF(ISBLANK(D163)=FALSE,VLOOKUP(D163,Довідники!$B$2:$C$45,2,FALSE),"")</f>
        <v/>
      </c>
      <c r="D163" s="410"/>
      <c r="E163" s="313"/>
      <c r="F163" s="538" t="str">
        <f>_xlfn.CONCAT(IF($X163=Довідники!$E$4,$R$4&amp;",",""),IF($AE163=Довідники!$E$4,$Y$4&amp;",",""),IF($AL163=Довідники!$E$4,$AF$4&amp;",",""),IF($AS163=Довідники!$E$4,$AM$4&amp;",",""),IF($AZ163=Довідники!$E$4,$AT$4&amp;",",""),IF($BG163=Довідники!$E$4,$BA$4&amp;",",""),IF($BN163=Довідники!$E$4,$BH$4&amp;",",""),IF($BU163=Довідники!$E$4,$BO$4&amp;",",""),IF($CB163=Довідники!$E$4,$BV$4&amp;",",""),IF($CI163=Довідники!$E$4,$CC$4&amp;",",""),IF($CP163=Довідники!$E$4,$CJ$4&amp;",",""),IF($CW163=Довідники!$E$4,$CQ$4&amp;",",""),IF($DD163=Довідники!$E$4,$CX$4&amp;",",""),IF($DK163=Довідники!$E$4,$DE$4&amp;",",""))</f>
        <v/>
      </c>
      <c r="G163" s="538" t="str">
        <f>_xlfn.CONCAT(IF($X163=Довідники!$E$3,$R$4&amp;",",""),IF($X163=Довідники!$E$5,$R$4&amp;"*,",""),IF($AE163=Довідники!$E$3,$Y$4&amp;",",""),IF($AE163=Довідники!$E$5,$Y$4&amp;"*,",""),IF($AL163=Довідники!$E$3,$AF$4&amp;",",""),IF($AL163=Довідники!$E$5,$AF$4&amp;"*,",""),IF($AS163=Довідники!$E$3,$AM$4&amp;",",""),IF($AS163=Довідники!$E$5,$AM$4&amp;"*,",""),IF($AZ163=Довідники!$E$3,$AT$4&amp;",",""),IF($AZ163=Довідники!$E$5,$AT$4&amp;"*,",""),IF($BG163=Довідники!$E$3,$BA$4&amp;",",""),IF($BG163=Довідники!$E$5,$BA$4&amp;"*,",""),IF($BN163=Довідники!$E$3,$BH$4&amp;",",""),IF($BN163=Довідники!$E$5,$BH$4&amp;"*,",""),IF($BU163=Довідники!$E$3,$BO$4&amp;",",""),IF($BU163=Довідники!$E$5,$BO$4&amp;"*,",""),IF($CB163=Довідники!$E$3,$BV$4&amp;",",""),IF($CB163=Довідники!$E$5,$BV$4&amp;"*,",""),IF($CI163=Довідники!$E$3,$CC$4&amp;",",""),IF($CI163=Довідники!$E$5,$CC$4&amp;"*,",""),IF($CP163=Довідники!$E$3,$CJ$4&amp;",",""),IF($CP163=Довідники!$E$5,$CJ$4&amp;"*,",""),IF($CW163=Довідники!$E$3,$CQ$4&amp;",",""),IF($CW163=Довідники!$E$5,$CQ$4&amp;"*,",""),IF($DD163=Довідники!$E$3,$CX$4&amp;",",""),IF($DD163=Довідники!$E$5,$CX$4&amp;"*,",""),IF($DK163=Довідники!$E$3,$DE$4&amp;",",""),IF($DK163=Довідники!$E$5,$DE$4&amp;"*,",""))</f>
        <v/>
      </c>
      <c r="H163" s="538" t="str">
        <f>_xlfn.CONCAT(IF($W163=Довідники!$N$4,$R$4&amp;",",""),IF($AD163=Довідники!$N$4,$Y$4&amp;",",""),IF($AK163=Довідники!$N$4,$AF$4&amp;",",""),IF($AR163=Довідники!$N$4,$AM$4&amp;",",""),IF($AY163=Довідники!$N$4,$AT$4&amp;",",""),IF($BF163=Довідники!$N$4,$BA$4&amp;",",""),IF($BM163=Довідники!$N$4,$BH$4&amp;",",""),IF($BT163=Довідники!$N$4,$BO$4&amp;",",""),IF($CA163=Довідники!$N$4,$BV$4&amp;",",""),IF($CH163=Довідники!$N$4,$CC$4&amp;",",""),IF($CO163=Довідники!$N$4,$CJ$4&amp;",",""),IF($CV163=Довідники!$N$4,$CQ$4&amp;",",""),IF($DC163=Довідники!$N$4,$CX$4&amp;",",""),IF($DJ163=Довідники!$N$4,$DE$4&amp;",",""))</f>
        <v/>
      </c>
      <c r="I163" s="538" t="str">
        <f>_xlfn.CONCAT(IF($W163=Довідники!$N$3,$R$4&amp;",",""),IF($AD163=Довідники!$N$3,$Y$4&amp;",",""),IF($AK163=Довідники!$N$3,$AF$4&amp;",",""),IF($AR163=Довідники!$N$3,$AM$4&amp;",",""),IF($AY163=Довідники!$N$3,$AT$4&amp;",",""),IF($BF163=Довідники!$N$3,$BA$4&amp;",",""),IF($BM163=Довідники!$N$3,$BH$4&amp;",",""),IF($BT163=Довідники!$N$3,$BO$4&amp;",",""),IF($CA163=Довідники!$N$3,$BV$4&amp;",",""),IF($CH163=Довідники!$N$3,$CC$4&amp;",",""),IF($CO163=Довідники!$N$3,$CJ$4&amp;",",""),IF($CV163=Довідники!$N$3,$CQ$4&amp;",",""),IF($DC163=Довідники!$N$3,$CX$4&amp;",",""),IF($DJ163=Довідники!$N$3,$DE$4&amp;",",""))</f>
        <v/>
      </c>
      <c r="J163" s="538"/>
      <c r="K163" s="538"/>
      <c r="L163" s="538">
        <f t="shared" ca="1" si="118"/>
        <v>0</v>
      </c>
      <c r="M163" s="539">
        <f t="shared" ca="1" si="119"/>
        <v>0</v>
      </c>
      <c r="N163" s="539">
        <f t="shared" ca="1" si="120"/>
        <v>0</v>
      </c>
      <c r="O163" s="540">
        <f t="shared" ca="1" si="121"/>
        <v>0</v>
      </c>
      <c r="P163" s="541" t="str">
        <f t="shared" si="122"/>
        <v/>
      </c>
      <c r="Q163" s="542" t="str">
        <f>IF(IF(TRIM(P163)="",FALSE,OR($P163&lt;Довідники!$J$8,$P163&gt;Довідники!$K$8)),"!","")</f>
        <v/>
      </c>
      <c r="R163" s="172"/>
      <c r="S163" s="169"/>
      <c r="T163" s="169"/>
      <c r="U163" s="549">
        <f t="shared" si="101"/>
        <v>0</v>
      </c>
      <c r="V163" s="539"/>
      <c r="W163" s="175"/>
      <c r="X163" s="176"/>
      <c r="Y163" s="172"/>
      <c r="Z163" s="169"/>
      <c r="AA163" s="169"/>
      <c r="AB163" s="549">
        <f t="shared" si="102"/>
        <v>0</v>
      </c>
      <c r="AC163" s="539"/>
      <c r="AD163" s="175"/>
      <c r="AE163" s="176"/>
      <c r="AF163" s="172"/>
      <c r="AG163" s="169"/>
      <c r="AH163" s="169"/>
      <c r="AI163" s="549">
        <f t="shared" si="103"/>
        <v>0</v>
      </c>
      <c r="AJ163" s="539"/>
      <c r="AK163" s="175"/>
      <c r="AL163" s="176"/>
      <c r="AM163" s="172"/>
      <c r="AN163" s="169"/>
      <c r="AO163" s="169"/>
      <c r="AP163" s="549">
        <f t="shared" si="104"/>
        <v>0</v>
      </c>
      <c r="AQ163" s="539"/>
      <c r="AR163" s="175"/>
      <c r="AS163" s="176"/>
      <c r="AT163" s="172"/>
      <c r="AU163" s="169"/>
      <c r="AV163" s="169"/>
      <c r="AW163" s="549">
        <f t="shared" si="105"/>
        <v>0</v>
      </c>
      <c r="AX163" s="539"/>
      <c r="AY163" s="175"/>
      <c r="AZ163" s="176"/>
      <c r="BA163" s="172"/>
      <c r="BB163" s="169"/>
      <c r="BC163" s="169"/>
      <c r="BD163" s="549">
        <f t="shared" si="106"/>
        <v>0</v>
      </c>
      <c r="BE163" s="539"/>
      <c r="BF163" s="175"/>
      <c r="BG163" s="176"/>
      <c r="BH163" s="172"/>
      <c r="BI163" s="169"/>
      <c r="BJ163" s="169"/>
      <c r="BK163" s="549">
        <f t="shared" si="107"/>
        <v>0</v>
      </c>
      <c r="BL163" s="539"/>
      <c r="BM163" s="175"/>
      <c r="BN163" s="176"/>
      <c r="BO163" s="172"/>
      <c r="BP163" s="169"/>
      <c r="BQ163" s="169"/>
      <c r="BR163" s="549">
        <f t="shared" si="108"/>
        <v>0</v>
      </c>
      <c r="BS163" s="539"/>
      <c r="BT163" s="175"/>
      <c r="BU163" s="176"/>
      <c r="BV163" s="172"/>
      <c r="BW163" s="169"/>
      <c r="BX163" s="169"/>
      <c r="BY163" s="549">
        <f t="shared" si="109"/>
        <v>0</v>
      </c>
      <c r="BZ163" s="539"/>
      <c r="CA163" s="175"/>
      <c r="CB163" s="176"/>
      <c r="CC163" s="172"/>
      <c r="CD163" s="169"/>
      <c r="CE163" s="169"/>
      <c r="CF163" s="549">
        <f t="shared" si="110"/>
        <v>0</v>
      </c>
      <c r="CG163" s="539"/>
      <c r="CH163" s="175"/>
      <c r="CI163" s="176"/>
      <c r="CJ163" s="172"/>
      <c r="CK163" s="169"/>
      <c r="CL163" s="169"/>
      <c r="CM163" s="549">
        <f t="shared" si="111"/>
        <v>0</v>
      </c>
      <c r="CN163" s="539"/>
      <c r="CO163" s="175"/>
      <c r="CP163" s="176"/>
      <c r="CQ163" s="172"/>
      <c r="CR163" s="169"/>
      <c r="CS163" s="169"/>
      <c r="CT163" s="549">
        <f t="shared" si="112"/>
        <v>0</v>
      </c>
      <c r="CU163" s="539"/>
      <c r="CV163" s="175"/>
      <c r="CW163" s="176"/>
      <c r="CX163" s="361"/>
      <c r="CY163" s="108"/>
      <c r="CZ163" s="108"/>
      <c r="DA163" s="549">
        <f t="shared" si="113"/>
        <v>0</v>
      </c>
      <c r="DB163" s="539"/>
      <c r="DC163" s="439"/>
      <c r="DD163" s="439"/>
      <c r="DE163" s="108"/>
      <c r="DF163" s="108"/>
      <c r="DG163" s="108"/>
      <c r="DH163" s="549">
        <f t="shared" si="114"/>
        <v>0</v>
      </c>
      <c r="DI163" s="539"/>
      <c r="DJ163" s="439"/>
      <c r="DK163" s="440"/>
      <c r="DL163" s="555">
        <f t="shared" ca="1" si="123"/>
        <v>0</v>
      </c>
      <c r="DM163" s="539">
        <f>DN163*Довідники!$H$2</f>
        <v>0</v>
      </c>
      <c r="DN163" s="549">
        <f t="shared" si="115"/>
        <v>0</v>
      </c>
      <c r="DO163" s="541" t="str">
        <f t="shared" si="116"/>
        <v xml:space="preserve"> </v>
      </c>
      <c r="DP163" s="556" t="str">
        <f>IF(OR(DO163&lt;Довідники!$J$3, DO163&gt;Довідники!$K$3), "!", "")</f>
        <v>!</v>
      </c>
      <c r="DQ163" s="557"/>
      <c r="DR163" s="558" t="str">
        <f t="shared" si="117"/>
        <v/>
      </c>
      <c r="DS163" s="528"/>
      <c r="DT163" s="555"/>
      <c r="DU163" s="539"/>
      <c r="DV163" s="539"/>
      <c r="DW163" s="540"/>
      <c r="DX163" s="557"/>
      <c r="DY163" s="568"/>
      <c r="DZ163" s="569"/>
      <c r="EA163" s="570"/>
      <c r="ED163" s="91" t="e">
        <f t="shared" ca="1" si="124"/>
        <v>#NAME?</v>
      </c>
      <c r="EE163" s="91" t="e">
        <f t="shared" ca="1" si="125"/>
        <v>#NAME?</v>
      </c>
      <c r="EF163" s="91" t="e">
        <f t="shared" ca="1" si="126"/>
        <v>#NAME?</v>
      </c>
      <c r="EG163" s="91" t="e">
        <f t="shared" ca="1" si="127"/>
        <v>#NAME?</v>
      </c>
      <c r="EH163" s="91" t="e">
        <f t="shared" ca="1" si="128"/>
        <v>#NAME?</v>
      </c>
      <c r="EI163" s="91" t="e">
        <f t="shared" ca="1" si="129"/>
        <v>#NAME?</v>
      </c>
      <c r="EJ163" s="91" t="e">
        <f t="shared" ca="1" si="130"/>
        <v>#NAME?</v>
      </c>
      <c r="EL163" s="207" t="str">
        <f t="shared" ca="1" si="100"/>
        <v/>
      </c>
      <c r="EM163" s="91" t="str">
        <f t="shared" si="131"/>
        <v/>
      </c>
      <c r="EN163" s="91" t="str" cm="1">
        <f t="array" ref="EN163">IF(OR(SUM(ISTEXT(R163:T163)*1,ISNUMBER(W163:X163)*1)&gt;0,SUM(ISTEXT(Y163:AA163)*1,ISNUMBER(AD163:AE163)*1)&gt;0,SUM(ISTEXT(AF163:AH163)*1,ISNUMBER(AK163:AL163)*1)&gt;0,SUM(ISTEXT(AM163:AO163)*1,ISNUMBER(AR163:AS163)*1)&gt;0,SUM(ISTEXT(AT163:AV163)*1,ISNUMBER(AY163:AZ163)*1)&gt;0,SUM(ISTEXT(BA163:BC163)*1,ISNUMBER(BF163:BG163)*1)&gt;0,SUM(ISTEXT(BH163:BJ163)*1,ISNUMBER(BM163:BN163)*1)&gt;0,SUM(ISTEXT(BO163:BQ163)*1,ISNUMBER(BT163:BU163)*1)&gt;0,SUM(ISTEXT(BV163:BX163)*1,ISNUMBER(CA163:CB163)*1)&gt;0,SUM(ISTEXT(CC163:CE163)*1,ISNUMBER(CH163:CI163)*1)&gt;0,SUM(ISTEXT(CJ163:CL163)*1,ISNUMBER(CO163:CP163)*1)&gt;0,SUM(ISTEXT(CQ163:CS163)*1,ISNUMBER(CV163:CW163)*1)&gt;0),"!","")</f>
        <v/>
      </c>
      <c r="EO163" s="91" t="e">
        <f t="shared" ca="1" si="132"/>
        <v>#NAME?</v>
      </c>
      <c r="EP163" s="74" t="e">
        <f t="shared" ca="1" si="133"/>
        <v>#NAME?</v>
      </c>
    </row>
    <row r="164" spans="1:146" hidden="1" x14ac:dyDescent="0.2">
      <c r="A164" s="528" t="e">
        <f ca="1">IF(AND(TRIM($B164)&lt;&gt;"",$E164&lt;&gt;"",$EP164=""),MAX($A$112:A163)+1,"")</f>
        <v>#NAME?</v>
      </c>
      <c r="B164" s="312"/>
      <c r="C164" s="531" t="str">
        <f>IF(ISBLANK(D164)=FALSE,VLOOKUP(D164,Довідники!$B$2:$C$45,2,FALSE),"")</f>
        <v/>
      </c>
      <c r="D164" s="410"/>
      <c r="E164" s="313"/>
      <c r="F164" s="538" t="str">
        <f>_xlfn.CONCAT(IF($X164=Довідники!$E$4,$R$4&amp;",",""),IF($AE164=Довідники!$E$4,$Y$4&amp;",",""),IF($AL164=Довідники!$E$4,$AF$4&amp;",",""),IF($AS164=Довідники!$E$4,$AM$4&amp;",",""),IF($AZ164=Довідники!$E$4,$AT$4&amp;",",""),IF($BG164=Довідники!$E$4,$BA$4&amp;",",""),IF($BN164=Довідники!$E$4,$BH$4&amp;",",""),IF($BU164=Довідники!$E$4,$BO$4&amp;",",""),IF($CB164=Довідники!$E$4,$BV$4&amp;",",""),IF($CI164=Довідники!$E$4,$CC$4&amp;",",""),IF($CP164=Довідники!$E$4,$CJ$4&amp;",",""),IF($CW164=Довідники!$E$4,$CQ$4&amp;",",""),IF($DD164=Довідники!$E$4,$CX$4&amp;",",""),IF($DK164=Довідники!$E$4,$DE$4&amp;",",""))</f>
        <v/>
      </c>
      <c r="G164" s="538" t="str">
        <f>_xlfn.CONCAT(IF($X164=Довідники!$E$3,$R$4&amp;",",""),IF($X164=Довідники!$E$5,$R$4&amp;"*,",""),IF($AE164=Довідники!$E$3,$Y$4&amp;",",""),IF($AE164=Довідники!$E$5,$Y$4&amp;"*,",""),IF($AL164=Довідники!$E$3,$AF$4&amp;",",""),IF($AL164=Довідники!$E$5,$AF$4&amp;"*,",""),IF($AS164=Довідники!$E$3,$AM$4&amp;",",""),IF($AS164=Довідники!$E$5,$AM$4&amp;"*,",""),IF($AZ164=Довідники!$E$3,$AT$4&amp;",",""),IF($AZ164=Довідники!$E$5,$AT$4&amp;"*,",""),IF($BG164=Довідники!$E$3,$BA$4&amp;",",""),IF($BG164=Довідники!$E$5,$BA$4&amp;"*,",""),IF($BN164=Довідники!$E$3,$BH$4&amp;",",""),IF($BN164=Довідники!$E$5,$BH$4&amp;"*,",""),IF($BU164=Довідники!$E$3,$BO$4&amp;",",""),IF($BU164=Довідники!$E$5,$BO$4&amp;"*,",""),IF($CB164=Довідники!$E$3,$BV$4&amp;",",""),IF($CB164=Довідники!$E$5,$BV$4&amp;"*,",""),IF($CI164=Довідники!$E$3,$CC$4&amp;",",""),IF($CI164=Довідники!$E$5,$CC$4&amp;"*,",""),IF($CP164=Довідники!$E$3,$CJ$4&amp;",",""),IF($CP164=Довідники!$E$5,$CJ$4&amp;"*,",""),IF($CW164=Довідники!$E$3,$CQ$4&amp;",",""),IF($CW164=Довідники!$E$5,$CQ$4&amp;"*,",""),IF($DD164=Довідники!$E$3,$CX$4&amp;",",""),IF($DD164=Довідники!$E$5,$CX$4&amp;"*,",""),IF($DK164=Довідники!$E$3,$DE$4&amp;",",""),IF($DK164=Довідники!$E$5,$DE$4&amp;"*,",""))</f>
        <v/>
      </c>
      <c r="H164" s="538" t="str">
        <f>_xlfn.CONCAT(IF($W164=Довідники!$N$4,$R$4&amp;",",""),IF($AD164=Довідники!$N$4,$Y$4&amp;",",""),IF($AK164=Довідники!$N$4,$AF$4&amp;",",""),IF($AR164=Довідники!$N$4,$AM$4&amp;",",""),IF($AY164=Довідники!$N$4,$AT$4&amp;",",""),IF($BF164=Довідники!$N$4,$BA$4&amp;",",""),IF($BM164=Довідники!$N$4,$BH$4&amp;",",""),IF($BT164=Довідники!$N$4,$BO$4&amp;",",""),IF($CA164=Довідники!$N$4,$BV$4&amp;",",""),IF($CH164=Довідники!$N$4,$CC$4&amp;",",""),IF($CO164=Довідники!$N$4,$CJ$4&amp;",",""),IF($CV164=Довідники!$N$4,$CQ$4&amp;",",""),IF($DC164=Довідники!$N$4,$CX$4&amp;",",""),IF($DJ164=Довідники!$N$4,$DE$4&amp;",",""))</f>
        <v/>
      </c>
      <c r="I164" s="538" t="str">
        <f>_xlfn.CONCAT(IF($W164=Довідники!$N$3,$R$4&amp;",",""),IF($AD164=Довідники!$N$3,$Y$4&amp;",",""),IF($AK164=Довідники!$N$3,$AF$4&amp;",",""),IF($AR164=Довідники!$N$3,$AM$4&amp;",",""),IF($AY164=Довідники!$N$3,$AT$4&amp;",",""),IF($BF164=Довідники!$N$3,$BA$4&amp;",",""),IF($BM164=Довідники!$N$3,$BH$4&amp;",",""),IF($BT164=Довідники!$N$3,$BO$4&amp;",",""),IF($CA164=Довідники!$N$3,$BV$4&amp;",",""),IF($CH164=Довідники!$N$3,$CC$4&amp;",",""),IF($CO164=Довідники!$N$3,$CJ$4&amp;",",""),IF($CV164=Довідники!$N$3,$CQ$4&amp;",",""),IF($DC164=Довідники!$N$3,$CX$4&amp;",",""),IF($DJ164=Довідники!$N$3,$DE$4&amp;",",""))</f>
        <v/>
      </c>
      <c r="J164" s="538"/>
      <c r="K164" s="538"/>
      <c r="L164" s="538">
        <f t="shared" ca="1" si="118"/>
        <v>0</v>
      </c>
      <c r="M164" s="539">
        <f t="shared" ca="1" si="119"/>
        <v>0</v>
      </c>
      <c r="N164" s="539">
        <f t="shared" ca="1" si="120"/>
        <v>0</v>
      </c>
      <c r="O164" s="540">
        <f t="shared" ca="1" si="121"/>
        <v>0</v>
      </c>
      <c r="P164" s="541" t="str">
        <f t="shared" si="122"/>
        <v/>
      </c>
      <c r="Q164" s="542" t="str">
        <f>IF(IF(TRIM(P164)="",FALSE,OR($P164&lt;Довідники!$J$8,$P164&gt;Довідники!$K$8)),"!","")</f>
        <v/>
      </c>
      <c r="R164" s="172"/>
      <c r="S164" s="169"/>
      <c r="T164" s="169"/>
      <c r="U164" s="549">
        <f t="shared" si="101"/>
        <v>0</v>
      </c>
      <c r="V164" s="539"/>
      <c r="W164" s="175"/>
      <c r="X164" s="176"/>
      <c r="Y164" s="172"/>
      <c r="Z164" s="169"/>
      <c r="AA164" s="169"/>
      <c r="AB164" s="549">
        <f t="shared" si="102"/>
        <v>0</v>
      </c>
      <c r="AC164" s="539"/>
      <c r="AD164" s="175"/>
      <c r="AE164" s="176"/>
      <c r="AF164" s="172"/>
      <c r="AG164" s="169"/>
      <c r="AH164" s="169"/>
      <c r="AI164" s="549">
        <f t="shared" si="103"/>
        <v>0</v>
      </c>
      <c r="AJ164" s="539"/>
      <c r="AK164" s="175"/>
      <c r="AL164" s="176"/>
      <c r="AM164" s="172"/>
      <c r="AN164" s="169"/>
      <c r="AO164" s="169"/>
      <c r="AP164" s="549">
        <f t="shared" si="104"/>
        <v>0</v>
      </c>
      <c r="AQ164" s="539"/>
      <c r="AR164" s="175"/>
      <c r="AS164" s="176"/>
      <c r="AT164" s="172"/>
      <c r="AU164" s="169"/>
      <c r="AV164" s="169"/>
      <c r="AW164" s="549">
        <f t="shared" si="105"/>
        <v>0</v>
      </c>
      <c r="AX164" s="539"/>
      <c r="AY164" s="175"/>
      <c r="AZ164" s="176"/>
      <c r="BA164" s="172"/>
      <c r="BB164" s="169"/>
      <c r="BC164" s="169"/>
      <c r="BD164" s="549">
        <f t="shared" si="106"/>
        <v>0</v>
      </c>
      <c r="BE164" s="539"/>
      <c r="BF164" s="175"/>
      <c r="BG164" s="176"/>
      <c r="BH164" s="172"/>
      <c r="BI164" s="169"/>
      <c r="BJ164" s="169"/>
      <c r="BK164" s="549">
        <f t="shared" si="107"/>
        <v>0</v>
      </c>
      <c r="BL164" s="539"/>
      <c r="BM164" s="175"/>
      <c r="BN164" s="176"/>
      <c r="BO164" s="172"/>
      <c r="BP164" s="169"/>
      <c r="BQ164" s="169"/>
      <c r="BR164" s="549">
        <f t="shared" si="108"/>
        <v>0</v>
      </c>
      <c r="BS164" s="539"/>
      <c r="BT164" s="175"/>
      <c r="BU164" s="176"/>
      <c r="BV164" s="172"/>
      <c r="BW164" s="169"/>
      <c r="BX164" s="169"/>
      <c r="BY164" s="549">
        <f t="shared" si="109"/>
        <v>0</v>
      </c>
      <c r="BZ164" s="539"/>
      <c r="CA164" s="175"/>
      <c r="CB164" s="176"/>
      <c r="CC164" s="172"/>
      <c r="CD164" s="169"/>
      <c r="CE164" s="169"/>
      <c r="CF164" s="549">
        <f t="shared" si="110"/>
        <v>0</v>
      </c>
      <c r="CG164" s="539"/>
      <c r="CH164" s="175"/>
      <c r="CI164" s="176"/>
      <c r="CJ164" s="172"/>
      <c r="CK164" s="169"/>
      <c r="CL164" s="169"/>
      <c r="CM164" s="549">
        <f t="shared" si="111"/>
        <v>0</v>
      </c>
      <c r="CN164" s="539"/>
      <c r="CO164" s="175"/>
      <c r="CP164" s="176"/>
      <c r="CQ164" s="172"/>
      <c r="CR164" s="169"/>
      <c r="CS164" s="169"/>
      <c r="CT164" s="549">
        <f t="shared" si="112"/>
        <v>0</v>
      </c>
      <c r="CU164" s="539"/>
      <c r="CV164" s="175"/>
      <c r="CW164" s="176"/>
      <c r="CX164" s="361"/>
      <c r="CY164" s="108"/>
      <c r="CZ164" s="108"/>
      <c r="DA164" s="549">
        <f t="shared" si="113"/>
        <v>0</v>
      </c>
      <c r="DB164" s="539"/>
      <c r="DC164" s="439"/>
      <c r="DD164" s="439"/>
      <c r="DE164" s="108"/>
      <c r="DF164" s="108"/>
      <c r="DG164" s="108"/>
      <c r="DH164" s="549">
        <f t="shared" si="114"/>
        <v>0</v>
      </c>
      <c r="DI164" s="539"/>
      <c r="DJ164" s="439"/>
      <c r="DK164" s="440"/>
      <c r="DL164" s="555">
        <f t="shared" ca="1" si="123"/>
        <v>0</v>
      </c>
      <c r="DM164" s="539">
        <f>DN164*Довідники!$H$2</f>
        <v>0</v>
      </c>
      <c r="DN164" s="549">
        <f t="shared" si="115"/>
        <v>0</v>
      </c>
      <c r="DO164" s="541" t="str">
        <f t="shared" si="116"/>
        <v xml:space="preserve"> </v>
      </c>
      <c r="DP164" s="556" t="str">
        <f>IF(OR(DO164&lt;Довідники!$J$3, DO164&gt;Довідники!$K$3), "!", "")</f>
        <v>!</v>
      </c>
      <c r="DQ164" s="557"/>
      <c r="DR164" s="558" t="str">
        <f t="shared" si="117"/>
        <v/>
      </c>
      <c r="DS164" s="528"/>
      <c r="DT164" s="555"/>
      <c r="DU164" s="539"/>
      <c r="DV164" s="539"/>
      <c r="DW164" s="540"/>
      <c r="DX164" s="557"/>
      <c r="DY164" s="568"/>
      <c r="DZ164" s="569"/>
      <c r="EA164" s="570"/>
      <c r="ED164" s="91" t="e">
        <f t="shared" ca="1" si="124"/>
        <v>#NAME?</v>
      </c>
      <c r="EE164" s="91" t="e">
        <f t="shared" ca="1" si="125"/>
        <v>#NAME?</v>
      </c>
      <c r="EF164" s="91" t="e">
        <f t="shared" ca="1" si="126"/>
        <v>#NAME?</v>
      </c>
      <c r="EG164" s="91" t="e">
        <f t="shared" ca="1" si="127"/>
        <v>#NAME?</v>
      </c>
      <c r="EH164" s="91" t="e">
        <f t="shared" ca="1" si="128"/>
        <v>#NAME?</v>
      </c>
      <c r="EI164" s="91" t="e">
        <f t="shared" ca="1" si="129"/>
        <v>#NAME?</v>
      </c>
      <c r="EJ164" s="91" t="e">
        <f t="shared" ca="1" si="130"/>
        <v>#NAME?</v>
      </c>
      <c r="EL164" s="207" t="str">
        <f t="shared" ca="1" si="100"/>
        <v/>
      </c>
      <c r="EM164" s="91" t="str">
        <f t="shared" si="131"/>
        <v/>
      </c>
      <c r="EN164" s="91" t="str" cm="1">
        <f t="array" ref="EN164">IF(OR(SUM(ISTEXT(R164:T164)*1,ISNUMBER(W164:X164)*1)&gt;0,SUM(ISTEXT(Y164:AA164)*1,ISNUMBER(AD164:AE164)*1)&gt;0,SUM(ISTEXT(AF164:AH164)*1,ISNUMBER(AK164:AL164)*1)&gt;0,SUM(ISTEXT(AM164:AO164)*1,ISNUMBER(AR164:AS164)*1)&gt;0,SUM(ISTEXT(AT164:AV164)*1,ISNUMBER(AY164:AZ164)*1)&gt;0,SUM(ISTEXT(BA164:BC164)*1,ISNUMBER(BF164:BG164)*1)&gt;0,SUM(ISTEXT(BH164:BJ164)*1,ISNUMBER(BM164:BN164)*1)&gt;0,SUM(ISTEXT(BO164:BQ164)*1,ISNUMBER(BT164:BU164)*1)&gt;0,SUM(ISTEXT(BV164:BX164)*1,ISNUMBER(CA164:CB164)*1)&gt;0,SUM(ISTEXT(CC164:CE164)*1,ISNUMBER(CH164:CI164)*1)&gt;0,SUM(ISTEXT(CJ164:CL164)*1,ISNUMBER(CO164:CP164)*1)&gt;0,SUM(ISTEXT(CQ164:CS164)*1,ISNUMBER(CV164:CW164)*1)&gt;0),"!","")</f>
        <v/>
      </c>
      <c r="EO164" s="91" t="e">
        <f t="shared" ca="1" si="132"/>
        <v>#NAME?</v>
      </c>
      <c r="EP164" s="74" t="e">
        <f t="shared" ca="1" si="133"/>
        <v>#NAME?</v>
      </c>
    </row>
    <row r="165" spans="1:146" hidden="1" x14ac:dyDescent="0.2">
      <c r="A165" s="528" t="e">
        <f ca="1">IF(AND(TRIM($B165)&lt;&gt;"",$E165&lt;&gt;"",$EP165=""),MAX($A$112:A164)+1,"")</f>
        <v>#NAME?</v>
      </c>
      <c r="B165" s="312"/>
      <c r="C165" s="531" t="str">
        <f>IF(ISBLANK(D165)=FALSE,VLOOKUP(D165,Довідники!$B$2:$C$45,2,FALSE),"")</f>
        <v/>
      </c>
      <c r="D165" s="410"/>
      <c r="E165" s="313"/>
      <c r="F165" s="538" t="str">
        <f>_xlfn.CONCAT(IF($X165=Довідники!$E$4,$R$4&amp;",",""),IF($AE165=Довідники!$E$4,$Y$4&amp;",",""),IF($AL165=Довідники!$E$4,$AF$4&amp;",",""),IF($AS165=Довідники!$E$4,$AM$4&amp;",",""),IF($AZ165=Довідники!$E$4,$AT$4&amp;",",""),IF($BG165=Довідники!$E$4,$BA$4&amp;",",""),IF($BN165=Довідники!$E$4,$BH$4&amp;",",""),IF($BU165=Довідники!$E$4,$BO$4&amp;",",""),IF($CB165=Довідники!$E$4,$BV$4&amp;",",""),IF($CI165=Довідники!$E$4,$CC$4&amp;",",""),IF($CP165=Довідники!$E$4,$CJ$4&amp;",",""),IF($CW165=Довідники!$E$4,$CQ$4&amp;",",""),IF($DD165=Довідники!$E$4,$CX$4&amp;",",""),IF($DK165=Довідники!$E$4,$DE$4&amp;",",""))</f>
        <v/>
      </c>
      <c r="G165" s="538" t="str">
        <f>_xlfn.CONCAT(IF($X165=Довідники!$E$3,$R$4&amp;",",""),IF($X165=Довідники!$E$5,$R$4&amp;"*,",""),IF($AE165=Довідники!$E$3,$Y$4&amp;",",""),IF($AE165=Довідники!$E$5,$Y$4&amp;"*,",""),IF($AL165=Довідники!$E$3,$AF$4&amp;",",""),IF($AL165=Довідники!$E$5,$AF$4&amp;"*,",""),IF($AS165=Довідники!$E$3,$AM$4&amp;",",""),IF($AS165=Довідники!$E$5,$AM$4&amp;"*,",""),IF($AZ165=Довідники!$E$3,$AT$4&amp;",",""),IF($AZ165=Довідники!$E$5,$AT$4&amp;"*,",""),IF($BG165=Довідники!$E$3,$BA$4&amp;",",""),IF($BG165=Довідники!$E$5,$BA$4&amp;"*,",""),IF($BN165=Довідники!$E$3,$BH$4&amp;",",""),IF($BN165=Довідники!$E$5,$BH$4&amp;"*,",""),IF($BU165=Довідники!$E$3,$BO$4&amp;",",""),IF($BU165=Довідники!$E$5,$BO$4&amp;"*,",""),IF($CB165=Довідники!$E$3,$BV$4&amp;",",""),IF($CB165=Довідники!$E$5,$BV$4&amp;"*,",""),IF($CI165=Довідники!$E$3,$CC$4&amp;",",""),IF($CI165=Довідники!$E$5,$CC$4&amp;"*,",""),IF($CP165=Довідники!$E$3,$CJ$4&amp;",",""),IF($CP165=Довідники!$E$5,$CJ$4&amp;"*,",""),IF($CW165=Довідники!$E$3,$CQ$4&amp;",",""),IF($CW165=Довідники!$E$5,$CQ$4&amp;"*,",""),IF($DD165=Довідники!$E$3,$CX$4&amp;",",""),IF($DD165=Довідники!$E$5,$CX$4&amp;"*,",""),IF($DK165=Довідники!$E$3,$DE$4&amp;",",""),IF($DK165=Довідники!$E$5,$DE$4&amp;"*,",""))</f>
        <v/>
      </c>
      <c r="H165" s="538" t="str">
        <f>_xlfn.CONCAT(IF($W165=Довідники!$N$4,$R$4&amp;",",""),IF($AD165=Довідники!$N$4,$Y$4&amp;",",""),IF($AK165=Довідники!$N$4,$AF$4&amp;",",""),IF($AR165=Довідники!$N$4,$AM$4&amp;",",""),IF($AY165=Довідники!$N$4,$AT$4&amp;",",""),IF($BF165=Довідники!$N$4,$BA$4&amp;",",""),IF($BM165=Довідники!$N$4,$BH$4&amp;",",""),IF($BT165=Довідники!$N$4,$BO$4&amp;",",""),IF($CA165=Довідники!$N$4,$BV$4&amp;",",""),IF($CH165=Довідники!$N$4,$CC$4&amp;",",""),IF($CO165=Довідники!$N$4,$CJ$4&amp;",",""),IF($CV165=Довідники!$N$4,$CQ$4&amp;",",""),IF($DC165=Довідники!$N$4,$CX$4&amp;",",""),IF($DJ165=Довідники!$N$4,$DE$4&amp;",",""))</f>
        <v/>
      </c>
      <c r="I165" s="538" t="str">
        <f>_xlfn.CONCAT(IF($W165=Довідники!$N$3,$R$4&amp;",",""),IF($AD165=Довідники!$N$3,$Y$4&amp;",",""),IF($AK165=Довідники!$N$3,$AF$4&amp;",",""),IF($AR165=Довідники!$N$3,$AM$4&amp;",",""),IF($AY165=Довідники!$N$3,$AT$4&amp;",",""),IF($BF165=Довідники!$N$3,$BA$4&amp;",",""),IF($BM165=Довідники!$N$3,$BH$4&amp;",",""),IF($BT165=Довідники!$N$3,$BO$4&amp;",",""),IF($CA165=Довідники!$N$3,$BV$4&amp;",",""),IF($CH165=Довідники!$N$3,$CC$4&amp;",",""),IF($CO165=Довідники!$N$3,$CJ$4&amp;",",""),IF($CV165=Довідники!$N$3,$CQ$4&amp;",",""),IF($DC165=Довідники!$N$3,$CX$4&amp;",",""),IF($DJ165=Довідники!$N$3,$DE$4&amp;",",""))</f>
        <v/>
      </c>
      <c r="J165" s="538"/>
      <c r="K165" s="538"/>
      <c r="L165" s="538">
        <f t="shared" ca="1" si="118"/>
        <v>0</v>
      </c>
      <c r="M165" s="539">
        <f t="shared" ca="1" si="119"/>
        <v>0</v>
      </c>
      <c r="N165" s="539">
        <f t="shared" ca="1" si="120"/>
        <v>0</v>
      </c>
      <c r="O165" s="540">
        <f t="shared" ca="1" si="121"/>
        <v>0</v>
      </c>
      <c r="P165" s="541" t="str">
        <f t="shared" si="122"/>
        <v/>
      </c>
      <c r="Q165" s="542" t="str">
        <f>IF(IF(TRIM(P165)="",FALSE,OR($P165&lt;Довідники!$J$8,$P165&gt;Довідники!$K$8)),"!","")</f>
        <v/>
      </c>
      <c r="R165" s="172"/>
      <c r="S165" s="169"/>
      <c r="T165" s="169"/>
      <c r="U165" s="549">
        <f t="shared" si="101"/>
        <v>0</v>
      </c>
      <c r="V165" s="539"/>
      <c r="W165" s="175"/>
      <c r="X165" s="176"/>
      <c r="Y165" s="172"/>
      <c r="Z165" s="169"/>
      <c r="AA165" s="169"/>
      <c r="AB165" s="549">
        <f t="shared" si="102"/>
        <v>0</v>
      </c>
      <c r="AC165" s="539"/>
      <c r="AD165" s="175"/>
      <c r="AE165" s="176"/>
      <c r="AF165" s="172"/>
      <c r="AG165" s="169"/>
      <c r="AH165" s="169"/>
      <c r="AI165" s="549">
        <f t="shared" si="103"/>
        <v>0</v>
      </c>
      <c r="AJ165" s="539"/>
      <c r="AK165" s="175"/>
      <c r="AL165" s="176"/>
      <c r="AM165" s="172"/>
      <c r="AN165" s="169"/>
      <c r="AO165" s="169"/>
      <c r="AP165" s="549">
        <f t="shared" si="104"/>
        <v>0</v>
      </c>
      <c r="AQ165" s="539"/>
      <c r="AR165" s="175"/>
      <c r="AS165" s="176"/>
      <c r="AT165" s="172"/>
      <c r="AU165" s="169"/>
      <c r="AV165" s="169"/>
      <c r="AW165" s="549">
        <f t="shared" si="105"/>
        <v>0</v>
      </c>
      <c r="AX165" s="539"/>
      <c r="AY165" s="175"/>
      <c r="AZ165" s="176"/>
      <c r="BA165" s="172"/>
      <c r="BB165" s="169"/>
      <c r="BC165" s="169"/>
      <c r="BD165" s="549">
        <f t="shared" si="106"/>
        <v>0</v>
      </c>
      <c r="BE165" s="539"/>
      <c r="BF165" s="175"/>
      <c r="BG165" s="176"/>
      <c r="BH165" s="172"/>
      <c r="BI165" s="169"/>
      <c r="BJ165" s="169"/>
      <c r="BK165" s="549">
        <f t="shared" si="107"/>
        <v>0</v>
      </c>
      <c r="BL165" s="539"/>
      <c r="BM165" s="175"/>
      <c r="BN165" s="176"/>
      <c r="BO165" s="172"/>
      <c r="BP165" s="169"/>
      <c r="BQ165" s="169"/>
      <c r="BR165" s="549">
        <f t="shared" si="108"/>
        <v>0</v>
      </c>
      <c r="BS165" s="539"/>
      <c r="BT165" s="175"/>
      <c r="BU165" s="176"/>
      <c r="BV165" s="172"/>
      <c r="BW165" s="169"/>
      <c r="BX165" s="169"/>
      <c r="BY165" s="549">
        <f t="shared" si="109"/>
        <v>0</v>
      </c>
      <c r="BZ165" s="539"/>
      <c r="CA165" s="175"/>
      <c r="CB165" s="176"/>
      <c r="CC165" s="172"/>
      <c r="CD165" s="169"/>
      <c r="CE165" s="169"/>
      <c r="CF165" s="549">
        <f t="shared" si="110"/>
        <v>0</v>
      </c>
      <c r="CG165" s="539"/>
      <c r="CH165" s="175"/>
      <c r="CI165" s="176"/>
      <c r="CJ165" s="172"/>
      <c r="CK165" s="169"/>
      <c r="CL165" s="169"/>
      <c r="CM165" s="549">
        <f t="shared" si="111"/>
        <v>0</v>
      </c>
      <c r="CN165" s="539"/>
      <c r="CO165" s="175"/>
      <c r="CP165" s="176"/>
      <c r="CQ165" s="172"/>
      <c r="CR165" s="169"/>
      <c r="CS165" s="169"/>
      <c r="CT165" s="549">
        <f t="shared" si="112"/>
        <v>0</v>
      </c>
      <c r="CU165" s="539"/>
      <c r="CV165" s="175"/>
      <c r="CW165" s="176"/>
      <c r="CX165" s="361"/>
      <c r="CY165" s="108"/>
      <c r="CZ165" s="108"/>
      <c r="DA165" s="549">
        <f t="shared" si="113"/>
        <v>0</v>
      </c>
      <c r="DB165" s="539"/>
      <c r="DC165" s="439"/>
      <c r="DD165" s="439"/>
      <c r="DE165" s="108"/>
      <c r="DF165" s="108"/>
      <c r="DG165" s="108"/>
      <c r="DH165" s="549">
        <f t="shared" si="114"/>
        <v>0</v>
      </c>
      <c r="DI165" s="539"/>
      <c r="DJ165" s="439"/>
      <c r="DK165" s="440"/>
      <c r="DL165" s="555">
        <f t="shared" ca="1" si="123"/>
        <v>0</v>
      </c>
      <c r="DM165" s="539">
        <f>DN165*Довідники!$H$2</f>
        <v>0</v>
      </c>
      <c r="DN165" s="549">
        <f t="shared" si="115"/>
        <v>0</v>
      </c>
      <c r="DO165" s="541" t="str">
        <f t="shared" si="116"/>
        <v xml:space="preserve"> </v>
      </c>
      <c r="DP165" s="556" t="str">
        <f>IF(OR(DO165&lt;Довідники!$J$3, DO165&gt;Довідники!$K$3), "!", "")</f>
        <v>!</v>
      </c>
      <c r="DQ165" s="557"/>
      <c r="DR165" s="558" t="str">
        <f t="shared" si="117"/>
        <v/>
      </c>
      <c r="DS165" s="528"/>
      <c r="DT165" s="555"/>
      <c r="DU165" s="539"/>
      <c r="DV165" s="539"/>
      <c r="DW165" s="540"/>
      <c r="DX165" s="557"/>
      <c r="DY165" s="568"/>
      <c r="DZ165" s="569"/>
      <c r="EA165" s="570"/>
      <c r="ED165" s="91" t="e">
        <f t="shared" ca="1" si="124"/>
        <v>#NAME?</v>
      </c>
      <c r="EE165" s="91" t="e">
        <f t="shared" ca="1" si="125"/>
        <v>#NAME?</v>
      </c>
      <c r="EF165" s="91" t="e">
        <f t="shared" ca="1" si="126"/>
        <v>#NAME?</v>
      </c>
      <c r="EG165" s="91" t="e">
        <f t="shared" ca="1" si="127"/>
        <v>#NAME?</v>
      </c>
      <c r="EH165" s="91" t="e">
        <f t="shared" ca="1" si="128"/>
        <v>#NAME?</v>
      </c>
      <c r="EI165" s="91" t="e">
        <f t="shared" ca="1" si="129"/>
        <v>#NAME?</v>
      </c>
      <c r="EJ165" s="91" t="e">
        <f t="shared" ca="1" si="130"/>
        <v>#NAME?</v>
      </c>
      <c r="EL165" s="207" t="str">
        <f t="shared" ca="1" si="100"/>
        <v/>
      </c>
      <c r="EM165" s="91" t="str">
        <f t="shared" si="131"/>
        <v/>
      </c>
      <c r="EN165" s="91" t="str" cm="1">
        <f t="array" ref="EN165">IF(OR(SUM(ISTEXT(R165:T165)*1,ISNUMBER(W165:X165)*1)&gt;0,SUM(ISTEXT(Y165:AA165)*1,ISNUMBER(AD165:AE165)*1)&gt;0,SUM(ISTEXT(AF165:AH165)*1,ISNUMBER(AK165:AL165)*1)&gt;0,SUM(ISTEXT(AM165:AO165)*1,ISNUMBER(AR165:AS165)*1)&gt;0,SUM(ISTEXT(AT165:AV165)*1,ISNUMBER(AY165:AZ165)*1)&gt;0,SUM(ISTEXT(BA165:BC165)*1,ISNUMBER(BF165:BG165)*1)&gt;0,SUM(ISTEXT(BH165:BJ165)*1,ISNUMBER(BM165:BN165)*1)&gt;0,SUM(ISTEXT(BO165:BQ165)*1,ISNUMBER(BT165:BU165)*1)&gt;0,SUM(ISTEXT(BV165:BX165)*1,ISNUMBER(CA165:CB165)*1)&gt;0,SUM(ISTEXT(CC165:CE165)*1,ISNUMBER(CH165:CI165)*1)&gt;0,SUM(ISTEXT(CJ165:CL165)*1,ISNUMBER(CO165:CP165)*1)&gt;0,SUM(ISTEXT(CQ165:CS165)*1,ISNUMBER(CV165:CW165)*1)&gt;0),"!","")</f>
        <v/>
      </c>
      <c r="EO165" s="91" t="e">
        <f t="shared" ca="1" si="132"/>
        <v>#NAME?</v>
      </c>
      <c r="EP165" s="74" t="e">
        <f t="shared" ca="1" si="133"/>
        <v>#NAME?</v>
      </c>
    </row>
    <row r="166" spans="1:146" hidden="1" x14ac:dyDescent="0.2">
      <c r="A166" s="528" t="e">
        <f ca="1">IF(AND(TRIM($B166)&lt;&gt;"",$E166&lt;&gt;"",$EP166=""),MAX($A$112:A165)+1,"")</f>
        <v>#NAME?</v>
      </c>
      <c r="B166" s="312"/>
      <c r="C166" s="531" t="str">
        <f>IF(ISBLANK(D166)=FALSE,VLOOKUP(D166,Довідники!$B$2:$C$45,2,FALSE),"")</f>
        <v/>
      </c>
      <c r="D166" s="410"/>
      <c r="E166" s="313"/>
      <c r="F166" s="538" t="str">
        <f>_xlfn.CONCAT(IF($X166=Довідники!$E$4,$R$4&amp;",",""),IF($AE166=Довідники!$E$4,$Y$4&amp;",",""),IF($AL166=Довідники!$E$4,$AF$4&amp;",",""),IF($AS166=Довідники!$E$4,$AM$4&amp;",",""),IF($AZ166=Довідники!$E$4,$AT$4&amp;",",""),IF($BG166=Довідники!$E$4,$BA$4&amp;",",""),IF($BN166=Довідники!$E$4,$BH$4&amp;",",""),IF($BU166=Довідники!$E$4,$BO$4&amp;",",""),IF($CB166=Довідники!$E$4,$BV$4&amp;",",""),IF($CI166=Довідники!$E$4,$CC$4&amp;",",""),IF($CP166=Довідники!$E$4,$CJ$4&amp;",",""),IF($CW166=Довідники!$E$4,$CQ$4&amp;",",""),IF($DD166=Довідники!$E$4,$CX$4&amp;",",""),IF($DK166=Довідники!$E$4,$DE$4&amp;",",""))</f>
        <v/>
      </c>
      <c r="G166" s="538" t="str">
        <f>_xlfn.CONCAT(IF($X166=Довідники!$E$3,$R$4&amp;",",""),IF($X166=Довідники!$E$5,$R$4&amp;"*,",""),IF($AE166=Довідники!$E$3,$Y$4&amp;",",""),IF($AE166=Довідники!$E$5,$Y$4&amp;"*,",""),IF($AL166=Довідники!$E$3,$AF$4&amp;",",""),IF($AL166=Довідники!$E$5,$AF$4&amp;"*,",""),IF($AS166=Довідники!$E$3,$AM$4&amp;",",""),IF($AS166=Довідники!$E$5,$AM$4&amp;"*,",""),IF($AZ166=Довідники!$E$3,$AT$4&amp;",",""),IF($AZ166=Довідники!$E$5,$AT$4&amp;"*,",""),IF($BG166=Довідники!$E$3,$BA$4&amp;",",""),IF($BG166=Довідники!$E$5,$BA$4&amp;"*,",""),IF($BN166=Довідники!$E$3,$BH$4&amp;",",""),IF($BN166=Довідники!$E$5,$BH$4&amp;"*,",""),IF($BU166=Довідники!$E$3,$BO$4&amp;",",""),IF($BU166=Довідники!$E$5,$BO$4&amp;"*,",""),IF($CB166=Довідники!$E$3,$BV$4&amp;",",""),IF($CB166=Довідники!$E$5,$BV$4&amp;"*,",""),IF($CI166=Довідники!$E$3,$CC$4&amp;",",""),IF($CI166=Довідники!$E$5,$CC$4&amp;"*,",""),IF($CP166=Довідники!$E$3,$CJ$4&amp;",",""),IF($CP166=Довідники!$E$5,$CJ$4&amp;"*,",""),IF($CW166=Довідники!$E$3,$CQ$4&amp;",",""),IF($CW166=Довідники!$E$5,$CQ$4&amp;"*,",""),IF($DD166=Довідники!$E$3,$CX$4&amp;",",""),IF($DD166=Довідники!$E$5,$CX$4&amp;"*,",""),IF($DK166=Довідники!$E$3,$DE$4&amp;",",""),IF($DK166=Довідники!$E$5,$DE$4&amp;"*,",""))</f>
        <v/>
      </c>
      <c r="H166" s="538" t="str">
        <f>_xlfn.CONCAT(IF($W166=Довідники!$N$4,$R$4&amp;",",""),IF($AD166=Довідники!$N$4,$Y$4&amp;",",""),IF($AK166=Довідники!$N$4,$AF$4&amp;",",""),IF($AR166=Довідники!$N$4,$AM$4&amp;",",""),IF($AY166=Довідники!$N$4,$AT$4&amp;",",""),IF($BF166=Довідники!$N$4,$BA$4&amp;",",""),IF($BM166=Довідники!$N$4,$BH$4&amp;",",""),IF($BT166=Довідники!$N$4,$BO$4&amp;",",""),IF($CA166=Довідники!$N$4,$BV$4&amp;",",""),IF($CH166=Довідники!$N$4,$CC$4&amp;",",""),IF($CO166=Довідники!$N$4,$CJ$4&amp;",",""),IF($CV166=Довідники!$N$4,$CQ$4&amp;",",""),IF($DC166=Довідники!$N$4,$CX$4&amp;",",""),IF($DJ166=Довідники!$N$4,$DE$4&amp;",",""))</f>
        <v/>
      </c>
      <c r="I166" s="538" t="str">
        <f>_xlfn.CONCAT(IF($W166=Довідники!$N$3,$R$4&amp;",",""),IF($AD166=Довідники!$N$3,$Y$4&amp;",",""),IF($AK166=Довідники!$N$3,$AF$4&amp;",",""),IF($AR166=Довідники!$N$3,$AM$4&amp;",",""),IF($AY166=Довідники!$N$3,$AT$4&amp;",",""),IF($BF166=Довідники!$N$3,$BA$4&amp;",",""),IF($BM166=Довідники!$N$3,$BH$4&amp;",",""),IF($BT166=Довідники!$N$3,$BO$4&amp;",",""),IF($CA166=Довідники!$N$3,$BV$4&amp;",",""),IF($CH166=Довідники!$N$3,$CC$4&amp;",",""),IF($CO166=Довідники!$N$3,$CJ$4&amp;",",""),IF($CV166=Довідники!$N$3,$CQ$4&amp;",",""),IF($DC166=Довідники!$N$3,$CX$4&amp;",",""),IF($DJ166=Довідники!$N$3,$DE$4&amp;",",""))</f>
        <v/>
      </c>
      <c r="J166" s="538"/>
      <c r="K166" s="538"/>
      <c r="L166" s="538">
        <f t="shared" ca="1" si="118"/>
        <v>0</v>
      </c>
      <c r="M166" s="539">
        <f t="shared" ca="1" si="119"/>
        <v>0</v>
      </c>
      <c r="N166" s="539">
        <f t="shared" ca="1" si="120"/>
        <v>0</v>
      </c>
      <c r="O166" s="540">
        <f t="shared" ca="1" si="121"/>
        <v>0</v>
      </c>
      <c r="P166" s="541" t="str">
        <f t="shared" si="122"/>
        <v/>
      </c>
      <c r="Q166" s="542" t="str">
        <f>IF(IF(TRIM(P166)="",FALSE,OR($P166&lt;Довідники!$J$8,$P166&gt;Довідники!$K$8)),"!","")</f>
        <v/>
      </c>
      <c r="R166" s="172"/>
      <c r="S166" s="169"/>
      <c r="T166" s="169"/>
      <c r="U166" s="549">
        <f t="shared" si="101"/>
        <v>0</v>
      </c>
      <c r="V166" s="539"/>
      <c r="W166" s="175"/>
      <c r="X166" s="176"/>
      <c r="Y166" s="172"/>
      <c r="Z166" s="169"/>
      <c r="AA166" s="169"/>
      <c r="AB166" s="549">
        <f t="shared" si="102"/>
        <v>0</v>
      </c>
      <c r="AC166" s="539"/>
      <c r="AD166" s="175"/>
      <c r="AE166" s="176"/>
      <c r="AF166" s="172"/>
      <c r="AG166" s="169"/>
      <c r="AH166" s="169"/>
      <c r="AI166" s="549">
        <f t="shared" si="103"/>
        <v>0</v>
      </c>
      <c r="AJ166" s="539"/>
      <c r="AK166" s="175"/>
      <c r="AL166" s="176"/>
      <c r="AM166" s="172"/>
      <c r="AN166" s="169"/>
      <c r="AO166" s="169"/>
      <c r="AP166" s="549">
        <f t="shared" si="104"/>
        <v>0</v>
      </c>
      <c r="AQ166" s="539"/>
      <c r="AR166" s="175"/>
      <c r="AS166" s="176"/>
      <c r="AT166" s="172"/>
      <c r="AU166" s="169"/>
      <c r="AV166" s="169"/>
      <c r="AW166" s="549">
        <f t="shared" si="105"/>
        <v>0</v>
      </c>
      <c r="AX166" s="539"/>
      <c r="AY166" s="175"/>
      <c r="AZ166" s="176"/>
      <c r="BA166" s="172"/>
      <c r="BB166" s="169"/>
      <c r="BC166" s="169"/>
      <c r="BD166" s="549">
        <f t="shared" si="106"/>
        <v>0</v>
      </c>
      <c r="BE166" s="539"/>
      <c r="BF166" s="175"/>
      <c r="BG166" s="176"/>
      <c r="BH166" s="172"/>
      <c r="BI166" s="169"/>
      <c r="BJ166" s="169"/>
      <c r="BK166" s="549">
        <f t="shared" si="107"/>
        <v>0</v>
      </c>
      <c r="BL166" s="539"/>
      <c r="BM166" s="175"/>
      <c r="BN166" s="176"/>
      <c r="BO166" s="172"/>
      <c r="BP166" s="169"/>
      <c r="BQ166" s="169"/>
      <c r="BR166" s="549">
        <f t="shared" si="108"/>
        <v>0</v>
      </c>
      <c r="BS166" s="539"/>
      <c r="BT166" s="175"/>
      <c r="BU166" s="176"/>
      <c r="BV166" s="172"/>
      <c r="BW166" s="169"/>
      <c r="BX166" s="169"/>
      <c r="BY166" s="549">
        <f t="shared" si="109"/>
        <v>0</v>
      </c>
      <c r="BZ166" s="539"/>
      <c r="CA166" s="175"/>
      <c r="CB166" s="176"/>
      <c r="CC166" s="172"/>
      <c r="CD166" s="169"/>
      <c r="CE166" s="169"/>
      <c r="CF166" s="549">
        <f t="shared" si="110"/>
        <v>0</v>
      </c>
      <c r="CG166" s="539"/>
      <c r="CH166" s="175"/>
      <c r="CI166" s="176"/>
      <c r="CJ166" s="172"/>
      <c r="CK166" s="169"/>
      <c r="CL166" s="169"/>
      <c r="CM166" s="549">
        <f t="shared" si="111"/>
        <v>0</v>
      </c>
      <c r="CN166" s="539"/>
      <c r="CO166" s="175"/>
      <c r="CP166" s="176"/>
      <c r="CQ166" s="172"/>
      <c r="CR166" s="169"/>
      <c r="CS166" s="169"/>
      <c r="CT166" s="549">
        <f t="shared" si="112"/>
        <v>0</v>
      </c>
      <c r="CU166" s="539"/>
      <c r="CV166" s="175"/>
      <c r="CW166" s="176"/>
      <c r="CX166" s="361"/>
      <c r="CY166" s="108"/>
      <c r="CZ166" s="108"/>
      <c r="DA166" s="549">
        <f t="shared" si="113"/>
        <v>0</v>
      </c>
      <c r="DB166" s="539"/>
      <c r="DC166" s="439"/>
      <c r="DD166" s="439"/>
      <c r="DE166" s="108"/>
      <c r="DF166" s="108"/>
      <c r="DG166" s="108"/>
      <c r="DH166" s="549">
        <f t="shared" si="114"/>
        <v>0</v>
      </c>
      <c r="DI166" s="539"/>
      <c r="DJ166" s="439"/>
      <c r="DK166" s="440"/>
      <c r="DL166" s="555">
        <f t="shared" ca="1" si="123"/>
        <v>0</v>
      </c>
      <c r="DM166" s="539">
        <f>DN166*Довідники!$H$2</f>
        <v>0</v>
      </c>
      <c r="DN166" s="549">
        <f t="shared" si="115"/>
        <v>0</v>
      </c>
      <c r="DO166" s="541" t="str">
        <f t="shared" si="116"/>
        <v xml:space="preserve"> </v>
      </c>
      <c r="DP166" s="556" t="str">
        <f>IF(OR(DO166&lt;Довідники!$J$3, DO166&gt;Довідники!$K$3), "!", "")</f>
        <v>!</v>
      </c>
      <c r="DQ166" s="557"/>
      <c r="DR166" s="558" t="str">
        <f t="shared" si="117"/>
        <v/>
      </c>
      <c r="DS166" s="528"/>
      <c r="DT166" s="555"/>
      <c r="DU166" s="539"/>
      <c r="DV166" s="539"/>
      <c r="DW166" s="540"/>
      <c r="DX166" s="557"/>
      <c r="DY166" s="568"/>
      <c r="DZ166" s="569"/>
      <c r="EA166" s="570"/>
      <c r="ED166" s="91" t="e">
        <f t="shared" ca="1" si="124"/>
        <v>#NAME?</v>
      </c>
      <c r="EE166" s="91" t="e">
        <f t="shared" ca="1" si="125"/>
        <v>#NAME?</v>
      </c>
      <c r="EF166" s="91" t="e">
        <f t="shared" ca="1" si="126"/>
        <v>#NAME?</v>
      </c>
      <c r="EG166" s="91" t="e">
        <f t="shared" ca="1" si="127"/>
        <v>#NAME?</v>
      </c>
      <c r="EH166" s="91" t="e">
        <f t="shared" ca="1" si="128"/>
        <v>#NAME?</v>
      </c>
      <c r="EI166" s="91" t="e">
        <f t="shared" ca="1" si="129"/>
        <v>#NAME?</v>
      </c>
      <c r="EJ166" s="91" t="e">
        <f t="shared" ca="1" si="130"/>
        <v>#NAME?</v>
      </c>
      <c r="EL166" s="207" t="str">
        <f t="shared" ca="1" si="100"/>
        <v/>
      </c>
      <c r="EM166" s="91" t="str">
        <f t="shared" si="131"/>
        <v/>
      </c>
      <c r="EN166" s="91" t="str" cm="1">
        <f t="array" ref="EN166">IF(OR(SUM(ISTEXT(R166:T166)*1,ISNUMBER(W166:X166)*1)&gt;0,SUM(ISTEXT(Y166:AA166)*1,ISNUMBER(AD166:AE166)*1)&gt;0,SUM(ISTEXT(AF166:AH166)*1,ISNUMBER(AK166:AL166)*1)&gt;0,SUM(ISTEXT(AM166:AO166)*1,ISNUMBER(AR166:AS166)*1)&gt;0,SUM(ISTEXT(AT166:AV166)*1,ISNUMBER(AY166:AZ166)*1)&gt;0,SUM(ISTEXT(BA166:BC166)*1,ISNUMBER(BF166:BG166)*1)&gt;0,SUM(ISTEXT(BH166:BJ166)*1,ISNUMBER(BM166:BN166)*1)&gt;0,SUM(ISTEXT(BO166:BQ166)*1,ISNUMBER(BT166:BU166)*1)&gt;0,SUM(ISTEXT(BV166:BX166)*1,ISNUMBER(CA166:CB166)*1)&gt;0,SUM(ISTEXT(CC166:CE166)*1,ISNUMBER(CH166:CI166)*1)&gt;0,SUM(ISTEXT(CJ166:CL166)*1,ISNUMBER(CO166:CP166)*1)&gt;0,SUM(ISTEXT(CQ166:CS166)*1,ISNUMBER(CV166:CW166)*1)&gt;0),"!","")</f>
        <v/>
      </c>
      <c r="EO166" s="91" t="e">
        <f t="shared" ca="1" si="132"/>
        <v>#NAME?</v>
      </c>
      <c r="EP166" s="74" t="e">
        <f t="shared" ca="1" si="133"/>
        <v>#NAME?</v>
      </c>
    </row>
    <row r="167" spans="1:146" hidden="1" x14ac:dyDescent="0.2">
      <c r="A167" s="528" t="e">
        <f ca="1">IF(AND(TRIM($B167)&lt;&gt;"",$E167&lt;&gt;"",$EP167=""),MAX($A$112:A166)+1,"")</f>
        <v>#NAME?</v>
      </c>
      <c r="B167" s="312"/>
      <c r="C167" s="531" t="str">
        <f>IF(ISBLANK(D167)=FALSE,VLOOKUP(D167,Довідники!$B$2:$C$45,2,FALSE),"")</f>
        <v/>
      </c>
      <c r="D167" s="410"/>
      <c r="E167" s="313"/>
      <c r="F167" s="538" t="str">
        <f>_xlfn.CONCAT(IF($X167=Довідники!$E$4,$R$4&amp;",",""),IF($AE167=Довідники!$E$4,$Y$4&amp;",",""),IF($AL167=Довідники!$E$4,$AF$4&amp;",",""),IF($AS167=Довідники!$E$4,$AM$4&amp;",",""),IF($AZ167=Довідники!$E$4,$AT$4&amp;",",""),IF($BG167=Довідники!$E$4,$BA$4&amp;",",""),IF($BN167=Довідники!$E$4,$BH$4&amp;",",""),IF($BU167=Довідники!$E$4,$BO$4&amp;",",""),IF($CB167=Довідники!$E$4,$BV$4&amp;",",""),IF($CI167=Довідники!$E$4,$CC$4&amp;",",""),IF($CP167=Довідники!$E$4,$CJ$4&amp;",",""),IF($CW167=Довідники!$E$4,$CQ$4&amp;",",""),IF($DD167=Довідники!$E$4,$CX$4&amp;",",""),IF($DK167=Довідники!$E$4,$DE$4&amp;",",""))</f>
        <v/>
      </c>
      <c r="G167" s="538" t="str">
        <f>_xlfn.CONCAT(IF($X167=Довідники!$E$3,$R$4&amp;",",""),IF($X167=Довідники!$E$5,$R$4&amp;"*,",""),IF($AE167=Довідники!$E$3,$Y$4&amp;",",""),IF($AE167=Довідники!$E$5,$Y$4&amp;"*,",""),IF($AL167=Довідники!$E$3,$AF$4&amp;",",""),IF($AL167=Довідники!$E$5,$AF$4&amp;"*,",""),IF($AS167=Довідники!$E$3,$AM$4&amp;",",""),IF($AS167=Довідники!$E$5,$AM$4&amp;"*,",""),IF($AZ167=Довідники!$E$3,$AT$4&amp;",",""),IF($AZ167=Довідники!$E$5,$AT$4&amp;"*,",""),IF($BG167=Довідники!$E$3,$BA$4&amp;",",""),IF($BG167=Довідники!$E$5,$BA$4&amp;"*,",""),IF($BN167=Довідники!$E$3,$BH$4&amp;",",""),IF($BN167=Довідники!$E$5,$BH$4&amp;"*,",""),IF($BU167=Довідники!$E$3,$BO$4&amp;",",""),IF($BU167=Довідники!$E$5,$BO$4&amp;"*,",""),IF($CB167=Довідники!$E$3,$BV$4&amp;",",""),IF($CB167=Довідники!$E$5,$BV$4&amp;"*,",""),IF($CI167=Довідники!$E$3,$CC$4&amp;",",""),IF($CI167=Довідники!$E$5,$CC$4&amp;"*,",""),IF($CP167=Довідники!$E$3,$CJ$4&amp;",",""),IF($CP167=Довідники!$E$5,$CJ$4&amp;"*,",""),IF($CW167=Довідники!$E$3,$CQ$4&amp;",",""),IF($CW167=Довідники!$E$5,$CQ$4&amp;"*,",""),IF($DD167=Довідники!$E$3,$CX$4&amp;",",""),IF($DD167=Довідники!$E$5,$CX$4&amp;"*,",""),IF($DK167=Довідники!$E$3,$DE$4&amp;",",""),IF($DK167=Довідники!$E$5,$DE$4&amp;"*,",""))</f>
        <v/>
      </c>
      <c r="H167" s="538" t="str">
        <f>_xlfn.CONCAT(IF($W167=Довідники!$N$4,$R$4&amp;",",""),IF($AD167=Довідники!$N$4,$Y$4&amp;",",""),IF($AK167=Довідники!$N$4,$AF$4&amp;",",""),IF($AR167=Довідники!$N$4,$AM$4&amp;",",""),IF($AY167=Довідники!$N$4,$AT$4&amp;",",""),IF($BF167=Довідники!$N$4,$BA$4&amp;",",""),IF($BM167=Довідники!$N$4,$BH$4&amp;",",""),IF($BT167=Довідники!$N$4,$BO$4&amp;",",""),IF($CA167=Довідники!$N$4,$BV$4&amp;",",""),IF($CH167=Довідники!$N$4,$CC$4&amp;",",""),IF($CO167=Довідники!$N$4,$CJ$4&amp;",",""),IF($CV167=Довідники!$N$4,$CQ$4&amp;",",""),IF($DC167=Довідники!$N$4,$CX$4&amp;",",""),IF($DJ167=Довідники!$N$4,$DE$4&amp;",",""))</f>
        <v/>
      </c>
      <c r="I167" s="538" t="str">
        <f>_xlfn.CONCAT(IF($W167=Довідники!$N$3,$R$4&amp;",",""),IF($AD167=Довідники!$N$3,$Y$4&amp;",",""),IF($AK167=Довідники!$N$3,$AF$4&amp;",",""),IF($AR167=Довідники!$N$3,$AM$4&amp;",",""),IF($AY167=Довідники!$N$3,$AT$4&amp;",",""),IF($BF167=Довідники!$N$3,$BA$4&amp;",",""),IF($BM167=Довідники!$N$3,$BH$4&amp;",",""),IF($BT167=Довідники!$N$3,$BO$4&amp;",",""),IF($CA167=Довідники!$N$3,$BV$4&amp;",",""),IF($CH167=Довідники!$N$3,$CC$4&amp;",",""),IF($CO167=Довідники!$N$3,$CJ$4&amp;",",""),IF($CV167=Довідники!$N$3,$CQ$4&amp;",",""),IF($DC167=Довідники!$N$3,$CX$4&amp;",",""),IF($DJ167=Довідники!$N$3,$DE$4&amp;",",""))</f>
        <v/>
      </c>
      <c r="J167" s="538"/>
      <c r="K167" s="538"/>
      <c r="L167" s="538">
        <f t="shared" ca="1" si="118"/>
        <v>0</v>
      </c>
      <c r="M167" s="539">
        <f t="shared" ca="1" si="119"/>
        <v>0</v>
      </c>
      <c r="N167" s="539">
        <f t="shared" ca="1" si="120"/>
        <v>0</v>
      </c>
      <c r="O167" s="540">
        <f t="shared" ca="1" si="121"/>
        <v>0</v>
      </c>
      <c r="P167" s="541" t="str">
        <f t="shared" si="122"/>
        <v/>
      </c>
      <c r="Q167" s="542" t="str">
        <f>IF(IF(TRIM(P167)="",FALSE,OR($P167&lt;Довідники!$J$8,$P167&gt;Довідники!$K$8)),"!","")</f>
        <v/>
      </c>
      <c r="R167" s="172"/>
      <c r="S167" s="169"/>
      <c r="T167" s="169"/>
      <c r="U167" s="549">
        <f t="shared" si="101"/>
        <v>0</v>
      </c>
      <c r="V167" s="539"/>
      <c r="W167" s="175"/>
      <c r="X167" s="176"/>
      <c r="Y167" s="172"/>
      <c r="Z167" s="169"/>
      <c r="AA167" s="169"/>
      <c r="AB167" s="549">
        <f t="shared" si="102"/>
        <v>0</v>
      </c>
      <c r="AC167" s="539"/>
      <c r="AD167" s="175"/>
      <c r="AE167" s="176"/>
      <c r="AF167" s="172"/>
      <c r="AG167" s="169"/>
      <c r="AH167" s="169"/>
      <c r="AI167" s="549">
        <f t="shared" si="103"/>
        <v>0</v>
      </c>
      <c r="AJ167" s="539"/>
      <c r="AK167" s="175"/>
      <c r="AL167" s="176"/>
      <c r="AM167" s="172"/>
      <c r="AN167" s="169"/>
      <c r="AO167" s="169"/>
      <c r="AP167" s="549">
        <f t="shared" si="104"/>
        <v>0</v>
      </c>
      <c r="AQ167" s="539"/>
      <c r="AR167" s="175"/>
      <c r="AS167" s="176"/>
      <c r="AT167" s="172"/>
      <c r="AU167" s="169"/>
      <c r="AV167" s="169"/>
      <c r="AW167" s="549">
        <f t="shared" si="105"/>
        <v>0</v>
      </c>
      <c r="AX167" s="539"/>
      <c r="AY167" s="175"/>
      <c r="AZ167" s="176"/>
      <c r="BA167" s="172"/>
      <c r="BB167" s="169"/>
      <c r="BC167" s="169"/>
      <c r="BD167" s="549">
        <f t="shared" si="106"/>
        <v>0</v>
      </c>
      <c r="BE167" s="539"/>
      <c r="BF167" s="175"/>
      <c r="BG167" s="176"/>
      <c r="BH167" s="172"/>
      <c r="BI167" s="169"/>
      <c r="BJ167" s="169"/>
      <c r="BK167" s="549">
        <f t="shared" si="107"/>
        <v>0</v>
      </c>
      <c r="BL167" s="539"/>
      <c r="BM167" s="175"/>
      <c r="BN167" s="176"/>
      <c r="BO167" s="172"/>
      <c r="BP167" s="169"/>
      <c r="BQ167" s="169"/>
      <c r="BR167" s="549">
        <f t="shared" si="108"/>
        <v>0</v>
      </c>
      <c r="BS167" s="539"/>
      <c r="BT167" s="175"/>
      <c r="BU167" s="176"/>
      <c r="BV167" s="172"/>
      <c r="BW167" s="169"/>
      <c r="BX167" s="169"/>
      <c r="BY167" s="549">
        <f t="shared" si="109"/>
        <v>0</v>
      </c>
      <c r="BZ167" s="539"/>
      <c r="CA167" s="175"/>
      <c r="CB167" s="176"/>
      <c r="CC167" s="172"/>
      <c r="CD167" s="169"/>
      <c r="CE167" s="169"/>
      <c r="CF167" s="549">
        <f t="shared" si="110"/>
        <v>0</v>
      </c>
      <c r="CG167" s="539"/>
      <c r="CH167" s="175"/>
      <c r="CI167" s="176"/>
      <c r="CJ167" s="172"/>
      <c r="CK167" s="169"/>
      <c r="CL167" s="169"/>
      <c r="CM167" s="549">
        <f t="shared" si="111"/>
        <v>0</v>
      </c>
      <c r="CN167" s="539"/>
      <c r="CO167" s="175"/>
      <c r="CP167" s="176"/>
      <c r="CQ167" s="172"/>
      <c r="CR167" s="169"/>
      <c r="CS167" s="169"/>
      <c r="CT167" s="549">
        <f t="shared" si="112"/>
        <v>0</v>
      </c>
      <c r="CU167" s="539"/>
      <c r="CV167" s="175"/>
      <c r="CW167" s="176"/>
      <c r="CX167" s="361"/>
      <c r="CY167" s="108"/>
      <c r="CZ167" s="108"/>
      <c r="DA167" s="549">
        <f t="shared" si="113"/>
        <v>0</v>
      </c>
      <c r="DB167" s="539"/>
      <c r="DC167" s="439"/>
      <c r="DD167" s="439"/>
      <c r="DE167" s="108"/>
      <c r="DF167" s="108"/>
      <c r="DG167" s="108"/>
      <c r="DH167" s="549">
        <f t="shared" si="114"/>
        <v>0</v>
      </c>
      <c r="DI167" s="539"/>
      <c r="DJ167" s="439"/>
      <c r="DK167" s="440"/>
      <c r="DL167" s="555">
        <f t="shared" ca="1" si="123"/>
        <v>0</v>
      </c>
      <c r="DM167" s="539">
        <f>DN167*Довідники!$H$2</f>
        <v>0</v>
      </c>
      <c r="DN167" s="549">
        <f t="shared" si="115"/>
        <v>0</v>
      </c>
      <c r="DO167" s="541" t="str">
        <f t="shared" si="116"/>
        <v xml:space="preserve"> </v>
      </c>
      <c r="DP167" s="556" t="str">
        <f>IF(OR(DO167&lt;Довідники!$J$3, DO167&gt;Довідники!$K$3), "!", "")</f>
        <v>!</v>
      </c>
      <c r="DQ167" s="557"/>
      <c r="DR167" s="558" t="str">
        <f t="shared" si="117"/>
        <v/>
      </c>
      <c r="DS167" s="528"/>
      <c r="DT167" s="555"/>
      <c r="DU167" s="539"/>
      <c r="DV167" s="539"/>
      <c r="DW167" s="540"/>
      <c r="DX167" s="557"/>
      <c r="DY167" s="568"/>
      <c r="DZ167" s="569"/>
      <c r="EA167" s="570"/>
      <c r="ED167" s="91" t="e">
        <f t="shared" ca="1" si="124"/>
        <v>#NAME?</v>
      </c>
      <c r="EE167" s="91" t="e">
        <f t="shared" ca="1" si="125"/>
        <v>#NAME?</v>
      </c>
      <c r="EF167" s="91" t="e">
        <f t="shared" ca="1" si="126"/>
        <v>#NAME?</v>
      </c>
      <c r="EG167" s="91" t="e">
        <f t="shared" ca="1" si="127"/>
        <v>#NAME?</v>
      </c>
      <c r="EH167" s="91" t="e">
        <f t="shared" ca="1" si="128"/>
        <v>#NAME?</v>
      </c>
      <c r="EI167" s="91" t="e">
        <f t="shared" ca="1" si="129"/>
        <v>#NAME?</v>
      </c>
      <c r="EJ167" s="91" t="e">
        <f t="shared" ca="1" si="130"/>
        <v>#NAME?</v>
      </c>
      <c r="EL167" s="207" t="str">
        <f t="shared" ca="1" si="100"/>
        <v/>
      </c>
      <c r="EM167" s="91" t="str">
        <f t="shared" si="131"/>
        <v/>
      </c>
      <c r="EN167" s="91" t="str" cm="1">
        <f t="array" ref="EN167">IF(OR(SUM(ISTEXT(R167:T167)*1,ISNUMBER(W167:X167)*1)&gt;0,SUM(ISTEXT(Y167:AA167)*1,ISNUMBER(AD167:AE167)*1)&gt;0,SUM(ISTEXT(AF167:AH167)*1,ISNUMBER(AK167:AL167)*1)&gt;0,SUM(ISTEXT(AM167:AO167)*1,ISNUMBER(AR167:AS167)*1)&gt;0,SUM(ISTEXT(AT167:AV167)*1,ISNUMBER(AY167:AZ167)*1)&gt;0,SUM(ISTEXT(BA167:BC167)*1,ISNUMBER(BF167:BG167)*1)&gt;0,SUM(ISTEXT(BH167:BJ167)*1,ISNUMBER(BM167:BN167)*1)&gt;0,SUM(ISTEXT(BO167:BQ167)*1,ISNUMBER(BT167:BU167)*1)&gt;0,SUM(ISTEXT(BV167:BX167)*1,ISNUMBER(CA167:CB167)*1)&gt;0,SUM(ISTEXT(CC167:CE167)*1,ISNUMBER(CH167:CI167)*1)&gt;0,SUM(ISTEXT(CJ167:CL167)*1,ISNUMBER(CO167:CP167)*1)&gt;0,SUM(ISTEXT(CQ167:CS167)*1,ISNUMBER(CV167:CW167)*1)&gt;0),"!","")</f>
        <v/>
      </c>
      <c r="EO167" s="91" t="e">
        <f t="shared" ca="1" si="132"/>
        <v>#NAME?</v>
      </c>
      <c r="EP167" s="74" t="e">
        <f t="shared" ca="1" si="133"/>
        <v>#NAME?</v>
      </c>
    </row>
    <row r="168" spans="1:146" hidden="1" x14ac:dyDescent="0.2">
      <c r="A168" s="528" t="e">
        <f ca="1">IF(AND(TRIM($B168)&lt;&gt;"",$E168&lt;&gt;"",$EP168=""),MAX($A$112:A167)+1,"")</f>
        <v>#NAME?</v>
      </c>
      <c r="B168" s="312"/>
      <c r="C168" s="531" t="str">
        <f>IF(ISBLANK(D168)=FALSE,VLOOKUP(D168,Довідники!$B$2:$C$45,2,FALSE),"")</f>
        <v/>
      </c>
      <c r="D168" s="410"/>
      <c r="E168" s="313"/>
      <c r="F168" s="538" t="str">
        <f>_xlfn.CONCAT(IF($X168=Довідники!$E$4,$R$4&amp;",",""),IF($AE168=Довідники!$E$4,$Y$4&amp;",",""),IF($AL168=Довідники!$E$4,$AF$4&amp;",",""),IF($AS168=Довідники!$E$4,$AM$4&amp;",",""),IF($AZ168=Довідники!$E$4,$AT$4&amp;",",""),IF($BG168=Довідники!$E$4,$BA$4&amp;",",""),IF($BN168=Довідники!$E$4,$BH$4&amp;",",""),IF($BU168=Довідники!$E$4,$BO$4&amp;",",""),IF($CB168=Довідники!$E$4,$BV$4&amp;",",""),IF($CI168=Довідники!$E$4,$CC$4&amp;",",""),IF($CP168=Довідники!$E$4,$CJ$4&amp;",",""),IF($CW168=Довідники!$E$4,$CQ$4&amp;",",""),IF($DD168=Довідники!$E$4,$CX$4&amp;",",""),IF($DK168=Довідники!$E$4,$DE$4&amp;",",""))</f>
        <v/>
      </c>
      <c r="G168" s="538" t="str">
        <f>_xlfn.CONCAT(IF($X168=Довідники!$E$3,$R$4&amp;",",""),IF($X168=Довідники!$E$5,$R$4&amp;"*,",""),IF($AE168=Довідники!$E$3,$Y$4&amp;",",""),IF($AE168=Довідники!$E$5,$Y$4&amp;"*,",""),IF($AL168=Довідники!$E$3,$AF$4&amp;",",""),IF($AL168=Довідники!$E$5,$AF$4&amp;"*,",""),IF($AS168=Довідники!$E$3,$AM$4&amp;",",""),IF($AS168=Довідники!$E$5,$AM$4&amp;"*,",""),IF($AZ168=Довідники!$E$3,$AT$4&amp;",",""),IF($AZ168=Довідники!$E$5,$AT$4&amp;"*,",""),IF($BG168=Довідники!$E$3,$BA$4&amp;",",""),IF($BG168=Довідники!$E$5,$BA$4&amp;"*,",""),IF($BN168=Довідники!$E$3,$BH$4&amp;",",""),IF($BN168=Довідники!$E$5,$BH$4&amp;"*,",""),IF($BU168=Довідники!$E$3,$BO$4&amp;",",""),IF($BU168=Довідники!$E$5,$BO$4&amp;"*,",""),IF($CB168=Довідники!$E$3,$BV$4&amp;",",""),IF($CB168=Довідники!$E$5,$BV$4&amp;"*,",""),IF($CI168=Довідники!$E$3,$CC$4&amp;",",""),IF($CI168=Довідники!$E$5,$CC$4&amp;"*,",""),IF($CP168=Довідники!$E$3,$CJ$4&amp;",",""),IF($CP168=Довідники!$E$5,$CJ$4&amp;"*,",""),IF($CW168=Довідники!$E$3,$CQ$4&amp;",",""),IF($CW168=Довідники!$E$5,$CQ$4&amp;"*,",""),IF($DD168=Довідники!$E$3,$CX$4&amp;",",""),IF($DD168=Довідники!$E$5,$CX$4&amp;"*,",""),IF($DK168=Довідники!$E$3,$DE$4&amp;",",""),IF($DK168=Довідники!$E$5,$DE$4&amp;"*,",""))</f>
        <v/>
      </c>
      <c r="H168" s="538" t="str">
        <f>_xlfn.CONCAT(IF($W168=Довідники!$N$4,$R$4&amp;",",""),IF($AD168=Довідники!$N$4,$Y$4&amp;",",""),IF($AK168=Довідники!$N$4,$AF$4&amp;",",""),IF($AR168=Довідники!$N$4,$AM$4&amp;",",""),IF($AY168=Довідники!$N$4,$AT$4&amp;",",""),IF($BF168=Довідники!$N$4,$BA$4&amp;",",""),IF($BM168=Довідники!$N$4,$BH$4&amp;",",""),IF($BT168=Довідники!$N$4,$BO$4&amp;",",""),IF($CA168=Довідники!$N$4,$BV$4&amp;",",""),IF($CH168=Довідники!$N$4,$CC$4&amp;",",""),IF($CO168=Довідники!$N$4,$CJ$4&amp;",",""),IF($CV168=Довідники!$N$4,$CQ$4&amp;",",""),IF($DC168=Довідники!$N$4,$CX$4&amp;",",""),IF($DJ168=Довідники!$N$4,$DE$4&amp;",",""))</f>
        <v/>
      </c>
      <c r="I168" s="538" t="str">
        <f>_xlfn.CONCAT(IF($W168=Довідники!$N$3,$R$4&amp;",",""),IF($AD168=Довідники!$N$3,$Y$4&amp;",",""),IF($AK168=Довідники!$N$3,$AF$4&amp;",",""),IF($AR168=Довідники!$N$3,$AM$4&amp;",",""),IF($AY168=Довідники!$N$3,$AT$4&amp;",",""),IF($BF168=Довідники!$N$3,$BA$4&amp;",",""),IF($BM168=Довідники!$N$3,$BH$4&amp;",",""),IF($BT168=Довідники!$N$3,$BO$4&amp;",",""),IF($CA168=Довідники!$N$3,$BV$4&amp;",",""),IF($CH168=Довідники!$N$3,$CC$4&amp;",",""),IF($CO168=Довідники!$N$3,$CJ$4&amp;",",""),IF($CV168=Довідники!$N$3,$CQ$4&amp;",",""),IF($DC168=Довідники!$N$3,$CX$4&amp;",",""),IF($DJ168=Довідники!$N$3,$DE$4&amp;",",""))</f>
        <v/>
      </c>
      <c r="J168" s="538"/>
      <c r="K168" s="538"/>
      <c r="L168" s="538">
        <f t="shared" ca="1" si="118"/>
        <v>0</v>
      </c>
      <c r="M168" s="539">
        <f t="shared" ca="1" si="119"/>
        <v>0</v>
      </c>
      <c r="N168" s="539">
        <f t="shared" ca="1" si="120"/>
        <v>0</v>
      </c>
      <c r="O168" s="540">
        <f t="shared" ca="1" si="121"/>
        <v>0</v>
      </c>
      <c r="P168" s="541" t="str">
        <f t="shared" si="122"/>
        <v/>
      </c>
      <c r="Q168" s="542" t="str">
        <f>IF(IF(TRIM(P168)="",FALSE,OR($P168&lt;Довідники!$J$8,$P168&gt;Довідники!$K$8)),"!","")</f>
        <v/>
      </c>
      <c r="R168" s="172"/>
      <c r="S168" s="169"/>
      <c r="T168" s="169"/>
      <c r="U168" s="549">
        <f t="shared" si="101"/>
        <v>0</v>
      </c>
      <c r="V168" s="539"/>
      <c r="W168" s="175"/>
      <c r="X168" s="176"/>
      <c r="Y168" s="172"/>
      <c r="Z168" s="169"/>
      <c r="AA168" s="169"/>
      <c r="AB168" s="549">
        <f t="shared" si="102"/>
        <v>0</v>
      </c>
      <c r="AC168" s="539"/>
      <c r="AD168" s="175"/>
      <c r="AE168" s="176"/>
      <c r="AF168" s="172"/>
      <c r="AG168" s="169"/>
      <c r="AH168" s="169"/>
      <c r="AI168" s="549">
        <f t="shared" si="103"/>
        <v>0</v>
      </c>
      <c r="AJ168" s="539"/>
      <c r="AK168" s="175"/>
      <c r="AL168" s="176"/>
      <c r="AM168" s="172"/>
      <c r="AN168" s="169"/>
      <c r="AO168" s="169"/>
      <c r="AP168" s="549">
        <f t="shared" si="104"/>
        <v>0</v>
      </c>
      <c r="AQ168" s="539"/>
      <c r="AR168" s="175"/>
      <c r="AS168" s="176"/>
      <c r="AT168" s="172"/>
      <c r="AU168" s="169"/>
      <c r="AV168" s="169"/>
      <c r="AW168" s="549">
        <f t="shared" si="105"/>
        <v>0</v>
      </c>
      <c r="AX168" s="539"/>
      <c r="AY168" s="175"/>
      <c r="AZ168" s="176"/>
      <c r="BA168" s="172"/>
      <c r="BB168" s="169"/>
      <c r="BC168" s="169"/>
      <c r="BD168" s="549">
        <f t="shared" si="106"/>
        <v>0</v>
      </c>
      <c r="BE168" s="539"/>
      <c r="BF168" s="175"/>
      <c r="BG168" s="176"/>
      <c r="BH168" s="172"/>
      <c r="BI168" s="169"/>
      <c r="BJ168" s="169"/>
      <c r="BK168" s="549">
        <f t="shared" si="107"/>
        <v>0</v>
      </c>
      <c r="BL168" s="539"/>
      <c r="BM168" s="175"/>
      <c r="BN168" s="176"/>
      <c r="BO168" s="172"/>
      <c r="BP168" s="169"/>
      <c r="BQ168" s="169"/>
      <c r="BR168" s="549">
        <f t="shared" si="108"/>
        <v>0</v>
      </c>
      <c r="BS168" s="539"/>
      <c r="BT168" s="175"/>
      <c r="BU168" s="176"/>
      <c r="BV168" s="172"/>
      <c r="BW168" s="169"/>
      <c r="BX168" s="169"/>
      <c r="BY168" s="549">
        <f t="shared" si="109"/>
        <v>0</v>
      </c>
      <c r="BZ168" s="539"/>
      <c r="CA168" s="175"/>
      <c r="CB168" s="176"/>
      <c r="CC168" s="172"/>
      <c r="CD168" s="169"/>
      <c r="CE168" s="169"/>
      <c r="CF168" s="549">
        <f t="shared" si="110"/>
        <v>0</v>
      </c>
      <c r="CG168" s="539"/>
      <c r="CH168" s="175"/>
      <c r="CI168" s="176"/>
      <c r="CJ168" s="172"/>
      <c r="CK168" s="169"/>
      <c r="CL168" s="169"/>
      <c r="CM168" s="549">
        <f t="shared" si="111"/>
        <v>0</v>
      </c>
      <c r="CN168" s="539"/>
      <c r="CO168" s="175"/>
      <c r="CP168" s="176"/>
      <c r="CQ168" s="172"/>
      <c r="CR168" s="169"/>
      <c r="CS168" s="169"/>
      <c r="CT168" s="549">
        <f t="shared" si="112"/>
        <v>0</v>
      </c>
      <c r="CU168" s="539"/>
      <c r="CV168" s="175"/>
      <c r="CW168" s="176"/>
      <c r="CX168" s="361"/>
      <c r="CY168" s="108"/>
      <c r="CZ168" s="108"/>
      <c r="DA168" s="549">
        <f t="shared" si="113"/>
        <v>0</v>
      </c>
      <c r="DB168" s="539"/>
      <c r="DC168" s="439"/>
      <c r="DD168" s="439"/>
      <c r="DE168" s="108"/>
      <c r="DF168" s="108"/>
      <c r="DG168" s="108"/>
      <c r="DH168" s="549">
        <f t="shared" si="114"/>
        <v>0</v>
      </c>
      <c r="DI168" s="539"/>
      <c r="DJ168" s="439"/>
      <c r="DK168" s="440"/>
      <c r="DL168" s="555">
        <f t="shared" ca="1" si="123"/>
        <v>0</v>
      </c>
      <c r="DM168" s="539">
        <f>DN168*Довідники!$H$2</f>
        <v>0</v>
      </c>
      <c r="DN168" s="549">
        <f t="shared" si="115"/>
        <v>0</v>
      </c>
      <c r="DO168" s="541" t="str">
        <f t="shared" si="116"/>
        <v xml:space="preserve"> </v>
      </c>
      <c r="DP168" s="556" t="str">
        <f>IF(OR(DO168&lt;Довідники!$J$3, DO168&gt;Довідники!$K$3), "!", "")</f>
        <v>!</v>
      </c>
      <c r="DQ168" s="557"/>
      <c r="DR168" s="558" t="str">
        <f t="shared" si="117"/>
        <v/>
      </c>
      <c r="DS168" s="528"/>
      <c r="DT168" s="555"/>
      <c r="DU168" s="539"/>
      <c r="DV168" s="539"/>
      <c r="DW168" s="540"/>
      <c r="DX168" s="557"/>
      <c r="DY168" s="568"/>
      <c r="DZ168" s="569"/>
      <c r="EA168" s="570"/>
      <c r="ED168" s="91" t="e">
        <f t="shared" ca="1" si="124"/>
        <v>#NAME?</v>
      </c>
      <c r="EE168" s="91" t="e">
        <f t="shared" ca="1" si="125"/>
        <v>#NAME?</v>
      </c>
      <c r="EF168" s="91" t="e">
        <f t="shared" ca="1" si="126"/>
        <v>#NAME?</v>
      </c>
      <c r="EG168" s="91" t="e">
        <f t="shared" ca="1" si="127"/>
        <v>#NAME?</v>
      </c>
      <c r="EH168" s="91" t="e">
        <f t="shared" ca="1" si="128"/>
        <v>#NAME?</v>
      </c>
      <c r="EI168" s="91" t="e">
        <f t="shared" ca="1" si="129"/>
        <v>#NAME?</v>
      </c>
      <c r="EJ168" s="91" t="e">
        <f t="shared" ca="1" si="130"/>
        <v>#NAME?</v>
      </c>
      <c r="EL168" s="207" t="str">
        <f t="shared" ca="1" si="100"/>
        <v/>
      </c>
      <c r="EM168" s="91" t="str">
        <f t="shared" si="131"/>
        <v/>
      </c>
      <c r="EN168" s="91" t="str" cm="1">
        <f t="array" ref="EN168">IF(OR(SUM(ISTEXT(R168:T168)*1,ISNUMBER(W168:X168)*1)&gt;0,SUM(ISTEXT(Y168:AA168)*1,ISNUMBER(AD168:AE168)*1)&gt;0,SUM(ISTEXT(AF168:AH168)*1,ISNUMBER(AK168:AL168)*1)&gt;0,SUM(ISTEXT(AM168:AO168)*1,ISNUMBER(AR168:AS168)*1)&gt;0,SUM(ISTEXT(AT168:AV168)*1,ISNUMBER(AY168:AZ168)*1)&gt;0,SUM(ISTEXT(BA168:BC168)*1,ISNUMBER(BF168:BG168)*1)&gt;0,SUM(ISTEXT(BH168:BJ168)*1,ISNUMBER(BM168:BN168)*1)&gt;0,SUM(ISTEXT(BO168:BQ168)*1,ISNUMBER(BT168:BU168)*1)&gt;0,SUM(ISTEXT(BV168:BX168)*1,ISNUMBER(CA168:CB168)*1)&gt;0,SUM(ISTEXT(CC168:CE168)*1,ISNUMBER(CH168:CI168)*1)&gt;0,SUM(ISTEXT(CJ168:CL168)*1,ISNUMBER(CO168:CP168)*1)&gt;0,SUM(ISTEXT(CQ168:CS168)*1,ISNUMBER(CV168:CW168)*1)&gt;0),"!","")</f>
        <v/>
      </c>
      <c r="EO168" s="91" t="e">
        <f t="shared" ca="1" si="132"/>
        <v>#NAME?</v>
      </c>
      <c r="EP168" s="74" t="e">
        <f t="shared" ca="1" si="133"/>
        <v>#NAME?</v>
      </c>
    </row>
    <row r="169" spans="1:146" hidden="1" x14ac:dyDescent="0.2">
      <c r="A169" s="528" t="e">
        <f ca="1">IF(AND(TRIM($B169)&lt;&gt;"",$E169&lt;&gt;"",$EP169=""),MAX($A$112:A168)+1,"")</f>
        <v>#NAME?</v>
      </c>
      <c r="B169" s="312"/>
      <c r="C169" s="531" t="str">
        <f>IF(ISBLANK(D169)=FALSE,VLOOKUP(D169,Довідники!$B$2:$C$45,2,FALSE),"")</f>
        <v/>
      </c>
      <c r="D169" s="410"/>
      <c r="E169" s="313"/>
      <c r="F169" s="538" t="str">
        <f>_xlfn.CONCAT(IF($X169=Довідники!$E$4,$R$4&amp;",",""),IF($AE169=Довідники!$E$4,$Y$4&amp;",",""),IF($AL169=Довідники!$E$4,$AF$4&amp;",",""),IF($AS169=Довідники!$E$4,$AM$4&amp;",",""),IF($AZ169=Довідники!$E$4,$AT$4&amp;",",""),IF($BG169=Довідники!$E$4,$BA$4&amp;",",""),IF($BN169=Довідники!$E$4,$BH$4&amp;",",""),IF($BU169=Довідники!$E$4,$BO$4&amp;",",""),IF($CB169=Довідники!$E$4,$BV$4&amp;",",""),IF($CI169=Довідники!$E$4,$CC$4&amp;",",""),IF($CP169=Довідники!$E$4,$CJ$4&amp;",",""),IF($CW169=Довідники!$E$4,$CQ$4&amp;",",""),IF($DD169=Довідники!$E$4,$CX$4&amp;",",""),IF($DK169=Довідники!$E$4,$DE$4&amp;",",""))</f>
        <v/>
      </c>
      <c r="G169" s="538" t="str">
        <f>_xlfn.CONCAT(IF($X169=Довідники!$E$3,$R$4&amp;",",""),IF($X169=Довідники!$E$5,$R$4&amp;"*,",""),IF($AE169=Довідники!$E$3,$Y$4&amp;",",""),IF($AE169=Довідники!$E$5,$Y$4&amp;"*,",""),IF($AL169=Довідники!$E$3,$AF$4&amp;",",""),IF($AL169=Довідники!$E$5,$AF$4&amp;"*,",""),IF($AS169=Довідники!$E$3,$AM$4&amp;",",""),IF($AS169=Довідники!$E$5,$AM$4&amp;"*,",""),IF($AZ169=Довідники!$E$3,$AT$4&amp;",",""),IF($AZ169=Довідники!$E$5,$AT$4&amp;"*,",""),IF($BG169=Довідники!$E$3,$BA$4&amp;",",""),IF($BG169=Довідники!$E$5,$BA$4&amp;"*,",""),IF($BN169=Довідники!$E$3,$BH$4&amp;",",""),IF($BN169=Довідники!$E$5,$BH$4&amp;"*,",""),IF($BU169=Довідники!$E$3,$BO$4&amp;",",""),IF($BU169=Довідники!$E$5,$BO$4&amp;"*,",""),IF($CB169=Довідники!$E$3,$BV$4&amp;",",""),IF($CB169=Довідники!$E$5,$BV$4&amp;"*,",""),IF($CI169=Довідники!$E$3,$CC$4&amp;",",""),IF($CI169=Довідники!$E$5,$CC$4&amp;"*,",""),IF($CP169=Довідники!$E$3,$CJ$4&amp;",",""),IF($CP169=Довідники!$E$5,$CJ$4&amp;"*,",""),IF($CW169=Довідники!$E$3,$CQ$4&amp;",",""),IF($CW169=Довідники!$E$5,$CQ$4&amp;"*,",""),IF($DD169=Довідники!$E$3,$CX$4&amp;",",""),IF($DD169=Довідники!$E$5,$CX$4&amp;"*,",""),IF($DK169=Довідники!$E$3,$DE$4&amp;",",""),IF($DK169=Довідники!$E$5,$DE$4&amp;"*,",""))</f>
        <v/>
      </c>
      <c r="H169" s="538" t="str">
        <f>_xlfn.CONCAT(IF($W169=Довідники!$N$4,$R$4&amp;",",""),IF($AD169=Довідники!$N$4,$Y$4&amp;",",""),IF($AK169=Довідники!$N$4,$AF$4&amp;",",""),IF($AR169=Довідники!$N$4,$AM$4&amp;",",""),IF($AY169=Довідники!$N$4,$AT$4&amp;",",""),IF($BF169=Довідники!$N$4,$BA$4&amp;",",""),IF($BM169=Довідники!$N$4,$BH$4&amp;",",""),IF($BT169=Довідники!$N$4,$BO$4&amp;",",""),IF($CA169=Довідники!$N$4,$BV$4&amp;",",""),IF($CH169=Довідники!$N$4,$CC$4&amp;",",""),IF($CO169=Довідники!$N$4,$CJ$4&amp;",",""),IF($CV169=Довідники!$N$4,$CQ$4&amp;",",""),IF($DC169=Довідники!$N$4,$CX$4&amp;",",""),IF($DJ169=Довідники!$N$4,$DE$4&amp;",",""))</f>
        <v/>
      </c>
      <c r="I169" s="538" t="str">
        <f>_xlfn.CONCAT(IF($W169=Довідники!$N$3,$R$4&amp;",",""),IF($AD169=Довідники!$N$3,$Y$4&amp;",",""),IF($AK169=Довідники!$N$3,$AF$4&amp;",",""),IF($AR169=Довідники!$N$3,$AM$4&amp;",",""),IF($AY169=Довідники!$N$3,$AT$4&amp;",",""),IF($BF169=Довідники!$N$3,$BA$4&amp;",",""),IF($BM169=Довідники!$N$3,$BH$4&amp;",",""),IF($BT169=Довідники!$N$3,$BO$4&amp;",",""),IF($CA169=Довідники!$N$3,$BV$4&amp;",",""),IF($CH169=Довідники!$N$3,$CC$4&amp;",",""),IF($CO169=Довідники!$N$3,$CJ$4&amp;",",""),IF($CV169=Довідники!$N$3,$CQ$4&amp;",",""),IF($DC169=Довідники!$N$3,$CX$4&amp;",",""),IF($DJ169=Довідники!$N$3,$DE$4&amp;",",""))</f>
        <v/>
      </c>
      <c r="J169" s="538"/>
      <c r="K169" s="538"/>
      <c r="L169" s="538">
        <f t="shared" ca="1" si="118"/>
        <v>0</v>
      </c>
      <c r="M169" s="539">
        <f t="shared" ca="1" si="119"/>
        <v>0</v>
      </c>
      <c r="N169" s="539">
        <f t="shared" ca="1" si="120"/>
        <v>0</v>
      </c>
      <c r="O169" s="540">
        <f t="shared" ca="1" si="121"/>
        <v>0</v>
      </c>
      <c r="P169" s="541" t="str">
        <f t="shared" si="122"/>
        <v/>
      </c>
      <c r="Q169" s="542" t="str">
        <f>IF(IF(TRIM(P169)="",FALSE,OR($P169&lt;Довідники!$J$8,$P169&gt;Довідники!$K$8)),"!","")</f>
        <v/>
      </c>
      <c r="R169" s="172"/>
      <c r="S169" s="169"/>
      <c r="T169" s="169"/>
      <c r="U169" s="549">
        <f t="shared" si="101"/>
        <v>0</v>
      </c>
      <c r="V169" s="539"/>
      <c r="W169" s="175"/>
      <c r="X169" s="176"/>
      <c r="Y169" s="172"/>
      <c r="Z169" s="169"/>
      <c r="AA169" s="169"/>
      <c r="AB169" s="549">
        <f t="shared" si="102"/>
        <v>0</v>
      </c>
      <c r="AC169" s="539"/>
      <c r="AD169" s="175"/>
      <c r="AE169" s="176"/>
      <c r="AF169" s="172"/>
      <c r="AG169" s="169"/>
      <c r="AH169" s="169"/>
      <c r="AI169" s="549">
        <f t="shared" si="103"/>
        <v>0</v>
      </c>
      <c r="AJ169" s="539"/>
      <c r="AK169" s="175"/>
      <c r="AL169" s="176"/>
      <c r="AM169" s="172"/>
      <c r="AN169" s="169"/>
      <c r="AO169" s="169"/>
      <c r="AP169" s="549">
        <f t="shared" si="104"/>
        <v>0</v>
      </c>
      <c r="AQ169" s="539"/>
      <c r="AR169" s="175"/>
      <c r="AS169" s="176"/>
      <c r="AT169" s="172"/>
      <c r="AU169" s="169"/>
      <c r="AV169" s="169"/>
      <c r="AW169" s="549">
        <f t="shared" si="105"/>
        <v>0</v>
      </c>
      <c r="AX169" s="539"/>
      <c r="AY169" s="175"/>
      <c r="AZ169" s="176"/>
      <c r="BA169" s="172"/>
      <c r="BB169" s="169"/>
      <c r="BC169" s="169"/>
      <c r="BD169" s="549">
        <f t="shared" si="106"/>
        <v>0</v>
      </c>
      <c r="BE169" s="539"/>
      <c r="BF169" s="175"/>
      <c r="BG169" s="176"/>
      <c r="BH169" s="172"/>
      <c r="BI169" s="169"/>
      <c r="BJ169" s="169"/>
      <c r="BK169" s="549">
        <f t="shared" si="107"/>
        <v>0</v>
      </c>
      <c r="BL169" s="539"/>
      <c r="BM169" s="175"/>
      <c r="BN169" s="176"/>
      <c r="BO169" s="172"/>
      <c r="BP169" s="169"/>
      <c r="BQ169" s="169"/>
      <c r="BR169" s="549">
        <f t="shared" si="108"/>
        <v>0</v>
      </c>
      <c r="BS169" s="539"/>
      <c r="BT169" s="175"/>
      <c r="BU169" s="176"/>
      <c r="BV169" s="172"/>
      <c r="BW169" s="169"/>
      <c r="BX169" s="169"/>
      <c r="BY169" s="549">
        <f t="shared" si="109"/>
        <v>0</v>
      </c>
      <c r="BZ169" s="539"/>
      <c r="CA169" s="175"/>
      <c r="CB169" s="176"/>
      <c r="CC169" s="172"/>
      <c r="CD169" s="169"/>
      <c r="CE169" s="169"/>
      <c r="CF169" s="549">
        <f t="shared" si="110"/>
        <v>0</v>
      </c>
      <c r="CG169" s="539"/>
      <c r="CH169" s="175"/>
      <c r="CI169" s="176"/>
      <c r="CJ169" s="172"/>
      <c r="CK169" s="169"/>
      <c r="CL169" s="169"/>
      <c r="CM169" s="549">
        <f t="shared" si="111"/>
        <v>0</v>
      </c>
      <c r="CN169" s="539"/>
      <c r="CO169" s="175"/>
      <c r="CP169" s="176"/>
      <c r="CQ169" s="172"/>
      <c r="CR169" s="169"/>
      <c r="CS169" s="169"/>
      <c r="CT169" s="549">
        <f t="shared" si="112"/>
        <v>0</v>
      </c>
      <c r="CU169" s="539"/>
      <c r="CV169" s="175"/>
      <c r="CW169" s="176"/>
      <c r="CX169" s="361"/>
      <c r="CY169" s="108"/>
      <c r="CZ169" s="108"/>
      <c r="DA169" s="549">
        <f t="shared" si="113"/>
        <v>0</v>
      </c>
      <c r="DB169" s="539"/>
      <c r="DC169" s="439"/>
      <c r="DD169" s="439"/>
      <c r="DE169" s="108"/>
      <c r="DF169" s="108"/>
      <c r="DG169" s="108"/>
      <c r="DH169" s="549">
        <f t="shared" si="114"/>
        <v>0</v>
      </c>
      <c r="DI169" s="539"/>
      <c r="DJ169" s="439"/>
      <c r="DK169" s="440"/>
      <c r="DL169" s="555">
        <f t="shared" ca="1" si="123"/>
        <v>0</v>
      </c>
      <c r="DM169" s="539">
        <f>DN169*Довідники!$H$2</f>
        <v>0</v>
      </c>
      <c r="DN169" s="549">
        <f t="shared" si="115"/>
        <v>0</v>
      </c>
      <c r="DO169" s="541" t="str">
        <f t="shared" si="116"/>
        <v xml:space="preserve"> </v>
      </c>
      <c r="DP169" s="556" t="str">
        <f>IF(OR(DO169&lt;Довідники!$J$3, DO169&gt;Довідники!$K$3), "!", "")</f>
        <v>!</v>
      </c>
      <c r="DQ169" s="557"/>
      <c r="DR169" s="558" t="str">
        <f t="shared" si="117"/>
        <v/>
      </c>
      <c r="DS169" s="528"/>
      <c r="DT169" s="555"/>
      <c r="DU169" s="539"/>
      <c r="DV169" s="539"/>
      <c r="DW169" s="540"/>
      <c r="DX169" s="557"/>
      <c r="DY169" s="568"/>
      <c r="DZ169" s="569"/>
      <c r="EA169" s="570"/>
      <c r="ED169" s="91" t="e">
        <f t="shared" ca="1" si="124"/>
        <v>#NAME?</v>
      </c>
      <c r="EE169" s="91" t="e">
        <f t="shared" ca="1" si="125"/>
        <v>#NAME?</v>
      </c>
      <c r="EF169" s="91" t="e">
        <f t="shared" ca="1" si="126"/>
        <v>#NAME?</v>
      </c>
      <c r="EG169" s="91" t="e">
        <f t="shared" ca="1" si="127"/>
        <v>#NAME?</v>
      </c>
      <c r="EH169" s="91" t="e">
        <f t="shared" ca="1" si="128"/>
        <v>#NAME?</v>
      </c>
      <c r="EI169" s="91" t="e">
        <f t="shared" ca="1" si="129"/>
        <v>#NAME?</v>
      </c>
      <c r="EJ169" s="91" t="e">
        <f t="shared" ca="1" si="130"/>
        <v>#NAME?</v>
      </c>
      <c r="EL169" s="207" t="str">
        <f t="shared" ca="1" si="100"/>
        <v/>
      </c>
      <c r="EM169" s="91" t="str">
        <f t="shared" si="131"/>
        <v/>
      </c>
      <c r="EN169" s="91" t="str" cm="1">
        <f t="array" ref="EN169">IF(OR(SUM(ISTEXT(R169:T169)*1,ISNUMBER(W169:X169)*1)&gt;0,SUM(ISTEXT(Y169:AA169)*1,ISNUMBER(AD169:AE169)*1)&gt;0,SUM(ISTEXT(AF169:AH169)*1,ISNUMBER(AK169:AL169)*1)&gt;0,SUM(ISTEXT(AM169:AO169)*1,ISNUMBER(AR169:AS169)*1)&gt;0,SUM(ISTEXT(AT169:AV169)*1,ISNUMBER(AY169:AZ169)*1)&gt;0,SUM(ISTEXT(BA169:BC169)*1,ISNUMBER(BF169:BG169)*1)&gt;0,SUM(ISTEXT(BH169:BJ169)*1,ISNUMBER(BM169:BN169)*1)&gt;0,SUM(ISTEXT(BO169:BQ169)*1,ISNUMBER(BT169:BU169)*1)&gt;0,SUM(ISTEXT(BV169:BX169)*1,ISNUMBER(CA169:CB169)*1)&gt;0,SUM(ISTEXT(CC169:CE169)*1,ISNUMBER(CH169:CI169)*1)&gt;0,SUM(ISTEXT(CJ169:CL169)*1,ISNUMBER(CO169:CP169)*1)&gt;0,SUM(ISTEXT(CQ169:CS169)*1,ISNUMBER(CV169:CW169)*1)&gt;0),"!","")</f>
        <v/>
      </c>
      <c r="EO169" s="91" t="e">
        <f t="shared" ca="1" si="132"/>
        <v>#NAME?</v>
      </c>
      <c r="EP169" s="74" t="e">
        <f t="shared" ca="1" si="133"/>
        <v>#NAME?</v>
      </c>
    </row>
    <row r="170" spans="1:146" hidden="1" x14ac:dyDescent="0.2">
      <c r="A170" s="528" t="e">
        <f ca="1">IF(AND(TRIM($B170)&lt;&gt;"",$E170&lt;&gt;"",$EP170=""),MAX($A$112:A169)+1,"")</f>
        <v>#NAME?</v>
      </c>
      <c r="B170" s="312"/>
      <c r="C170" s="531" t="str">
        <f>IF(ISBLANK(D170)=FALSE,VLOOKUP(D170,Довідники!$B$2:$C$45,2,FALSE),"")</f>
        <v/>
      </c>
      <c r="D170" s="410"/>
      <c r="E170" s="313"/>
      <c r="F170" s="538" t="str">
        <f>_xlfn.CONCAT(IF($X170=Довідники!$E$4,$R$4&amp;",",""),IF($AE170=Довідники!$E$4,$Y$4&amp;",",""),IF($AL170=Довідники!$E$4,$AF$4&amp;",",""),IF($AS170=Довідники!$E$4,$AM$4&amp;",",""),IF($AZ170=Довідники!$E$4,$AT$4&amp;",",""),IF($BG170=Довідники!$E$4,$BA$4&amp;",",""),IF($BN170=Довідники!$E$4,$BH$4&amp;",",""),IF($BU170=Довідники!$E$4,$BO$4&amp;",",""),IF($CB170=Довідники!$E$4,$BV$4&amp;",",""),IF($CI170=Довідники!$E$4,$CC$4&amp;",",""),IF($CP170=Довідники!$E$4,$CJ$4&amp;",",""),IF($CW170=Довідники!$E$4,$CQ$4&amp;",",""),IF($DD170=Довідники!$E$4,$CX$4&amp;",",""),IF($DK170=Довідники!$E$4,$DE$4&amp;",",""))</f>
        <v/>
      </c>
      <c r="G170" s="538" t="str">
        <f>_xlfn.CONCAT(IF($X170=Довідники!$E$3,$R$4&amp;",",""),IF($X170=Довідники!$E$5,$R$4&amp;"*,",""),IF($AE170=Довідники!$E$3,$Y$4&amp;",",""),IF($AE170=Довідники!$E$5,$Y$4&amp;"*,",""),IF($AL170=Довідники!$E$3,$AF$4&amp;",",""),IF($AL170=Довідники!$E$5,$AF$4&amp;"*,",""),IF($AS170=Довідники!$E$3,$AM$4&amp;",",""),IF($AS170=Довідники!$E$5,$AM$4&amp;"*,",""),IF($AZ170=Довідники!$E$3,$AT$4&amp;",",""),IF($AZ170=Довідники!$E$5,$AT$4&amp;"*,",""),IF($BG170=Довідники!$E$3,$BA$4&amp;",",""),IF($BG170=Довідники!$E$5,$BA$4&amp;"*,",""),IF($BN170=Довідники!$E$3,$BH$4&amp;",",""),IF($BN170=Довідники!$E$5,$BH$4&amp;"*,",""),IF($BU170=Довідники!$E$3,$BO$4&amp;",",""),IF($BU170=Довідники!$E$5,$BO$4&amp;"*,",""),IF($CB170=Довідники!$E$3,$BV$4&amp;",",""),IF($CB170=Довідники!$E$5,$BV$4&amp;"*,",""),IF($CI170=Довідники!$E$3,$CC$4&amp;",",""),IF($CI170=Довідники!$E$5,$CC$4&amp;"*,",""),IF($CP170=Довідники!$E$3,$CJ$4&amp;",",""),IF($CP170=Довідники!$E$5,$CJ$4&amp;"*,",""),IF($CW170=Довідники!$E$3,$CQ$4&amp;",",""),IF($CW170=Довідники!$E$5,$CQ$4&amp;"*,",""),IF($DD170=Довідники!$E$3,$CX$4&amp;",",""),IF($DD170=Довідники!$E$5,$CX$4&amp;"*,",""),IF($DK170=Довідники!$E$3,$DE$4&amp;",",""),IF($DK170=Довідники!$E$5,$DE$4&amp;"*,",""))</f>
        <v/>
      </c>
      <c r="H170" s="538" t="str">
        <f>_xlfn.CONCAT(IF($W170=Довідники!$N$4,$R$4&amp;",",""),IF($AD170=Довідники!$N$4,$Y$4&amp;",",""),IF($AK170=Довідники!$N$4,$AF$4&amp;",",""),IF($AR170=Довідники!$N$4,$AM$4&amp;",",""),IF($AY170=Довідники!$N$4,$AT$4&amp;",",""),IF($BF170=Довідники!$N$4,$BA$4&amp;",",""),IF($BM170=Довідники!$N$4,$BH$4&amp;",",""),IF($BT170=Довідники!$N$4,$BO$4&amp;",",""),IF($CA170=Довідники!$N$4,$BV$4&amp;",",""),IF($CH170=Довідники!$N$4,$CC$4&amp;",",""),IF($CO170=Довідники!$N$4,$CJ$4&amp;",",""),IF($CV170=Довідники!$N$4,$CQ$4&amp;",",""),IF($DC170=Довідники!$N$4,$CX$4&amp;",",""),IF($DJ170=Довідники!$N$4,$DE$4&amp;",",""))</f>
        <v/>
      </c>
      <c r="I170" s="538" t="str">
        <f>_xlfn.CONCAT(IF($W170=Довідники!$N$3,$R$4&amp;",",""),IF($AD170=Довідники!$N$3,$Y$4&amp;",",""),IF($AK170=Довідники!$N$3,$AF$4&amp;",",""),IF($AR170=Довідники!$N$3,$AM$4&amp;",",""),IF($AY170=Довідники!$N$3,$AT$4&amp;",",""),IF($BF170=Довідники!$N$3,$BA$4&amp;",",""),IF($BM170=Довідники!$N$3,$BH$4&amp;",",""),IF($BT170=Довідники!$N$3,$BO$4&amp;",",""),IF($CA170=Довідники!$N$3,$BV$4&amp;",",""),IF($CH170=Довідники!$N$3,$CC$4&amp;",",""),IF($CO170=Довідники!$N$3,$CJ$4&amp;",",""),IF($CV170=Довідники!$N$3,$CQ$4&amp;",",""),IF($DC170=Довідники!$N$3,$CX$4&amp;",",""),IF($DJ170=Довідники!$N$3,$DE$4&amp;",",""))</f>
        <v/>
      </c>
      <c r="J170" s="538"/>
      <c r="K170" s="538"/>
      <c r="L170" s="538">
        <f t="shared" ca="1" si="118"/>
        <v>0</v>
      </c>
      <c r="M170" s="539">
        <f t="shared" ca="1" si="119"/>
        <v>0</v>
      </c>
      <c r="N170" s="539">
        <f t="shared" ca="1" si="120"/>
        <v>0</v>
      </c>
      <c r="O170" s="540">
        <f t="shared" ca="1" si="121"/>
        <v>0</v>
      </c>
      <c r="P170" s="541" t="str">
        <f t="shared" si="122"/>
        <v/>
      </c>
      <c r="Q170" s="542" t="str">
        <f>IF(IF(TRIM(P170)="",FALSE,OR($P170&lt;Довідники!$J$8,$P170&gt;Довідники!$K$8)),"!","")</f>
        <v/>
      </c>
      <c r="R170" s="172"/>
      <c r="S170" s="169"/>
      <c r="T170" s="169"/>
      <c r="U170" s="549">
        <f t="shared" si="101"/>
        <v>0</v>
      </c>
      <c r="V170" s="539"/>
      <c r="W170" s="175"/>
      <c r="X170" s="176"/>
      <c r="Y170" s="172"/>
      <c r="Z170" s="169"/>
      <c r="AA170" s="169"/>
      <c r="AB170" s="549">
        <f t="shared" si="102"/>
        <v>0</v>
      </c>
      <c r="AC170" s="539"/>
      <c r="AD170" s="175"/>
      <c r="AE170" s="176"/>
      <c r="AF170" s="172"/>
      <c r="AG170" s="169"/>
      <c r="AH170" s="169"/>
      <c r="AI170" s="549">
        <f t="shared" si="103"/>
        <v>0</v>
      </c>
      <c r="AJ170" s="539"/>
      <c r="AK170" s="175"/>
      <c r="AL170" s="176"/>
      <c r="AM170" s="172"/>
      <c r="AN170" s="169"/>
      <c r="AO170" s="169"/>
      <c r="AP170" s="549">
        <f t="shared" si="104"/>
        <v>0</v>
      </c>
      <c r="AQ170" s="539"/>
      <c r="AR170" s="175"/>
      <c r="AS170" s="176"/>
      <c r="AT170" s="172"/>
      <c r="AU170" s="169"/>
      <c r="AV170" s="169"/>
      <c r="AW170" s="549">
        <f t="shared" si="105"/>
        <v>0</v>
      </c>
      <c r="AX170" s="539"/>
      <c r="AY170" s="175"/>
      <c r="AZ170" s="176"/>
      <c r="BA170" s="172"/>
      <c r="BB170" s="169"/>
      <c r="BC170" s="169"/>
      <c r="BD170" s="549">
        <f t="shared" si="106"/>
        <v>0</v>
      </c>
      <c r="BE170" s="539"/>
      <c r="BF170" s="175"/>
      <c r="BG170" s="176"/>
      <c r="BH170" s="172"/>
      <c r="BI170" s="169"/>
      <c r="BJ170" s="169"/>
      <c r="BK170" s="549">
        <f t="shared" si="107"/>
        <v>0</v>
      </c>
      <c r="BL170" s="539"/>
      <c r="BM170" s="175"/>
      <c r="BN170" s="176"/>
      <c r="BO170" s="172"/>
      <c r="BP170" s="169"/>
      <c r="BQ170" s="169"/>
      <c r="BR170" s="549">
        <f t="shared" si="108"/>
        <v>0</v>
      </c>
      <c r="BS170" s="539"/>
      <c r="BT170" s="175"/>
      <c r="BU170" s="176"/>
      <c r="BV170" s="172"/>
      <c r="BW170" s="169"/>
      <c r="BX170" s="169"/>
      <c r="BY170" s="549">
        <f t="shared" si="109"/>
        <v>0</v>
      </c>
      <c r="BZ170" s="539"/>
      <c r="CA170" s="175"/>
      <c r="CB170" s="176"/>
      <c r="CC170" s="172"/>
      <c r="CD170" s="169"/>
      <c r="CE170" s="169"/>
      <c r="CF170" s="549">
        <f t="shared" si="110"/>
        <v>0</v>
      </c>
      <c r="CG170" s="539"/>
      <c r="CH170" s="175"/>
      <c r="CI170" s="176"/>
      <c r="CJ170" s="172"/>
      <c r="CK170" s="169"/>
      <c r="CL170" s="169"/>
      <c r="CM170" s="549">
        <f t="shared" si="111"/>
        <v>0</v>
      </c>
      <c r="CN170" s="539"/>
      <c r="CO170" s="175"/>
      <c r="CP170" s="176"/>
      <c r="CQ170" s="172"/>
      <c r="CR170" s="169"/>
      <c r="CS170" s="169"/>
      <c r="CT170" s="549">
        <f t="shared" si="112"/>
        <v>0</v>
      </c>
      <c r="CU170" s="539"/>
      <c r="CV170" s="175"/>
      <c r="CW170" s="176"/>
      <c r="CX170" s="361"/>
      <c r="CY170" s="108"/>
      <c r="CZ170" s="108"/>
      <c r="DA170" s="549">
        <f t="shared" si="113"/>
        <v>0</v>
      </c>
      <c r="DB170" s="539"/>
      <c r="DC170" s="439"/>
      <c r="DD170" s="439"/>
      <c r="DE170" s="108"/>
      <c r="DF170" s="108"/>
      <c r="DG170" s="108"/>
      <c r="DH170" s="549">
        <f t="shared" si="114"/>
        <v>0</v>
      </c>
      <c r="DI170" s="539"/>
      <c r="DJ170" s="439"/>
      <c r="DK170" s="440"/>
      <c r="DL170" s="555">
        <f t="shared" ca="1" si="123"/>
        <v>0</v>
      </c>
      <c r="DM170" s="539">
        <f>DN170*Довідники!$H$2</f>
        <v>0</v>
      </c>
      <c r="DN170" s="549">
        <f t="shared" si="115"/>
        <v>0</v>
      </c>
      <c r="DO170" s="541" t="str">
        <f t="shared" si="116"/>
        <v xml:space="preserve"> </v>
      </c>
      <c r="DP170" s="556" t="str">
        <f>IF(OR(DO170&lt;Довідники!$J$3, DO170&gt;Довідники!$K$3), "!", "")</f>
        <v>!</v>
      </c>
      <c r="DQ170" s="557"/>
      <c r="DR170" s="558" t="str">
        <f t="shared" si="117"/>
        <v/>
      </c>
      <c r="DS170" s="528"/>
      <c r="DT170" s="555"/>
      <c r="DU170" s="539"/>
      <c r="DV170" s="539"/>
      <c r="DW170" s="540"/>
      <c r="DX170" s="557"/>
      <c r="DY170" s="568"/>
      <c r="DZ170" s="569"/>
      <c r="EA170" s="570"/>
      <c r="ED170" s="91" t="e">
        <f t="shared" ca="1" si="124"/>
        <v>#NAME?</v>
      </c>
      <c r="EE170" s="91" t="e">
        <f t="shared" ca="1" si="125"/>
        <v>#NAME?</v>
      </c>
      <c r="EF170" s="91" t="e">
        <f t="shared" ca="1" si="126"/>
        <v>#NAME?</v>
      </c>
      <c r="EG170" s="91" t="e">
        <f t="shared" ca="1" si="127"/>
        <v>#NAME?</v>
      </c>
      <c r="EH170" s="91" t="e">
        <f t="shared" ca="1" si="128"/>
        <v>#NAME?</v>
      </c>
      <c r="EI170" s="91" t="e">
        <f t="shared" ca="1" si="129"/>
        <v>#NAME?</v>
      </c>
      <c r="EJ170" s="91" t="e">
        <f t="shared" ca="1" si="130"/>
        <v>#NAME?</v>
      </c>
      <c r="EL170" s="207" t="str">
        <f t="shared" ca="1" si="100"/>
        <v/>
      </c>
      <c r="EM170" s="91" t="str">
        <f t="shared" si="131"/>
        <v/>
      </c>
      <c r="EN170" s="91" t="str" cm="1">
        <f t="array" ref="EN170">IF(OR(SUM(ISTEXT(R170:T170)*1,ISNUMBER(W170:X170)*1)&gt;0,SUM(ISTEXT(Y170:AA170)*1,ISNUMBER(AD170:AE170)*1)&gt;0,SUM(ISTEXT(AF170:AH170)*1,ISNUMBER(AK170:AL170)*1)&gt;0,SUM(ISTEXT(AM170:AO170)*1,ISNUMBER(AR170:AS170)*1)&gt;0,SUM(ISTEXT(AT170:AV170)*1,ISNUMBER(AY170:AZ170)*1)&gt;0,SUM(ISTEXT(BA170:BC170)*1,ISNUMBER(BF170:BG170)*1)&gt;0,SUM(ISTEXT(BH170:BJ170)*1,ISNUMBER(BM170:BN170)*1)&gt;0,SUM(ISTEXT(BO170:BQ170)*1,ISNUMBER(BT170:BU170)*1)&gt;0,SUM(ISTEXT(BV170:BX170)*1,ISNUMBER(CA170:CB170)*1)&gt;0,SUM(ISTEXT(CC170:CE170)*1,ISNUMBER(CH170:CI170)*1)&gt;0,SUM(ISTEXT(CJ170:CL170)*1,ISNUMBER(CO170:CP170)*1)&gt;0,SUM(ISTEXT(CQ170:CS170)*1,ISNUMBER(CV170:CW170)*1)&gt;0),"!","")</f>
        <v/>
      </c>
      <c r="EO170" s="91" t="e">
        <f t="shared" ca="1" si="132"/>
        <v>#NAME?</v>
      </c>
      <c r="EP170" s="74" t="e">
        <f t="shared" ca="1" si="133"/>
        <v>#NAME?</v>
      </c>
    </row>
    <row r="171" spans="1:146" hidden="1" x14ac:dyDescent="0.2">
      <c r="A171" s="528" t="e">
        <f ca="1">IF(AND(TRIM($B171)&lt;&gt;"",$E171&lt;&gt;"",$EP171=""),MAX($A$112:A170)+1,"")</f>
        <v>#NAME?</v>
      </c>
      <c r="B171" s="312"/>
      <c r="C171" s="531" t="str">
        <f>IF(ISBLANK(D171)=FALSE,VLOOKUP(D171,Довідники!$B$2:$C$45,2,FALSE),"")</f>
        <v/>
      </c>
      <c r="D171" s="410"/>
      <c r="E171" s="313"/>
      <c r="F171" s="538" t="str">
        <f>_xlfn.CONCAT(IF($X171=Довідники!$E$4,$R$4&amp;",",""),IF($AE171=Довідники!$E$4,$Y$4&amp;",",""),IF($AL171=Довідники!$E$4,$AF$4&amp;",",""),IF($AS171=Довідники!$E$4,$AM$4&amp;",",""),IF($AZ171=Довідники!$E$4,$AT$4&amp;",",""),IF($BG171=Довідники!$E$4,$BA$4&amp;",",""),IF($BN171=Довідники!$E$4,$BH$4&amp;",",""),IF($BU171=Довідники!$E$4,$BO$4&amp;",",""),IF($CB171=Довідники!$E$4,$BV$4&amp;",",""),IF($CI171=Довідники!$E$4,$CC$4&amp;",",""),IF($CP171=Довідники!$E$4,$CJ$4&amp;",",""),IF($CW171=Довідники!$E$4,$CQ$4&amp;",",""),IF($DD171=Довідники!$E$4,$CX$4&amp;",",""),IF($DK171=Довідники!$E$4,$DE$4&amp;",",""))</f>
        <v/>
      </c>
      <c r="G171" s="538" t="str">
        <f>_xlfn.CONCAT(IF($X171=Довідники!$E$3,$R$4&amp;",",""),IF($X171=Довідники!$E$5,$R$4&amp;"*,",""),IF($AE171=Довідники!$E$3,$Y$4&amp;",",""),IF($AE171=Довідники!$E$5,$Y$4&amp;"*,",""),IF($AL171=Довідники!$E$3,$AF$4&amp;",",""),IF($AL171=Довідники!$E$5,$AF$4&amp;"*,",""),IF($AS171=Довідники!$E$3,$AM$4&amp;",",""),IF($AS171=Довідники!$E$5,$AM$4&amp;"*,",""),IF($AZ171=Довідники!$E$3,$AT$4&amp;",",""),IF($AZ171=Довідники!$E$5,$AT$4&amp;"*,",""),IF($BG171=Довідники!$E$3,$BA$4&amp;",",""),IF($BG171=Довідники!$E$5,$BA$4&amp;"*,",""),IF($BN171=Довідники!$E$3,$BH$4&amp;",",""),IF($BN171=Довідники!$E$5,$BH$4&amp;"*,",""),IF($BU171=Довідники!$E$3,$BO$4&amp;",",""),IF($BU171=Довідники!$E$5,$BO$4&amp;"*,",""),IF($CB171=Довідники!$E$3,$BV$4&amp;",",""),IF($CB171=Довідники!$E$5,$BV$4&amp;"*,",""),IF($CI171=Довідники!$E$3,$CC$4&amp;",",""),IF($CI171=Довідники!$E$5,$CC$4&amp;"*,",""),IF($CP171=Довідники!$E$3,$CJ$4&amp;",",""),IF($CP171=Довідники!$E$5,$CJ$4&amp;"*,",""),IF($CW171=Довідники!$E$3,$CQ$4&amp;",",""),IF($CW171=Довідники!$E$5,$CQ$4&amp;"*,",""),IF($DD171=Довідники!$E$3,$CX$4&amp;",",""),IF($DD171=Довідники!$E$5,$CX$4&amp;"*,",""),IF($DK171=Довідники!$E$3,$DE$4&amp;",",""),IF($DK171=Довідники!$E$5,$DE$4&amp;"*,",""))</f>
        <v/>
      </c>
      <c r="H171" s="538" t="str">
        <f>_xlfn.CONCAT(IF($W171=Довідники!$N$4,$R$4&amp;",",""),IF($AD171=Довідники!$N$4,$Y$4&amp;",",""),IF($AK171=Довідники!$N$4,$AF$4&amp;",",""),IF($AR171=Довідники!$N$4,$AM$4&amp;",",""),IF($AY171=Довідники!$N$4,$AT$4&amp;",",""),IF($BF171=Довідники!$N$4,$BA$4&amp;",",""),IF($BM171=Довідники!$N$4,$BH$4&amp;",",""),IF($BT171=Довідники!$N$4,$BO$4&amp;",",""),IF($CA171=Довідники!$N$4,$BV$4&amp;",",""),IF($CH171=Довідники!$N$4,$CC$4&amp;",",""),IF($CO171=Довідники!$N$4,$CJ$4&amp;",",""),IF($CV171=Довідники!$N$4,$CQ$4&amp;",",""),IF($DC171=Довідники!$N$4,$CX$4&amp;",",""),IF($DJ171=Довідники!$N$4,$DE$4&amp;",",""))</f>
        <v/>
      </c>
      <c r="I171" s="538" t="str">
        <f>_xlfn.CONCAT(IF($W171=Довідники!$N$3,$R$4&amp;",",""),IF($AD171=Довідники!$N$3,$Y$4&amp;",",""),IF($AK171=Довідники!$N$3,$AF$4&amp;",",""),IF($AR171=Довідники!$N$3,$AM$4&amp;",",""),IF($AY171=Довідники!$N$3,$AT$4&amp;",",""),IF($BF171=Довідники!$N$3,$BA$4&amp;",",""),IF($BM171=Довідники!$N$3,$BH$4&amp;",",""),IF($BT171=Довідники!$N$3,$BO$4&amp;",",""),IF($CA171=Довідники!$N$3,$BV$4&amp;",",""),IF($CH171=Довідники!$N$3,$CC$4&amp;",",""),IF($CO171=Довідники!$N$3,$CJ$4&amp;",",""),IF($CV171=Довідники!$N$3,$CQ$4&amp;",",""),IF($DC171=Довідники!$N$3,$CX$4&amp;",",""),IF($DJ171=Довідники!$N$3,$DE$4&amp;",",""))</f>
        <v/>
      </c>
      <c r="J171" s="538"/>
      <c r="K171" s="538"/>
      <c r="L171" s="538">
        <f t="shared" ca="1" si="118"/>
        <v>0</v>
      </c>
      <c r="M171" s="539">
        <f t="shared" ca="1" si="119"/>
        <v>0</v>
      </c>
      <c r="N171" s="539">
        <f t="shared" ca="1" si="120"/>
        <v>0</v>
      </c>
      <c r="O171" s="540">
        <f t="shared" ca="1" si="121"/>
        <v>0</v>
      </c>
      <c r="P171" s="541" t="str">
        <f t="shared" si="122"/>
        <v/>
      </c>
      <c r="Q171" s="542" t="str">
        <f>IF(IF(TRIM(P171)="",FALSE,OR($P171&lt;Довідники!$J$8,$P171&gt;Довідники!$K$8)),"!","")</f>
        <v/>
      </c>
      <c r="R171" s="172"/>
      <c r="S171" s="169"/>
      <c r="T171" s="169"/>
      <c r="U171" s="549">
        <f t="shared" si="101"/>
        <v>0</v>
      </c>
      <c r="V171" s="539"/>
      <c r="W171" s="175"/>
      <c r="X171" s="176"/>
      <c r="Y171" s="172"/>
      <c r="Z171" s="169"/>
      <c r="AA171" s="169"/>
      <c r="AB171" s="549">
        <f t="shared" si="102"/>
        <v>0</v>
      </c>
      <c r="AC171" s="539"/>
      <c r="AD171" s="175"/>
      <c r="AE171" s="176"/>
      <c r="AF171" s="172"/>
      <c r="AG171" s="169"/>
      <c r="AH171" s="169"/>
      <c r="AI171" s="549">
        <f t="shared" si="103"/>
        <v>0</v>
      </c>
      <c r="AJ171" s="539"/>
      <c r="AK171" s="175"/>
      <c r="AL171" s="176"/>
      <c r="AM171" s="172"/>
      <c r="AN171" s="169"/>
      <c r="AO171" s="169"/>
      <c r="AP171" s="549">
        <f t="shared" si="104"/>
        <v>0</v>
      </c>
      <c r="AQ171" s="539"/>
      <c r="AR171" s="175"/>
      <c r="AS171" s="176"/>
      <c r="AT171" s="172"/>
      <c r="AU171" s="169"/>
      <c r="AV171" s="169"/>
      <c r="AW171" s="549">
        <f t="shared" si="105"/>
        <v>0</v>
      </c>
      <c r="AX171" s="539"/>
      <c r="AY171" s="175"/>
      <c r="AZ171" s="176"/>
      <c r="BA171" s="172"/>
      <c r="BB171" s="169"/>
      <c r="BC171" s="169"/>
      <c r="BD171" s="549">
        <f t="shared" si="106"/>
        <v>0</v>
      </c>
      <c r="BE171" s="539"/>
      <c r="BF171" s="175"/>
      <c r="BG171" s="176"/>
      <c r="BH171" s="172"/>
      <c r="BI171" s="169"/>
      <c r="BJ171" s="169"/>
      <c r="BK171" s="549">
        <f t="shared" si="107"/>
        <v>0</v>
      </c>
      <c r="BL171" s="539"/>
      <c r="BM171" s="175"/>
      <c r="BN171" s="176"/>
      <c r="BO171" s="172"/>
      <c r="BP171" s="169"/>
      <c r="BQ171" s="169"/>
      <c r="BR171" s="549">
        <f t="shared" si="108"/>
        <v>0</v>
      </c>
      <c r="BS171" s="539"/>
      <c r="BT171" s="175"/>
      <c r="BU171" s="176"/>
      <c r="BV171" s="172"/>
      <c r="BW171" s="169"/>
      <c r="BX171" s="169"/>
      <c r="BY171" s="549">
        <f t="shared" si="109"/>
        <v>0</v>
      </c>
      <c r="BZ171" s="539"/>
      <c r="CA171" s="175"/>
      <c r="CB171" s="176"/>
      <c r="CC171" s="172"/>
      <c r="CD171" s="169"/>
      <c r="CE171" s="169"/>
      <c r="CF171" s="549">
        <f t="shared" si="110"/>
        <v>0</v>
      </c>
      <c r="CG171" s="539"/>
      <c r="CH171" s="175"/>
      <c r="CI171" s="176"/>
      <c r="CJ171" s="172"/>
      <c r="CK171" s="169"/>
      <c r="CL171" s="169"/>
      <c r="CM171" s="549">
        <f t="shared" si="111"/>
        <v>0</v>
      </c>
      <c r="CN171" s="539"/>
      <c r="CO171" s="175"/>
      <c r="CP171" s="176"/>
      <c r="CQ171" s="172"/>
      <c r="CR171" s="169"/>
      <c r="CS171" s="169"/>
      <c r="CT171" s="549">
        <f t="shared" si="112"/>
        <v>0</v>
      </c>
      <c r="CU171" s="539"/>
      <c r="CV171" s="175"/>
      <c r="CW171" s="176"/>
      <c r="CX171" s="361"/>
      <c r="CY171" s="108"/>
      <c r="CZ171" s="108"/>
      <c r="DA171" s="549">
        <f t="shared" si="113"/>
        <v>0</v>
      </c>
      <c r="DB171" s="539"/>
      <c r="DC171" s="439"/>
      <c r="DD171" s="439"/>
      <c r="DE171" s="108"/>
      <c r="DF171" s="108"/>
      <c r="DG171" s="108"/>
      <c r="DH171" s="549">
        <f t="shared" si="114"/>
        <v>0</v>
      </c>
      <c r="DI171" s="539"/>
      <c r="DJ171" s="439"/>
      <c r="DK171" s="440"/>
      <c r="DL171" s="555">
        <f t="shared" ca="1" si="123"/>
        <v>0</v>
      </c>
      <c r="DM171" s="539">
        <f>DN171*Довідники!$H$2</f>
        <v>0</v>
      </c>
      <c r="DN171" s="549">
        <f t="shared" si="115"/>
        <v>0</v>
      </c>
      <c r="DO171" s="541" t="str">
        <f t="shared" si="116"/>
        <v xml:space="preserve"> </v>
      </c>
      <c r="DP171" s="556" t="str">
        <f>IF(OR(DO171&lt;Довідники!$J$3, DO171&gt;Довідники!$K$3), "!", "")</f>
        <v>!</v>
      </c>
      <c r="DQ171" s="557"/>
      <c r="DR171" s="558" t="str">
        <f t="shared" si="117"/>
        <v/>
      </c>
      <c r="DS171" s="528"/>
      <c r="DT171" s="555"/>
      <c r="DU171" s="539"/>
      <c r="DV171" s="539"/>
      <c r="DW171" s="540"/>
      <c r="DX171" s="557"/>
      <c r="DY171" s="568"/>
      <c r="DZ171" s="569"/>
      <c r="EA171" s="570"/>
      <c r="ED171" s="91" t="e">
        <f t="shared" ca="1" si="124"/>
        <v>#NAME?</v>
      </c>
      <c r="EE171" s="91" t="e">
        <f t="shared" ca="1" si="125"/>
        <v>#NAME?</v>
      </c>
      <c r="EF171" s="91" t="e">
        <f t="shared" ca="1" si="126"/>
        <v>#NAME?</v>
      </c>
      <c r="EG171" s="91" t="e">
        <f t="shared" ca="1" si="127"/>
        <v>#NAME?</v>
      </c>
      <c r="EH171" s="91" t="e">
        <f t="shared" ca="1" si="128"/>
        <v>#NAME?</v>
      </c>
      <c r="EI171" s="91" t="e">
        <f t="shared" ca="1" si="129"/>
        <v>#NAME?</v>
      </c>
      <c r="EJ171" s="91" t="e">
        <f t="shared" ca="1" si="130"/>
        <v>#NAME?</v>
      </c>
      <c r="EL171" s="207" t="str">
        <f t="shared" ca="1" si="100"/>
        <v/>
      </c>
      <c r="EM171" s="91" t="str">
        <f t="shared" si="131"/>
        <v/>
      </c>
      <c r="EN171" s="91" t="str" cm="1">
        <f t="array" ref="EN171">IF(OR(SUM(ISTEXT(R171:T171)*1,ISNUMBER(W171:X171)*1)&gt;0,SUM(ISTEXT(Y171:AA171)*1,ISNUMBER(AD171:AE171)*1)&gt;0,SUM(ISTEXT(AF171:AH171)*1,ISNUMBER(AK171:AL171)*1)&gt;0,SUM(ISTEXT(AM171:AO171)*1,ISNUMBER(AR171:AS171)*1)&gt;0,SUM(ISTEXT(AT171:AV171)*1,ISNUMBER(AY171:AZ171)*1)&gt;0,SUM(ISTEXT(BA171:BC171)*1,ISNUMBER(BF171:BG171)*1)&gt;0,SUM(ISTEXT(BH171:BJ171)*1,ISNUMBER(BM171:BN171)*1)&gt;0,SUM(ISTEXT(BO171:BQ171)*1,ISNUMBER(BT171:BU171)*1)&gt;0,SUM(ISTEXT(BV171:BX171)*1,ISNUMBER(CA171:CB171)*1)&gt;0,SUM(ISTEXT(CC171:CE171)*1,ISNUMBER(CH171:CI171)*1)&gt;0,SUM(ISTEXT(CJ171:CL171)*1,ISNUMBER(CO171:CP171)*1)&gt;0,SUM(ISTEXT(CQ171:CS171)*1,ISNUMBER(CV171:CW171)*1)&gt;0),"!","")</f>
        <v/>
      </c>
      <c r="EO171" s="91" t="e">
        <f t="shared" ca="1" si="132"/>
        <v>#NAME?</v>
      </c>
      <c r="EP171" s="74" t="e">
        <f t="shared" ca="1" si="133"/>
        <v>#NAME?</v>
      </c>
    </row>
    <row r="172" spans="1:146" hidden="1" x14ac:dyDescent="0.2">
      <c r="A172" s="528" t="e">
        <f ca="1">IF(AND(TRIM($B172)&lt;&gt;"",$E172&lt;&gt;"",$EP172=""),MAX($A$112:A171)+1,"")</f>
        <v>#NAME?</v>
      </c>
      <c r="B172" s="312"/>
      <c r="C172" s="531" t="str">
        <f>IF(ISBLANK(D172)=FALSE,VLOOKUP(D172,Довідники!$B$2:$C$45,2,FALSE),"")</f>
        <v/>
      </c>
      <c r="D172" s="410"/>
      <c r="E172" s="313"/>
      <c r="F172" s="538" t="str">
        <f>_xlfn.CONCAT(IF($X172=Довідники!$E$4,$R$4&amp;",",""),IF($AE172=Довідники!$E$4,$Y$4&amp;",",""),IF($AL172=Довідники!$E$4,$AF$4&amp;",",""),IF($AS172=Довідники!$E$4,$AM$4&amp;",",""),IF($AZ172=Довідники!$E$4,$AT$4&amp;",",""),IF($BG172=Довідники!$E$4,$BA$4&amp;",",""),IF($BN172=Довідники!$E$4,$BH$4&amp;",",""),IF($BU172=Довідники!$E$4,$BO$4&amp;",",""),IF($CB172=Довідники!$E$4,$BV$4&amp;",",""),IF($CI172=Довідники!$E$4,$CC$4&amp;",",""),IF($CP172=Довідники!$E$4,$CJ$4&amp;",",""),IF($CW172=Довідники!$E$4,$CQ$4&amp;",",""),IF($DD172=Довідники!$E$4,$CX$4&amp;",",""),IF($DK172=Довідники!$E$4,$DE$4&amp;",",""))</f>
        <v/>
      </c>
      <c r="G172" s="538" t="str">
        <f>_xlfn.CONCAT(IF($X172=Довідники!$E$3,$R$4&amp;",",""),IF($X172=Довідники!$E$5,$R$4&amp;"*,",""),IF($AE172=Довідники!$E$3,$Y$4&amp;",",""),IF($AE172=Довідники!$E$5,$Y$4&amp;"*,",""),IF($AL172=Довідники!$E$3,$AF$4&amp;",",""),IF($AL172=Довідники!$E$5,$AF$4&amp;"*,",""),IF($AS172=Довідники!$E$3,$AM$4&amp;",",""),IF($AS172=Довідники!$E$5,$AM$4&amp;"*,",""),IF($AZ172=Довідники!$E$3,$AT$4&amp;",",""),IF($AZ172=Довідники!$E$5,$AT$4&amp;"*,",""),IF($BG172=Довідники!$E$3,$BA$4&amp;",",""),IF($BG172=Довідники!$E$5,$BA$4&amp;"*,",""),IF($BN172=Довідники!$E$3,$BH$4&amp;",",""),IF($BN172=Довідники!$E$5,$BH$4&amp;"*,",""),IF($BU172=Довідники!$E$3,$BO$4&amp;",",""),IF($BU172=Довідники!$E$5,$BO$4&amp;"*,",""),IF($CB172=Довідники!$E$3,$BV$4&amp;",",""),IF($CB172=Довідники!$E$5,$BV$4&amp;"*,",""),IF($CI172=Довідники!$E$3,$CC$4&amp;",",""),IF($CI172=Довідники!$E$5,$CC$4&amp;"*,",""),IF($CP172=Довідники!$E$3,$CJ$4&amp;",",""),IF($CP172=Довідники!$E$5,$CJ$4&amp;"*,",""),IF($CW172=Довідники!$E$3,$CQ$4&amp;",",""),IF($CW172=Довідники!$E$5,$CQ$4&amp;"*,",""),IF($DD172=Довідники!$E$3,$CX$4&amp;",",""),IF($DD172=Довідники!$E$5,$CX$4&amp;"*,",""),IF($DK172=Довідники!$E$3,$DE$4&amp;",",""),IF($DK172=Довідники!$E$5,$DE$4&amp;"*,",""))</f>
        <v/>
      </c>
      <c r="H172" s="538" t="str">
        <f>_xlfn.CONCAT(IF($W172=Довідники!$N$4,$R$4&amp;",",""),IF($AD172=Довідники!$N$4,$Y$4&amp;",",""),IF($AK172=Довідники!$N$4,$AF$4&amp;",",""),IF($AR172=Довідники!$N$4,$AM$4&amp;",",""),IF($AY172=Довідники!$N$4,$AT$4&amp;",",""),IF($BF172=Довідники!$N$4,$BA$4&amp;",",""),IF($BM172=Довідники!$N$4,$BH$4&amp;",",""),IF($BT172=Довідники!$N$4,$BO$4&amp;",",""),IF($CA172=Довідники!$N$4,$BV$4&amp;",",""),IF($CH172=Довідники!$N$4,$CC$4&amp;",",""),IF($CO172=Довідники!$N$4,$CJ$4&amp;",",""),IF($CV172=Довідники!$N$4,$CQ$4&amp;",",""),IF($DC172=Довідники!$N$4,$CX$4&amp;",",""),IF($DJ172=Довідники!$N$4,$DE$4&amp;",",""))</f>
        <v/>
      </c>
      <c r="I172" s="538" t="str">
        <f>_xlfn.CONCAT(IF($W172=Довідники!$N$3,$R$4&amp;",",""),IF($AD172=Довідники!$N$3,$Y$4&amp;",",""),IF($AK172=Довідники!$N$3,$AF$4&amp;",",""),IF($AR172=Довідники!$N$3,$AM$4&amp;",",""),IF($AY172=Довідники!$N$3,$AT$4&amp;",",""),IF($BF172=Довідники!$N$3,$BA$4&amp;",",""),IF($BM172=Довідники!$N$3,$BH$4&amp;",",""),IF($BT172=Довідники!$N$3,$BO$4&amp;",",""),IF($CA172=Довідники!$N$3,$BV$4&amp;",",""),IF($CH172=Довідники!$N$3,$CC$4&amp;",",""),IF($CO172=Довідники!$N$3,$CJ$4&amp;",",""),IF($CV172=Довідники!$N$3,$CQ$4&amp;",",""),IF($DC172=Довідники!$N$3,$CX$4&amp;",",""),IF($DJ172=Довідники!$N$3,$DE$4&amp;",",""))</f>
        <v/>
      </c>
      <c r="J172" s="538"/>
      <c r="K172" s="538"/>
      <c r="L172" s="538">
        <f t="shared" ca="1" si="118"/>
        <v>0</v>
      </c>
      <c r="M172" s="539">
        <f t="shared" ca="1" si="119"/>
        <v>0</v>
      </c>
      <c r="N172" s="539">
        <f t="shared" ca="1" si="120"/>
        <v>0</v>
      </c>
      <c r="O172" s="540">
        <f t="shared" ca="1" si="121"/>
        <v>0</v>
      </c>
      <c r="P172" s="541" t="str">
        <f t="shared" si="122"/>
        <v/>
      </c>
      <c r="Q172" s="542" t="str">
        <f>IF(IF(TRIM(P172)="",FALSE,OR($P172&lt;Довідники!$J$8,$P172&gt;Довідники!$K$8)),"!","")</f>
        <v/>
      </c>
      <c r="R172" s="172"/>
      <c r="S172" s="169"/>
      <c r="T172" s="169"/>
      <c r="U172" s="549">
        <f t="shared" si="101"/>
        <v>0</v>
      </c>
      <c r="V172" s="539"/>
      <c r="W172" s="175"/>
      <c r="X172" s="176"/>
      <c r="Y172" s="172"/>
      <c r="Z172" s="169"/>
      <c r="AA172" s="169"/>
      <c r="AB172" s="549">
        <f t="shared" si="102"/>
        <v>0</v>
      </c>
      <c r="AC172" s="539"/>
      <c r="AD172" s="175"/>
      <c r="AE172" s="176"/>
      <c r="AF172" s="172"/>
      <c r="AG172" s="169"/>
      <c r="AH172" s="169"/>
      <c r="AI172" s="549">
        <f t="shared" si="103"/>
        <v>0</v>
      </c>
      <c r="AJ172" s="539"/>
      <c r="AK172" s="175"/>
      <c r="AL172" s="176"/>
      <c r="AM172" s="172"/>
      <c r="AN172" s="169"/>
      <c r="AO172" s="169"/>
      <c r="AP172" s="549">
        <f t="shared" si="104"/>
        <v>0</v>
      </c>
      <c r="AQ172" s="539"/>
      <c r="AR172" s="175"/>
      <c r="AS172" s="176"/>
      <c r="AT172" s="172"/>
      <c r="AU172" s="169"/>
      <c r="AV172" s="169"/>
      <c r="AW172" s="549">
        <f t="shared" si="105"/>
        <v>0</v>
      </c>
      <c r="AX172" s="539"/>
      <c r="AY172" s="175"/>
      <c r="AZ172" s="176"/>
      <c r="BA172" s="172"/>
      <c r="BB172" s="169"/>
      <c r="BC172" s="169"/>
      <c r="BD172" s="549">
        <f t="shared" si="106"/>
        <v>0</v>
      </c>
      <c r="BE172" s="539"/>
      <c r="BF172" s="175"/>
      <c r="BG172" s="176"/>
      <c r="BH172" s="172"/>
      <c r="BI172" s="169"/>
      <c r="BJ172" s="169"/>
      <c r="BK172" s="549">
        <f t="shared" si="107"/>
        <v>0</v>
      </c>
      <c r="BL172" s="539"/>
      <c r="BM172" s="175"/>
      <c r="BN172" s="176"/>
      <c r="BO172" s="172"/>
      <c r="BP172" s="169"/>
      <c r="BQ172" s="169"/>
      <c r="BR172" s="549">
        <f t="shared" si="108"/>
        <v>0</v>
      </c>
      <c r="BS172" s="539"/>
      <c r="BT172" s="175"/>
      <c r="BU172" s="176"/>
      <c r="BV172" s="172"/>
      <c r="BW172" s="169"/>
      <c r="BX172" s="169"/>
      <c r="BY172" s="549">
        <f t="shared" si="109"/>
        <v>0</v>
      </c>
      <c r="BZ172" s="539"/>
      <c r="CA172" s="175"/>
      <c r="CB172" s="176"/>
      <c r="CC172" s="172"/>
      <c r="CD172" s="169"/>
      <c r="CE172" s="169"/>
      <c r="CF172" s="549">
        <f t="shared" si="110"/>
        <v>0</v>
      </c>
      <c r="CG172" s="539"/>
      <c r="CH172" s="175"/>
      <c r="CI172" s="176"/>
      <c r="CJ172" s="172"/>
      <c r="CK172" s="169"/>
      <c r="CL172" s="169"/>
      <c r="CM172" s="549">
        <f t="shared" si="111"/>
        <v>0</v>
      </c>
      <c r="CN172" s="539"/>
      <c r="CO172" s="175"/>
      <c r="CP172" s="176"/>
      <c r="CQ172" s="172"/>
      <c r="CR172" s="169"/>
      <c r="CS172" s="169"/>
      <c r="CT172" s="549">
        <f t="shared" si="112"/>
        <v>0</v>
      </c>
      <c r="CU172" s="539"/>
      <c r="CV172" s="175"/>
      <c r="CW172" s="176"/>
      <c r="CX172" s="361"/>
      <c r="CY172" s="108"/>
      <c r="CZ172" s="108"/>
      <c r="DA172" s="549">
        <f t="shared" si="113"/>
        <v>0</v>
      </c>
      <c r="DB172" s="539"/>
      <c r="DC172" s="439"/>
      <c r="DD172" s="439"/>
      <c r="DE172" s="108"/>
      <c r="DF172" s="108"/>
      <c r="DG172" s="108"/>
      <c r="DH172" s="549">
        <f t="shared" si="114"/>
        <v>0</v>
      </c>
      <c r="DI172" s="539"/>
      <c r="DJ172" s="439"/>
      <c r="DK172" s="440"/>
      <c r="DL172" s="555">
        <f t="shared" ca="1" si="123"/>
        <v>0</v>
      </c>
      <c r="DM172" s="539">
        <f>DN172*Довідники!$H$2</f>
        <v>0</v>
      </c>
      <c r="DN172" s="549">
        <f t="shared" si="115"/>
        <v>0</v>
      </c>
      <c r="DO172" s="541" t="str">
        <f t="shared" si="116"/>
        <v xml:space="preserve"> </v>
      </c>
      <c r="DP172" s="556" t="str">
        <f>IF(OR(DO172&lt;Довідники!$J$3, DO172&gt;Довідники!$K$3), "!", "")</f>
        <v>!</v>
      </c>
      <c r="DQ172" s="557"/>
      <c r="DR172" s="558" t="str">
        <f t="shared" si="117"/>
        <v/>
      </c>
      <c r="DS172" s="528"/>
      <c r="DT172" s="555"/>
      <c r="DU172" s="539"/>
      <c r="DV172" s="539"/>
      <c r="DW172" s="540"/>
      <c r="DX172" s="557"/>
      <c r="DY172" s="568"/>
      <c r="DZ172" s="569"/>
      <c r="EA172" s="570"/>
      <c r="ED172" s="91" t="e">
        <f t="shared" ca="1" si="124"/>
        <v>#NAME?</v>
      </c>
      <c r="EE172" s="91" t="e">
        <f t="shared" ca="1" si="125"/>
        <v>#NAME?</v>
      </c>
      <c r="EF172" s="91" t="e">
        <f t="shared" ca="1" si="126"/>
        <v>#NAME?</v>
      </c>
      <c r="EG172" s="91" t="e">
        <f t="shared" ca="1" si="127"/>
        <v>#NAME?</v>
      </c>
      <c r="EH172" s="91" t="e">
        <f t="shared" ca="1" si="128"/>
        <v>#NAME?</v>
      </c>
      <c r="EI172" s="91" t="e">
        <f t="shared" ca="1" si="129"/>
        <v>#NAME?</v>
      </c>
      <c r="EJ172" s="91" t="e">
        <f t="shared" ca="1" si="130"/>
        <v>#NAME?</v>
      </c>
      <c r="EL172" s="207" t="str">
        <f t="shared" ca="1" si="100"/>
        <v/>
      </c>
      <c r="EM172" s="91" t="str">
        <f t="shared" si="131"/>
        <v/>
      </c>
      <c r="EN172" s="91" t="str" cm="1">
        <f t="array" ref="EN172">IF(OR(SUM(ISTEXT(R172:T172)*1,ISNUMBER(W172:X172)*1)&gt;0,SUM(ISTEXT(Y172:AA172)*1,ISNUMBER(AD172:AE172)*1)&gt;0,SUM(ISTEXT(AF172:AH172)*1,ISNUMBER(AK172:AL172)*1)&gt;0,SUM(ISTEXT(AM172:AO172)*1,ISNUMBER(AR172:AS172)*1)&gt;0,SUM(ISTEXT(AT172:AV172)*1,ISNUMBER(AY172:AZ172)*1)&gt;0,SUM(ISTEXT(BA172:BC172)*1,ISNUMBER(BF172:BG172)*1)&gt;0,SUM(ISTEXT(BH172:BJ172)*1,ISNUMBER(BM172:BN172)*1)&gt;0,SUM(ISTEXT(BO172:BQ172)*1,ISNUMBER(BT172:BU172)*1)&gt;0,SUM(ISTEXT(BV172:BX172)*1,ISNUMBER(CA172:CB172)*1)&gt;0,SUM(ISTEXT(CC172:CE172)*1,ISNUMBER(CH172:CI172)*1)&gt;0,SUM(ISTEXT(CJ172:CL172)*1,ISNUMBER(CO172:CP172)*1)&gt;0,SUM(ISTEXT(CQ172:CS172)*1,ISNUMBER(CV172:CW172)*1)&gt;0),"!","")</f>
        <v/>
      </c>
      <c r="EO172" s="91" t="e">
        <f t="shared" ca="1" si="132"/>
        <v>#NAME?</v>
      </c>
      <c r="EP172" s="74" t="e">
        <f t="shared" ca="1" si="133"/>
        <v>#NAME?</v>
      </c>
    </row>
    <row r="173" spans="1:146" hidden="1" x14ac:dyDescent="0.2">
      <c r="A173" s="528" t="e">
        <f ca="1">IF(AND(TRIM($B173)&lt;&gt;"",$E173&lt;&gt;"",$EP173=""),MAX($A$112:A172)+1,"")</f>
        <v>#NAME?</v>
      </c>
      <c r="B173" s="312"/>
      <c r="C173" s="531" t="str">
        <f>IF(ISBLANK(D173)=FALSE,VLOOKUP(D173,Довідники!$B$2:$C$45,2,FALSE),"")</f>
        <v/>
      </c>
      <c r="D173" s="410"/>
      <c r="E173" s="313"/>
      <c r="F173" s="538" t="str">
        <f>_xlfn.CONCAT(IF($X173=Довідники!$E$4,$R$4&amp;",",""),IF($AE173=Довідники!$E$4,$Y$4&amp;",",""),IF($AL173=Довідники!$E$4,$AF$4&amp;",",""),IF($AS173=Довідники!$E$4,$AM$4&amp;",",""),IF($AZ173=Довідники!$E$4,$AT$4&amp;",",""),IF($BG173=Довідники!$E$4,$BA$4&amp;",",""),IF($BN173=Довідники!$E$4,$BH$4&amp;",",""),IF($BU173=Довідники!$E$4,$BO$4&amp;",",""),IF($CB173=Довідники!$E$4,$BV$4&amp;",",""),IF($CI173=Довідники!$E$4,$CC$4&amp;",",""),IF($CP173=Довідники!$E$4,$CJ$4&amp;",",""),IF($CW173=Довідники!$E$4,$CQ$4&amp;",",""),IF($DD173=Довідники!$E$4,$CX$4&amp;",",""),IF($DK173=Довідники!$E$4,$DE$4&amp;",",""))</f>
        <v/>
      </c>
      <c r="G173" s="538" t="str">
        <f>_xlfn.CONCAT(IF($X173=Довідники!$E$3,$R$4&amp;",",""),IF($X173=Довідники!$E$5,$R$4&amp;"*,",""),IF($AE173=Довідники!$E$3,$Y$4&amp;",",""),IF($AE173=Довідники!$E$5,$Y$4&amp;"*,",""),IF($AL173=Довідники!$E$3,$AF$4&amp;",",""),IF($AL173=Довідники!$E$5,$AF$4&amp;"*,",""),IF($AS173=Довідники!$E$3,$AM$4&amp;",",""),IF($AS173=Довідники!$E$5,$AM$4&amp;"*,",""),IF($AZ173=Довідники!$E$3,$AT$4&amp;",",""),IF($AZ173=Довідники!$E$5,$AT$4&amp;"*,",""),IF($BG173=Довідники!$E$3,$BA$4&amp;",",""),IF($BG173=Довідники!$E$5,$BA$4&amp;"*,",""),IF($BN173=Довідники!$E$3,$BH$4&amp;",",""),IF($BN173=Довідники!$E$5,$BH$4&amp;"*,",""),IF($BU173=Довідники!$E$3,$BO$4&amp;",",""),IF($BU173=Довідники!$E$5,$BO$4&amp;"*,",""),IF($CB173=Довідники!$E$3,$BV$4&amp;",",""),IF($CB173=Довідники!$E$5,$BV$4&amp;"*,",""),IF($CI173=Довідники!$E$3,$CC$4&amp;",",""),IF($CI173=Довідники!$E$5,$CC$4&amp;"*,",""),IF($CP173=Довідники!$E$3,$CJ$4&amp;",",""),IF($CP173=Довідники!$E$5,$CJ$4&amp;"*,",""),IF($CW173=Довідники!$E$3,$CQ$4&amp;",",""),IF($CW173=Довідники!$E$5,$CQ$4&amp;"*,",""),IF($DD173=Довідники!$E$3,$CX$4&amp;",",""),IF($DD173=Довідники!$E$5,$CX$4&amp;"*,",""),IF($DK173=Довідники!$E$3,$DE$4&amp;",",""),IF($DK173=Довідники!$E$5,$DE$4&amp;"*,",""))</f>
        <v/>
      </c>
      <c r="H173" s="538" t="str">
        <f>_xlfn.CONCAT(IF($W173=Довідники!$N$4,$R$4&amp;",",""),IF($AD173=Довідники!$N$4,$Y$4&amp;",",""),IF($AK173=Довідники!$N$4,$AF$4&amp;",",""),IF($AR173=Довідники!$N$4,$AM$4&amp;",",""),IF($AY173=Довідники!$N$4,$AT$4&amp;",",""),IF($BF173=Довідники!$N$4,$BA$4&amp;",",""),IF($BM173=Довідники!$N$4,$BH$4&amp;",",""),IF($BT173=Довідники!$N$4,$BO$4&amp;",",""),IF($CA173=Довідники!$N$4,$BV$4&amp;",",""),IF($CH173=Довідники!$N$4,$CC$4&amp;",",""),IF($CO173=Довідники!$N$4,$CJ$4&amp;",",""),IF($CV173=Довідники!$N$4,$CQ$4&amp;",",""),IF($DC173=Довідники!$N$4,$CX$4&amp;",",""),IF($DJ173=Довідники!$N$4,$DE$4&amp;",",""))</f>
        <v/>
      </c>
      <c r="I173" s="538" t="str">
        <f>_xlfn.CONCAT(IF($W173=Довідники!$N$3,$R$4&amp;",",""),IF($AD173=Довідники!$N$3,$Y$4&amp;",",""),IF($AK173=Довідники!$N$3,$AF$4&amp;",",""),IF($AR173=Довідники!$N$3,$AM$4&amp;",",""),IF($AY173=Довідники!$N$3,$AT$4&amp;",",""),IF($BF173=Довідники!$N$3,$BA$4&amp;",",""),IF($BM173=Довідники!$N$3,$BH$4&amp;",",""),IF($BT173=Довідники!$N$3,$BO$4&amp;",",""),IF($CA173=Довідники!$N$3,$BV$4&amp;",",""),IF($CH173=Довідники!$N$3,$CC$4&amp;",",""),IF($CO173=Довідники!$N$3,$CJ$4&amp;",",""),IF($CV173=Довідники!$N$3,$CQ$4&amp;",",""),IF($DC173=Довідники!$N$3,$CX$4&amp;",",""),IF($DJ173=Довідники!$N$3,$DE$4&amp;",",""))</f>
        <v/>
      </c>
      <c r="J173" s="538"/>
      <c r="K173" s="538"/>
      <c r="L173" s="538">
        <f t="shared" ca="1" si="118"/>
        <v>0</v>
      </c>
      <c r="M173" s="539">
        <f t="shared" ca="1" si="119"/>
        <v>0</v>
      </c>
      <c r="N173" s="539">
        <f t="shared" ca="1" si="120"/>
        <v>0</v>
      </c>
      <c r="O173" s="540">
        <f t="shared" ca="1" si="121"/>
        <v>0</v>
      </c>
      <c r="P173" s="541" t="str">
        <f t="shared" si="122"/>
        <v/>
      </c>
      <c r="Q173" s="542" t="str">
        <f>IF(IF(TRIM(P173)="",FALSE,OR($P173&lt;Довідники!$J$8,$P173&gt;Довідники!$K$8)),"!","")</f>
        <v/>
      </c>
      <c r="R173" s="172"/>
      <c r="S173" s="169"/>
      <c r="T173" s="169"/>
      <c r="U173" s="549">
        <f t="shared" si="101"/>
        <v>0</v>
      </c>
      <c r="V173" s="539"/>
      <c r="W173" s="175"/>
      <c r="X173" s="176"/>
      <c r="Y173" s="172"/>
      <c r="Z173" s="169"/>
      <c r="AA173" s="169"/>
      <c r="AB173" s="549">
        <f t="shared" si="102"/>
        <v>0</v>
      </c>
      <c r="AC173" s="539"/>
      <c r="AD173" s="175"/>
      <c r="AE173" s="176"/>
      <c r="AF173" s="172"/>
      <c r="AG173" s="169"/>
      <c r="AH173" s="169"/>
      <c r="AI173" s="549">
        <f t="shared" si="103"/>
        <v>0</v>
      </c>
      <c r="AJ173" s="539"/>
      <c r="AK173" s="175"/>
      <c r="AL173" s="176"/>
      <c r="AM173" s="172"/>
      <c r="AN173" s="169"/>
      <c r="AO173" s="169"/>
      <c r="AP173" s="549">
        <f t="shared" si="104"/>
        <v>0</v>
      </c>
      <c r="AQ173" s="539"/>
      <c r="AR173" s="175"/>
      <c r="AS173" s="176"/>
      <c r="AT173" s="172"/>
      <c r="AU173" s="169"/>
      <c r="AV173" s="169"/>
      <c r="AW173" s="549">
        <f t="shared" si="105"/>
        <v>0</v>
      </c>
      <c r="AX173" s="539"/>
      <c r="AY173" s="175"/>
      <c r="AZ173" s="176"/>
      <c r="BA173" s="172"/>
      <c r="BB173" s="169"/>
      <c r="BC173" s="169"/>
      <c r="BD173" s="549">
        <f t="shared" si="106"/>
        <v>0</v>
      </c>
      <c r="BE173" s="539"/>
      <c r="BF173" s="175"/>
      <c r="BG173" s="176"/>
      <c r="BH173" s="172"/>
      <c r="BI173" s="169"/>
      <c r="BJ173" s="169"/>
      <c r="BK173" s="549">
        <f t="shared" si="107"/>
        <v>0</v>
      </c>
      <c r="BL173" s="539"/>
      <c r="BM173" s="175"/>
      <c r="BN173" s="176"/>
      <c r="BO173" s="172"/>
      <c r="BP173" s="169"/>
      <c r="BQ173" s="169"/>
      <c r="BR173" s="549">
        <f t="shared" si="108"/>
        <v>0</v>
      </c>
      <c r="BS173" s="539"/>
      <c r="BT173" s="175"/>
      <c r="BU173" s="176"/>
      <c r="BV173" s="172"/>
      <c r="BW173" s="169"/>
      <c r="BX173" s="169"/>
      <c r="BY173" s="549">
        <f t="shared" si="109"/>
        <v>0</v>
      </c>
      <c r="BZ173" s="539"/>
      <c r="CA173" s="175"/>
      <c r="CB173" s="176"/>
      <c r="CC173" s="172"/>
      <c r="CD173" s="169"/>
      <c r="CE173" s="169"/>
      <c r="CF173" s="549">
        <f t="shared" si="110"/>
        <v>0</v>
      </c>
      <c r="CG173" s="539"/>
      <c r="CH173" s="175"/>
      <c r="CI173" s="176"/>
      <c r="CJ173" s="172"/>
      <c r="CK173" s="169"/>
      <c r="CL173" s="169"/>
      <c r="CM173" s="549">
        <f t="shared" si="111"/>
        <v>0</v>
      </c>
      <c r="CN173" s="539"/>
      <c r="CO173" s="175"/>
      <c r="CP173" s="176"/>
      <c r="CQ173" s="172"/>
      <c r="CR173" s="169"/>
      <c r="CS173" s="169"/>
      <c r="CT173" s="549">
        <f t="shared" si="112"/>
        <v>0</v>
      </c>
      <c r="CU173" s="539"/>
      <c r="CV173" s="175"/>
      <c r="CW173" s="176"/>
      <c r="CX173" s="361"/>
      <c r="CY173" s="108"/>
      <c r="CZ173" s="108"/>
      <c r="DA173" s="549">
        <f t="shared" si="113"/>
        <v>0</v>
      </c>
      <c r="DB173" s="539"/>
      <c r="DC173" s="439"/>
      <c r="DD173" s="439"/>
      <c r="DE173" s="108"/>
      <c r="DF173" s="108"/>
      <c r="DG173" s="108"/>
      <c r="DH173" s="549">
        <f t="shared" si="114"/>
        <v>0</v>
      </c>
      <c r="DI173" s="539"/>
      <c r="DJ173" s="439"/>
      <c r="DK173" s="440"/>
      <c r="DL173" s="555">
        <f t="shared" ca="1" si="123"/>
        <v>0</v>
      </c>
      <c r="DM173" s="539">
        <f>DN173*Довідники!$H$2</f>
        <v>0</v>
      </c>
      <c r="DN173" s="549">
        <f t="shared" si="115"/>
        <v>0</v>
      </c>
      <c r="DO173" s="541" t="str">
        <f t="shared" si="116"/>
        <v xml:space="preserve"> </v>
      </c>
      <c r="DP173" s="556" t="str">
        <f>IF(OR(DO173&lt;Довідники!$J$3, DO173&gt;Довідники!$K$3), "!", "")</f>
        <v>!</v>
      </c>
      <c r="DQ173" s="557"/>
      <c r="DR173" s="558" t="str">
        <f t="shared" si="117"/>
        <v/>
      </c>
      <c r="DS173" s="528"/>
      <c r="DT173" s="555"/>
      <c r="DU173" s="539"/>
      <c r="DV173" s="539"/>
      <c r="DW173" s="540"/>
      <c r="DX173" s="557"/>
      <c r="DY173" s="568"/>
      <c r="DZ173" s="569"/>
      <c r="EA173" s="570"/>
      <c r="ED173" s="91" t="e">
        <f t="shared" ca="1" si="124"/>
        <v>#NAME?</v>
      </c>
      <c r="EE173" s="91" t="e">
        <f t="shared" ca="1" si="125"/>
        <v>#NAME?</v>
      </c>
      <c r="EF173" s="91" t="e">
        <f t="shared" ca="1" si="126"/>
        <v>#NAME?</v>
      </c>
      <c r="EG173" s="91" t="e">
        <f t="shared" ca="1" si="127"/>
        <v>#NAME?</v>
      </c>
      <c r="EH173" s="91" t="e">
        <f t="shared" ca="1" si="128"/>
        <v>#NAME?</v>
      </c>
      <c r="EI173" s="91" t="e">
        <f t="shared" ca="1" si="129"/>
        <v>#NAME?</v>
      </c>
      <c r="EJ173" s="91" t="e">
        <f t="shared" ca="1" si="130"/>
        <v>#NAME?</v>
      </c>
      <c r="EL173" s="207" t="str">
        <f t="shared" ca="1" si="100"/>
        <v/>
      </c>
      <c r="EM173" s="91" t="str">
        <f t="shared" si="131"/>
        <v/>
      </c>
      <c r="EN173" s="91" t="str" cm="1">
        <f t="array" ref="EN173">IF(OR(SUM(ISTEXT(R173:T173)*1,ISNUMBER(W173:X173)*1)&gt;0,SUM(ISTEXT(Y173:AA173)*1,ISNUMBER(AD173:AE173)*1)&gt;0,SUM(ISTEXT(AF173:AH173)*1,ISNUMBER(AK173:AL173)*1)&gt;0,SUM(ISTEXT(AM173:AO173)*1,ISNUMBER(AR173:AS173)*1)&gt;0,SUM(ISTEXT(AT173:AV173)*1,ISNUMBER(AY173:AZ173)*1)&gt;0,SUM(ISTEXT(BA173:BC173)*1,ISNUMBER(BF173:BG173)*1)&gt;0,SUM(ISTEXT(BH173:BJ173)*1,ISNUMBER(BM173:BN173)*1)&gt;0,SUM(ISTEXT(BO173:BQ173)*1,ISNUMBER(BT173:BU173)*1)&gt;0,SUM(ISTEXT(BV173:BX173)*1,ISNUMBER(CA173:CB173)*1)&gt;0,SUM(ISTEXT(CC173:CE173)*1,ISNUMBER(CH173:CI173)*1)&gt;0,SUM(ISTEXT(CJ173:CL173)*1,ISNUMBER(CO173:CP173)*1)&gt;0,SUM(ISTEXT(CQ173:CS173)*1,ISNUMBER(CV173:CW173)*1)&gt;0),"!","")</f>
        <v/>
      </c>
      <c r="EO173" s="91" t="e">
        <f t="shared" ca="1" si="132"/>
        <v>#NAME?</v>
      </c>
      <c r="EP173" s="74" t="e">
        <f t="shared" ca="1" si="133"/>
        <v>#NAME?</v>
      </c>
    </row>
    <row r="174" spans="1:146" hidden="1" x14ac:dyDescent="0.2">
      <c r="A174" s="528" t="e">
        <f ca="1">IF(AND(TRIM($B174)&lt;&gt;"",$E174&lt;&gt;"",$EP174=""),MAX($A$112:A173)+1,"")</f>
        <v>#NAME?</v>
      </c>
      <c r="B174" s="312"/>
      <c r="C174" s="531" t="str">
        <f>IF(ISBLANK(D174)=FALSE,VLOOKUP(D174,Довідники!$B$2:$C$45,2,FALSE),"")</f>
        <v/>
      </c>
      <c r="D174" s="410"/>
      <c r="E174" s="313"/>
      <c r="F174" s="538" t="str">
        <f>_xlfn.CONCAT(IF($X174=Довідники!$E$4,$R$4&amp;",",""),IF($AE174=Довідники!$E$4,$Y$4&amp;",",""),IF($AL174=Довідники!$E$4,$AF$4&amp;",",""),IF($AS174=Довідники!$E$4,$AM$4&amp;",",""),IF($AZ174=Довідники!$E$4,$AT$4&amp;",",""),IF($BG174=Довідники!$E$4,$BA$4&amp;",",""),IF($BN174=Довідники!$E$4,$BH$4&amp;",",""),IF($BU174=Довідники!$E$4,$BO$4&amp;",",""),IF($CB174=Довідники!$E$4,$BV$4&amp;",",""),IF($CI174=Довідники!$E$4,$CC$4&amp;",",""),IF($CP174=Довідники!$E$4,$CJ$4&amp;",",""),IF($CW174=Довідники!$E$4,$CQ$4&amp;",",""),IF($DD174=Довідники!$E$4,$CX$4&amp;",",""),IF($DK174=Довідники!$E$4,$DE$4&amp;",",""))</f>
        <v/>
      </c>
      <c r="G174" s="538" t="str">
        <f>_xlfn.CONCAT(IF($X174=Довідники!$E$3,$R$4&amp;",",""),IF($X174=Довідники!$E$5,$R$4&amp;"*,",""),IF($AE174=Довідники!$E$3,$Y$4&amp;",",""),IF($AE174=Довідники!$E$5,$Y$4&amp;"*,",""),IF($AL174=Довідники!$E$3,$AF$4&amp;",",""),IF($AL174=Довідники!$E$5,$AF$4&amp;"*,",""),IF($AS174=Довідники!$E$3,$AM$4&amp;",",""),IF($AS174=Довідники!$E$5,$AM$4&amp;"*,",""),IF($AZ174=Довідники!$E$3,$AT$4&amp;",",""),IF($AZ174=Довідники!$E$5,$AT$4&amp;"*,",""),IF($BG174=Довідники!$E$3,$BA$4&amp;",",""),IF($BG174=Довідники!$E$5,$BA$4&amp;"*,",""),IF($BN174=Довідники!$E$3,$BH$4&amp;",",""),IF($BN174=Довідники!$E$5,$BH$4&amp;"*,",""),IF($BU174=Довідники!$E$3,$BO$4&amp;",",""),IF($BU174=Довідники!$E$5,$BO$4&amp;"*,",""),IF($CB174=Довідники!$E$3,$BV$4&amp;",",""),IF($CB174=Довідники!$E$5,$BV$4&amp;"*,",""),IF($CI174=Довідники!$E$3,$CC$4&amp;",",""),IF($CI174=Довідники!$E$5,$CC$4&amp;"*,",""),IF($CP174=Довідники!$E$3,$CJ$4&amp;",",""),IF($CP174=Довідники!$E$5,$CJ$4&amp;"*,",""),IF($CW174=Довідники!$E$3,$CQ$4&amp;",",""),IF($CW174=Довідники!$E$5,$CQ$4&amp;"*,",""),IF($DD174=Довідники!$E$3,$CX$4&amp;",",""),IF($DD174=Довідники!$E$5,$CX$4&amp;"*,",""),IF($DK174=Довідники!$E$3,$DE$4&amp;",",""),IF($DK174=Довідники!$E$5,$DE$4&amp;"*,",""))</f>
        <v/>
      </c>
      <c r="H174" s="538" t="str">
        <f>_xlfn.CONCAT(IF($W174=Довідники!$N$4,$R$4&amp;",",""),IF($AD174=Довідники!$N$4,$Y$4&amp;",",""),IF($AK174=Довідники!$N$4,$AF$4&amp;",",""),IF($AR174=Довідники!$N$4,$AM$4&amp;",",""),IF($AY174=Довідники!$N$4,$AT$4&amp;",",""),IF($BF174=Довідники!$N$4,$BA$4&amp;",",""),IF($BM174=Довідники!$N$4,$BH$4&amp;",",""),IF($BT174=Довідники!$N$4,$BO$4&amp;",",""),IF($CA174=Довідники!$N$4,$BV$4&amp;",",""),IF($CH174=Довідники!$N$4,$CC$4&amp;",",""),IF($CO174=Довідники!$N$4,$CJ$4&amp;",",""),IF($CV174=Довідники!$N$4,$CQ$4&amp;",",""),IF($DC174=Довідники!$N$4,$CX$4&amp;",",""),IF($DJ174=Довідники!$N$4,$DE$4&amp;",",""))</f>
        <v/>
      </c>
      <c r="I174" s="538" t="str">
        <f>_xlfn.CONCAT(IF($W174=Довідники!$N$3,$R$4&amp;",",""),IF($AD174=Довідники!$N$3,$Y$4&amp;",",""),IF($AK174=Довідники!$N$3,$AF$4&amp;",",""),IF($AR174=Довідники!$N$3,$AM$4&amp;",",""),IF($AY174=Довідники!$N$3,$AT$4&amp;",",""),IF($BF174=Довідники!$N$3,$BA$4&amp;",",""),IF($BM174=Довідники!$N$3,$BH$4&amp;",",""),IF($BT174=Довідники!$N$3,$BO$4&amp;",",""),IF($CA174=Довідники!$N$3,$BV$4&amp;",",""),IF($CH174=Довідники!$N$3,$CC$4&amp;",",""),IF($CO174=Довідники!$N$3,$CJ$4&amp;",",""),IF($CV174=Довідники!$N$3,$CQ$4&amp;",",""),IF($DC174=Довідники!$N$3,$CX$4&amp;",",""),IF($DJ174=Довідники!$N$3,$DE$4&amp;",",""))</f>
        <v/>
      </c>
      <c r="J174" s="538"/>
      <c r="K174" s="538"/>
      <c r="L174" s="538">
        <f t="shared" ca="1" si="118"/>
        <v>0</v>
      </c>
      <c r="M174" s="539">
        <f t="shared" ca="1" si="119"/>
        <v>0</v>
      </c>
      <c r="N174" s="539">
        <f t="shared" ca="1" si="120"/>
        <v>0</v>
      </c>
      <c r="O174" s="540">
        <f t="shared" ca="1" si="121"/>
        <v>0</v>
      </c>
      <c r="P174" s="541" t="str">
        <f t="shared" si="122"/>
        <v/>
      </c>
      <c r="Q174" s="542" t="str">
        <f>IF(IF(TRIM(P174)="",FALSE,OR($P174&lt;Довідники!$J$8,$P174&gt;Довідники!$K$8)),"!","")</f>
        <v/>
      </c>
      <c r="R174" s="172"/>
      <c r="S174" s="169"/>
      <c r="T174" s="169"/>
      <c r="U174" s="549">
        <f t="shared" si="101"/>
        <v>0</v>
      </c>
      <c r="V174" s="539"/>
      <c r="W174" s="175"/>
      <c r="X174" s="176"/>
      <c r="Y174" s="172"/>
      <c r="Z174" s="169"/>
      <c r="AA174" s="169"/>
      <c r="AB174" s="549">
        <f t="shared" si="102"/>
        <v>0</v>
      </c>
      <c r="AC174" s="539"/>
      <c r="AD174" s="175"/>
      <c r="AE174" s="176"/>
      <c r="AF174" s="172"/>
      <c r="AG174" s="169"/>
      <c r="AH174" s="169"/>
      <c r="AI174" s="549">
        <f t="shared" si="103"/>
        <v>0</v>
      </c>
      <c r="AJ174" s="539"/>
      <c r="AK174" s="175"/>
      <c r="AL174" s="176"/>
      <c r="AM174" s="172"/>
      <c r="AN174" s="169"/>
      <c r="AO174" s="169"/>
      <c r="AP174" s="549">
        <f t="shared" si="104"/>
        <v>0</v>
      </c>
      <c r="AQ174" s="539"/>
      <c r="AR174" s="175"/>
      <c r="AS174" s="176"/>
      <c r="AT174" s="172"/>
      <c r="AU174" s="169"/>
      <c r="AV174" s="169"/>
      <c r="AW174" s="549">
        <f t="shared" si="105"/>
        <v>0</v>
      </c>
      <c r="AX174" s="539"/>
      <c r="AY174" s="175"/>
      <c r="AZ174" s="176"/>
      <c r="BA174" s="172"/>
      <c r="BB174" s="169"/>
      <c r="BC174" s="169"/>
      <c r="BD174" s="549">
        <f t="shared" si="106"/>
        <v>0</v>
      </c>
      <c r="BE174" s="539"/>
      <c r="BF174" s="175"/>
      <c r="BG174" s="176"/>
      <c r="BH174" s="172"/>
      <c r="BI174" s="169"/>
      <c r="BJ174" s="169"/>
      <c r="BK174" s="549">
        <f t="shared" si="107"/>
        <v>0</v>
      </c>
      <c r="BL174" s="539"/>
      <c r="BM174" s="175"/>
      <c r="BN174" s="176"/>
      <c r="BO174" s="172"/>
      <c r="BP174" s="169"/>
      <c r="BQ174" s="169"/>
      <c r="BR174" s="549">
        <f t="shared" si="108"/>
        <v>0</v>
      </c>
      <c r="BS174" s="539"/>
      <c r="BT174" s="175"/>
      <c r="BU174" s="176"/>
      <c r="BV174" s="172"/>
      <c r="BW174" s="169"/>
      <c r="BX174" s="169"/>
      <c r="BY174" s="549">
        <f t="shared" si="109"/>
        <v>0</v>
      </c>
      <c r="BZ174" s="539"/>
      <c r="CA174" s="175"/>
      <c r="CB174" s="176"/>
      <c r="CC174" s="172"/>
      <c r="CD174" s="169"/>
      <c r="CE174" s="169"/>
      <c r="CF174" s="549">
        <f t="shared" si="110"/>
        <v>0</v>
      </c>
      <c r="CG174" s="539"/>
      <c r="CH174" s="175"/>
      <c r="CI174" s="176"/>
      <c r="CJ174" s="172"/>
      <c r="CK174" s="169"/>
      <c r="CL174" s="169"/>
      <c r="CM174" s="549">
        <f t="shared" si="111"/>
        <v>0</v>
      </c>
      <c r="CN174" s="539"/>
      <c r="CO174" s="175"/>
      <c r="CP174" s="176"/>
      <c r="CQ174" s="172"/>
      <c r="CR174" s="169"/>
      <c r="CS174" s="169"/>
      <c r="CT174" s="549">
        <f t="shared" si="112"/>
        <v>0</v>
      </c>
      <c r="CU174" s="539"/>
      <c r="CV174" s="175"/>
      <c r="CW174" s="176"/>
      <c r="CX174" s="361"/>
      <c r="CY174" s="108"/>
      <c r="CZ174" s="108"/>
      <c r="DA174" s="549">
        <f t="shared" si="113"/>
        <v>0</v>
      </c>
      <c r="DB174" s="539"/>
      <c r="DC174" s="439"/>
      <c r="DD174" s="439"/>
      <c r="DE174" s="108"/>
      <c r="DF174" s="108"/>
      <c r="DG174" s="108"/>
      <c r="DH174" s="549">
        <f t="shared" si="114"/>
        <v>0</v>
      </c>
      <c r="DI174" s="539"/>
      <c r="DJ174" s="439"/>
      <c r="DK174" s="440"/>
      <c r="DL174" s="555">
        <f t="shared" ca="1" si="123"/>
        <v>0</v>
      </c>
      <c r="DM174" s="539">
        <f>DN174*Довідники!$H$2</f>
        <v>0</v>
      </c>
      <c r="DN174" s="549">
        <f t="shared" si="115"/>
        <v>0</v>
      </c>
      <c r="DO174" s="541" t="str">
        <f t="shared" si="116"/>
        <v xml:space="preserve"> </v>
      </c>
      <c r="DP174" s="556" t="str">
        <f>IF(OR(DO174&lt;Довідники!$J$3, DO174&gt;Довідники!$K$3), "!", "")</f>
        <v>!</v>
      </c>
      <c r="DQ174" s="557"/>
      <c r="DR174" s="558" t="str">
        <f t="shared" si="117"/>
        <v/>
      </c>
      <c r="DS174" s="528"/>
      <c r="DT174" s="555"/>
      <c r="DU174" s="539"/>
      <c r="DV174" s="539"/>
      <c r="DW174" s="540"/>
      <c r="DX174" s="557"/>
      <c r="DY174" s="568"/>
      <c r="DZ174" s="569"/>
      <c r="EA174" s="570"/>
      <c r="ED174" s="91" t="e">
        <f t="shared" ca="1" si="124"/>
        <v>#NAME?</v>
      </c>
      <c r="EE174" s="91" t="e">
        <f t="shared" ca="1" si="125"/>
        <v>#NAME?</v>
      </c>
      <c r="EF174" s="91" t="e">
        <f t="shared" ca="1" si="126"/>
        <v>#NAME?</v>
      </c>
      <c r="EG174" s="91" t="e">
        <f t="shared" ca="1" si="127"/>
        <v>#NAME?</v>
      </c>
      <c r="EH174" s="91" t="e">
        <f t="shared" ca="1" si="128"/>
        <v>#NAME?</v>
      </c>
      <c r="EI174" s="91" t="e">
        <f t="shared" ca="1" si="129"/>
        <v>#NAME?</v>
      </c>
      <c r="EJ174" s="91" t="e">
        <f t="shared" ca="1" si="130"/>
        <v>#NAME?</v>
      </c>
      <c r="EL174" s="207" t="str">
        <f t="shared" ca="1" si="100"/>
        <v/>
      </c>
      <c r="EM174" s="91" t="str">
        <f t="shared" si="131"/>
        <v/>
      </c>
      <c r="EN174" s="91" t="str" cm="1">
        <f t="array" ref="EN174">IF(OR(SUM(ISTEXT(R174:T174)*1,ISNUMBER(W174:X174)*1)&gt;0,SUM(ISTEXT(Y174:AA174)*1,ISNUMBER(AD174:AE174)*1)&gt;0,SUM(ISTEXT(AF174:AH174)*1,ISNUMBER(AK174:AL174)*1)&gt;0,SUM(ISTEXT(AM174:AO174)*1,ISNUMBER(AR174:AS174)*1)&gt;0,SUM(ISTEXT(AT174:AV174)*1,ISNUMBER(AY174:AZ174)*1)&gt;0,SUM(ISTEXT(BA174:BC174)*1,ISNUMBER(BF174:BG174)*1)&gt;0,SUM(ISTEXT(BH174:BJ174)*1,ISNUMBER(BM174:BN174)*1)&gt;0,SUM(ISTEXT(BO174:BQ174)*1,ISNUMBER(BT174:BU174)*1)&gt;0,SUM(ISTEXT(BV174:BX174)*1,ISNUMBER(CA174:CB174)*1)&gt;0,SUM(ISTEXT(CC174:CE174)*1,ISNUMBER(CH174:CI174)*1)&gt;0,SUM(ISTEXT(CJ174:CL174)*1,ISNUMBER(CO174:CP174)*1)&gt;0,SUM(ISTEXT(CQ174:CS174)*1,ISNUMBER(CV174:CW174)*1)&gt;0),"!","")</f>
        <v/>
      </c>
      <c r="EO174" s="91" t="e">
        <f t="shared" ca="1" si="132"/>
        <v>#NAME?</v>
      </c>
      <c r="EP174" s="74" t="e">
        <f t="shared" ca="1" si="133"/>
        <v>#NAME?</v>
      </c>
    </row>
    <row r="175" spans="1:146" hidden="1" x14ac:dyDescent="0.2">
      <c r="A175" s="528" t="e">
        <f ca="1">IF(AND(TRIM($B175)&lt;&gt;"",$E175&lt;&gt;"",$EP175=""),MAX($A$112:A174)+1,"")</f>
        <v>#NAME?</v>
      </c>
      <c r="B175" s="312"/>
      <c r="C175" s="531" t="str">
        <f>IF(ISBLANK(D175)=FALSE,VLOOKUP(D175,Довідники!$B$2:$C$45,2,FALSE),"")</f>
        <v/>
      </c>
      <c r="D175" s="410"/>
      <c r="E175" s="313"/>
      <c r="F175" s="538" t="str">
        <f>_xlfn.CONCAT(IF($X175=Довідники!$E$4,$R$4&amp;",",""),IF($AE175=Довідники!$E$4,$Y$4&amp;",",""),IF($AL175=Довідники!$E$4,$AF$4&amp;",",""),IF($AS175=Довідники!$E$4,$AM$4&amp;",",""),IF($AZ175=Довідники!$E$4,$AT$4&amp;",",""),IF($BG175=Довідники!$E$4,$BA$4&amp;",",""),IF($BN175=Довідники!$E$4,$BH$4&amp;",",""),IF($BU175=Довідники!$E$4,$BO$4&amp;",",""),IF($CB175=Довідники!$E$4,$BV$4&amp;",",""),IF($CI175=Довідники!$E$4,$CC$4&amp;",",""),IF($CP175=Довідники!$E$4,$CJ$4&amp;",",""),IF($CW175=Довідники!$E$4,$CQ$4&amp;",",""),IF($DD175=Довідники!$E$4,$CX$4&amp;",",""),IF($DK175=Довідники!$E$4,$DE$4&amp;",",""))</f>
        <v/>
      </c>
      <c r="G175" s="538" t="str">
        <f>_xlfn.CONCAT(IF($X175=Довідники!$E$3,$R$4&amp;",",""),IF($X175=Довідники!$E$5,$R$4&amp;"*,",""),IF($AE175=Довідники!$E$3,$Y$4&amp;",",""),IF($AE175=Довідники!$E$5,$Y$4&amp;"*,",""),IF($AL175=Довідники!$E$3,$AF$4&amp;",",""),IF($AL175=Довідники!$E$5,$AF$4&amp;"*,",""),IF($AS175=Довідники!$E$3,$AM$4&amp;",",""),IF($AS175=Довідники!$E$5,$AM$4&amp;"*,",""),IF($AZ175=Довідники!$E$3,$AT$4&amp;",",""),IF($AZ175=Довідники!$E$5,$AT$4&amp;"*,",""),IF($BG175=Довідники!$E$3,$BA$4&amp;",",""),IF($BG175=Довідники!$E$5,$BA$4&amp;"*,",""),IF($BN175=Довідники!$E$3,$BH$4&amp;",",""),IF($BN175=Довідники!$E$5,$BH$4&amp;"*,",""),IF($BU175=Довідники!$E$3,$BO$4&amp;",",""),IF($BU175=Довідники!$E$5,$BO$4&amp;"*,",""),IF($CB175=Довідники!$E$3,$BV$4&amp;",",""),IF($CB175=Довідники!$E$5,$BV$4&amp;"*,",""),IF($CI175=Довідники!$E$3,$CC$4&amp;",",""),IF($CI175=Довідники!$E$5,$CC$4&amp;"*,",""),IF($CP175=Довідники!$E$3,$CJ$4&amp;",",""),IF($CP175=Довідники!$E$5,$CJ$4&amp;"*,",""),IF($CW175=Довідники!$E$3,$CQ$4&amp;",",""),IF($CW175=Довідники!$E$5,$CQ$4&amp;"*,",""),IF($DD175=Довідники!$E$3,$CX$4&amp;",",""),IF($DD175=Довідники!$E$5,$CX$4&amp;"*,",""),IF($DK175=Довідники!$E$3,$DE$4&amp;",",""),IF($DK175=Довідники!$E$5,$DE$4&amp;"*,",""))</f>
        <v/>
      </c>
      <c r="H175" s="538" t="str">
        <f>_xlfn.CONCAT(IF($W175=Довідники!$N$4,$R$4&amp;",",""),IF($AD175=Довідники!$N$4,$Y$4&amp;",",""),IF($AK175=Довідники!$N$4,$AF$4&amp;",",""),IF($AR175=Довідники!$N$4,$AM$4&amp;",",""),IF($AY175=Довідники!$N$4,$AT$4&amp;",",""),IF($BF175=Довідники!$N$4,$BA$4&amp;",",""),IF($BM175=Довідники!$N$4,$BH$4&amp;",",""),IF($BT175=Довідники!$N$4,$BO$4&amp;",",""),IF($CA175=Довідники!$N$4,$BV$4&amp;",",""),IF($CH175=Довідники!$N$4,$CC$4&amp;",",""),IF($CO175=Довідники!$N$4,$CJ$4&amp;",",""),IF($CV175=Довідники!$N$4,$CQ$4&amp;",",""),IF($DC175=Довідники!$N$4,$CX$4&amp;",",""),IF($DJ175=Довідники!$N$4,$DE$4&amp;",",""))</f>
        <v/>
      </c>
      <c r="I175" s="538" t="str">
        <f>_xlfn.CONCAT(IF($W175=Довідники!$N$3,$R$4&amp;",",""),IF($AD175=Довідники!$N$3,$Y$4&amp;",",""),IF($AK175=Довідники!$N$3,$AF$4&amp;",",""),IF($AR175=Довідники!$N$3,$AM$4&amp;",",""),IF($AY175=Довідники!$N$3,$AT$4&amp;",",""),IF($BF175=Довідники!$N$3,$BA$4&amp;",",""),IF($BM175=Довідники!$N$3,$BH$4&amp;",",""),IF($BT175=Довідники!$N$3,$BO$4&amp;",",""),IF($CA175=Довідники!$N$3,$BV$4&amp;",",""),IF($CH175=Довідники!$N$3,$CC$4&amp;",",""),IF($CO175=Довідники!$N$3,$CJ$4&amp;",",""),IF($CV175=Довідники!$N$3,$CQ$4&amp;",",""),IF($DC175=Довідники!$N$3,$CX$4&amp;",",""),IF($DJ175=Довідники!$N$3,$DE$4&amp;",",""))</f>
        <v/>
      </c>
      <c r="J175" s="538"/>
      <c r="K175" s="538"/>
      <c r="L175" s="538">
        <f t="shared" ca="1" si="118"/>
        <v>0</v>
      </c>
      <c r="M175" s="539">
        <f t="shared" ca="1" si="119"/>
        <v>0</v>
      </c>
      <c r="N175" s="539">
        <f t="shared" ca="1" si="120"/>
        <v>0</v>
      </c>
      <c r="O175" s="540">
        <f t="shared" ca="1" si="121"/>
        <v>0</v>
      </c>
      <c r="P175" s="541" t="str">
        <f t="shared" si="122"/>
        <v/>
      </c>
      <c r="Q175" s="542" t="str">
        <f>IF(IF(TRIM(P175)="",FALSE,OR($P175&lt;Довідники!$J$8,$P175&gt;Довідники!$K$8)),"!","")</f>
        <v/>
      </c>
      <c r="R175" s="172"/>
      <c r="S175" s="169"/>
      <c r="T175" s="169"/>
      <c r="U175" s="549">
        <f t="shared" si="101"/>
        <v>0</v>
      </c>
      <c r="V175" s="539"/>
      <c r="W175" s="175"/>
      <c r="X175" s="176"/>
      <c r="Y175" s="172"/>
      <c r="Z175" s="169"/>
      <c r="AA175" s="169"/>
      <c r="AB175" s="549">
        <f t="shared" si="102"/>
        <v>0</v>
      </c>
      <c r="AC175" s="539"/>
      <c r="AD175" s="175"/>
      <c r="AE175" s="176"/>
      <c r="AF175" s="172"/>
      <c r="AG175" s="169"/>
      <c r="AH175" s="169"/>
      <c r="AI175" s="549">
        <f t="shared" si="103"/>
        <v>0</v>
      </c>
      <c r="AJ175" s="539"/>
      <c r="AK175" s="175"/>
      <c r="AL175" s="176"/>
      <c r="AM175" s="172"/>
      <c r="AN175" s="169"/>
      <c r="AO175" s="169"/>
      <c r="AP175" s="549">
        <f t="shared" si="104"/>
        <v>0</v>
      </c>
      <c r="AQ175" s="539"/>
      <c r="AR175" s="175"/>
      <c r="AS175" s="176"/>
      <c r="AT175" s="172"/>
      <c r="AU175" s="169"/>
      <c r="AV175" s="169"/>
      <c r="AW175" s="549">
        <f t="shared" si="105"/>
        <v>0</v>
      </c>
      <c r="AX175" s="539"/>
      <c r="AY175" s="175"/>
      <c r="AZ175" s="176"/>
      <c r="BA175" s="172"/>
      <c r="BB175" s="169"/>
      <c r="BC175" s="169"/>
      <c r="BD175" s="549">
        <f t="shared" si="106"/>
        <v>0</v>
      </c>
      <c r="BE175" s="539"/>
      <c r="BF175" s="175"/>
      <c r="BG175" s="176"/>
      <c r="BH175" s="172"/>
      <c r="BI175" s="169"/>
      <c r="BJ175" s="169"/>
      <c r="BK175" s="549">
        <f t="shared" si="107"/>
        <v>0</v>
      </c>
      <c r="BL175" s="539"/>
      <c r="BM175" s="175"/>
      <c r="BN175" s="176"/>
      <c r="BO175" s="172"/>
      <c r="BP175" s="169"/>
      <c r="BQ175" s="169"/>
      <c r="BR175" s="549">
        <f t="shared" si="108"/>
        <v>0</v>
      </c>
      <c r="BS175" s="539"/>
      <c r="BT175" s="175"/>
      <c r="BU175" s="176"/>
      <c r="BV175" s="172"/>
      <c r="BW175" s="169"/>
      <c r="BX175" s="169"/>
      <c r="BY175" s="549">
        <f t="shared" si="109"/>
        <v>0</v>
      </c>
      <c r="BZ175" s="539"/>
      <c r="CA175" s="175"/>
      <c r="CB175" s="176"/>
      <c r="CC175" s="172"/>
      <c r="CD175" s="169"/>
      <c r="CE175" s="169"/>
      <c r="CF175" s="549">
        <f t="shared" si="110"/>
        <v>0</v>
      </c>
      <c r="CG175" s="539"/>
      <c r="CH175" s="175"/>
      <c r="CI175" s="176"/>
      <c r="CJ175" s="172"/>
      <c r="CK175" s="169"/>
      <c r="CL175" s="169"/>
      <c r="CM175" s="549">
        <f t="shared" si="111"/>
        <v>0</v>
      </c>
      <c r="CN175" s="539"/>
      <c r="CO175" s="175"/>
      <c r="CP175" s="176"/>
      <c r="CQ175" s="172"/>
      <c r="CR175" s="169"/>
      <c r="CS175" s="169"/>
      <c r="CT175" s="549">
        <f t="shared" si="112"/>
        <v>0</v>
      </c>
      <c r="CU175" s="539"/>
      <c r="CV175" s="175"/>
      <c r="CW175" s="176"/>
      <c r="CX175" s="361"/>
      <c r="CY175" s="108"/>
      <c r="CZ175" s="108"/>
      <c r="DA175" s="549">
        <f t="shared" si="113"/>
        <v>0</v>
      </c>
      <c r="DB175" s="539"/>
      <c r="DC175" s="439"/>
      <c r="DD175" s="439"/>
      <c r="DE175" s="108"/>
      <c r="DF175" s="108"/>
      <c r="DG175" s="108"/>
      <c r="DH175" s="549">
        <f t="shared" si="114"/>
        <v>0</v>
      </c>
      <c r="DI175" s="539"/>
      <c r="DJ175" s="439"/>
      <c r="DK175" s="440"/>
      <c r="DL175" s="555">
        <f t="shared" ca="1" si="123"/>
        <v>0</v>
      </c>
      <c r="DM175" s="539">
        <f>DN175*Довідники!$H$2</f>
        <v>0</v>
      </c>
      <c r="DN175" s="549">
        <f t="shared" si="115"/>
        <v>0</v>
      </c>
      <c r="DO175" s="541" t="str">
        <f t="shared" si="116"/>
        <v xml:space="preserve"> </v>
      </c>
      <c r="DP175" s="556" t="str">
        <f>IF(OR(DO175&lt;Довідники!$J$3, DO175&gt;Довідники!$K$3), "!", "")</f>
        <v>!</v>
      </c>
      <c r="DQ175" s="557"/>
      <c r="DR175" s="558" t="str">
        <f t="shared" si="117"/>
        <v/>
      </c>
      <c r="DS175" s="528"/>
      <c r="DT175" s="555"/>
      <c r="DU175" s="539"/>
      <c r="DV175" s="539"/>
      <c r="DW175" s="540"/>
      <c r="DX175" s="557"/>
      <c r="DY175" s="568"/>
      <c r="DZ175" s="569"/>
      <c r="EA175" s="570"/>
      <c r="ED175" s="91" t="e">
        <f t="shared" ca="1" si="124"/>
        <v>#NAME?</v>
      </c>
      <c r="EE175" s="91" t="e">
        <f t="shared" ca="1" si="125"/>
        <v>#NAME?</v>
      </c>
      <c r="EF175" s="91" t="e">
        <f t="shared" ca="1" si="126"/>
        <v>#NAME?</v>
      </c>
      <c r="EG175" s="91" t="e">
        <f t="shared" ca="1" si="127"/>
        <v>#NAME?</v>
      </c>
      <c r="EH175" s="91" t="e">
        <f t="shared" ca="1" si="128"/>
        <v>#NAME?</v>
      </c>
      <c r="EI175" s="91" t="e">
        <f t="shared" ca="1" si="129"/>
        <v>#NAME?</v>
      </c>
      <c r="EJ175" s="91" t="e">
        <f t="shared" ca="1" si="130"/>
        <v>#NAME?</v>
      </c>
      <c r="EL175" s="207" t="str">
        <f t="shared" ca="1" si="100"/>
        <v/>
      </c>
      <c r="EM175" s="91" t="str">
        <f t="shared" si="131"/>
        <v/>
      </c>
      <c r="EN175" s="91" t="str" cm="1">
        <f t="array" ref="EN175">IF(OR(SUM(ISTEXT(R175:T175)*1,ISNUMBER(W175:X175)*1)&gt;0,SUM(ISTEXT(Y175:AA175)*1,ISNUMBER(AD175:AE175)*1)&gt;0,SUM(ISTEXT(AF175:AH175)*1,ISNUMBER(AK175:AL175)*1)&gt;0,SUM(ISTEXT(AM175:AO175)*1,ISNUMBER(AR175:AS175)*1)&gt;0,SUM(ISTEXT(AT175:AV175)*1,ISNUMBER(AY175:AZ175)*1)&gt;0,SUM(ISTEXT(BA175:BC175)*1,ISNUMBER(BF175:BG175)*1)&gt;0,SUM(ISTEXT(BH175:BJ175)*1,ISNUMBER(BM175:BN175)*1)&gt;0,SUM(ISTEXT(BO175:BQ175)*1,ISNUMBER(BT175:BU175)*1)&gt;0,SUM(ISTEXT(BV175:BX175)*1,ISNUMBER(CA175:CB175)*1)&gt;0,SUM(ISTEXT(CC175:CE175)*1,ISNUMBER(CH175:CI175)*1)&gt;0,SUM(ISTEXT(CJ175:CL175)*1,ISNUMBER(CO175:CP175)*1)&gt;0,SUM(ISTEXT(CQ175:CS175)*1,ISNUMBER(CV175:CW175)*1)&gt;0),"!","")</f>
        <v/>
      </c>
      <c r="EO175" s="91" t="e">
        <f t="shared" ca="1" si="132"/>
        <v>#NAME?</v>
      </c>
      <c r="EP175" s="74" t="e">
        <f t="shared" ca="1" si="133"/>
        <v>#NAME?</v>
      </c>
    </row>
    <row r="176" spans="1:146" hidden="1" x14ac:dyDescent="0.2">
      <c r="A176" s="528" t="e">
        <f ca="1">IF(AND(TRIM($B176)&lt;&gt;"",$E176&lt;&gt;"",$EP176=""),MAX($A$112:A175)+1,"")</f>
        <v>#NAME?</v>
      </c>
      <c r="B176" s="312"/>
      <c r="C176" s="531" t="str">
        <f>IF(ISBLANK(D176)=FALSE,VLOOKUP(D176,Довідники!$B$2:$C$45,2,FALSE),"")</f>
        <v/>
      </c>
      <c r="D176" s="410"/>
      <c r="E176" s="313"/>
      <c r="F176" s="538" t="str">
        <f>_xlfn.CONCAT(IF($X176=Довідники!$E$4,$R$4&amp;",",""),IF($AE176=Довідники!$E$4,$Y$4&amp;",",""),IF($AL176=Довідники!$E$4,$AF$4&amp;",",""),IF($AS176=Довідники!$E$4,$AM$4&amp;",",""),IF($AZ176=Довідники!$E$4,$AT$4&amp;",",""),IF($BG176=Довідники!$E$4,$BA$4&amp;",",""),IF($BN176=Довідники!$E$4,$BH$4&amp;",",""),IF($BU176=Довідники!$E$4,$BO$4&amp;",",""),IF($CB176=Довідники!$E$4,$BV$4&amp;",",""),IF($CI176=Довідники!$E$4,$CC$4&amp;",",""),IF($CP176=Довідники!$E$4,$CJ$4&amp;",",""),IF($CW176=Довідники!$E$4,$CQ$4&amp;",",""),IF($DD176=Довідники!$E$4,$CX$4&amp;",",""),IF($DK176=Довідники!$E$4,$DE$4&amp;",",""))</f>
        <v/>
      </c>
      <c r="G176" s="538" t="str">
        <f>_xlfn.CONCAT(IF($X176=Довідники!$E$3,$R$4&amp;",",""),IF($X176=Довідники!$E$5,$R$4&amp;"*,",""),IF($AE176=Довідники!$E$3,$Y$4&amp;",",""),IF($AE176=Довідники!$E$5,$Y$4&amp;"*,",""),IF($AL176=Довідники!$E$3,$AF$4&amp;",",""),IF($AL176=Довідники!$E$5,$AF$4&amp;"*,",""),IF($AS176=Довідники!$E$3,$AM$4&amp;",",""),IF($AS176=Довідники!$E$5,$AM$4&amp;"*,",""),IF($AZ176=Довідники!$E$3,$AT$4&amp;",",""),IF($AZ176=Довідники!$E$5,$AT$4&amp;"*,",""),IF($BG176=Довідники!$E$3,$BA$4&amp;",",""),IF($BG176=Довідники!$E$5,$BA$4&amp;"*,",""),IF($BN176=Довідники!$E$3,$BH$4&amp;",",""),IF($BN176=Довідники!$E$5,$BH$4&amp;"*,",""),IF($BU176=Довідники!$E$3,$BO$4&amp;",",""),IF($BU176=Довідники!$E$5,$BO$4&amp;"*,",""),IF($CB176=Довідники!$E$3,$BV$4&amp;",",""),IF($CB176=Довідники!$E$5,$BV$4&amp;"*,",""),IF($CI176=Довідники!$E$3,$CC$4&amp;",",""),IF($CI176=Довідники!$E$5,$CC$4&amp;"*,",""),IF($CP176=Довідники!$E$3,$CJ$4&amp;",",""),IF($CP176=Довідники!$E$5,$CJ$4&amp;"*,",""),IF($CW176=Довідники!$E$3,$CQ$4&amp;",",""),IF($CW176=Довідники!$E$5,$CQ$4&amp;"*,",""),IF($DD176=Довідники!$E$3,$CX$4&amp;",",""),IF($DD176=Довідники!$E$5,$CX$4&amp;"*,",""),IF($DK176=Довідники!$E$3,$DE$4&amp;",",""),IF($DK176=Довідники!$E$5,$DE$4&amp;"*,",""))</f>
        <v/>
      </c>
      <c r="H176" s="538" t="str">
        <f>_xlfn.CONCAT(IF($W176=Довідники!$N$4,$R$4&amp;",",""),IF($AD176=Довідники!$N$4,$Y$4&amp;",",""),IF($AK176=Довідники!$N$4,$AF$4&amp;",",""),IF($AR176=Довідники!$N$4,$AM$4&amp;",",""),IF($AY176=Довідники!$N$4,$AT$4&amp;",",""),IF($BF176=Довідники!$N$4,$BA$4&amp;",",""),IF($BM176=Довідники!$N$4,$BH$4&amp;",",""),IF($BT176=Довідники!$N$4,$BO$4&amp;",",""),IF($CA176=Довідники!$N$4,$BV$4&amp;",",""),IF($CH176=Довідники!$N$4,$CC$4&amp;",",""),IF($CO176=Довідники!$N$4,$CJ$4&amp;",",""),IF($CV176=Довідники!$N$4,$CQ$4&amp;",",""),IF($DC176=Довідники!$N$4,$CX$4&amp;",",""),IF($DJ176=Довідники!$N$4,$DE$4&amp;",",""))</f>
        <v/>
      </c>
      <c r="I176" s="538" t="str">
        <f>_xlfn.CONCAT(IF($W176=Довідники!$N$3,$R$4&amp;",",""),IF($AD176=Довідники!$N$3,$Y$4&amp;",",""),IF($AK176=Довідники!$N$3,$AF$4&amp;",",""),IF($AR176=Довідники!$N$3,$AM$4&amp;",",""),IF($AY176=Довідники!$N$3,$AT$4&amp;",",""),IF($BF176=Довідники!$N$3,$BA$4&amp;",",""),IF($BM176=Довідники!$N$3,$BH$4&amp;",",""),IF($BT176=Довідники!$N$3,$BO$4&amp;",",""),IF($CA176=Довідники!$N$3,$BV$4&amp;",",""),IF($CH176=Довідники!$N$3,$CC$4&amp;",",""),IF($CO176=Довідники!$N$3,$CJ$4&amp;",",""),IF($CV176=Довідники!$N$3,$CQ$4&amp;",",""),IF($DC176=Довідники!$N$3,$CX$4&amp;",",""),IF($DJ176=Довідники!$N$3,$DE$4&amp;",",""))</f>
        <v/>
      </c>
      <c r="J176" s="538"/>
      <c r="K176" s="538"/>
      <c r="L176" s="538">
        <f t="shared" ca="1" si="118"/>
        <v>0</v>
      </c>
      <c r="M176" s="539">
        <f t="shared" ca="1" si="119"/>
        <v>0</v>
      </c>
      <c r="N176" s="539">
        <f t="shared" ca="1" si="120"/>
        <v>0</v>
      </c>
      <c r="O176" s="540">
        <f t="shared" ca="1" si="121"/>
        <v>0</v>
      </c>
      <c r="P176" s="541" t="str">
        <f t="shared" si="122"/>
        <v/>
      </c>
      <c r="Q176" s="542" t="str">
        <f>IF(IF(TRIM(P176)="",FALSE,OR($P176&lt;Довідники!$J$8,$P176&gt;Довідники!$K$8)),"!","")</f>
        <v/>
      </c>
      <c r="R176" s="172"/>
      <c r="S176" s="169"/>
      <c r="T176" s="169"/>
      <c r="U176" s="549">
        <f t="shared" si="101"/>
        <v>0</v>
      </c>
      <c r="V176" s="539"/>
      <c r="W176" s="175"/>
      <c r="X176" s="176"/>
      <c r="Y176" s="172"/>
      <c r="Z176" s="169"/>
      <c r="AA176" s="169"/>
      <c r="AB176" s="549">
        <f t="shared" si="102"/>
        <v>0</v>
      </c>
      <c r="AC176" s="539"/>
      <c r="AD176" s="175"/>
      <c r="AE176" s="176"/>
      <c r="AF176" s="172"/>
      <c r="AG176" s="169"/>
      <c r="AH176" s="169"/>
      <c r="AI176" s="549">
        <f t="shared" si="103"/>
        <v>0</v>
      </c>
      <c r="AJ176" s="539"/>
      <c r="AK176" s="175"/>
      <c r="AL176" s="176"/>
      <c r="AM176" s="172"/>
      <c r="AN176" s="169"/>
      <c r="AO176" s="169"/>
      <c r="AP176" s="549">
        <f t="shared" si="104"/>
        <v>0</v>
      </c>
      <c r="AQ176" s="539"/>
      <c r="AR176" s="175"/>
      <c r="AS176" s="176"/>
      <c r="AT176" s="172"/>
      <c r="AU176" s="169"/>
      <c r="AV176" s="169"/>
      <c r="AW176" s="549">
        <f t="shared" si="105"/>
        <v>0</v>
      </c>
      <c r="AX176" s="539"/>
      <c r="AY176" s="175"/>
      <c r="AZ176" s="176"/>
      <c r="BA176" s="172"/>
      <c r="BB176" s="169"/>
      <c r="BC176" s="169"/>
      <c r="BD176" s="549">
        <f t="shared" si="106"/>
        <v>0</v>
      </c>
      <c r="BE176" s="539"/>
      <c r="BF176" s="175"/>
      <c r="BG176" s="176"/>
      <c r="BH176" s="172"/>
      <c r="BI176" s="169"/>
      <c r="BJ176" s="169"/>
      <c r="BK176" s="549">
        <f t="shared" si="107"/>
        <v>0</v>
      </c>
      <c r="BL176" s="539"/>
      <c r="BM176" s="175"/>
      <c r="BN176" s="176"/>
      <c r="BO176" s="172"/>
      <c r="BP176" s="169"/>
      <c r="BQ176" s="169"/>
      <c r="BR176" s="549">
        <f t="shared" si="108"/>
        <v>0</v>
      </c>
      <c r="BS176" s="539"/>
      <c r="BT176" s="175"/>
      <c r="BU176" s="176"/>
      <c r="BV176" s="172"/>
      <c r="BW176" s="169"/>
      <c r="BX176" s="169"/>
      <c r="BY176" s="549">
        <f t="shared" si="109"/>
        <v>0</v>
      </c>
      <c r="BZ176" s="539"/>
      <c r="CA176" s="175"/>
      <c r="CB176" s="176"/>
      <c r="CC176" s="172"/>
      <c r="CD176" s="169"/>
      <c r="CE176" s="169"/>
      <c r="CF176" s="549">
        <f t="shared" si="110"/>
        <v>0</v>
      </c>
      <c r="CG176" s="539"/>
      <c r="CH176" s="175"/>
      <c r="CI176" s="176"/>
      <c r="CJ176" s="172"/>
      <c r="CK176" s="169"/>
      <c r="CL176" s="169"/>
      <c r="CM176" s="549">
        <f t="shared" si="111"/>
        <v>0</v>
      </c>
      <c r="CN176" s="539"/>
      <c r="CO176" s="175"/>
      <c r="CP176" s="176"/>
      <c r="CQ176" s="172"/>
      <c r="CR176" s="169"/>
      <c r="CS176" s="169"/>
      <c r="CT176" s="549">
        <f t="shared" si="112"/>
        <v>0</v>
      </c>
      <c r="CU176" s="539"/>
      <c r="CV176" s="175"/>
      <c r="CW176" s="176"/>
      <c r="CX176" s="361"/>
      <c r="CY176" s="108"/>
      <c r="CZ176" s="108"/>
      <c r="DA176" s="549">
        <f t="shared" si="113"/>
        <v>0</v>
      </c>
      <c r="DB176" s="539"/>
      <c r="DC176" s="439"/>
      <c r="DD176" s="439"/>
      <c r="DE176" s="108"/>
      <c r="DF176" s="108"/>
      <c r="DG176" s="108"/>
      <c r="DH176" s="549">
        <f t="shared" si="114"/>
        <v>0</v>
      </c>
      <c r="DI176" s="539"/>
      <c r="DJ176" s="439"/>
      <c r="DK176" s="440"/>
      <c r="DL176" s="555">
        <f t="shared" ca="1" si="123"/>
        <v>0</v>
      </c>
      <c r="DM176" s="539">
        <f>DN176*Довідники!$H$2</f>
        <v>0</v>
      </c>
      <c r="DN176" s="549">
        <f t="shared" si="115"/>
        <v>0</v>
      </c>
      <c r="DO176" s="541" t="str">
        <f t="shared" si="116"/>
        <v xml:space="preserve"> </v>
      </c>
      <c r="DP176" s="556" t="str">
        <f>IF(OR(DO176&lt;Довідники!$J$3, DO176&gt;Довідники!$K$3), "!", "")</f>
        <v>!</v>
      </c>
      <c r="DQ176" s="557"/>
      <c r="DR176" s="558" t="str">
        <f t="shared" si="117"/>
        <v/>
      </c>
      <c r="DS176" s="528"/>
      <c r="DT176" s="555"/>
      <c r="DU176" s="539"/>
      <c r="DV176" s="539"/>
      <c r="DW176" s="540"/>
      <c r="DX176" s="557"/>
      <c r="DY176" s="568"/>
      <c r="DZ176" s="569"/>
      <c r="EA176" s="570"/>
      <c r="ED176" s="91" t="e">
        <f t="shared" ca="1" si="124"/>
        <v>#NAME?</v>
      </c>
      <c r="EE176" s="91" t="e">
        <f t="shared" ca="1" si="125"/>
        <v>#NAME?</v>
      </c>
      <c r="EF176" s="91" t="e">
        <f t="shared" ca="1" si="126"/>
        <v>#NAME?</v>
      </c>
      <c r="EG176" s="91" t="e">
        <f t="shared" ca="1" si="127"/>
        <v>#NAME?</v>
      </c>
      <c r="EH176" s="91" t="e">
        <f t="shared" ca="1" si="128"/>
        <v>#NAME?</v>
      </c>
      <c r="EI176" s="91" t="e">
        <f t="shared" ca="1" si="129"/>
        <v>#NAME?</v>
      </c>
      <c r="EJ176" s="91" t="e">
        <f t="shared" ca="1" si="130"/>
        <v>#NAME?</v>
      </c>
      <c r="EL176" s="207" t="str">
        <f t="shared" ca="1" si="100"/>
        <v/>
      </c>
      <c r="EM176" s="91" t="str">
        <f t="shared" si="131"/>
        <v/>
      </c>
      <c r="EN176" s="91" t="str" cm="1">
        <f t="array" ref="EN176">IF(OR(SUM(ISTEXT(R176:T176)*1,ISNUMBER(W176:X176)*1)&gt;0,SUM(ISTEXT(Y176:AA176)*1,ISNUMBER(AD176:AE176)*1)&gt;0,SUM(ISTEXT(AF176:AH176)*1,ISNUMBER(AK176:AL176)*1)&gt;0,SUM(ISTEXT(AM176:AO176)*1,ISNUMBER(AR176:AS176)*1)&gt;0,SUM(ISTEXT(AT176:AV176)*1,ISNUMBER(AY176:AZ176)*1)&gt;0,SUM(ISTEXT(BA176:BC176)*1,ISNUMBER(BF176:BG176)*1)&gt;0,SUM(ISTEXT(BH176:BJ176)*1,ISNUMBER(BM176:BN176)*1)&gt;0,SUM(ISTEXT(BO176:BQ176)*1,ISNUMBER(BT176:BU176)*1)&gt;0,SUM(ISTEXT(BV176:BX176)*1,ISNUMBER(CA176:CB176)*1)&gt;0,SUM(ISTEXT(CC176:CE176)*1,ISNUMBER(CH176:CI176)*1)&gt;0,SUM(ISTEXT(CJ176:CL176)*1,ISNUMBER(CO176:CP176)*1)&gt;0,SUM(ISTEXT(CQ176:CS176)*1,ISNUMBER(CV176:CW176)*1)&gt;0),"!","")</f>
        <v/>
      </c>
      <c r="EO176" s="91" t="e">
        <f t="shared" ca="1" si="132"/>
        <v>#NAME?</v>
      </c>
      <c r="EP176" s="74" t="e">
        <f t="shared" ca="1" si="133"/>
        <v>#NAME?</v>
      </c>
    </row>
    <row r="177" spans="1:146" hidden="1" x14ac:dyDescent="0.2">
      <c r="A177" s="528" t="e">
        <f ca="1">IF(AND(TRIM($B177)&lt;&gt;"",$E177&lt;&gt;"",$EP177=""),MAX($A$112:A176)+1,"")</f>
        <v>#NAME?</v>
      </c>
      <c r="B177" s="312"/>
      <c r="C177" s="531" t="str">
        <f>IF(ISBLANK(D177)=FALSE,VLOOKUP(D177,Довідники!$B$2:$C$45,2,FALSE),"")</f>
        <v/>
      </c>
      <c r="D177" s="410"/>
      <c r="E177" s="313"/>
      <c r="F177" s="538" t="str">
        <f>_xlfn.CONCAT(IF($X177=Довідники!$E$4,$R$4&amp;",",""),IF($AE177=Довідники!$E$4,$Y$4&amp;",",""),IF($AL177=Довідники!$E$4,$AF$4&amp;",",""),IF($AS177=Довідники!$E$4,$AM$4&amp;",",""),IF($AZ177=Довідники!$E$4,$AT$4&amp;",",""),IF($BG177=Довідники!$E$4,$BA$4&amp;",",""),IF($BN177=Довідники!$E$4,$BH$4&amp;",",""),IF($BU177=Довідники!$E$4,$BO$4&amp;",",""),IF($CB177=Довідники!$E$4,$BV$4&amp;",",""),IF($CI177=Довідники!$E$4,$CC$4&amp;",",""),IF($CP177=Довідники!$E$4,$CJ$4&amp;",",""),IF($CW177=Довідники!$E$4,$CQ$4&amp;",",""),IF($DD177=Довідники!$E$4,$CX$4&amp;",",""),IF($DK177=Довідники!$E$4,$DE$4&amp;",",""))</f>
        <v/>
      </c>
      <c r="G177" s="538" t="str">
        <f>_xlfn.CONCAT(IF($X177=Довідники!$E$3,$R$4&amp;",",""),IF($X177=Довідники!$E$5,$R$4&amp;"*,",""),IF($AE177=Довідники!$E$3,$Y$4&amp;",",""),IF($AE177=Довідники!$E$5,$Y$4&amp;"*,",""),IF($AL177=Довідники!$E$3,$AF$4&amp;",",""),IF($AL177=Довідники!$E$5,$AF$4&amp;"*,",""),IF($AS177=Довідники!$E$3,$AM$4&amp;",",""),IF($AS177=Довідники!$E$5,$AM$4&amp;"*,",""),IF($AZ177=Довідники!$E$3,$AT$4&amp;",",""),IF($AZ177=Довідники!$E$5,$AT$4&amp;"*,",""),IF($BG177=Довідники!$E$3,$BA$4&amp;",",""),IF($BG177=Довідники!$E$5,$BA$4&amp;"*,",""),IF($BN177=Довідники!$E$3,$BH$4&amp;",",""),IF($BN177=Довідники!$E$5,$BH$4&amp;"*,",""),IF($BU177=Довідники!$E$3,$BO$4&amp;",",""),IF($BU177=Довідники!$E$5,$BO$4&amp;"*,",""),IF($CB177=Довідники!$E$3,$BV$4&amp;",",""),IF($CB177=Довідники!$E$5,$BV$4&amp;"*,",""),IF($CI177=Довідники!$E$3,$CC$4&amp;",",""),IF($CI177=Довідники!$E$5,$CC$4&amp;"*,",""),IF($CP177=Довідники!$E$3,$CJ$4&amp;",",""),IF($CP177=Довідники!$E$5,$CJ$4&amp;"*,",""),IF($CW177=Довідники!$E$3,$CQ$4&amp;",",""),IF($CW177=Довідники!$E$5,$CQ$4&amp;"*,",""),IF($DD177=Довідники!$E$3,$CX$4&amp;",",""),IF($DD177=Довідники!$E$5,$CX$4&amp;"*,",""),IF($DK177=Довідники!$E$3,$DE$4&amp;",",""),IF($DK177=Довідники!$E$5,$DE$4&amp;"*,",""))</f>
        <v/>
      </c>
      <c r="H177" s="538" t="str">
        <f>_xlfn.CONCAT(IF($W177=Довідники!$N$4,$R$4&amp;",",""),IF($AD177=Довідники!$N$4,$Y$4&amp;",",""),IF($AK177=Довідники!$N$4,$AF$4&amp;",",""),IF($AR177=Довідники!$N$4,$AM$4&amp;",",""),IF($AY177=Довідники!$N$4,$AT$4&amp;",",""),IF($BF177=Довідники!$N$4,$BA$4&amp;",",""),IF($BM177=Довідники!$N$4,$BH$4&amp;",",""),IF($BT177=Довідники!$N$4,$BO$4&amp;",",""),IF($CA177=Довідники!$N$4,$BV$4&amp;",",""),IF($CH177=Довідники!$N$4,$CC$4&amp;",",""),IF($CO177=Довідники!$N$4,$CJ$4&amp;",",""),IF($CV177=Довідники!$N$4,$CQ$4&amp;",",""),IF($DC177=Довідники!$N$4,$CX$4&amp;",",""),IF($DJ177=Довідники!$N$4,$DE$4&amp;",",""))</f>
        <v/>
      </c>
      <c r="I177" s="538" t="str">
        <f>_xlfn.CONCAT(IF($W177=Довідники!$N$3,$R$4&amp;",",""),IF($AD177=Довідники!$N$3,$Y$4&amp;",",""),IF($AK177=Довідники!$N$3,$AF$4&amp;",",""),IF($AR177=Довідники!$N$3,$AM$4&amp;",",""),IF($AY177=Довідники!$N$3,$AT$4&amp;",",""),IF($BF177=Довідники!$N$3,$BA$4&amp;",",""),IF($BM177=Довідники!$N$3,$BH$4&amp;",",""),IF($BT177=Довідники!$N$3,$BO$4&amp;",",""),IF($CA177=Довідники!$N$3,$BV$4&amp;",",""),IF($CH177=Довідники!$N$3,$CC$4&amp;",",""),IF($CO177=Довідники!$N$3,$CJ$4&amp;",",""),IF($CV177=Довідники!$N$3,$CQ$4&amp;",",""),IF($DC177=Довідники!$N$3,$CX$4&amp;",",""),IF($DJ177=Довідники!$N$3,$DE$4&amp;",",""))</f>
        <v/>
      </c>
      <c r="J177" s="538"/>
      <c r="K177" s="538"/>
      <c r="L177" s="538">
        <f t="shared" ca="1" si="118"/>
        <v>0</v>
      </c>
      <c r="M177" s="539">
        <f t="shared" ca="1" si="119"/>
        <v>0</v>
      </c>
      <c r="N177" s="539">
        <f t="shared" ca="1" si="120"/>
        <v>0</v>
      </c>
      <c r="O177" s="540">
        <f t="shared" ca="1" si="121"/>
        <v>0</v>
      </c>
      <c r="P177" s="541" t="str">
        <f t="shared" si="122"/>
        <v/>
      </c>
      <c r="Q177" s="542" t="str">
        <f>IF(IF(TRIM(P177)="",FALSE,OR($P177&lt;Довідники!$J$8,$P177&gt;Довідники!$K$8)),"!","")</f>
        <v/>
      </c>
      <c r="R177" s="172"/>
      <c r="S177" s="169"/>
      <c r="T177" s="169"/>
      <c r="U177" s="549">
        <f t="shared" si="101"/>
        <v>0</v>
      </c>
      <c r="V177" s="539"/>
      <c r="W177" s="175"/>
      <c r="X177" s="176"/>
      <c r="Y177" s="172"/>
      <c r="Z177" s="169"/>
      <c r="AA177" s="169"/>
      <c r="AB177" s="549">
        <f t="shared" si="102"/>
        <v>0</v>
      </c>
      <c r="AC177" s="539"/>
      <c r="AD177" s="175"/>
      <c r="AE177" s="176"/>
      <c r="AF177" s="172"/>
      <c r="AG177" s="169"/>
      <c r="AH177" s="169"/>
      <c r="AI177" s="549">
        <f t="shared" si="103"/>
        <v>0</v>
      </c>
      <c r="AJ177" s="539"/>
      <c r="AK177" s="175"/>
      <c r="AL177" s="176"/>
      <c r="AM177" s="172"/>
      <c r="AN177" s="169"/>
      <c r="AO177" s="169"/>
      <c r="AP177" s="549">
        <f t="shared" si="104"/>
        <v>0</v>
      </c>
      <c r="AQ177" s="539"/>
      <c r="AR177" s="175"/>
      <c r="AS177" s="176"/>
      <c r="AT177" s="172"/>
      <c r="AU177" s="169"/>
      <c r="AV177" s="169"/>
      <c r="AW177" s="549">
        <f t="shared" si="105"/>
        <v>0</v>
      </c>
      <c r="AX177" s="539"/>
      <c r="AY177" s="175"/>
      <c r="AZ177" s="176"/>
      <c r="BA177" s="172"/>
      <c r="BB177" s="169"/>
      <c r="BC177" s="169"/>
      <c r="BD177" s="549">
        <f t="shared" si="106"/>
        <v>0</v>
      </c>
      <c r="BE177" s="539"/>
      <c r="BF177" s="175"/>
      <c r="BG177" s="176"/>
      <c r="BH177" s="172"/>
      <c r="BI177" s="169"/>
      <c r="BJ177" s="169"/>
      <c r="BK177" s="549">
        <f t="shared" si="107"/>
        <v>0</v>
      </c>
      <c r="BL177" s="539"/>
      <c r="BM177" s="175"/>
      <c r="BN177" s="176"/>
      <c r="BO177" s="172"/>
      <c r="BP177" s="169"/>
      <c r="BQ177" s="169"/>
      <c r="BR177" s="549">
        <f t="shared" si="108"/>
        <v>0</v>
      </c>
      <c r="BS177" s="539"/>
      <c r="BT177" s="175"/>
      <c r="BU177" s="176"/>
      <c r="BV177" s="172"/>
      <c r="BW177" s="169"/>
      <c r="BX177" s="169"/>
      <c r="BY177" s="549">
        <f t="shared" si="109"/>
        <v>0</v>
      </c>
      <c r="BZ177" s="539"/>
      <c r="CA177" s="175"/>
      <c r="CB177" s="176"/>
      <c r="CC177" s="172"/>
      <c r="CD177" s="169"/>
      <c r="CE177" s="169"/>
      <c r="CF177" s="549">
        <f t="shared" si="110"/>
        <v>0</v>
      </c>
      <c r="CG177" s="539"/>
      <c r="CH177" s="175"/>
      <c r="CI177" s="176"/>
      <c r="CJ177" s="172"/>
      <c r="CK177" s="169"/>
      <c r="CL177" s="169"/>
      <c r="CM177" s="549">
        <f t="shared" si="111"/>
        <v>0</v>
      </c>
      <c r="CN177" s="539"/>
      <c r="CO177" s="175"/>
      <c r="CP177" s="176"/>
      <c r="CQ177" s="172"/>
      <c r="CR177" s="169"/>
      <c r="CS177" s="169"/>
      <c r="CT177" s="549">
        <f t="shared" si="112"/>
        <v>0</v>
      </c>
      <c r="CU177" s="539"/>
      <c r="CV177" s="175"/>
      <c r="CW177" s="176"/>
      <c r="CX177" s="361"/>
      <c r="CY177" s="108"/>
      <c r="CZ177" s="108"/>
      <c r="DA177" s="549">
        <f t="shared" si="113"/>
        <v>0</v>
      </c>
      <c r="DB177" s="539"/>
      <c r="DC177" s="439"/>
      <c r="DD177" s="439"/>
      <c r="DE177" s="108"/>
      <c r="DF177" s="108"/>
      <c r="DG177" s="108"/>
      <c r="DH177" s="549">
        <f t="shared" si="114"/>
        <v>0</v>
      </c>
      <c r="DI177" s="539"/>
      <c r="DJ177" s="439"/>
      <c r="DK177" s="440"/>
      <c r="DL177" s="555">
        <f t="shared" ca="1" si="123"/>
        <v>0</v>
      </c>
      <c r="DM177" s="539">
        <f>DN177*Довідники!$H$2</f>
        <v>0</v>
      </c>
      <c r="DN177" s="549">
        <f t="shared" si="115"/>
        <v>0</v>
      </c>
      <c r="DO177" s="541" t="str">
        <f t="shared" si="116"/>
        <v xml:space="preserve"> </v>
      </c>
      <c r="DP177" s="556" t="str">
        <f>IF(OR(DO177&lt;Довідники!$J$3, DO177&gt;Довідники!$K$3), "!", "")</f>
        <v>!</v>
      </c>
      <c r="DQ177" s="557"/>
      <c r="DR177" s="558" t="str">
        <f t="shared" si="117"/>
        <v/>
      </c>
      <c r="DS177" s="528"/>
      <c r="DT177" s="555"/>
      <c r="DU177" s="539"/>
      <c r="DV177" s="539"/>
      <c r="DW177" s="540"/>
      <c r="DX177" s="557"/>
      <c r="DY177" s="568"/>
      <c r="DZ177" s="569"/>
      <c r="EA177" s="570"/>
      <c r="ED177" s="91" t="e">
        <f t="shared" ca="1" si="124"/>
        <v>#NAME?</v>
      </c>
      <c r="EE177" s="91" t="e">
        <f t="shared" ca="1" si="125"/>
        <v>#NAME?</v>
      </c>
      <c r="EF177" s="91" t="e">
        <f t="shared" ca="1" si="126"/>
        <v>#NAME?</v>
      </c>
      <c r="EG177" s="91" t="e">
        <f t="shared" ca="1" si="127"/>
        <v>#NAME?</v>
      </c>
      <c r="EH177" s="91" t="e">
        <f t="shared" ca="1" si="128"/>
        <v>#NAME?</v>
      </c>
      <c r="EI177" s="91" t="e">
        <f t="shared" ca="1" si="129"/>
        <v>#NAME?</v>
      </c>
      <c r="EJ177" s="91" t="e">
        <f t="shared" ca="1" si="130"/>
        <v>#NAME?</v>
      </c>
      <c r="EL177" s="207" t="str">
        <f t="shared" ref="EL177:EL240" ca="1" si="134">IF(OR(AND(E177&lt;&gt;0,H177="",I177="",L177=0),AND(OR(TRIM(B177)="",E177=0),OR(F177&lt;&gt;"",G177&lt;&gt;"",H177&lt;&gt;"",I177&lt;&gt;"",SUM(U177,AB177,AI177,AP177,AW177,BD177,BK177,BR177,BY177,CF177,CM177,CT177)&gt;0)),J177&gt;0,K177&lt;&gt;"",ISNA(C177)), "!", "")</f>
        <v/>
      </c>
      <c r="EM177" s="91" t="str">
        <f t="shared" si="131"/>
        <v/>
      </c>
      <c r="EN177" s="91" t="str" cm="1">
        <f t="array" ref="EN177">IF(OR(SUM(ISTEXT(R177:T177)*1,ISNUMBER(W177:X177)*1)&gt;0,SUM(ISTEXT(Y177:AA177)*1,ISNUMBER(AD177:AE177)*1)&gt;0,SUM(ISTEXT(AF177:AH177)*1,ISNUMBER(AK177:AL177)*1)&gt;0,SUM(ISTEXT(AM177:AO177)*1,ISNUMBER(AR177:AS177)*1)&gt;0,SUM(ISTEXT(AT177:AV177)*1,ISNUMBER(AY177:AZ177)*1)&gt;0,SUM(ISTEXT(BA177:BC177)*1,ISNUMBER(BF177:BG177)*1)&gt;0,SUM(ISTEXT(BH177:BJ177)*1,ISNUMBER(BM177:BN177)*1)&gt;0,SUM(ISTEXT(BO177:BQ177)*1,ISNUMBER(BT177:BU177)*1)&gt;0,SUM(ISTEXT(BV177:BX177)*1,ISNUMBER(CA177:CB177)*1)&gt;0,SUM(ISTEXT(CC177:CE177)*1,ISNUMBER(CH177:CI177)*1)&gt;0,SUM(ISTEXT(CJ177:CL177)*1,ISNUMBER(CO177:CP177)*1)&gt;0,SUM(ISTEXT(CQ177:CS177)*1,ISNUMBER(CV177:CW177)*1)&gt;0),"!","")</f>
        <v/>
      </c>
      <c r="EO177" s="91" t="e">
        <f t="shared" ca="1" si="132"/>
        <v>#NAME?</v>
      </c>
      <c r="EP177" s="74" t="e">
        <f t="shared" ca="1" si="133"/>
        <v>#NAME?</v>
      </c>
    </row>
    <row r="178" spans="1:146" hidden="1" x14ac:dyDescent="0.2">
      <c r="A178" s="528" t="e">
        <f ca="1">IF(AND(TRIM($B178)&lt;&gt;"",$E178&lt;&gt;"",$EP178=""),MAX($A$112:A177)+1,"")</f>
        <v>#NAME?</v>
      </c>
      <c r="B178" s="312"/>
      <c r="C178" s="531" t="str">
        <f>IF(ISBLANK(D178)=FALSE,VLOOKUP(D178,Довідники!$B$2:$C$45,2,FALSE),"")</f>
        <v/>
      </c>
      <c r="D178" s="410"/>
      <c r="E178" s="313"/>
      <c r="F178" s="538" t="str">
        <f>_xlfn.CONCAT(IF($X178=Довідники!$E$4,$R$4&amp;",",""),IF($AE178=Довідники!$E$4,$Y$4&amp;",",""),IF($AL178=Довідники!$E$4,$AF$4&amp;",",""),IF($AS178=Довідники!$E$4,$AM$4&amp;",",""),IF($AZ178=Довідники!$E$4,$AT$4&amp;",",""),IF($BG178=Довідники!$E$4,$BA$4&amp;",",""),IF($BN178=Довідники!$E$4,$BH$4&amp;",",""),IF($BU178=Довідники!$E$4,$BO$4&amp;",",""),IF($CB178=Довідники!$E$4,$BV$4&amp;",",""),IF($CI178=Довідники!$E$4,$CC$4&amp;",",""),IF($CP178=Довідники!$E$4,$CJ$4&amp;",",""),IF($CW178=Довідники!$E$4,$CQ$4&amp;",",""),IF($DD178=Довідники!$E$4,$CX$4&amp;",",""),IF($DK178=Довідники!$E$4,$DE$4&amp;",",""))</f>
        <v/>
      </c>
      <c r="G178" s="538" t="str">
        <f>_xlfn.CONCAT(IF($X178=Довідники!$E$3,$R$4&amp;",",""),IF($X178=Довідники!$E$5,$R$4&amp;"*,",""),IF($AE178=Довідники!$E$3,$Y$4&amp;",",""),IF($AE178=Довідники!$E$5,$Y$4&amp;"*,",""),IF($AL178=Довідники!$E$3,$AF$4&amp;",",""),IF($AL178=Довідники!$E$5,$AF$4&amp;"*,",""),IF($AS178=Довідники!$E$3,$AM$4&amp;",",""),IF($AS178=Довідники!$E$5,$AM$4&amp;"*,",""),IF($AZ178=Довідники!$E$3,$AT$4&amp;",",""),IF($AZ178=Довідники!$E$5,$AT$4&amp;"*,",""),IF($BG178=Довідники!$E$3,$BA$4&amp;",",""),IF($BG178=Довідники!$E$5,$BA$4&amp;"*,",""),IF($BN178=Довідники!$E$3,$BH$4&amp;",",""),IF($BN178=Довідники!$E$5,$BH$4&amp;"*,",""),IF($BU178=Довідники!$E$3,$BO$4&amp;",",""),IF($BU178=Довідники!$E$5,$BO$4&amp;"*,",""),IF($CB178=Довідники!$E$3,$BV$4&amp;",",""),IF($CB178=Довідники!$E$5,$BV$4&amp;"*,",""),IF($CI178=Довідники!$E$3,$CC$4&amp;",",""),IF($CI178=Довідники!$E$5,$CC$4&amp;"*,",""),IF($CP178=Довідники!$E$3,$CJ$4&amp;",",""),IF($CP178=Довідники!$E$5,$CJ$4&amp;"*,",""),IF($CW178=Довідники!$E$3,$CQ$4&amp;",",""),IF($CW178=Довідники!$E$5,$CQ$4&amp;"*,",""),IF($DD178=Довідники!$E$3,$CX$4&amp;",",""),IF($DD178=Довідники!$E$5,$CX$4&amp;"*,",""),IF($DK178=Довідники!$E$3,$DE$4&amp;",",""),IF($DK178=Довідники!$E$5,$DE$4&amp;"*,",""))</f>
        <v/>
      </c>
      <c r="H178" s="538" t="str">
        <f>_xlfn.CONCAT(IF($W178=Довідники!$N$4,$R$4&amp;",",""),IF($AD178=Довідники!$N$4,$Y$4&amp;",",""),IF($AK178=Довідники!$N$4,$AF$4&amp;",",""),IF($AR178=Довідники!$N$4,$AM$4&amp;",",""),IF($AY178=Довідники!$N$4,$AT$4&amp;",",""),IF($BF178=Довідники!$N$4,$BA$4&amp;",",""),IF($BM178=Довідники!$N$4,$BH$4&amp;",",""),IF($BT178=Довідники!$N$4,$BO$4&amp;",",""),IF($CA178=Довідники!$N$4,$BV$4&amp;",",""),IF($CH178=Довідники!$N$4,$CC$4&amp;",",""),IF($CO178=Довідники!$N$4,$CJ$4&amp;",",""),IF($CV178=Довідники!$N$4,$CQ$4&amp;",",""),IF($DC178=Довідники!$N$4,$CX$4&amp;",",""),IF($DJ178=Довідники!$N$4,$DE$4&amp;",",""))</f>
        <v/>
      </c>
      <c r="I178" s="538" t="str">
        <f>_xlfn.CONCAT(IF($W178=Довідники!$N$3,$R$4&amp;",",""),IF($AD178=Довідники!$N$3,$Y$4&amp;",",""),IF($AK178=Довідники!$N$3,$AF$4&amp;",",""),IF($AR178=Довідники!$N$3,$AM$4&amp;",",""),IF($AY178=Довідники!$N$3,$AT$4&amp;",",""),IF($BF178=Довідники!$N$3,$BA$4&amp;",",""),IF($BM178=Довідники!$N$3,$BH$4&amp;",",""),IF($BT178=Довідники!$N$3,$BO$4&amp;",",""),IF($CA178=Довідники!$N$3,$BV$4&amp;",",""),IF($CH178=Довідники!$N$3,$CC$4&amp;",",""),IF($CO178=Довідники!$N$3,$CJ$4&amp;",",""),IF($CV178=Довідники!$N$3,$CQ$4&amp;",",""),IF($DC178=Довідники!$N$3,$CX$4&amp;",",""),IF($DJ178=Довідники!$N$3,$DE$4&amp;",",""))</f>
        <v/>
      </c>
      <c r="J178" s="538"/>
      <c r="K178" s="538"/>
      <c r="L178" s="538">
        <f t="shared" ca="1" si="118"/>
        <v>0</v>
      </c>
      <c r="M178" s="539">
        <f t="shared" ca="1" si="119"/>
        <v>0</v>
      </c>
      <c r="N178" s="539">
        <f t="shared" ca="1" si="120"/>
        <v>0</v>
      </c>
      <c r="O178" s="540">
        <f t="shared" ca="1" si="121"/>
        <v>0</v>
      </c>
      <c r="P178" s="541" t="str">
        <f t="shared" si="122"/>
        <v/>
      </c>
      <c r="Q178" s="542" t="str">
        <f>IF(IF(TRIM(P178)="",FALSE,OR($P178&lt;Довідники!$J$8,$P178&gt;Довідники!$K$8)),"!","")</f>
        <v/>
      </c>
      <c r="R178" s="172"/>
      <c r="S178" s="169"/>
      <c r="T178" s="169"/>
      <c r="U178" s="549">
        <f t="shared" si="101"/>
        <v>0</v>
      </c>
      <c r="V178" s="539"/>
      <c r="W178" s="175"/>
      <c r="X178" s="176"/>
      <c r="Y178" s="172"/>
      <c r="Z178" s="169"/>
      <c r="AA178" s="169"/>
      <c r="AB178" s="549">
        <f t="shared" si="102"/>
        <v>0</v>
      </c>
      <c r="AC178" s="539"/>
      <c r="AD178" s="175"/>
      <c r="AE178" s="176"/>
      <c r="AF178" s="172"/>
      <c r="AG178" s="169"/>
      <c r="AH178" s="169"/>
      <c r="AI178" s="549">
        <f t="shared" si="103"/>
        <v>0</v>
      </c>
      <c r="AJ178" s="539"/>
      <c r="AK178" s="175"/>
      <c r="AL178" s="176"/>
      <c r="AM178" s="172"/>
      <c r="AN178" s="169"/>
      <c r="AO178" s="169"/>
      <c r="AP178" s="549">
        <f t="shared" si="104"/>
        <v>0</v>
      </c>
      <c r="AQ178" s="539"/>
      <c r="AR178" s="175"/>
      <c r="AS178" s="176"/>
      <c r="AT178" s="172"/>
      <c r="AU178" s="169"/>
      <c r="AV178" s="169"/>
      <c r="AW178" s="549">
        <f t="shared" si="105"/>
        <v>0</v>
      </c>
      <c r="AX178" s="539"/>
      <c r="AY178" s="175"/>
      <c r="AZ178" s="176"/>
      <c r="BA178" s="172"/>
      <c r="BB178" s="169"/>
      <c r="BC178" s="169"/>
      <c r="BD178" s="549">
        <f t="shared" si="106"/>
        <v>0</v>
      </c>
      <c r="BE178" s="539"/>
      <c r="BF178" s="175"/>
      <c r="BG178" s="176"/>
      <c r="BH178" s="172"/>
      <c r="BI178" s="169"/>
      <c r="BJ178" s="169"/>
      <c r="BK178" s="549">
        <f t="shared" si="107"/>
        <v>0</v>
      </c>
      <c r="BL178" s="539"/>
      <c r="BM178" s="175"/>
      <c r="BN178" s="176"/>
      <c r="BO178" s="172"/>
      <c r="BP178" s="169"/>
      <c r="BQ178" s="169"/>
      <c r="BR178" s="549">
        <f t="shared" si="108"/>
        <v>0</v>
      </c>
      <c r="BS178" s="539"/>
      <c r="BT178" s="175"/>
      <c r="BU178" s="176"/>
      <c r="BV178" s="172"/>
      <c r="BW178" s="169"/>
      <c r="BX178" s="169"/>
      <c r="BY178" s="549">
        <f t="shared" si="109"/>
        <v>0</v>
      </c>
      <c r="BZ178" s="539"/>
      <c r="CA178" s="175"/>
      <c r="CB178" s="176"/>
      <c r="CC178" s="172"/>
      <c r="CD178" s="169"/>
      <c r="CE178" s="169"/>
      <c r="CF178" s="549">
        <f t="shared" si="110"/>
        <v>0</v>
      </c>
      <c r="CG178" s="539"/>
      <c r="CH178" s="175"/>
      <c r="CI178" s="176"/>
      <c r="CJ178" s="172"/>
      <c r="CK178" s="169"/>
      <c r="CL178" s="169"/>
      <c r="CM178" s="549">
        <f t="shared" si="111"/>
        <v>0</v>
      </c>
      <c r="CN178" s="539"/>
      <c r="CO178" s="175"/>
      <c r="CP178" s="176"/>
      <c r="CQ178" s="172"/>
      <c r="CR178" s="169"/>
      <c r="CS178" s="169"/>
      <c r="CT178" s="549">
        <f t="shared" si="112"/>
        <v>0</v>
      </c>
      <c r="CU178" s="539"/>
      <c r="CV178" s="175"/>
      <c r="CW178" s="176"/>
      <c r="CX178" s="361"/>
      <c r="CY178" s="108"/>
      <c r="CZ178" s="108"/>
      <c r="DA178" s="549">
        <f t="shared" si="113"/>
        <v>0</v>
      </c>
      <c r="DB178" s="539"/>
      <c r="DC178" s="439"/>
      <c r="DD178" s="439"/>
      <c r="DE178" s="108"/>
      <c r="DF178" s="108"/>
      <c r="DG178" s="108"/>
      <c r="DH178" s="549">
        <f t="shared" si="114"/>
        <v>0</v>
      </c>
      <c r="DI178" s="539"/>
      <c r="DJ178" s="439"/>
      <c r="DK178" s="440"/>
      <c r="DL178" s="555">
        <f t="shared" ca="1" si="123"/>
        <v>0</v>
      </c>
      <c r="DM178" s="539">
        <f>DN178*Довідники!$H$2</f>
        <v>0</v>
      </c>
      <c r="DN178" s="549">
        <f t="shared" si="115"/>
        <v>0</v>
      </c>
      <c r="DO178" s="541" t="str">
        <f t="shared" si="116"/>
        <v xml:space="preserve"> </v>
      </c>
      <c r="DP178" s="556" t="str">
        <f>IF(OR(DO178&lt;Довідники!$J$3, DO178&gt;Довідники!$K$3), "!", "")</f>
        <v>!</v>
      </c>
      <c r="DQ178" s="557"/>
      <c r="DR178" s="558" t="str">
        <f t="shared" si="117"/>
        <v/>
      </c>
      <c r="DS178" s="528"/>
      <c r="DT178" s="555"/>
      <c r="DU178" s="539"/>
      <c r="DV178" s="539"/>
      <c r="DW178" s="540"/>
      <c r="DX178" s="557"/>
      <c r="DY178" s="568"/>
      <c r="DZ178" s="569"/>
      <c r="EA178" s="570"/>
      <c r="ED178" s="91" t="e">
        <f t="shared" ca="1" si="124"/>
        <v>#NAME?</v>
      </c>
      <c r="EE178" s="91" t="e">
        <f t="shared" ca="1" si="125"/>
        <v>#NAME?</v>
      </c>
      <c r="EF178" s="91" t="e">
        <f t="shared" ca="1" si="126"/>
        <v>#NAME?</v>
      </c>
      <c r="EG178" s="91" t="e">
        <f t="shared" ca="1" si="127"/>
        <v>#NAME?</v>
      </c>
      <c r="EH178" s="91" t="e">
        <f t="shared" ca="1" si="128"/>
        <v>#NAME?</v>
      </c>
      <c r="EI178" s="91" t="e">
        <f t="shared" ca="1" si="129"/>
        <v>#NAME?</v>
      </c>
      <c r="EJ178" s="91" t="e">
        <f t="shared" ca="1" si="130"/>
        <v>#NAME?</v>
      </c>
      <c r="EL178" s="207" t="str">
        <f t="shared" ca="1" si="134"/>
        <v/>
      </c>
      <c r="EM178" s="91" t="str">
        <f t="shared" si="131"/>
        <v/>
      </c>
      <c r="EN178" s="91" t="str" cm="1">
        <f t="array" ref="EN178">IF(OR(SUM(ISTEXT(R178:T178)*1,ISNUMBER(W178:X178)*1)&gt;0,SUM(ISTEXT(Y178:AA178)*1,ISNUMBER(AD178:AE178)*1)&gt;0,SUM(ISTEXT(AF178:AH178)*1,ISNUMBER(AK178:AL178)*1)&gt;0,SUM(ISTEXT(AM178:AO178)*1,ISNUMBER(AR178:AS178)*1)&gt;0,SUM(ISTEXT(AT178:AV178)*1,ISNUMBER(AY178:AZ178)*1)&gt;0,SUM(ISTEXT(BA178:BC178)*1,ISNUMBER(BF178:BG178)*1)&gt;0,SUM(ISTEXT(BH178:BJ178)*1,ISNUMBER(BM178:BN178)*1)&gt;0,SUM(ISTEXT(BO178:BQ178)*1,ISNUMBER(BT178:BU178)*1)&gt;0,SUM(ISTEXT(BV178:BX178)*1,ISNUMBER(CA178:CB178)*1)&gt;0,SUM(ISTEXT(CC178:CE178)*1,ISNUMBER(CH178:CI178)*1)&gt;0,SUM(ISTEXT(CJ178:CL178)*1,ISNUMBER(CO178:CP178)*1)&gt;0,SUM(ISTEXT(CQ178:CS178)*1,ISNUMBER(CV178:CW178)*1)&gt;0),"!","")</f>
        <v/>
      </c>
      <c r="EO178" s="91" t="e">
        <f t="shared" ca="1" si="132"/>
        <v>#NAME?</v>
      </c>
      <c r="EP178" s="74" t="e">
        <f t="shared" ca="1" si="133"/>
        <v>#NAME?</v>
      </c>
    </row>
    <row r="179" spans="1:146" hidden="1" x14ac:dyDescent="0.2">
      <c r="A179" s="528" t="e">
        <f ca="1">IF(AND(TRIM($B179)&lt;&gt;"",$E179&lt;&gt;"",$EP179=""),MAX($A$112:A178)+1,"")</f>
        <v>#NAME?</v>
      </c>
      <c r="B179" s="312"/>
      <c r="C179" s="531" t="str">
        <f>IF(ISBLANK(D179)=FALSE,VLOOKUP(D179,Довідники!$B$2:$C$45,2,FALSE),"")</f>
        <v/>
      </c>
      <c r="D179" s="410"/>
      <c r="E179" s="313"/>
      <c r="F179" s="538" t="str">
        <f>_xlfn.CONCAT(IF($X179=Довідники!$E$4,$R$4&amp;",",""),IF($AE179=Довідники!$E$4,$Y$4&amp;",",""),IF($AL179=Довідники!$E$4,$AF$4&amp;",",""),IF($AS179=Довідники!$E$4,$AM$4&amp;",",""),IF($AZ179=Довідники!$E$4,$AT$4&amp;",",""),IF($BG179=Довідники!$E$4,$BA$4&amp;",",""),IF($BN179=Довідники!$E$4,$BH$4&amp;",",""),IF($BU179=Довідники!$E$4,$BO$4&amp;",",""),IF($CB179=Довідники!$E$4,$BV$4&amp;",",""),IF($CI179=Довідники!$E$4,$CC$4&amp;",",""),IF($CP179=Довідники!$E$4,$CJ$4&amp;",",""),IF($CW179=Довідники!$E$4,$CQ$4&amp;",",""),IF($DD179=Довідники!$E$4,$CX$4&amp;",",""),IF($DK179=Довідники!$E$4,$DE$4&amp;",",""))</f>
        <v/>
      </c>
      <c r="G179" s="538" t="str">
        <f>_xlfn.CONCAT(IF($X179=Довідники!$E$3,$R$4&amp;",",""),IF($X179=Довідники!$E$5,$R$4&amp;"*,",""),IF($AE179=Довідники!$E$3,$Y$4&amp;",",""),IF($AE179=Довідники!$E$5,$Y$4&amp;"*,",""),IF($AL179=Довідники!$E$3,$AF$4&amp;",",""),IF($AL179=Довідники!$E$5,$AF$4&amp;"*,",""),IF($AS179=Довідники!$E$3,$AM$4&amp;",",""),IF($AS179=Довідники!$E$5,$AM$4&amp;"*,",""),IF($AZ179=Довідники!$E$3,$AT$4&amp;",",""),IF($AZ179=Довідники!$E$5,$AT$4&amp;"*,",""),IF($BG179=Довідники!$E$3,$BA$4&amp;",",""),IF($BG179=Довідники!$E$5,$BA$4&amp;"*,",""),IF($BN179=Довідники!$E$3,$BH$4&amp;",",""),IF($BN179=Довідники!$E$5,$BH$4&amp;"*,",""),IF($BU179=Довідники!$E$3,$BO$4&amp;",",""),IF($BU179=Довідники!$E$5,$BO$4&amp;"*,",""),IF($CB179=Довідники!$E$3,$BV$4&amp;",",""),IF($CB179=Довідники!$E$5,$BV$4&amp;"*,",""),IF($CI179=Довідники!$E$3,$CC$4&amp;",",""),IF($CI179=Довідники!$E$5,$CC$4&amp;"*,",""),IF($CP179=Довідники!$E$3,$CJ$4&amp;",",""),IF($CP179=Довідники!$E$5,$CJ$4&amp;"*,",""),IF($CW179=Довідники!$E$3,$CQ$4&amp;",",""),IF($CW179=Довідники!$E$5,$CQ$4&amp;"*,",""),IF($DD179=Довідники!$E$3,$CX$4&amp;",",""),IF($DD179=Довідники!$E$5,$CX$4&amp;"*,",""),IF($DK179=Довідники!$E$3,$DE$4&amp;",",""),IF($DK179=Довідники!$E$5,$DE$4&amp;"*,",""))</f>
        <v/>
      </c>
      <c r="H179" s="538" t="str">
        <f>_xlfn.CONCAT(IF($W179=Довідники!$N$4,$R$4&amp;",",""),IF($AD179=Довідники!$N$4,$Y$4&amp;",",""),IF($AK179=Довідники!$N$4,$AF$4&amp;",",""),IF($AR179=Довідники!$N$4,$AM$4&amp;",",""),IF($AY179=Довідники!$N$4,$AT$4&amp;",",""),IF($BF179=Довідники!$N$4,$BA$4&amp;",",""),IF($BM179=Довідники!$N$4,$BH$4&amp;",",""),IF($BT179=Довідники!$N$4,$BO$4&amp;",",""),IF($CA179=Довідники!$N$4,$BV$4&amp;",",""),IF($CH179=Довідники!$N$4,$CC$4&amp;",",""),IF($CO179=Довідники!$N$4,$CJ$4&amp;",",""),IF($CV179=Довідники!$N$4,$CQ$4&amp;",",""),IF($DC179=Довідники!$N$4,$CX$4&amp;",",""),IF($DJ179=Довідники!$N$4,$DE$4&amp;",",""))</f>
        <v/>
      </c>
      <c r="I179" s="538" t="str">
        <f>_xlfn.CONCAT(IF($W179=Довідники!$N$3,$R$4&amp;",",""),IF($AD179=Довідники!$N$3,$Y$4&amp;",",""),IF($AK179=Довідники!$N$3,$AF$4&amp;",",""),IF($AR179=Довідники!$N$3,$AM$4&amp;",",""),IF($AY179=Довідники!$N$3,$AT$4&amp;",",""),IF($BF179=Довідники!$N$3,$BA$4&amp;",",""),IF($BM179=Довідники!$N$3,$BH$4&amp;",",""),IF($BT179=Довідники!$N$3,$BO$4&amp;",",""),IF($CA179=Довідники!$N$3,$BV$4&amp;",",""),IF($CH179=Довідники!$N$3,$CC$4&amp;",",""),IF($CO179=Довідники!$N$3,$CJ$4&amp;",",""),IF($CV179=Довідники!$N$3,$CQ$4&amp;",",""),IF($DC179=Довідники!$N$3,$CX$4&amp;",",""),IF($DJ179=Довідники!$N$3,$DE$4&amp;",",""))</f>
        <v/>
      </c>
      <c r="J179" s="538"/>
      <c r="K179" s="538"/>
      <c r="L179" s="538">
        <f t="shared" ca="1" si="118"/>
        <v>0</v>
      </c>
      <c r="M179" s="539">
        <f t="shared" ca="1" si="119"/>
        <v>0</v>
      </c>
      <c r="N179" s="539">
        <f t="shared" ca="1" si="120"/>
        <v>0</v>
      </c>
      <c r="O179" s="540">
        <f t="shared" ca="1" si="121"/>
        <v>0</v>
      </c>
      <c r="P179" s="541" t="str">
        <f t="shared" si="122"/>
        <v/>
      </c>
      <c r="Q179" s="542" t="str">
        <f>IF(IF(TRIM(P179)="",FALSE,OR($P179&lt;Довідники!$J$8,$P179&gt;Довідники!$K$8)),"!","")</f>
        <v/>
      </c>
      <c r="R179" s="172"/>
      <c r="S179" s="169"/>
      <c r="T179" s="169"/>
      <c r="U179" s="549">
        <f t="shared" ref="U179:U211" si="135">SUM(R179:T179)</f>
        <v>0</v>
      </c>
      <c r="V179" s="539"/>
      <c r="W179" s="175"/>
      <c r="X179" s="176"/>
      <c r="Y179" s="172"/>
      <c r="Z179" s="169"/>
      <c r="AA179" s="169"/>
      <c r="AB179" s="549">
        <f t="shared" ref="AB179:AB211" si="136">SUM(Y179:AA179)</f>
        <v>0</v>
      </c>
      <c r="AC179" s="539"/>
      <c r="AD179" s="175"/>
      <c r="AE179" s="176"/>
      <c r="AF179" s="172"/>
      <c r="AG179" s="169"/>
      <c r="AH179" s="169"/>
      <c r="AI179" s="549">
        <f t="shared" ref="AI179:AI211" si="137">SUM(AF179:AH179)</f>
        <v>0</v>
      </c>
      <c r="AJ179" s="539"/>
      <c r="AK179" s="175"/>
      <c r="AL179" s="176"/>
      <c r="AM179" s="172"/>
      <c r="AN179" s="169"/>
      <c r="AO179" s="169"/>
      <c r="AP179" s="549">
        <f t="shared" ref="AP179:AP211" si="138">SUM(AM179:AO179)</f>
        <v>0</v>
      </c>
      <c r="AQ179" s="539"/>
      <c r="AR179" s="175"/>
      <c r="AS179" s="176"/>
      <c r="AT179" s="172"/>
      <c r="AU179" s="169"/>
      <c r="AV179" s="169"/>
      <c r="AW179" s="549">
        <f t="shared" ref="AW179:AW211" si="139">SUM(AT179:AV179)</f>
        <v>0</v>
      </c>
      <c r="AX179" s="539"/>
      <c r="AY179" s="175"/>
      <c r="AZ179" s="176"/>
      <c r="BA179" s="172"/>
      <c r="BB179" s="169"/>
      <c r="BC179" s="169"/>
      <c r="BD179" s="549">
        <f t="shared" ref="BD179:BD211" si="140">SUM(BA179:BC179)</f>
        <v>0</v>
      </c>
      <c r="BE179" s="539"/>
      <c r="BF179" s="175"/>
      <c r="BG179" s="176"/>
      <c r="BH179" s="172"/>
      <c r="BI179" s="169"/>
      <c r="BJ179" s="169"/>
      <c r="BK179" s="549">
        <f t="shared" ref="BK179:BK211" si="141">SUM(BH179:BJ179)</f>
        <v>0</v>
      </c>
      <c r="BL179" s="539"/>
      <c r="BM179" s="175"/>
      <c r="BN179" s="176"/>
      <c r="BO179" s="172"/>
      <c r="BP179" s="169"/>
      <c r="BQ179" s="169"/>
      <c r="BR179" s="549">
        <f t="shared" ref="BR179:BR211" si="142">SUM(BO179:BQ179)</f>
        <v>0</v>
      </c>
      <c r="BS179" s="539"/>
      <c r="BT179" s="175"/>
      <c r="BU179" s="176"/>
      <c r="BV179" s="172"/>
      <c r="BW179" s="169"/>
      <c r="BX179" s="169"/>
      <c r="BY179" s="549">
        <f t="shared" ref="BY179:BY211" si="143">SUM(BV179:BX179)</f>
        <v>0</v>
      </c>
      <c r="BZ179" s="539"/>
      <c r="CA179" s="175"/>
      <c r="CB179" s="176"/>
      <c r="CC179" s="172"/>
      <c r="CD179" s="169"/>
      <c r="CE179" s="169"/>
      <c r="CF179" s="549">
        <f t="shared" ref="CF179:CF211" si="144">SUM(CC179:CE179)</f>
        <v>0</v>
      </c>
      <c r="CG179" s="539"/>
      <c r="CH179" s="175"/>
      <c r="CI179" s="176"/>
      <c r="CJ179" s="172"/>
      <c r="CK179" s="169"/>
      <c r="CL179" s="169"/>
      <c r="CM179" s="549">
        <f t="shared" ref="CM179:CM211" si="145">SUM(CJ179:CL179)</f>
        <v>0</v>
      </c>
      <c r="CN179" s="539"/>
      <c r="CO179" s="175"/>
      <c r="CP179" s="176"/>
      <c r="CQ179" s="172"/>
      <c r="CR179" s="169"/>
      <c r="CS179" s="169"/>
      <c r="CT179" s="549">
        <f t="shared" ref="CT179:CT211" si="146">SUM(CQ179:CS179)</f>
        <v>0</v>
      </c>
      <c r="CU179" s="539"/>
      <c r="CV179" s="175"/>
      <c r="CW179" s="176"/>
      <c r="CX179" s="361"/>
      <c r="CY179" s="108"/>
      <c r="CZ179" s="108"/>
      <c r="DA179" s="549">
        <f t="shared" ref="DA179:DA211" si="147">SUM(CX179:CZ179)</f>
        <v>0</v>
      </c>
      <c r="DB179" s="539"/>
      <c r="DC179" s="439"/>
      <c r="DD179" s="439"/>
      <c r="DE179" s="108"/>
      <c r="DF179" s="108"/>
      <c r="DG179" s="108"/>
      <c r="DH179" s="549">
        <f t="shared" ref="DH179:DH211" si="148">SUM(DE179:DG179)</f>
        <v>0</v>
      </c>
      <c r="DI179" s="539"/>
      <c r="DJ179" s="439"/>
      <c r="DK179" s="440"/>
      <c r="DL179" s="555">
        <f t="shared" ca="1" si="123"/>
        <v>0</v>
      </c>
      <c r="DM179" s="539">
        <f>DN179*Довідники!$H$2</f>
        <v>0</v>
      </c>
      <c r="DN179" s="549">
        <f t="shared" ref="DN179:DN211" si="149">E179-DQ179</f>
        <v>0</v>
      </c>
      <c r="DO179" s="541" t="str">
        <f t="shared" ref="DO179:DO211" si="150">IF(DM179&lt;&gt;0,DL179/DM179," ")</f>
        <v xml:space="preserve"> </v>
      </c>
      <c r="DP179" s="556" t="str">
        <f>IF(OR(DO179&lt;Довідники!$J$3, DO179&gt;Довідники!$K$3), "!", "")</f>
        <v>!</v>
      </c>
      <c r="DQ179" s="557"/>
      <c r="DR179" s="558" t="str">
        <f t="shared" ref="DR179:DR211" si="151">IF(AND(E179&lt;&gt;0,DQ179=E179), "+", "")</f>
        <v/>
      </c>
      <c r="DS179" s="528"/>
      <c r="DT179" s="555"/>
      <c r="DU179" s="539"/>
      <c r="DV179" s="539"/>
      <c r="DW179" s="540"/>
      <c r="DX179" s="557"/>
      <c r="DY179" s="568"/>
      <c r="DZ179" s="569"/>
      <c r="EA179" s="570"/>
      <c r="ED179" s="91" t="e">
        <f t="shared" ca="1" si="124"/>
        <v>#NAME?</v>
      </c>
      <c r="EE179" s="91" t="e">
        <f t="shared" ca="1" si="125"/>
        <v>#NAME?</v>
      </c>
      <c r="EF179" s="91" t="e">
        <f t="shared" ca="1" si="126"/>
        <v>#NAME?</v>
      </c>
      <c r="EG179" s="91" t="e">
        <f t="shared" ca="1" si="127"/>
        <v>#NAME?</v>
      </c>
      <c r="EH179" s="91" t="e">
        <f t="shared" ca="1" si="128"/>
        <v>#NAME?</v>
      </c>
      <c r="EI179" s="91" t="e">
        <f t="shared" ca="1" si="129"/>
        <v>#NAME?</v>
      </c>
      <c r="EJ179" s="91" t="e">
        <f t="shared" ca="1" si="130"/>
        <v>#NAME?</v>
      </c>
      <c r="EL179" s="207" t="str">
        <f t="shared" ca="1" si="134"/>
        <v/>
      </c>
      <c r="EM179" s="91" t="str">
        <f t="shared" si="131"/>
        <v/>
      </c>
      <c r="EN179" s="91" t="str" cm="1">
        <f t="array" ref="EN179">IF(OR(SUM(ISTEXT(R179:T179)*1,ISNUMBER(W179:X179)*1)&gt;0,SUM(ISTEXT(Y179:AA179)*1,ISNUMBER(AD179:AE179)*1)&gt;0,SUM(ISTEXT(AF179:AH179)*1,ISNUMBER(AK179:AL179)*1)&gt;0,SUM(ISTEXT(AM179:AO179)*1,ISNUMBER(AR179:AS179)*1)&gt;0,SUM(ISTEXT(AT179:AV179)*1,ISNUMBER(AY179:AZ179)*1)&gt;0,SUM(ISTEXT(BA179:BC179)*1,ISNUMBER(BF179:BG179)*1)&gt;0,SUM(ISTEXT(BH179:BJ179)*1,ISNUMBER(BM179:BN179)*1)&gt;0,SUM(ISTEXT(BO179:BQ179)*1,ISNUMBER(BT179:BU179)*1)&gt;0,SUM(ISTEXT(BV179:BX179)*1,ISNUMBER(CA179:CB179)*1)&gt;0,SUM(ISTEXT(CC179:CE179)*1,ISNUMBER(CH179:CI179)*1)&gt;0,SUM(ISTEXT(CJ179:CL179)*1,ISNUMBER(CO179:CP179)*1)&gt;0,SUM(ISTEXT(CQ179:CS179)*1,ISNUMBER(CV179:CW179)*1)&gt;0),"!","")</f>
        <v/>
      </c>
      <c r="EO179" s="91" t="e">
        <f t="shared" ca="1" si="132"/>
        <v>#NAME?</v>
      </c>
      <c r="EP179" s="74" t="e">
        <f t="shared" ca="1" si="133"/>
        <v>#NAME?</v>
      </c>
    </row>
    <row r="180" spans="1:146" hidden="1" x14ac:dyDescent="0.2">
      <c r="A180" s="528" t="e">
        <f ca="1">IF(AND(TRIM($B180)&lt;&gt;"",$E180&lt;&gt;"",$EP180=""),MAX($A$112:A179)+1,"")</f>
        <v>#NAME?</v>
      </c>
      <c r="B180" s="312"/>
      <c r="C180" s="531" t="str">
        <f>IF(ISBLANK(D180)=FALSE,VLOOKUP(D180,Довідники!$B$2:$C$45,2,FALSE),"")</f>
        <v/>
      </c>
      <c r="D180" s="410"/>
      <c r="E180" s="313"/>
      <c r="F180" s="538" t="str">
        <f>_xlfn.CONCAT(IF($X180=Довідники!$E$4,$R$4&amp;",",""),IF($AE180=Довідники!$E$4,$Y$4&amp;",",""),IF($AL180=Довідники!$E$4,$AF$4&amp;",",""),IF($AS180=Довідники!$E$4,$AM$4&amp;",",""),IF($AZ180=Довідники!$E$4,$AT$4&amp;",",""),IF($BG180=Довідники!$E$4,$BA$4&amp;",",""),IF($BN180=Довідники!$E$4,$BH$4&amp;",",""),IF($BU180=Довідники!$E$4,$BO$4&amp;",",""),IF($CB180=Довідники!$E$4,$BV$4&amp;",",""),IF($CI180=Довідники!$E$4,$CC$4&amp;",",""),IF($CP180=Довідники!$E$4,$CJ$4&amp;",",""),IF($CW180=Довідники!$E$4,$CQ$4&amp;",",""),IF($DD180=Довідники!$E$4,$CX$4&amp;",",""),IF($DK180=Довідники!$E$4,$DE$4&amp;",",""))</f>
        <v/>
      </c>
      <c r="G180" s="538" t="str">
        <f>_xlfn.CONCAT(IF($X180=Довідники!$E$3,$R$4&amp;",",""),IF($X180=Довідники!$E$5,$R$4&amp;"*,",""),IF($AE180=Довідники!$E$3,$Y$4&amp;",",""),IF($AE180=Довідники!$E$5,$Y$4&amp;"*,",""),IF($AL180=Довідники!$E$3,$AF$4&amp;",",""),IF($AL180=Довідники!$E$5,$AF$4&amp;"*,",""),IF($AS180=Довідники!$E$3,$AM$4&amp;",",""),IF($AS180=Довідники!$E$5,$AM$4&amp;"*,",""),IF($AZ180=Довідники!$E$3,$AT$4&amp;",",""),IF($AZ180=Довідники!$E$5,$AT$4&amp;"*,",""),IF($BG180=Довідники!$E$3,$BA$4&amp;",",""),IF($BG180=Довідники!$E$5,$BA$4&amp;"*,",""),IF($BN180=Довідники!$E$3,$BH$4&amp;",",""),IF($BN180=Довідники!$E$5,$BH$4&amp;"*,",""),IF($BU180=Довідники!$E$3,$BO$4&amp;",",""),IF($BU180=Довідники!$E$5,$BO$4&amp;"*,",""),IF($CB180=Довідники!$E$3,$BV$4&amp;",",""),IF($CB180=Довідники!$E$5,$BV$4&amp;"*,",""),IF($CI180=Довідники!$E$3,$CC$4&amp;",",""),IF($CI180=Довідники!$E$5,$CC$4&amp;"*,",""),IF($CP180=Довідники!$E$3,$CJ$4&amp;",",""),IF($CP180=Довідники!$E$5,$CJ$4&amp;"*,",""),IF($CW180=Довідники!$E$3,$CQ$4&amp;",",""),IF($CW180=Довідники!$E$5,$CQ$4&amp;"*,",""),IF($DD180=Довідники!$E$3,$CX$4&amp;",",""),IF($DD180=Довідники!$E$5,$CX$4&amp;"*,",""),IF($DK180=Довідники!$E$3,$DE$4&amp;",",""),IF($DK180=Довідники!$E$5,$DE$4&amp;"*,",""))</f>
        <v/>
      </c>
      <c r="H180" s="538" t="str">
        <f>_xlfn.CONCAT(IF($W180=Довідники!$N$4,$R$4&amp;",",""),IF($AD180=Довідники!$N$4,$Y$4&amp;",",""),IF($AK180=Довідники!$N$4,$AF$4&amp;",",""),IF($AR180=Довідники!$N$4,$AM$4&amp;",",""),IF($AY180=Довідники!$N$4,$AT$4&amp;",",""),IF($BF180=Довідники!$N$4,$BA$4&amp;",",""),IF($BM180=Довідники!$N$4,$BH$4&amp;",",""),IF($BT180=Довідники!$N$4,$BO$4&amp;",",""),IF($CA180=Довідники!$N$4,$BV$4&amp;",",""),IF($CH180=Довідники!$N$4,$CC$4&amp;",",""),IF($CO180=Довідники!$N$4,$CJ$4&amp;",",""),IF($CV180=Довідники!$N$4,$CQ$4&amp;",",""),IF($DC180=Довідники!$N$4,$CX$4&amp;",",""),IF($DJ180=Довідники!$N$4,$DE$4&amp;",",""))</f>
        <v/>
      </c>
      <c r="I180" s="538" t="str">
        <f>_xlfn.CONCAT(IF($W180=Довідники!$N$3,$R$4&amp;",",""),IF($AD180=Довідники!$N$3,$Y$4&amp;",",""),IF($AK180=Довідники!$N$3,$AF$4&amp;",",""),IF($AR180=Довідники!$N$3,$AM$4&amp;",",""),IF($AY180=Довідники!$N$3,$AT$4&amp;",",""),IF($BF180=Довідники!$N$3,$BA$4&amp;",",""),IF($BM180=Довідники!$N$3,$BH$4&amp;",",""),IF($BT180=Довідники!$N$3,$BO$4&amp;",",""),IF($CA180=Довідники!$N$3,$BV$4&amp;",",""),IF($CH180=Довідники!$N$3,$CC$4&amp;",",""),IF($CO180=Довідники!$N$3,$CJ$4&amp;",",""),IF($CV180=Довідники!$N$3,$CQ$4&amp;",",""),IF($DC180=Довідники!$N$3,$CX$4&amp;",",""),IF($DJ180=Довідники!$N$3,$DE$4&amp;",",""))</f>
        <v/>
      </c>
      <c r="J180" s="538"/>
      <c r="K180" s="538"/>
      <c r="L180" s="538">
        <f t="shared" ca="1" si="118"/>
        <v>0</v>
      </c>
      <c r="M180" s="539">
        <f t="shared" ca="1" si="119"/>
        <v>0</v>
      </c>
      <c r="N180" s="539">
        <f t="shared" ca="1" si="120"/>
        <v>0</v>
      </c>
      <c r="O180" s="540">
        <f t="shared" ca="1" si="121"/>
        <v>0</v>
      </c>
      <c r="P180" s="541" t="str">
        <f t="shared" si="122"/>
        <v/>
      </c>
      <c r="Q180" s="542" t="str">
        <f>IF(IF(TRIM(P180)="",FALSE,OR($P180&lt;Довідники!$J$8,$P180&gt;Довідники!$K$8)),"!","")</f>
        <v/>
      </c>
      <c r="R180" s="172"/>
      <c r="S180" s="169"/>
      <c r="T180" s="169"/>
      <c r="U180" s="549">
        <f t="shared" si="135"/>
        <v>0</v>
      </c>
      <c r="V180" s="539"/>
      <c r="W180" s="175"/>
      <c r="X180" s="176"/>
      <c r="Y180" s="172"/>
      <c r="Z180" s="169"/>
      <c r="AA180" s="169"/>
      <c r="AB180" s="549">
        <f t="shared" si="136"/>
        <v>0</v>
      </c>
      <c r="AC180" s="539"/>
      <c r="AD180" s="175"/>
      <c r="AE180" s="176"/>
      <c r="AF180" s="172"/>
      <c r="AG180" s="169"/>
      <c r="AH180" s="169"/>
      <c r="AI180" s="549">
        <f t="shared" si="137"/>
        <v>0</v>
      </c>
      <c r="AJ180" s="539"/>
      <c r="AK180" s="175"/>
      <c r="AL180" s="176"/>
      <c r="AM180" s="172"/>
      <c r="AN180" s="169"/>
      <c r="AO180" s="169"/>
      <c r="AP180" s="549">
        <f t="shared" si="138"/>
        <v>0</v>
      </c>
      <c r="AQ180" s="539"/>
      <c r="AR180" s="175"/>
      <c r="AS180" s="176"/>
      <c r="AT180" s="172"/>
      <c r="AU180" s="169"/>
      <c r="AV180" s="169"/>
      <c r="AW180" s="549">
        <f t="shared" si="139"/>
        <v>0</v>
      </c>
      <c r="AX180" s="539"/>
      <c r="AY180" s="175"/>
      <c r="AZ180" s="176"/>
      <c r="BA180" s="172"/>
      <c r="BB180" s="169"/>
      <c r="BC180" s="169"/>
      <c r="BD180" s="549">
        <f t="shared" si="140"/>
        <v>0</v>
      </c>
      <c r="BE180" s="539"/>
      <c r="BF180" s="175"/>
      <c r="BG180" s="176"/>
      <c r="BH180" s="172"/>
      <c r="BI180" s="169"/>
      <c r="BJ180" s="169"/>
      <c r="BK180" s="549">
        <f t="shared" si="141"/>
        <v>0</v>
      </c>
      <c r="BL180" s="539"/>
      <c r="BM180" s="175"/>
      <c r="BN180" s="176"/>
      <c r="BO180" s="172"/>
      <c r="BP180" s="169"/>
      <c r="BQ180" s="169"/>
      <c r="BR180" s="549">
        <f t="shared" si="142"/>
        <v>0</v>
      </c>
      <c r="BS180" s="539"/>
      <c r="BT180" s="175"/>
      <c r="BU180" s="176"/>
      <c r="BV180" s="172"/>
      <c r="BW180" s="169"/>
      <c r="BX180" s="169"/>
      <c r="BY180" s="549">
        <f t="shared" si="143"/>
        <v>0</v>
      </c>
      <c r="BZ180" s="539"/>
      <c r="CA180" s="175"/>
      <c r="CB180" s="176"/>
      <c r="CC180" s="172"/>
      <c r="CD180" s="169"/>
      <c r="CE180" s="169"/>
      <c r="CF180" s="549">
        <f t="shared" si="144"/>
        <v>0</v>
      </c>
      <c r="CG180" s="539"/>
      <c r="CH180" s="175"/>
      <c r="CI180" s="176"/>
      <c r="CJ180" s="172"/>
      <c r="CK180" s="169"/>
      <c r="CL180" s="169"/>
      <c r="CM180" s="549">
        <f t="shared" si="145"/>
        <v>0</v>
      </c>
      <c r="CN180" s="539"/>
      <c r="CO180" s="175"/>
      <c r="CP180" s="176"/>
      <c r="CQ180" s="172"/>
      <c r="CR180" s="169"/>
      <c r="CS180" s="169"/>
      <c r="CT180" s="549">
        <f t="shared" si="146"/>
        <v>0</v>
      </c>
      <c r="CU180" s="539"/>
      <c r="CV180" s="175"/>
      <c r="CW180" s="176"/>
      <c r="CX180" s="361"/>
      <c r="CY180" s="108"/>
      <c r="CZ180" s="108"/>
      <c r="DA180" s="549">
        <f t="shared" si="147"/>
        <v>0</v>
      </c>
      <c r="DB180" s="539"/>
      <c r="DC180" s="439"/>
      <c r="DD180" s="439"/>
      <c r="DE180" s="108"/>
      <c r="DF180" s="108"/>
      <c r="DG180" s="108"/>
      <c r="DH180" s="549">
        <f t="shared" si="148"/>
        <v>0</v>
      </c>
      <c r="DI180" s="539"/>
      <c r="DJ180" s="439"/>
      <c r="DK180" s="440"/>
      <c r="DL180" s="555">
        <f t="shared" ca="1" si="123"/>
        <v>0</v>
      </c>
      <c r="DM180" s="539">
        <f>DN180*Довідники!$H$2</f>
        <v>0</v>
      </c>
      <c r="DN180" s="549">
        <f t="shared" si="149"/>
        <v>0</v>
      </c>
      <c r="DO180" s="541" t="str">
        <f t="shared" si="150"/>
        <v xml:space="preserve"> </v>
      </c>
      <c r="DP180" s="556" t="str">
        <f>IF(OR(DO180&lt;Довідники!$J$3, DO180&gt;Довідники!$K$3), "!", "")</f>
        <v>!</v>
      </c>
      <c r="DQ180" s="557"/>
      <c r="DR180" s="558" t="str">
        <f t="shared" si="151"/>
        <v/>
      </c>
      <c r="DS180" s="528"/>
      <c r="DT180" s="555"/>
      <c r="DU180" s="539"/>
      <c r="DV180" s="539"/>
      <c r="DW180" s="540"/>
      <c r="DX180" s="557"/>
      <c r="DY180" s="568"/>
      <c r="DZ180" s="569"/>
      <c r="EA180" s="570"/>
      <c r="ED180" s="91" t="e">
        <f t="shared" ca="1" si="124"/>
        <v>#NAME?</v>
      </c>
      <c r="EE180" s="91" t="e">
        <f t="shared" ca="1" si="125"/>
        <v>#NAME?</v>
      </c>
      <c r="EF180" s="91" t="e">
        <f t="shared" ca="1" si="126"/>
        <v>#NAME?</v>
      </c>
      <c r="EG180" s="91" t="e">
        <f t="shared" ca="1" si="127"/>
        <v>#NAME?</v>
      </c>
      <c r="EH180" s="91" t="e">
        <f t="shared" ca="1" si="128"/>
        <v>#NAME?</v>
      </c>
      <c r="EI180" s="91" t="e">
        <f t="shared" ca="1" si="129"/>
        <v>#NAME?</v>
      </c>
      <c r="EJ180" s="91" t="e">
        <f t="shared" ca="1" si="130"/>
        <v>#NAME?</v>
      </c>
      <c r="EL180" s="207" t="str">
        <f t="shared" ca="1" si="134"/>
        <v/>
      </c>
      <c r="EM180" s="91" t="str">
        <f t="shared" si="131"/>
        <v/>
      </c>
      <c r="EN180" s="91" t="str" cm="1">
        <f t="array" ref="EN180">IF(OR(SUM(ISTEXT(R180:T180)*1,ISNUMBER(W180:X180)*1)&gt;0,SUM(ISTEXT(Y180:AA180)*1,ISNUMBER(AD180:AE180)*1)&gt;0,SUM(ISTEXT(AF180:AH180)*1,ISNUMBER(AK180:AL180)*1)&gt;0,SUM(ISTEXT(AM180:AO180)*1,ISNUMBER(AR180:AS180)*1)&gt;0,SUM(ISTEXT(AT180:AV180)*1,ISNUMBER(AY180:AZ180)*1)&gt;0,SUM(ISTEXT(BA180:BC180)*1,ISNUMBER(BF180:BG180)*1)&gt;0,SUM(ISTEXT(BH180:BJ180)*1,ISNUMBER(BM180:BN180)*1)&gt;0,SUM(ISTEXT(BO180:BQ180)*1,ISNUMBER(BT180:BU180)*1)&gt;0,SUM(ISTEXT(BV180:BX180)*1,ISNUMBER(CA180:CB180)*1)&gt;0,SUM(ISTEXT(CC180:CE180)*1,ISNUMBER(CH180:CI180)*1)&gt;0,SUM(ISTEXT(CJ180:CL180)*1,ISNUMBER(CO180:CP180)*1)&gt;0,SUM(ISTEXT(CQ180:CS180)*1,ISNUMBER(CV180:CW180)*1)&gt;0),"!","")</f>
        <v/>
      </c>
      <c r="EO180" s="91" t="e">
        <f t="shared" ca="1" si="132"/>
        <v>#NAME?</v>
      </c>
      <c r="EP180" s="74" t="e">
        <f t="shared" ca="1" si="133"/>
        <v>#NAME?</v>
      </c>
    </row>
    <row r="181" spans="1:146" hidden="1" x14ac:dyDescent="0.2">
      <c r="A181" s="528" t="e">
        <f ca="1">IF(AND(TRIM($B181)&lt;&gt;"",$E181&lt;&gt;"",$EP181=""),MAX($A$112:A180)+1,"")</f>
        <v>#NAME?</v>
      </c>
      <c r="B181" s="312"/>
      <c r="C181" s="531" t="str">
        <f>IF(ISBLANK(D181)=FALSE,VLOOKUP(D181,Довідники!$B$2:$C$45,2,FALSE),"")</f>
        <v/>
      </c>
      <c r="D181" s="410"/>
      <c r="E181" s="313"/>
      <c r="F181" s="538" t="str">
        <f>_xlfn.CONCAT(IF($X181=Довідники!$E$4,$R$4&amp;",",""),IF($AE181=Довідники!$E$4,$Y$4&amp;",",""),IF($AL181=Довідники!$E$4,$AF$4&amp;",",""),IF($AS181=Довідники!$E$4,$AM$4&amp;",",""),IF($AZ181=Довідники!$E$4,$AT$4&amp;",",""),IF($BG181=Довідники!$E$4,$BA$4&amp;",",""),IF($BN181=Довідники!$E$4,$BH$4&amp;",",""),IF($BU181=Довідники!$E$4,$BO$4&amp;",",""),IF($CB181=Довідники!$E$4,$BV$4&amp;",",""),IF($CI181=Довідники!$E$4,$CC$4&amp;",",""),IF($CP181=Довідники!$E$4,$CJ$4&amp;",",""),IF($CW181=Довідники!$E$4,$CQ$4&amp;",",""),IF($DD181=Довідники!$E$4,$CX$4&amp;",",""),IF($DK181=Довідники!$E$4,$DE$4&amp;",",""))</f>
        <v/>
      </c>
      <c r="G181" s="538" t="str">
        <f>_xlfn.CONCAT(IF($X181=Довідники!$E$3,$R$4&amp;",",""),IF($X181=Довідники!$E$5,$R$4&amp;"*,",""),IF($AE181=Довідники!$E$3,$Y$4&amp;",",""),IF($AE181=Довідники!$E$5,$Y$4&amp;"*,",""),IF($AL181=Довідники!$E$3,$AF$4&amp;",",""),IF($AL181=Довідники!$E$5,$AF$4&amp;"*,",""),IF($AS181=Довідники!$E$3,$AM$4&amp;",",""),IF($AS181=Довідники!$E$5,$AM$4&amp;"*,",""),IF($AZ181=Довідники!$E$3,$AT$4&amp;",",""),IF($AZ181=Довідники!$E$5,$AT$4&amp;"*,",""),IF($BG181=Довідники!$E$3,$BA$4&amp;",",""),IF($BG181=Довідники!$E$5,$BA$4&amp;"*,",""),IF($BN181=Довідники!$E$3,$BH$4&amp;",",""),IF($BN181=Довідники!$E$5,$BH$4&amp;"*,",""),IF($BU181=Довідники!$E$3,$BO$4&amp;",",""),IF($BU181=Довідники!$E$5,$BO$4&amp;"*,",""),IF($CB181=Довідники!$E$3,$BV$4&amp;",",""),IF($CB181=Довідники!$E$5,$BV$4&amp;"*,",""),IF($CI181=Довідники!$E$3,$CC$4&amp;",",""),IF($CI181=Довідники!$E$5,$CC$4&amp;"*,",""),IF($CP181=Довідники!$E$3,$CJ$4&amp;",",""),IF($CP181=Довідники!$E$5,$CJ$4&amp;"*,",""),IF($CW181=Довідники!$E$3,$CQ$4&amp;",",""),IF($CW181=Довідники!$E$5,$CQ$4&amp;"*,",""),IF($DD181=Довідники!$E$3,$CX$4&amp;",",""),IF($DD181=Довідники!$E$5,$CX$4&amp;"*,",""),IF($DK181=Довідники!$E$3,$DE$4&amp;",",""),IF($DK181=Довідники!$E$5,$DE$4&amp;"*,",""))</f>
        <v/>
      </c>
      <c r="H181" s="538" t="str">
        <f>_xlfn.CONCAT(IF($W181=Довідники!$N$4,$R$4&amp;",",""),IF($AD181=Довідники!$N$4,$Y$4&amp;",",""),IF($AK181=Довідники!$N$4,$AF$4&amp;",",""),IF($AR181=Довідники!$N$4,$AM$4&amp;",",""),IF($AY181=Довідники!$N$4,$AT$4&amp;",",""),IF($BF181=Довідники!$N$4,$BA$4&amp;",",""),IF($BM181=Довідники!$N$4,$BH$4&amp;",",""),IF($BT181=Довідники!$N$4,$BO$4&amp;",",""),IF($CA181=Довідники!$N$4,$BV$4&amp;",",""),IF($CH181=Довідники!$N$4,$CC$4&amp;",",""),IF($CO181=Довідники!$N$4,$CJ$4&amp;",",""),IF($CV181=Довідники!$N$4,$CQ$4&amp;",",""),IF($DC181=Довідники!$N$4,$CX$4&amp;",",""),IF($DJ181=Довідники!$N$4,$DE$4&amp;",",""))</f>
        <v/>
      </c>
      <c r="I181" s="538" t="str">
        <f>_xlfn.CONCAT(IF($W181=Довідники!$N$3,$R$4&amp;",",""),IF($AD181=Довідники!$N$3,$Y$4&amp;",",""),IF($AK181=Довідники!$N$3,$AF$4&amp;",",""),IF($AR181=Довідники!$N$3,$AM$4&amp;",",""),IF($AY181=Довідники!$N$3,$AT$4&amp;",",""),IF($BF181=Довідники!$N$3,$BA$4&amp;",",""),IF($BM181=Довідники!$N$3,$BH$4&amp;",",""),IF($BT181=Довідники!$N$3,$BO$4&amp;",",""),IF($CA181=Довідники!$N$3,$BV$4&amp;",",""),IF($CH181=Довідники!$N$3,$CC$4&amp;",",""),IF($CO181=Довідники!$N$3,$CJ$4&amp;",",""),IF($CV181=Довідники!$N$3,$CQ$4&amp;",",""),IF($DC181=Довідники!$N$3,$CX$4&amp;",",""),IF($DJ181=Довідники!$N$3,$DE$4&amp;",",""))</f>
        <v/>
      </c>
      <c r="J181" s="538"/>
      <c r="K181" s="538"/>
      <c r="L181" s="538">
        <f t="shared" ca="1" si="118"/>
        <v>0</v>
      </c>
      <c r="M181" s="539">
        <f t="shared" ca="1" si="119"/>
        <v>0</v>
      </c>
      <c r="N181" s="539">
        <f t="shared" ca="1" si="120"/>
        <v>0</v>
      </c>
      <c r="O181" s="540">
        <f t="shared" ca="1" si="121"/>
        <v>0</v>
      </c>
      <c r="P181" s="541" t="str">
        <f t="shared" si="122"/>
        <v/>
      </c>
      <c r="Q181" s="542" t="str">
        <f>IF(IF(TRIM(P181)="",FALSE,OR($P181&lt;Довідники!$J$8,$P181&gt;Довідники!$K$8)),"!","")</f>
        <v/>
      </c>
      <c r="R181" s="172"/>
      <c r="S181" s="169"/>
      <c r="T181" s="169"/>
      <c r="U181" s="549">
        <f t="shared" si="135"/>
        <v>0</v>
      </c>
      <c r="V181" s="539"/>
      <c r="W181" s="175"/>
      <c r="X181" s="176"/>
      <c r="Y181" s="172"/>
      <c r="Z181" s="169"/>
      <c r="AA181" s="169"/>
      <c r="AB181" s="549">
        <f t="shared" si="136"/>
        <v>0</v>
      </c>
      <c r="AC181" s="539"/>
      <c r="AD181" s="175"/>
      <c r="AE181" s="176"/>
      <c r="AF181" s="172"/>
      <c r="AG181" s="169"/>
      <c r="AH181" s="169"/>
      <c r="AI181" s="549">
        <f t="shared" si="137"/>
        <v>0</v>
      </c>
      <c r="AJ181" s="539"/>
      <c r="AK181" s="175"/>
      <c r="AL181" s="176"/>
      <c r="AM181" s="172"/>
      <c r="AN181" s="169"/>
      <c r="AO181" s="169"/>
      <c r="AP181" s="549">
        <f t="shared" si="138"/>
        <v>0</v>
      </c>
      <c r="AQ181" s="539"/>
      <c r="AR181" s="175"/>
      <c r="AS181" s="176"/>
      <c r="AT181" s="172"/>
      <c r="AU181" s="169"/>
      <c r="AV181" s="169"/>
      <c r="AW181" s="549">
        <f t="shared" si="139"/>
        <v>0</v>
      </c>
      <c r="AX181" s="539"/>
      <c r="AY181" s="175"/>
      <c r="AZ181" s="176"/>
      <c r="BA181" s="172"/>
      <c r="BB181" s="169"/>
      <c r="BC181" s="169"/>
      <c r="BD181" s="549">
        <f t="shared" si="140"/>
        <v>0</v>
      </c>
      <c r="BE181" s="539"/>
      <c r="BF181" s="175"/>
      <c r="BG181" s="176"/>
      <c r="BH181" s="172"/>
      <c r="BI181" s="169"/>
      <c r="BJ181" s="169"/>
      <c r="BK181" s="549">
        <f t="shared" si="141"/>
        <v>0</v>
      </c>
      <c r="BL181" s="539"/>
      <c r="BM181" s="175"/>
      <c r="BN181" s="176"/>
      <c r="BO181" s="172"/>
      <c r="BP181" s="169"/>
      <c r="BQ181" s="169"/>
      <c r="BR181" s="549">
        <f t="shared" si="142"/>
        <v>0</v>
      </c>
      <c r="BS181" s="539"/>
      <c r="BT181" s="175"/>
      <c r="BU181" s="176"/>
      <c r="BV181" s="172"/>
      <c r="BW181" s="169"/>
      <c r="BX181" s="169"/>
      <c r="BY181" s="549">
        <f t="shared" si="143"/>
        <v>0</v>
      </c>
      <c r="BZ181" s="539"/>
      <c r="CA181" s="175"/>
      <c r="CB181" s="176"/>
      <c r="CC181" s="172"/>
      <c r="CD181" s="169"/>
      <c r="CE181" s="169"/>
      <c r="CF181" s="549">
        <f t="shared" si="144"/>
        <v>0</v>
      </c>
      <c r="CG181" s="539"/>
      <c r="CH181" s="175"/>
      <c r="CI181" s="176"/>
      <c r="CJ181" s="172"/>
      <c r="CK181" s="169"/>
      <c r="CL181" s="169"/>
      <c r="CM181" s="549">
        <f t="shared" si="145"/>
        <v>0</v>
      </c>
      <c r="CN181" s="539"/>
      <c r="CO181" s="175"/>
      <c r="CP181" s="176"/>
      <c r="CQ181" s="172"/>
      <c r="CR181" s="169"/>
      <c r="CS181" s="169"/>
      <c r="CT181" s="549">
        <f t="shared" si="146"/>
        <v>0</v>
      </c>
      <c r="CU181" s="539"/>
      <c r="CV181" s="175"/>
      <c r="CW181" s="176"/>
      <c r="CX181" s="361"/>
      <c r="CY181" s="108"/>
      <c r="CZ181" s="108"/>
      <c r="DA181" s="549">
        <f t="shared" si="147"/>
        <v>0</v>
      </c>
      <c r="DB181" s="539"/>
      <c r="DC181" s="439"/>
      <c r="DD181" s="439"/>
      <c r="DE181" s="108"/>
      <c r="DF181" s="108"/>
      <c r="DG181" s="108"/>
      <c r="DH181" s="549">
        <f t="shared" si="148"/>
        <v>0</v>
      </c>
      <c r="DI181" s="539"/>
      <c r="DJ181" s="439"/>
      <c r="DK181" s="440"/>
      <c r="DL181" s="555">
        <f t="shared" ca="1" si="123"/>
        <v>0</v>
      </c>
      <c r="DM181" s="539">
        <f>DN181*Довідники!$H$2</f>
        <v>0</v>
      </c>
      <c r="DN181" s="549">
        <f t="shared" si="149"/>
        <v>0</v>
      </c>
      <c r="DO181" s="541" t="str">
        <f t="shared" si="150"/>
        <v xml:space="preserve"> </v>
      </c>
      <c r="DP181" s="556" t="str">
        <f>IF(OR(DO181&lt;Довідники!$J$3, DO181&gt;Довідники!$K$3), "!", "")</f>
        <v>!</v>
      </c>
      <c r="DQ181" s="557"/>
      <c r="DR181" s="558" t="str">
        <f t="shared" si="151"/>
        <v/>
      </c>
      <c r="DS181" s="528"/>
      <c r="DT181" s="555"/>
      <c r="DU181" s="539"/>
      <c r="DV181" s="539"/>
      <c r="DW181" s="540"/>
      <c r="DX181" s="557"/>
      <c r="DY181" s="568"/>
      <c r="DZ181" s="569"/>
      <c r="EA181" s="570"/>
      <c r="ED181" s="91" t="e">
        <f t="shared" ca="1" si="124"/>
        <v>#NAME?</v>
      </c>
      <c r="EE181" s="91" t="e">
        <f t="shared" ca="1" si="125"/>
        <v>#NAME?</v>
      </c>
      <c r="EF181" s="91" t="e">
        <f t="shared" ca="1" si="126"/>
        <v>#NAME?</v>
      </c>
      <c r="EG181" s="91" t="e">
        <f t="shared" ca="1" si="127"/>
        <v>#NAME?</v>
      </c>
      <c r="EH181" s="91" t="e">
        <f t="shared" ca="1" si="128"/>
        <v>#NAME?</v>
      </c>
      <c r="EI181" s="91" t="e">
        <f t="shared" ca="1" si="129"/>
        <v>#NAME?</v>
      </c>
      <c r="EJ181" s="91" t="e">
        <f t="shared" ca="1" si="130"/>
        <v>#NAME?</v>
      </c>
      <c r="EL181" s="207" t="str">
        <f t="shared" ca="1" si="134"/>
        <v/>
      </c>
      <c r="EM181" s="91" t="str">
        <f t="shared" si="131"/>
        <v/>
      </c>
      <c r="EN181" s="91" t="str" cm="1">
        <f t="array" ref="EN181">IF(OR(SUM(ISTEXT(R181:T181)*1,ISNUMBER(W181:X181)*1)&gt;0,SUM(ISTEXT(Y181:AA181)*1,ISNUMBER(AD181:AE181)*1)&gt;0,SUM(ISTEXT(AF181:AH181)*1,ISNUMBER(AK181:AL181)*1)&gt;0,SUM(ISTEXT(AM181:AO181)*1,ISNUMBER(AR181:AS181)*1)&gt;0,SUM(ISTEXT(AT181:AV181)*1,ISNUMBER(AY181:AZ181)*1)&gt;0,SUM(ISTEXT(BA181:BC181)*1,ISNUMBER(BF181:BG181)*1)&gt;0,SUM(ISTEXT(BH181:BJ181)*1,ISNUMBER(BM181:BN181)*1)&gt;0,SUM(ISTEXT(BO181:BQ181)*1,ISNUMBER(BT181:BU181)*1)&gt;0,SUM(ISTEXT(BV181:BX181)*1,ISNUMBER(CA181:CB181)*1)&gt;0,SUM(ISTEXT(CC181:CE181)*1,ISNUMBER(CH181:CI181)*1)&gt;0,SUM(ISTEXT(CJ181:CL181)*1,ISNUMBER(CO181:CP181)*1)&gt;0,SUM(ISTEXT(CQ181:CS181)*1,ISNUMBER(CV181:CW181)*1)&gt;0),"!","")</f>
        <v/>
      </c>
      <c r="EO181" s="91" t="e">
        <f t="shared" ca="1" si="132"/>
        <v>#NAME?</v>
      </c>
      <c r="EP181" s="74" t="e">
        <f t="shared" ca="1" si="133"/>
        <v>#NAME?</v>
      </c>
    </row>
    <row r="182" spans="1:146" hidden="1" x14ac:dyDescent="0.2">
      <c r="A182" s="528" t="e">
        <f ca="1">IF(AND(TRIM($B182)&lt;&gt;"",$E182&lt;&gt;"",$EP182=""),MAX($A$112:A181)+1,"")</f>
        <v>#NAME?</v>
      </c>
      <c r="B182" s="312"/>
      <c r="C182" s="531" t="str">
        <f>IF(ISBLANK(D182)=FALSE,VLOOKUP(D182,Довідники!$B$2:$C$45,2,FALSE),"")</f>
        <v/>
      </c>
      <c r="D182" s="410"/>
      <c r="E182" s="313"/>
      <c r="F182" s="538" t="str">
        <f>_xlfn.CONCAT(IF($X182=Довідники!$E$4,$R$4&amp;",",""),IF($AE182=Довідники!$E$4,$Y$4&amp;",",""),IF($AL182=Довідники!$E$4,$AF$4&amp;",",""),IF($AS182=Довідники!$E$4,$AM$4&amp;",",""),IF($AZ182=Довідники!$E$4,$AT$4&amp;",",""),IF($BG182=Довідники!$E$4,$BA$4&amp;",",""),IF($BN182=Довідники!$E$4,$BH$4&amp;",",""),IF($BU182=Довідники!$E$4,$BO$4&amp;",",""),IF($CB182=Довідники!$E$4,$BV$4&amp;",",""),IF($CI182=Довідники!$E$4,$CC$4&amp;",",""),IF($CP182=Довідники!$E$4,$CJ$4&amp;",",""),IF($CW182=Довідники!$E$4,$CQ$4&amp;",",""),IF($DD182=Довідники!$E$4,$CX$4&amp;",",""),IF($DK182=Довідники!$E$4,$DE$4&amp;",",""))</f>
        <v/>
      </c>
      <c r="G182" s="538" t="str">
        <f>_xlfn.CONCAT(IF($X182=Довідники!$E$3,$R$4&amp;",",""),IF($X182=Довідники!$E$5,$R$4&amp;"*,",""),IF($AE182=Довідники!$E$3,$Y$4&amp;",",""),IF($AE182=Довідники!$E$5,$Y$4&amp;"*,",""),IF($AL182=Довідники!$E$3,$AF$4&amp;",",""),IF($AL182=Довідники!$E$5,$AF$4&amp;"*,",""),IF($AS182=Довідники!$E$3,$AM$4&amp;",",""),IF($AS182=Довідники!$E$5,$AM$4&amp;"*,",""),IF($AZ182=Довідники!$E$3,$AT$4&amp;",",""),IF($AZ182=Довідники!$E$5,$AT$4&amp;"*,",""),IF($BG182=Довідники!$E$3,$BA$4&amp;",",""),IF($BG182=Довідники!$E$5,$BA$4&amp;"*,",""),IF($BN182=Довідники!$E$3,$BH$4&amp;",",""),IF($BN182=Довідники!$E$5,$BH$4&amp;"*,",""),IF($BU182=Довідники!$E$3,$BO$4&amp;",",""),IF($BU182=Довідники!$E$5,$BO$4&amp;"*,",""),IF($CB182=Довідники!$E$3,$BV$4&amp;",",""),IF($CB182=Довідники!$E$5,$BV$4&amp;"*,",""),IF($CI182=Довідники!$E$3,$CC$4&amp;",",""),IF($CI182=Довідники!$E$5,$CC$4&amp;"*,",""),IF($CP182=Довідники!$E$3,$CJ$4&amp;",",""),IF($CP182=Довідники!$E$5,$CJ$4&amp;"*,",""),IF($CW182=Довідники!$E$3,$CQ$4&amp;",",""),IF($CW182=Довідники!$E$5,$CQ$4&amp;"*,",""),IF($DD182=Довідники!$E$3,$CX$4&amp;",",""),IF($DD182=Довідники!$E$5,$CX$4&amp;"*,",""),IF($DK182=Довідники!$E$3,$DE$4&amp;",",""),IF($DK182=Довідники!$E$5,$DE$4&amp;"*,",""))</f>
        <v/>
      </c>
      <c r="H182" s="538" t="str">
        <f>_xlfn.CONCAT(IF($W182=Довідники!$N$4,$R$4&amp;",",""),IF($AD182=Довідники!$N$4,$Y$4&amp;",",""),IF($AK182=Довідники!$N$4,$AF$4&amp;",",""),IF($AR182=Довідники!$N$4,$AM$4&amp;",",""),IF($AY182=Довідники!$N$4,$AT$4&amp;",",""),IF($BF182=Довідники!$N$4,$BA$4&amp;",",""),IF($BM182=Довідники!$N$4,$BH$4&amp;",",""),IF($BT182=Довідники!$N$4,$BO$4&amp;",",""),IF($CA182=Довідники!$N$4,$BV$4&amp;",",""),IF($CH182=Довідники!$N$4,$CC$4&amp;",",""),IF($CO182=Довідники!$N$4,$CJ$4&amp;",",""),IF($CV182=Довідники!$N$4,$CQ$4&amp;",",""),IF($DC182=Довідники!$N$4,$CX$4&amp;",",""),IF($DJ182=Довідники!$N$4,$DE$4&amp;",",""))</f>
        <v/>
      </c>
      <c r="I182" s="538" t="str">
        <f>_xlfn.CONCAT(IF($W182=Довідники!$N$3,$R$4&amp;",",""),IF($AD182=Довідники!$N$3,$Y$4&amp;",",""),IF($AK182=Довідники!$N$3,$AF$4&amp;",",""),IF($AR182=Довідники!$N$3,$AM$4&amp;",",""),IF($AY182=Довідники!$N$3,$AT$4&amp;",",""),IF($BF182=Довідники!$N$3,$BA$4&amp;",",""),IF($BM182=Довідники!$N$3,$BH$4&amp;",",""),IF($BT182=Довідники!$N$3,$BO$4&amp;",",""),IF($CA182=Довідники!$N$3,$BV$4&amp;",",""),IF($CH182=Довідники!$N$3,$CC$4&amp;",",""),IF($CO182=Довідники!$N$3,$CJ$4&amp;",",""),IF($CV182=Довідники!$N$3,$CQ$4&amp;",",""),IF($DC182=Довідники!$N$3,$CX$4&amp;",",""),IF($DJ182=Довідники!$N$3,$DE$4&amp;",",""))</f>
        <v/>
      </c>
      <c r="J182" s="538"/>
      <c r="K182" s="538"/>
      <c r="L182" s="538">
        <f t="shared" ca="1" si="118"/>
        <v>0</v>
      </c>
      <c r="M182" s="539">
        <f t="shared" ca="1" si="119"/>
        <v>0</v>
      </c>
      <c r="N182" s="539">
        <f t="shared" ca="1" si="120"/>
        <v>0</v>
      </c>
      <c r="O182" s="540">
        <f t="shared" ca="1" si="121"/>
        <v>0</v>
      </c>
      <c r="P182" s="541" t="str">
        <f t="shared" si="122"/>
        <v/>
      </c>
      <c r="Q182" s="542" t="str">
        <f>IF(IF(TRIM(P182)="",FALSE,OR($P182&lt;Довідники!$J$8,$P182&gt;Довідники!$K$8)),"!","")</f>
        <v/>
      </c>
      <c r="R182" s="172"/>
      <c r="S182" s="169"/>
      <c r="T182" s="169"/>
      <c r="U182" s="549">
        <f t="shared" si="135"/>
        <v>0</v>
      </c>
      <c r="V182" s="539"/>
      <c r="W182" s="175"/>
      <c r="X182" s="176"/>
      <c r="Y182" s="172"/>
      <c r="Z182" s="169"/>
      <c r="AA182" s="169"/>
      <c r="AB182" s="549">
        <f t="shared" si="136"/>
        <v>0</v>
      </c>
      <c r="AC182" s="539"/>
      <c r="AD182" s="175"/>
      <c r="AE182" s="176"/>
      <c r="AF182" s="172"/>
      <c r="AG182" s="169"/>
      <c r="AH182" s="169"/>
      <c r="AI182" s="549">
        <f t="shared" si="137"/>
        <v>0</v>
      </c>
      <c r="AJ182" s="539"/>
      <c r="AK182" s="175"/>
      <c r="AL182" s="176"/>
      <c r="AM182" s="172"/>
      <c r="AN182" s="169"/>
      <c r="AO182" s="169"/>
      <c r="AP182" s="549">
        <f t="shared" si="138"/>
        <v>0</v>
      </c>
      <c r="AQ182" s="539"/>
      <c r="AR182" s="175"/>
      <c r="AS182" s="176"/>
      <c r="AT182" s="172"/>
      <c r="AU182" s="169"/>
      <c r="AV182" s="169"/>
      <c r="AW182" s="549">
        <f t="shared" si="139"/>
        <v>0</v>
      </c>
      <c r="AX182" s="539"/>
      <c r="AY182" s="175"/>
      <c r="AZ182" s="176"/>
      <c r="BA182" s="172"/>
      <c r="BB182" s="169"/>
      <c r="BC182" s="169"/>
      <c r="BD182" s="549">
        <f t="shared" si="140"/>
        <v>0</v>
      </c>
      <c r="BE182" s="539"/>
      <c r="BF182" s="175"/>
      <c r="BG182" s="176"/>
      <c r="BH182" s="172"/>
      <c r="BI182" s="169"/>
      <c r="BJ182" s="169"/>
      <c r="BK182" s="549">
        <f t="shared" si="141"/>
        <v>0</v>
      </c>
      <c r="BL182" s="539"/>
      <c r="BM182" s="175"/>
      <c r="BN182" s="176"/>
      <c r="BO182" s="172"/>
      <c r="BP182" s="169"/>
      <c r="BQ182" s="169"/>
      <c r="BR182" s="549">
        <f t="shared" si="142"/>
        <v>0</v>
      </c>
      <c r="BS182" s="539"/>
      <c r="BT182" s="175"/>
      <c r="BU182" s="176"/>
      <c r="BV182" s="172"/>
      <c r="BW182" s="169"/>
      <c r="BX182" s="169"/>
      <c r="BY182" s="549">
        <f t="shared" si="143"/>
        <v>0</v>
      </c>
      <c r="BZ182" s="539"/>
      <c r="CA182" s="175"/>
      <c r="CB182" s="176"/>
      <c r="CC182" s="172"/>
      <c r="CD182" s="169"/>
      <c r="CE182" s="169"/>
      <c r="CF182" s="549">
        <f t="shared" si="144"/>
        <v>0</v>
      </c>
      <c r="CG182" s="539"/>
      <c r="CH182" s="175"/>
      <c r="CI182" s="176"/>
      <c r="CJ182" s="172"/>
      <c r="CK182" s="169"/>
      <c r="CL182" s="169"/>
      <c r="CM182" s="549">
        <f t="shared" si="145"/>
        <v>0</v>
      </c>
      <c r="CN182" s="539"/>
      <c r="CO182" s="175"/>
      <c r="CP182" s="176"/>
      <c r="CQ182" s="172"/>
      <c r="CR182" s="169"/>
      <c r="CS182" s="169"/>
      <c r="CT182" s="549">
        <f t="shared" si="146"/>
        <v>0</v>
      </c>
      <c r="CU182" s="539"/>
      <c r="CV182" s="175"/>
      <c r="CW182" s="176"/>
      <c r="CX182" s="361"/>
      <c r="CY182" s="108"/>
      <c r="CZ182" s="108"/>
      <c r="DA182" s="549">
        <f t="shared" si="147"/>
        <v>0</v>
      </c>
      <c r="DB182" s="539"/>
      <c r="DC182" s="439"/>
      <c r="DD182" s="439"/>
      <c r="DE182" s="108"/>
      <c r="DF182" s="108"/>
      <c r="DG182" s="108"/>
      <c r="DH182" s="549">
        <f t="shared" si="148"/>
        <v>0</v>
      </c>
      <c r="DI182" s="539"/>
      <c r="DJ182" s="439"/>
      <c r="DK182" s="440"/>
      <c r="DL182" s="555">
        <f t="shared" ca="1" si="123"/>
        <v>0</v>
      </c>
      <c r="DM182" s="539">
        <f>DN182*Довідники!$H$2</f>
        <v>0</v>
      </c>
      <c r="DN182" s="549">
        <f t="shared" si="149"/>
        <v>0</v>
      </c>
      <c r="DO182" s="541" t="str">
        <f t="shared" si="150"/>
        <v xml:space="preserve"> </v>
      </c>
      <c r="DP182" s="556" t="str">
        <f>IF(OR(DO182&lt;Довідники!$J$3, DO182&gt;Довідники!$K$3), "!", "")</f>
        <v>!</v>
      </c>
      <c r="DQ182" s="557"/>
      <c r="DR182" s="558" t="str">
        <f t="shared" si="151"/>
        <v/>
      </c>
      <c r="DS182" s="528"/>
      <c r="DT182" s="555"/>
      <c r="DU182" s="539"/>
      <c r="DV182" s="539"/>
      <c r="DW182" s="540"/>
      <c r="DX182" s="557"/>
      <c r="DY182" s="568"/>
      <c r="DZ182" s="569"/>
      <c r="EA182" s="570"/>
      <c r="ED182" s="91" t="e">
        <f t="shared" ca="1" si="124"/>
        <v>#NAME?</v>
      </c>
      <c r="EE182" s="91" t="e">
        <f t="shared" ca="1" si="125"/>
        <v>#NAME?</v>
      </c>
      <c r="EF182" s="91" t="e">
        <f t="shared" ca="1" si="126"/>
        <v>#NAME?</v>
      </c>
      <c r="EG182" s="91" t="e">
        <f t="shared" ca="1" si="127"/>
        <v>#NAME?</v>
      </c>
      <c r="EH182" s="91" t="e">
        <f t="shared" ca="1" si="128"/>
        <v>#NAME?</v>
      </c>
      <c r="EI182" s="91" t="e">
        <f t="shared" ca="1" si="129"/>
        <v>#NAME?</v>
      </c>
      <c r="EJ182" s="91" t="e">
        <f t="shared" ca="1" si="130"/>
        <v>#NAME?</v>
      </c>
      <c r="EL182" s="207" t="str">
        <f t="shared" ca="1" si="134"/>
        <v/>
      </c>
      <c r="EM182" s="91" t="str">
        <f t="shared" si="131"/>
        <v/>
      </c>
      <c r="EN182" s="91" t="str" cm="1">
        <f t="array" ref="EN182">IF(OR(SUM(ISTEXT(R182:T182)*1,ISNUMBER(W182:X182)*1)&gt;0,SUM(ISTEXT(Y182:AA182)*1,ISNUMBER(AD182:AE182)*1)&gt;0,SUM(ISTEXT(AF182:AH182)*1,ISNUMBER(AK182:AL182)*1)&gt;0,SUM(ISTEXT(AM182:AO182)*1,ISNUMBER(AR182:AS182)*1)&gt;0,SUM(ISTEXT(AT182:AV182)*1,ISNUMBER(AY182:AZ182)*1)&gt;0,SUM(ISTEXT(BA182:BC182)*1,ISNUMBER(BF182:BG182)*1)&gt;0,SUM(ISTEXT(BH182:BJ182)*1,ISNUMBER(BM182:BN182)*1)&gt;0,SUM(ISTEXT(BO182:BQ182)*1,ISNUMBER(BT182:BU182)*1)&gt;0,SUM(ISTEXT(BV182:BX182)*1,ISNUMBER(CA182:CB182)*1)&gt;0,SUM(ISTEXT(CC182:CE182)*1,ISNUMBER(CH182:CI182)*1)&gt;0,SUM(ISTEXT(CJ182:CL182)*1,ISNUMBER(CO182:CP182)*1)&gt;0,SUM(ISTEXT(CQ182:CS182)*1,ISNUMBER(CV182:CW182)*1)&gt;0),"!","")</f>
        <v/>
      </c>
      <c r="EO182" s="91" t="e">
        <f t="shared" ca="1" si="132"/>
        <v>#NAME?</v>
      </c>
      <c r="EP182" s="74" t="e">
        <f t="shared" ca="1" si="133"/>
        <v>#NAME?</v>
      </c>
    </row>
    <row r="183" spans="1:146" hidden="1" x14ac:dyDescent="0.2">
      <c r="A183" s="528" t="e">
        <f ca="1">IF(AND(TRIM($B183)&lt;&gt;"",$E183&lt;&gt;"",$EP183=""),MAX($A$112:A182)+1,"")</f>
        <v>#NAME?</v>
      </c>
      <c r="B183" s="312"/>
      <c r="C183" s="531" t="str">
        <f>IF(ISBLANK(D183)=FALSE,VLOOKUP(D183,Довідники!$B$2:$C$45,2,FALSE),"")</f>
        <v/>
      </c>
      <c r="D183" s="410"/>
      <c r="E183" s="313"/>
      <c r="F183" s="538" t="str">
        <f>_xlfn.CONCAT(IF($X183=Довідники!$E$4,$R$4&amp;",",""),IF($AE183=Довідники!$E$4,$Y$4&amp;",",""),IF($AL183=Довідники!$E$4,$AF$4&amp;",",""),IF($AS183=Довідники!$E$4,$AM$4&amp;",",""),IF($AZ183=Довідники!$E$4,$AT$4&amp;",",""),IF($BG183=Довідники!$E$4,$BA$4&amp;",",""),IF($BN183=Довідники!$E$4,$BH$4&amp;",",""),IF($BU183=Довідники!$E$4,$BO$4&amp;",",""),IF($CB183=Довідники!$E$4,$BV$4&amp;",",""),IF($CI183=Довідники!$E$4,$CC$4&amp;",",""),IF($CP183=Довідники!$E$4,$CJ$4&amp;",",""),IF($CW183=Довідники!$E$4,$CQ$4&amp;",",""),IF($DD183=Довідники!$E$4,$CX$4&amp;",",""),IF($DK183=Довідники!$E$4,$DE$4&amp;",",""))</f>
        <v/>
      </c>
      <c r="G183" s="538" t="str">
        <f>_xlfn.CONCAT(IF($X183=Довідники!$E$3,$R$4&amp;",",""),IF($X183=Довідники!$E$5,$R$4&amp;"*,",""),IF($AE183=Довідники!$E$3,$Y$4&amp;",",""),IF($AE183=Довідники!$E$5,$Y$4&amp;"*,",""),IF($AL183=Довідники!$E$3,$AF$4&amp;",",""),IF($AL183=Довідники!$E$5,$AF$4&amp;"*,",""),IF($AS183=Довідники!$E$3,$AM$4&amp;",",""),IF($AS183=Довідники!$E$5,$AM$4&amp;"*,",""),IF($AZ183=Довідники!$E$3,$AT$4&amp;",",""),IF($AZ183=Довідники!$E$5,$AT$4&amp;"*,",""),IF($BG183=Довідники!$E$3,$BA$4&amp;",",""),IF($BG183=Довідники!$E$5,$BA$4&amp;"*,",""),IF($BN183=Довідники!$E$3,$BH$4&amp;",",""),IF($BN183=Довідники!$E$5,$BH$4&amp;"*,",""),IF($BU183=Довідники!$E$3,$BO$4&amp;",",""),IF($BU183=Довідники!$E$5,$BO$4&amp;"*,",""),IF($CB183=Довідники!$E$3,$BV$4&amp;",",""),IF($CB183=Довідники!$E$5,$BV$4&amp;"*,",""),IF($CI183=Довідники!$E$3,$CC$4&amp;",",""),IF($CI183=Довідники!$E$5,$CC$4&amp;"*,",""),IF($CP183=Довідники!$E$3,$CJ$4&amp;",",""),IF($CP183=Довідники!$E$5,$CJ$4&amp;"*,",""),IF($CW183=Довідники!$E$3,$CQ$4&amp;",",""),IF($CW183=Довідники!$E$5,$CQ$4&amp;"*,",""),IF($DD183=Довідники!$E$3,$CX$4&amp;",",""),IF($DD183=Довідники!$E$5,$CX$4&amp;"*,",""),IF($DK183=Довідники!$E$3,$DE$4&amp;",",""),IF($DK183=Довідники!$E$5,$DE$4&amp;"*,",""))</f>
        <v/>
      </c>
      <c r="H183" s="538" t="str">
        <f>_xlfn.CONCAT(IF($W183=Довідники!$N$4,$R$4&amp;",",""),IF($AD183=Довідники!$N$4,$Y$4&amp;",",""),IF($AK183=Довідники!$N$4,$AF$4&amp;",",""),IF($AR183=Довідники!$N$4,$AM$4&amp;",",""),IF($AY183=Довідники!$N$4,$AT$4&amp;",",""),IF($BF183=Довідники!$N$4,$BA$4&amp;",",""),IF($BM183=Довідники!$N$4,$BH$4&amp;",",""),IF($BT183=Довідники!$N$4,$BO$4&amp;",",""),IF($CA183=Довідники!$N$4,$BV$4&amp;",",""),IF($CH183=Довідники!$N$4,$CC$4&amp;",",""),IF($CO183=Довідники!$N$4,$CJ$4&amp;",",""),IF($CV183=Довідники!$N$4,$CQ$4&amp;",",""),IF($DC183=Довідники!$N$4,$CX$4&amp;",",""),IF($DJ183=Довідники!$N$4,$DE$4&amp;",",""))</f>
        <v/>
      </c>
      <c r="I183" s="538" t="str">
        <f>_xlfn.CONCAT(IF($W183=Довідники!$N$3,$R$4&amp;",",""),IF($AD183=Довідники!$N$3,$Y$4&amp;",",""),IF($AK183=Довідники!$N$3,$AF$4&amp;",",""),IF($AR183=Довідники!$N$3,$AM$4&amp;",",""),IF($AY183=Довідники!$N$3,$AT$4&amp;",",""),IF($BF183=Довідники!$N$3,$BA$4&amp;",",""),IF($BM183=Довідники!$N$3,$BH$4&amp;",",""),IF($BT183=Довідники!$N$3,$BO$4&amp;",",""),IF($CA183=Довідники!$N$3,$BV$4&amp;",",""),IF($CH183=Довідники!$N$3,$CC$4&amp;",",""),IF($CO183=Довідники!$N$3,$CJ$4&amp;",",""),IF($CV183=Довідники!$N$3,$CQ$4&amp;",",""),IF($DC183=Довідники!$N$3,$CX$4&amp;",",""),IF($DJ183=Довідники!$N$3,$DE$4&amp;",",""))</f>
        <v/>
      </c>
      <c r="J183" s="538"/>
      <c r="K183" s="538"/>
      <c r="L183" s="538">
        <f t="shared" ca="1" si="118"/>
        <v>0</v>
      </c>
      <c r="M183" s="539">
        <f t="shared" ca="1" si="119"/>
        <v>0</v>
      </c>
      <c r="N183" s="539">
        <f t="shared" ca="1" si="120"/>
        <v>0</v>
      </c>
      <c r="O183" s="540">
        <f t="shared" ca="1" si="121"/>
        <v>0</v>
      </c>
      <c r="P183" s="541" t="str">
        <f t="shared" si="122"/>
        <v/>
      </c>
      <c r="Q183" s="542" t="str">
        <f>IF(IF(TRIM(P183)="",FALSE,OR($P183&lt;Довідники!$J$8,$P183&gt;Довідники!$K$8)),"!","")</f>
        <v/>
      </c>
      <c r="R183" s="172"/>
      <c r="S183" s="169"/>
      <c r="T183" s="169"/>
      <c r="U183" s="549">
        <f t="shared" si="135"/>
        <v>0</v>
      </c>
      <c r="V183" s="539"/>
      <c r="W183" s="175"/>
      <c r="X183" s="176"/>
      <c r="Y183" s="172"/>
      <c r="Z183" s="169"/>
      <c r="AA183" s="169"/>
      <c r="AB183" s="549">
        <f t="shared" si="136"/>
        <v>0</v>
      </c>
      <c r="AC183" s="539"/>
      <c r="AD183" s="175"/>
      <c r="AE183" s="176"/>
      <c r="AF183" s="172"/>
      <c r="AG183" s="169"/>
      <c r="AH183" s="169"/>
      <c r="AI183" s="549">
        <f t="shared" si="137"/>
        <v>0</v>
      </c>
      <c r="AJ183" s="539"/>
      <c r="AK183" s="175"/>
      <c r="AL183" s="176"/>
      <c r="AM183" s="172"/>
      <c r="AN183" s="169"/>
      <c r="AO183" s="169"/>
      <c r="AP183" s="549">
        <f t="shared" si="138"/>
        <v>0</v>
      </c>
      <c r="AQ183" s="539"/>
      <c r="AR183" s="175"/>
      <c r="AS183" s="176"/>
      <c r="AT183" s="172"/>
      <c r="AU183" s="169"/>
      <c r="AV183" s="169"/>
      <c r="AW183" s="549">
        <f t="shared" si="139"/>
        <v>0</v>
      </c>
      <c r="AX183" s="539"/>
      <c r="AY183" s="175"/>
      <c r="AZ183" s="176"/>
      <c r="BA183" s="172"/>
      <c r="BB183" s="169"/>
      <c r="BC183" s="169"/>
      <c r="BD183" s="549">
        <f t="shared" si="140"/>
        <v>0</v>
      </c>
      <c r="BE183" s="539"/>
      <c r="BF183" s="175"/>
      <c r="BG183" s="176"/>
      <c r="BH183" s="172"/>
      <c r="BI183" s="169"/>
      <c r="BJ183" s="169"/>
      <c r="BK183" s="549">
        <f t="shared" si="141"/>
        <v>0</v>
      </c>
      <c r="BL183" s="539"/>
      <c r="BM183" s="175"/>
      <c r="BN183" s="176"/>
      <c r="BO183" s="172"/>
      <c r="BP183" s="169"/>
      <c r="BQ183" s="169"/>
      <c r="BR183" s="549">
        <f t="shared" si="142"/>
        <v>0</v>
      </c>
      <c r="BS183" s="539"/>
      <c r="BT183" s="175"/>
      <c r="BU183" s="176"/>
      <c r="BV183" s="172"/>
      <c r="BW183" s="169"/>
      <c r="BX183" s="169"/>
      <c r="BY183" s="549">
        <f t="shared" si="143"/>
        <v>0</v>
      </c>
      <c r="BZ183" s="539"/>
      <c r="CA183" s="175"/>
      <c r="CB183" s="176"/>
      <c r="CC183" s="172"/>
      <c r="CD183" s="169"/>
      <c r="CE183" s="169"/>
      <c r="CF183" s="549">
        <f t="shared" si="144"/>
        <v>0</v>
      </c>
      <c r="CG183" s="539"/>
      <c r="CH183" s="175"/>
      <c r="CI183" s="176"/>
      <c r="CJ183" s="172"/>
      <c r="CK183" s="169"/>
      <c r="CL183" s="169"/>
      <c r="CM183" s="549">
        <f t="shared" si="145"/>
        <v>0</v>
      </c>
      <c r="CN183" s="539"/>
      <c r="CO183" s="175"/>
      <c r="CP183" s="176"/>
      <c r="CQ183" s="172"/>
      <c r="CR183" s="169"/>
      <c r="CS183" s="169"/>
      <c r="CT183" s="549">
        <f t="shared" si="146"/>
        <v>0</v>
      </c>
      <c r="CU183" s="539"/>
      <c r="CV183" s="175"/>
      <c r="CW183" s="176"/>
      <c r="CX183" s="361"/>
      <c r="CY183" s="108"/>
      <c r="CZ183" s="108"/>
      <c r="DA183" s="549">
        <f t="shared" si="147"/>
        <v>0</v>
      </c>
      <c r="DB183" s="539"/>
      <c r="DC183" s="439"/>
      <c r="DD183" s="439"/>
      <c r="DE183" s="108"/>
      <c r="DF183" s="108"/>
      <c r="DG183" s="108"/>
      <c r="DH183" s="549">
        <f t="shared" si="148"/>
        <v>0</v>
      </c>
      <c r="DI183" s="539"/>
      <c r="DJ183" s="439"/>
      <c r="DK183" s="440"/>
      <c r="DL183" s="555">
        <f t="shared" ca="1" si="123"/>
        <v>0</v>
      </c>
      <c r="DM183" s="539">
        <f>DN183*Довідники!$H$2</f>
        <v>0</v>
      </c>
      <c r="DN183" s="549">
        <f t="shared" si="149"/>
        <v>0</v>
      </c>
      <c r="DO183" s="541" t="str">
        <f t="shared" si="150"/>
        <v xml:space="preserve"> </v>
      </c>
      <c r="DP183" s="556" t="str">
        <f>IF(OR(DO183&lt;Довідники!$J$3, DO183&gt;Довідники!$K$3), "!", "")</f>
        <v>!</v>
      </c>
      <c r="DQ183" s="557"/>
      <c r="DR183" s="558" t="str">
        <f t="shared" si="151"/>
        <v/>
      </c>
      <c r="DS183" s="528"/>
      <c r="DT183" s="555"/>
      <c r="DU183" s="539"/>
      <c r="DV183" s="539"/>
      <c r="DW183" s="540"/>
      <c r="DX183" s="557"/>
      <c r="DY183" s="568"/>
      <c r="DZ183" s="569"/>
      <c r="EA183" s="570"/>
      <c r="ED183" s="91" t="e">
        <f t="shared" ca="1" si="124"/>
        <v>#NAME?</v>
      </c>
      <c r="EE183" s="91" t="e">
        <f t="shared" ca="1" si="125"/>
        <v>#NAME?</v>
      </c>
      <c r="EF183" s="91" t="e">
        <f t="shared" ca="1" si="126"/>
        <v>#NAME?</v>
      </c>
      <c r="EG183" s="91" t="e">
        <f t="shared" ca="1" si="127"/>
        <v>#NAME?</v>
      </c>
      <c r="EH183" s="91" t="e">
        <f t="shared" ca="1" si="128"/>
        <v>#NAME?</v>
      </c>
      <c r="EI183" s="91" t="e">
        <f t="shared" ca="1" si="129"/>
        <v>#NAME?</v>
      </c>
      <c r="EJ183" s="91" t="e">
        <f t="shared" ca="1" si="130"/>
        <v>#NAME?</v>
      </c>
      <c r="EL183" s="207" t="str">
        <f t="shared" ca="1" si="134"/>
        <v/>
      </c>
      <c r="EM183" s="91" t="str">
        <f t="shared" si="131"/>
        <v/>
      </c>
      <c r="EN183" s="91" t="str" cm="1">
        <f t="array" ref="EN183">IF(OR(SUM(ISTEXT(R183:T183)*1,ISNUMBER(W183:X183)*1)&gt;0,SUM(ISTEXT(Y183:AA183)*1,ISNUMBER(AD183:AE183)*1)&gt;0,SUM(ISTEXT(AF183:AH183)*1,ISNUMBER(AK183:AL183)*1)&gt;0,SUM(ISTEXT(AM183:AO183)*1,ISNUMBER(AR183:AS183)*1)&gt;0,SUM(ISTEXT(AT183:AV183)*1,ISNUMBER(AY183:AZ183)*1)&gt;0,SUM(ISTEXT(BA183:BC183)*1,ISNUMBER(BF183:BG183)*1)&gt;0,SUM(ISTEXT(BH183:BJ183)*1,ISNUMBER(BM183:BN183)*1)&gt;0,SUM(ISTEXT(BO183:BQ183)*1,ISNUMBER(BT183:BU183)*1)&gt;0,SUM(ISTEXT(BV183:BX183)*1,ISNUMBER(CA183:CB183)*1)&gt;0,SUM(ISTEXT(CC183:CE183)*1,ISNUMBER(CH183:CI183)*1)&gt;0,SUM(ISTEXT(CJ183:CL183)*1,ISNUMBER(CO183:CP183)*1)&gt;0,SUM(ISTEXT(CQ183:CS183)*1,ISNUMBER(CV183:CW183)*1)&gt;0),"!","")</f>
        <v/>
      </c>
      <c r="EO183" s="91" t="e">
        <f t="shared" ca="1" si="132"/>
        <v>#NAME?</v>
      </c>
      <c r="EP183" s="74" t="e">
        <f t="shared" ca="1" si="133"/>
        <v>#NAME?</v>
      </c>
    </row>
    <row r="184" spans="1:146" hidden="1" x14ac:dyDescent="0.2">
      <c r="A184" s="528" t="e">
        <f ca="1">IF(AND(TRIM($B184)&lt;&gt;"",$E184&lt;&gt;"",$EP184=""),MAX($A$112:A183)+1,"")</f>
        <v>#NAME?</v>
      </c>
      <c r="B184" s="312"/>
      <c r="C184" s="531" t="str">
        <f>IF(ISBLANK(D184)=FALSE,VLOOKUP(D184,Довідники!$B$2:$C$45,2,FALSE),"")</f>
        <v/>
      </c>
      <c r="D184" s="410"/>
      <c r="E184" s="313"/>
      <c r="F184" s="538" t="str">
        <f>_xlfn.CONCAT(IF($X184=Довідники!$E$4,$R$4&amp;",",""),IF($AE184=Довідники!$E$4,$Y$4&amp;",",""),IF($AL184=Довідники!$E$4,$AF$4&amp;",",""),IF($AS184=Довідники!$E$4,$AM$4&amp;",",""),IF($AZ184=Довідники!$E$4,$AT$4&amp;",",""),IF($BG184=Довідники!$E$4,$BA$4&amp;",",""),IF($BN184=Довідники!$E$4,$BH$4&amp;",",""),IF($BU184=Довідники!$E$4,$BO$4&amp;",",""),IF($CB184=Довідники!$E$4,$BV$4&amp;",",""),IF($CI184=Довідники!$E$4,$CC$4&amp;",",""),IF($CP184=Довідники!$E$4,$CJ$4&amp;",",""),IF($CW184=Довідники!$E$4,$CQ$4&amp;",",""),IF($DD184=Довідники!$E$4,$CX$4&amp;",",""),IF($DK184=Довідники!$E$4,$DE$4&amp;",",""))</f>
        <v/>
      </c>
      <c r="G184" s="538" t="str">
        <f>_xlfn.CONCAT(IF($X184=Довідники!$E$3,$R$4&amp;",",""),IF($X184=Довідники!$E$5,$R$4&amp;"*,",""),IF($AE184=Довідники!$E$3,$Y$4&amp;",",""),IF($AE184=Довідники!$E$5,$Y$4&amp;"*,",""),IF($AL184=Довідники!$E$3,$AF$4&amp;",",""),IF($AL184=Довідники!$E$5,$AF$4&amp;"*,",""),IF($AS184=Довідники!$E$3,$AM$4&amp;",",""),IF($AS184=Довідники!$E$5,$AM$4&amp;"*,",""),IF($AZ184=Довідники!$E$3,$AT$4&amp;",",""),IF($AZ184=Довідники!$E$5,$AT$4&amp;"*,",""),IF($BG184=Довідники!$E$3,$BA$4&amp;",",""),IF($BG184=Довідники!$E$5,$BA$4&amp;"*,",""),IF($BN184=Довідники!$E$3,$BH$4&amp;",",""),IF($BN184=Довідники!$E$5,$BH$4&amp;"*,",""),IF($BU184=Довідники!$E$3,$BO$4&amp;",",""),IF($BU184=Довідники!$E$5,$BO$4&amp;"*,",""),IF($CB184=Довідники!$E$3,$BV$4&amp;",",""),IF($CB184=Довідники!$E$5,$BV$4&amp;"*,",""),IF($CI184=Довідники!$E$3,$CC$4&amp;",",""),IF($CI184=Довідники!$E$5,$CC$4&amp;"*,",""),IF($CP184=Довідники!$E$3,$CJ$4&amp;",",""),IF($CP184=Довідники!$E$5,$CJ$4&amp;"*,",""),IF($CW184=Довідники!$E$3,$CQ$4&amp;",",""),IF($CW184=Довідники!$E$5,$CQ$4&amp;"*,",""),IF($DD184=Довідники!$E$3,$CX$4&amp;",",""),IF($DD184=Довідники!$E$5,$CX$4&amp;"*,",""),IF($DK184=Довідники!$E$3,$DE$4&amp;",",""),IF($DK184=Довідники!$E$5,$DE$4&amp;"*,",""))</f>
        <v/>
      </c>
      <c r="H184" s="538" t="str">
        <f>_xlfn.CONCAT(IF($W184=Довідники!$N$4,$R$4&amp;",",""),IF($AD184=Довідники!$N$4,$Y$4&amp;",",""),IF($AK184=Довідники!$N$4,$AF$4&amp;",",""),IF($AR184=Довідники!$N$4,$AM$4&amp;",",""),IF($AY184=Довідники!$N$4,$AT$4&amp;",",""),IF($BF184=Довідники!$N$4,$BA$4&amp;",",""),IF($BM184=Довідники!$N$4,$BH$4&amp;",",""),IF($BT184=Довідники!$N$4,$BO$4&amp;",",""),IF($CA184=Довідники!$N$4,$BV$4&amp;",",""),IF($CH184=Довідники!$N$4,$CC$4&amp;",",""),IF($CO184=Довідники!$N$4,$CJ$4&amp;",",""),IF($CV184=Довідники!$N$4,$CQ$4&amp;",",""),IF($DC184=Довідники!$N$4,$CX$4&amp;",",""),IF($DJ184=Довідники!$N$4,$DE$4&amp;",",""))</f>
        <v/>
      </c>
      <c r="I184" s="538" t="str">
        <f>_xlfn.CONCAT(IF($W184=Довідники!$N$3,$R$4&amp;",",""),IF($AD184=Довідники!$N$3,$Y$4&amp;",",""),IF($AK184=Довідники!$N$3,$AF$4&amp;",",""),IF($AR184=Довідники!$N$3,$AM$4&amp;",",""),IF($AY184=Довідники!$N$3,$AT$4&amp;",",""),IF($BF184=Довідники!$N$3,$BA$4&amp;",",""),IF($BM184=Довідники!$N$3,$BH$4&amp;",",""),IF($BT184=Довідники!$N$3,$BO$4&amp;",",""),IF($CA184=Довідники!$N$3,$BV$4&amp;",",""),IF($CH184=Довідники!$N$3,$CC$4&amp;",",""),IF($CO184=Довідники!$N$3,$CJ$4&amp;",",""),IF($CV184=Довідники!$N$3,$CQ$4&amp;",",""),IF($DC184=Довідники!$N$3,$CX$4&amp;",",""),IF($DJ184=Довідники!$N$3,$DE$4&amp;",",""))</f>
        <v/>
      </c>
      <c r="J184" s="538"/>
      <c r="K184" s="538"/>
      <c r="L184" s="538">
        <f t="shared" ca="1" si="118"/>
        <v>0</v>
      </c>
      <c r="M184" s="539">
        <f t="shared" ca="1" si="119"/>
        <v>0</v>
      </c>
      <c r="N184" s="539">
        <f t="shared" ca="1" si="120"/>
        <v>0</v>
      </c>
      <c r="O184" s="540">
        <f t="shared" ca="1" si="121"/>
        <v>0</v>
      </c>
      <c r="P184" s="541" t="str">
        <f t="shared" si="122"/>
        <v/>
      </c>
      <c r="Q184" s="542" t="str">
        <f>IF(IF(TRIM(P184)="",FALSE,OR($P184&lt;Довідники!$J$8,$P184&gt;Довідники!$K$8)),"!","")</f>
        <v/>
      </c>
      <c r="R184" s="172"/>
      <c r="S184" s="169"/>
      <c r="T184" s="169"/>
      <c r="U184" s="549">
        <f t="shared" si="135"/>
        <v>0</v>
      </c>
      <c r="V184" s="539"/>
      <c r="W184" s="175"/>
      <c r="X184" s="176"/>
      <c r="Y184" s="172"/>
      <c r="Z184" s="169"/>
      <c r="AA184" s="169"/>
      <c r="AB184" s="549">
        <f t="shared" si="136"/>
        <v>0</v>
      </c>
      <c r="AC184" s="539"/>
      <c r="AD184" s="175"/>
      <c r="AE184" s="176"/>
      <c r="AF184" s="172"/>
      <c r="AG184" s="169"/>
      <c r="AH184" s="169"/>
      <c r="AI184" s="549">
        <f t="shared" si="137"/>
        <v>0</v>
      </c>
      <c r="AJ184" s="539"/>
      <c r="AK184" s="175"/>
      <c r="AL184" s="176"/>
      <c r="AM184" s="172"/>
      <c r="AN184" s="169"/>
      <c r="AO184" s="169"/>
      <c r="AP184" s="549">
        <f t="shared" si="138"/>
        <v>0</v>
      </c>
      <c r="AQ184" s="539"/>
      <c r="AR184" s="175"/>
      <c r="AS184" s="176"/>
      <c r="AT184" s="172"/>
      <c r="AU184" s="169"/>
      <c r="AV184" s="169"/>
      <c r="AW184" s="549">
        <f t="shared" si="139"/>
        <v>0</v>
      </c>
      <c r="AX184" s="539"/>
      <c r="AY184" s="175"/>
      <c r="AZ184" s="176"/>
      <c r="BA184" s="172"/>
      <c r="BB184" s="169"/>
      <c r="BC184" s="169"/>
      <c r="BD184" s="549">
        <f t="shared" si="140"/>
        <v>0</v>
      </c>
      <c r="BE184" s="539"/>
      <c r="BF184" s="175"/>
      <c r="BG184" s="176"/>
      <c r="BH184" s="172"/>
      <c r="BI184" s="169"/>
      <c r="BJ184" s="169"/>
      <c r="BK184" s="549">
        <f t="shared" si="141"/>
        <v>0</v>
      </c>
      <c r="BL184" s="539"/>
      <c r="BM184" s="175"/>
      <c r="BN184" s="176"/>
      <c r="BO184" s="172"/>
      <c r="BP184" s="169"/>
      <c r="BQ184" s="169"/>
      <c r="BR184" s="549">
        <f t="shared" si="142"/>
        <v>0</v>
      </c>
      <c r="BS184" s="539"/>
      <c r="BT184" s="175"/>
      <c r="BU184" s="176"/>
      <c r="BV184" s="172"/>
      <c r="BW184" s="169"/>
      <c r="BX184" s="169"/>
      <c r="BY184" s="549">
        <f t="shared" si="143"/>
        <v>0</v>
      </c>
      <c r="BZ184" s="539"/>
      <c r="CA184" s="175"/>
      <c r="CB184" s="176"/>
      <c r="CC184" s="172"/>
      <c r="CD184" s="169"/>
      <c r="CE184" s="169"/>
      <c r="CF184" s="549">
        <f t="shared" si="144"/>
        <v>0</v>
      </c>
      <c r="CG184" s="539"/>
      <c r="CH184" s="175"/>
      <c r="CI184" s="176"/>
      <c r="CJ184" s="172"/>
      <c r="CK184" s="169"/>
      <c r="CL184" s="169"/>
      <c r="CM184" s="549">
        <f t="shared" si="145"/>
        <v>0</v>
      </c>
      <c r="CN184" s="539"/>
      <c r="CO184" s="175"/>
      <c r="CP184" s="176"/>
      <c r="CQ184" s="172"/>
      <c r="CR184" s="169"/>
      <c r="CS184" s="169"/>
      <c r="CT184" s="549">
        <f t="shared" si="146"/>
        <v>0</v>
      </c>
      <c r="CU184" s="539"/>
      <c r="CV184" s="175"/>
      <c r="CW184" s="176"/>
      <c r="CX184" s="361"/>
      <c r="CY184" s="108"/>
      <c r="CZ184" s="108"/>
      <c r="DA184" s="549">
        <f t="shared" si="147"/>
        <v>0</v>
      </c>
      <c r="DB184" s="539"/>
      <c r="DC184" s="439"/>
      <c r="DD184" s="439"/>
      <c r="DE184" s="108"/>
      <c r="DF184" s="108"/>
      <c r="DG184" s="108"/>
      <c r="DH184" s="549">
        <f t="shared" si="148"/>
        <v>0</v>
      </c>
      <c r="DI184" s="539"/>
      <c r="DJ184" s="439"/>
      <c r="DK184" s="440"/>
      <c r="DL184" s="555">
        <f t="shared" ca="1" si="123"/>
        <v>0</v>
      </c>
      <c r="DM184" s="539">
        <f>DN184*Довідники!$H$2</f>
        <v>0</v>
      </c>
      <c r="DN184" s="549">
        <f t="shared" si="149"/>
        <v>0</v>
      </c>
      <c r="DO184" s="541" t="str">
        <f t="shared" si="150"/>
        <v xml:space="preserve"> </v>
      </c>
      <c r="DP184" s="556" t="str">
        <f>IF(OR(DO184&lt;Довідники!$J$3, DO184&gt;Довідники!$K$3), "!", "")</f>
        <v>!</v>
      </c>
      <c r="DQ184" s="557"/>
      <c r="DR184" s="558" t="str">
        <f t="shared" si="151"/>
        <v/>
      </c>
      <c r="DS184" s="528"/>
      <c r="DT184" s="555"/>
      <c r="DU184" s="539"/>
      <c r="DV184" s="539"/>
      <c r="DW184" s="540"/>
      <c r="DX184" s="557"/>
      <c r="DY184" s="568"/>
      <c r="DZ184" s="569"/>
      <c r="EA184" s="570"/>
      <c r="ED184" s="91" t="e">
        <f t="shared" ca="1" si="124"/>
        <v>#NAME?</v>
      </c>
      <c r="EE184" s="91" t="e">
        <f t="shared" ca="1" si="125"/>
        <v>#NAME?</v>
      </c>
      <c r="EF184" s="91" t="e">
        <f t="shared" ca="1" si="126"/>
        <v>#NAME?</v>
      </c>
      <c r="EG184" s="91" t="e">
        <f t="shared" ca="1" si="127"/>
        <v>#NAME?</v>
      </c>
      <c r="EH184" s="91" t="e">
        <f t="shared" ca="1" si="128"/>
        <v>#NAME?</v>
      </c>
      <c r="EI184" s="91" t="e">
        <f t="shared" ca="1" si="129"/>
        <v>#NAME?</v>
      </c>
      <c r="EJ184" s="91" t="e">
        <f t="shared" ca="1" si="130"/>
        <v>#NAME?</v>
      </c>
      <c r="EL184" s="207" t="str">
        <f t="shared" ca="1" si="134"/>
        <v/>
      </c>
      <c r="EM184" s="91" t="str">
        <f t="shared" si="131"/>
        <v/>
      </c>
      <c r="EN184" s="91" t="str" cm="1">
        <f t="array" ref="EN184">IF(OR(SUM(ISTEXT(R184:T184)*1,ISNUMBER(W184:X184)*1)&gt;0,SUM(ISTEXT(Y184:AA184)*1,ISNUMBER(AD184:AE184)*1)&gt;0,SUM(ISTEXT(AF184:AH184)*1,ISNUMBER(AK184:AL184)*1)&gt;0,SUM(ISTEXT(AM184:AO184)*1,ISNUMBER(AR184:AS184)*1)&gt;0,SUM(ISTEXT(AT184:AV184)*1,ISNUMBER(AY184:AZ184)*1)&gt;0,SUM(ISTEXT(BA184:BC184)*1,ISNUMBER(BF184:BG184)*1)&gt;0,SUM(ISTEXT(BH184:BJ184)*1,ISNUMBER(BM184:BN184)*1)&gt;0,SUM(ISTEXT(BO184:BQ184)*1,ISNUMBER(BT184:BU184)*1)&gt;0,SUM(ISTEXT(BV184:BX184)*1,ISNUMBER(CA184:CB184)*1)&gt;0,SUM(ISTEXT(CC184:CE184)*1,ISNUMBER(CH184:CI184)*1)&gt;0,SUM(ISTEXT(CJ184:CL184)*1,ISNUMBER(CO184:CP184)*1)&gt;0,SUM(ISTEXT(CQ184:CS184)*1,ISNUMBER(CV184:CW184)*1)&gt;0),"!","")</f>
        <v/>
      </c>
      <c r="EO184" s="91" t="e">
        <f t="shared" ca="1" si="132"/>
        <v>#NAME?</v>
      </c>
      <c r="EP184" s="74" t="e">
        <f t="shared" ca="1" si="133"/>
        <v>#NAME?</v>
      </c>
    </row>
    <row r="185" spans="1:146" hidden="1" x14ac:dyDescent="0.2">
      <c r="A185" s="528" t="e">
        <f ca="1">IF(AND(TRIM($B185)&lt;&gt;"",$E185&lt;&gt;"",$EP185=""),MAX($A$112:A184)+1,"")</f>
        <v>#NAME?</v>
      </c>
      <c r="B185" s="312"/>
      <c r="C185" s="531" t="str">
        <f>IF(ISBLANK(D185)=FALSE,VLOOKUP(D185,Довідники!$B$2:$C$45,2,FALSE),"")</f>
        <v/>
      </c>
      <c r="D185" s="410"/>
      <c r="E185" s="313"/>
      <c r="F185" s="538" t="str">
        <f>_xlfn.CONCAT(IF($X185=Довідники!$E$4,$R$4&amp;",",""),IF($AE185=Довідники!$E$4,$Y$4&amp;",",""),IF($AL185=Довідники!$E$4,$AF$4&amp;",",""),IF($AS185=Довідники!$E$4,$AM$4&amp;",",""),IF($AZ185=Довідники!$E$4,$AT$4&amp;",",""),IF($BG185=Довідники!$E$4,$BA$4&amp;",",""),IF($BN185=Довідники!$E$4,$BH$4&amp;",",""),IF($BU185=Довідники!$E$4,$BO$4&amp;",",""),IF($CB185=Довідники!$E$4,$BV$4&amp;",",""),IF($CI185=Довідники!$E$4,$CC$4&amp;",",""),IF($CP185=Довідники!$E$4,$CJ$4&amp;",",""),IF($CW185=Довідники!$E$4,$CQ$4&amp;",",""),IF($DD185=Довідники!$E$4,$CX$4&amp;",",""),IF($DK185=Довідники!$E$4,$DE$4&amp;",",""))</f>
        <v/>
      </c>
      <c r="G185" s="538" t="str">
        <f>_xlfn.CONCAT(IF($X185=Довідники!$E$3,$R$4&amp;",",""),IF($X185=Довідники!$E$5,$R$4&amp;"*,",""),IF($AE185=Довідники!$E$3,$Y$4&amp;",",""),IF($AE185=Довідники!$E$5,$Y$4&amp;"*,",""),IF($AL185=Довідники!$E$3,$AF$4&amp;",",""),IF($AL185=Довідники!$E$5,$AF$4&amp;"*,",""),IF($AS185=Довідники!$E$3,$AM$4&amp;",",""),IF($AS185=Довідники!$E$5,$AM$4&amp;"*,",""),IF($AZ185=Довідники!$E$3,$AT$4&amp;",",""),IF($AZ185=Довідники!$E$5,$AT$4&amp;"*,",""),IF($BG185=Довідники!$E$3,$BA$4&amp;",",""),IF($BG185=Довідники!$E$5,$BA$4&amp;"*,",""),IF($BN185=Довідники!$E$3,$BH$4&amp;",",""),IF($BN185=Довідники!$E$5,$BH$4&amp;"*,",""),IF($BU185=Довідники!$E$3,$BO$4&amp;",",""),IF($BU185=Довідники!$E$5,$BO$4&amp;"*,",""),IF($CB185=Довідники!$E$3,$BV$4&amp;",",""),IF($CB185=Довідники!$E$5,$BV$4&amp;"*,",""),IF($CI185=Довідники!$E$3,$CC$4&amp;",",""),IF($CI185=Довідники!$E$5,$CC$4&amp;"*,",""),IF($CP185=Довідники!$E$3,$CJ$4&amp;",",""),IF($CP185=Довідники!$E$5,$CJ$4&amp;"*,",""),IF($CW185=Довідники!$E$3,$CQ$4&amp;",",""),IF($CW185=Довідники!$E$5,$CQ$4&amp;"*,",""),IF($DD185=Довідники!$E$3,$CX$4&amp;",",""),IF($DD185=Довідники!$E$5,$CX$4&amp;"*,",""),IF($DK185=Довідники!$E$3,$DE$4&amp;",",""),IF($DK185=Довідники!$E$5,$DE$4&amp;"*,",""))</f>
        <v/>
      </c>
      <c r="H185" s="538" t="str">
        <f>_xlfn.CONCAT(IF($W185=Довідники!$N$4,$R$4&amp;",",""),IF($AD185=Довідники!$N$4,$Y$4&amp;",",""),IF($AK185=Довідники!$N$4,$AF$4&amp;",",""),IF($AR185=Довідники!$N$4,$AM$4&amp;",",""),IF($AY185=Довідники!$N$4,$AT$4&amp;",",""),IF($BF185=Довідники!$N$4,$BA$4&amp;",",""),IF($BM185=Довідники!$N$4,$BH$4&amp;",",""),IF($BT185=Довідники!$N$4,$BO$4&amp;",",""),IF($CA185=Довідники!$N$4,$BV$4&amp;",",""),IF($CH185=Довідники!$N$4,$CC$4&amp;",",""),IF($CO185=Довідники!$N$4,$CJ$4&amp;",",""),IF($CV185=Довідники!$N$4,$CQ$4&amp;",",""),IF($DC185=Довідники!$N$4,$CX$4&amp;",",""),IF($DJ185=Довідники!$N$4,$DE$4&amp;",",""))</f>
        <v/>
      </c>
      <c r="I185" s="538" t="str">
        <f>_xlfn.CONCAT(IF($W185=Довідники!$N$3,$R$4&amp;",",""),IF($AD185=Довідники!$N$3,$Y$4&amp;",",""),IF($AK185=Довідники!$N$3,$AF$4&amp;",",""),IF($AR185=Довідники!$N$3,$AM$4&amp;",",""),IF($AY185=Довідники!$N$3,$AT$4&amp;",",""),IF($BF185=Довідники!$N$3,$BA$4&amp;",",""),IF($BM185=Довідники!$N$3,$BH$4&amp;",",""),IF($BT185=Довідники!$N$3,$BO$4&amp;",",""),IF($CA185=Довідники!$N$3,$BV$4&amp;",",""),IF($CH185=Довідники!$N$3,$CC$4&amp;",",""),IF($CO185=Довідники!$N$3,$CJ$4&amp;",",""),IF($CV185=Довідники!$N$3,$CQ$4&amp;",",""),IF($DC185=Довідники!$N$3,$CX$4&amp;",",""),IF($DJ185=Довідники!$N$3,$DE$4&amp;",",""))</f>
        <v/>
      </c>
      <c r="J185" s="538"/>
      <c r="K185" s="538"/>
      <c r="L185" s="538">
        <f t="shared" ca="1" si="118"/>
        <v>0</v>
      </c>
      <c r="M185" s="539">
        <f t="shared" ca="1" si="119"/>
        <v>0</v>
      </c>
      <c r="N185" s="539">
        <f t="shared" ca="1" si="120"/>
        <v>0</v>
      </c>
      <c r="O185" s="540">
        <f t="shared" ca="1" si="121"/>
        <v>0</v>
      </c>
      <c r="P185" s="541" t="str">
        <f t="shared" si="122"/>
        <v/>
      </c>
      <c r="Q185" s="542" t="str">
        <f>IF(IF(TRIM(P185)="",FALSE,OR($P185&lt;Довідники!$J$8,$P185&gt;Довідники!$K$8)),"!","")</f>
        <v/>
      </c>
      <c r="R185" s="172"/>
      <c r="S185" s="169"/>
      <c r="T185" s="169"/>
      <c r="U185" s="549">
        <f t="shared" si="135"/>
        <v>0</v>
      </c>
      <c r="V185" s="539"/>
      <c r="W185" s="175"/>
      <c r="X185" s="176"/>
      <c r="Y185" s="172"/>
      <c r="Z185" s="169"/>
      <c r="AA185" s="169"/>
      <c r="AB185" s="549">
        <f t="shared" si="136"/>
        <v>0</v>
      </c>
      <c r="AC185" s="539"/>
      <c r="AD185" s="175"/>
      <c r="AE185" s="176"/>
      <c r="AF185" s="172"/>
      <c r="AG185" s="169"/>
      <c r="AH185" s="169"/>
      <c r="AI185" s="549">
        <f t="shared" si="137"/>
        <v>0</v>
      </c>
      <c r="AJ185" s="539"/>
      <c r="AK185" s="175"/>
      <c r="AL185" s="176"/>
      <c r="AM185" s="172"/>
      <c r="AN185" s="169"/>
      <c r="AO185" s="169"/>
      <c r="AP185" s="549">
        <f t="shared" si="138"/>
        <v>0</v>
      </c>
      <c r="AQ185" s="539"/>
      <c r="AR185" s="175"/>
      <c r="AS185" s="176"/>
      <c r="AT185" s="172"/>
      <c r="AU185" s="169"/>
      <c r="AV185" s="169"/>
      <c r="AW185" s="549">
        <f t="shared" si="139"/>
        <v>0</v>
      </c>
      <c r="AX185" s="539"/>
      <c r="AY185" s="175"/>
      <c r="AZ185" s="176"/>
      <c r="BA185" s="172"/>
      <c r="BB185" s="169"/>
      <c r="BC185" s="169"/>
      <c r="BD185" s="549">
        <f t="shared" si="140"/>
        <v>0</v>
      </c>
      <c r="BE185" s="539"/>
      <c r="BF185" s="175"/>
      <c r="BG185" s="176"/>
      <c r="BH185" s="172"/>
      <c r="BI185" s="169"/>
      <c r="BJ185" s="169"/>
      <c r="BK185" s="549">
        <f t="shared" si="141"/>
        <v>0</v>
      </c>
      <c r="BL185" s="539"/>
      <c r="BM185" s="175"/>
      <c r="BN185" s="176"/>
      <c r="BO185" s="172"/>
      <c r="BP185" s="169"/>
      <c r="BQ185" s="169"/>
      <c r="BR185" s="549">
        <f t="shared" si="142"/>
        <v>0</v>
      </c>
      <c r="BS185" s="539"/>
      <c r="BT185" s="175"/>
      <c r="BU185" s="176"/>
      <c r="BV185" s="172"/>
      <c r="BW185" s="169"/>
      <c r="BX185" s="169"/>
      <c r="BY185" s="549">
        <f t="shared" si="143"/>
        <v>0</v>
      </c>
      <c r="BZ185" s="539"/>
      <c r="CA185" s="175"/>
      <c r="CB185" s="176"/>
      <c r="CC185" s="172"/>
      <c r="CD185" s="169"/>
      <c r="CE185" s="169"/>
      <c r="CF185" s="549">
        <f t="shared" si="144"/>
        <v>0</v>
      </c>
      <c r="CG185" s="539"/>
      <c r="CH185" s="175"/>
      <c r="CI185" s="176"/>
      <c r="CJ185" s="172"/>
      <c r="CK185" s="169"/>
      <c r="CL185" s="169"/>
      <c r="CM185" s="549">
        <f t="shared" si="145"/>
        <v>0</v>
      </c>
      <c r="CN185" s="539"/>
      <c r="CO185" s="175"/>
      <c r="CP185" s="176"/>
      <c r="CQ185" s="172"/>
      <c r="CR185" s="169"/>
      <c r="CS185" s="169"/>
      <c r="CT185" s="549">
        <f t="shared" si="146"/>
        <v>0</v>
      </c>
      <c r="CU185" s="539"/>
      <c r="CV185" s="175"/>
      <c r="CW185" s="176"/>
      <c r="CX185" s="361"/>
      <c r="CY185" s="108"/>
      <c r="CZ185" s="108"/>
      <c r="DA185" s="549">
        <f t="shared" si="147"/>
        <v>0</v>
      </c>
      <c r="DB185" s="539"/>
      <c r="DC185" s="439"/>
      <c r="DD185" s="439"/>
      <c r="DE185" s="108"/>
      <c r="DF185" s="108"/>
      <c r="DG185" s="108"/>
      <c r="DH185" s="549">
        <f t="shared" si="148"/>
        <v>0</v>
      </c>
      <c r="DI185" s="539"/>
      <c r="DJ185" s="439"/>
      <c r="DK185" s="440"/>
      <c r="DL185" s="555">
        <f t="shared" ca="1" si="123"/>
        <v>0</v>
      </c>
      <c r="DM185" s="539">
        <f>DN185*Довідники!$H$2</f>
        <v>0</v>
      </c>
      <c r="DN185" s="549">
        <f t="shared" si="149"/>
        <v>0</v>
      </c>
      <c r="DO185" s="541" t="str">
        <f t="shared" si="150"/>
        <v xml:space="preserve"> </v>
      </c>
      <c r="DP185" s="556" t="str">
        <f>IF(OR(DO185&lt;Довідники!$J$3, DO185&gt;Довідники!$K$3), "!", "")</f>
        <v>!</v>
      </c>
      <c r="DQ185" s="557"/>
      <c r="DR185" s="558" t="str">
        <f t="shared" si="151"/>
        <v/>
      </c>
      <c r="DS185" s="528"/>
      <c r="DT185" s="555"/>
      <c r="DU185" s="539"/>
      <c r="DV185" s="539"/>
      <c r="DW185" s="540"/>
      <c r="DX185" s="557"/>
      <c r="DY185" s="568"/>
      <c r="DZ185" s="569"/>
      <c r="EA185" s="570"/>
      <c r="ED185" s="91" t="e">
        <f t="shared" ca="1" si="124"/>
        <v>#NAME?</v>
      </c>
      <c r="EE185" s="91" t="e">
        <f t="shared" ca="1" si="125"/>
        <v>#NAME?</v>
      </c>
      <c r="EF185" s="91" t="e">
        <f t="shared" ca="1" si="126"/>
        <v>#NAME?</v>
      </c>
      <c r="EG185" s="91" t="e">
        <f t="shared" ca="1" si="127"/>
        <v>#NAME?</v>
      </c>
      <c r="EH185" s="91" t="e">
        <f t="shared" ca="1" si="128"/>
        <v>#NAME?</v>
      </c>
      <c r="EI185" s="91" t="e">
        <f t="shared" ca="1" si="129"/>
        <v>#NAME?</v>
      </c>
      <c r="EJ185" s="91" t="e">
        <f t="shared" ca="1" si="130"/>
        <v>#NAME?</v>
      </c>
      <c r="EL185" s="207" t="str">
        <f t="shared" ca="1" si="134"/>
        <v/>
      </c>
      <c r="EM185" s="91" t="str">
        <f t="shared" si="131"/>
        <v/>
      </c>
      <c r="EN185" s="91" t="str" cm="1">
        <f t="array" ref="EN185">IF(OR(SUM(ISTEXT(R185:T185)*1,ISNUMBER(W185:X185)*1)&gt;0,SUM(ISTEXT(Y185:AA185)*1,ISNUMBER(AD185:AE185)*1)&gt;0,SUM(ISTEXT(AF185:AH185)*1,ISNUMBER(AK185:AL185)*1)&gt;0,SUM(ISTEXT(AM185:AO185)*1,ISNUMBER(AR185:AS185)*1)&gt;0,SUM(ISTEXT(AT185:AV185)*1,ISNUMBER(AY185:AZ185)*1)&gt;0,SUM(ISTEXT(BA185:BC185)*1,ISNUMBER(BF185:BG185)*1)&gt;0,SUM(ISTEXT(BH185:BJ185)*1,ISNUMBER(BM185:BN185)*1)&gt;0,SUM(ISTEXT(BO185:BQ185)*1,ISNUMBER(BT185:BU185)*1)&gt;0,SUM(ISTEXT(BV185:BX185)*1,ISNUMBER(CA185:CB185)*1)&gt;0,SUM(ISTEXT(CC185:CE185)*1,ISNUMBER(CH185:CI185)*1)&gt;0,SUM(ISTEXT(CJ185:CL185)*1,ISNUMBER(CO185:CP185)*1)&gt;0,SUM(ISTEXT(CQ185:CS185)*1,ISNUMBER(CV185:CW185)*1)&gt;0),"!","")</f>
        <v/>
      </c>
      <c r="EO185" s="91" t="e">
        <f t="shared" ca="1" si="132"/>
        <v>#NAME?</v>
      </c>
      <c r="EP185" s="74" t="e">
        <f t="shared" ca="1" si="133"/>
        <v>#NAME?</v>
      </c>
    </row>
    <row r="186" spans="1:146" hidden="1" x14ac:dyDescent="0.2">
      <c r="A186" s="528" t="e">
        <f ca="1">IF(AND(TRIM($B186)&lt;&gt;"",$E186&lt;&gt;"",$EP186=""),MAX($A$112:A185)+1,"")</f>
        <v>#NAME?</v>
      </c>
      <c r="B186" s="312"/>
      <c r="C186" s="531" t="str">
        <f>IF(ISBLANK(D186)=FALSE,VLOOKUP(D186,Довідники!$B$2:$C$45,2,FALSE),"")</f>
        <v/>
      </c>
      <c r="D186" s="410"/>
      <c r="E186" s="313"/>
      <c r="F186" s="538" t="str">
        <f>_xlfn.CONCAT(IF($X186=Довідники!$E$4,$R$4&amp;",",""),IF($AE186=Довідники!$E$4,$Y$4&amp;",",""),IF($AL186=Довідники!$E$4,$AF$4&amp;",",""),IF($AS186=Довідники!$E$4,$AM$4&amp;",",""),IF($AZ186=Довідники!$E$4,$AT$4&amp;",",""),IF($BG186=Довідники!$E$4,$BA$4&amp;",",""),IF($BN186=Довідники!$E$4,$BH$4&amp;",",""),IF($BU186=Довідники!$E$4,$BO$4&amp;",",""),IF($CB186=Довідники!$E$4,$BV$4&amp;",",""),IF($CI186=Довідники!$E$4,$CC$4&amp;",",""),IF($CP186=Довідники!$E$4,$CJ$4&amp;",",""),IF($CW186=Довідники!$E$4,$CQ$4&amp;",",""),IF($DD186=Довідники!$E$4,$CX$4&amp;",",""),IF($DK186=Довідники!$E$4,$DE$4&amp;",",""))</f>
        <v/>
      </c>
      <c r="G186" s="538" t="str">
        <f>_xlfn.CONCAT(IF($X186=Довідники!$E$3,$R$4&amp;",",""),IF($X186=Довідники!$E$5,$R$4&amp;"*,",""),IF($AE186=Довідники!$E$3,$Y$4&amp;",",""),IF($AE186=Довідники!$E$5,$Y$4&amp;"*,",""),IF($AL186=Довідники!$E$3,$AF$4&amp;",",""),IF($AL186=Довідники!$E$5,$AF$4&amp;"*,",""),IF($AS186=Довідники!$E$3,$AM$4&amp;",",""),IF($AS186=Довідники!$E$5,$AM$4&amp;"*,",""),IF($AZ186=Довідники!$E$3,$AT$4&amp;",",""),IF($AZ186=Довідники!$E$5,$AT$4&amp;"*,",""),IF($BG186=Довідники!$E$3,$BA$4&amp;",",""),IF($BG186=Довідники!$E$5,$BA$4&amp;"*,",""),IF($BN186=Довідники!$E$3,$BH$4&amp;",",""),IF($BN186=Довідники!$E$5,$BH$4&amp;"*,",""),IF($BU186=Довідники!$E$3,$BO$4&amp;",",""),IF($BU186=Довідники!$E$5,$BO$4&amp;"*,",""),IF($CB186=Довідники!$E$3,$BV$4&amp;",",""),IF($CB186=Довідники!$E$5,$BV$4&amp;"*,",""),IF($CI186=Довідники!$E$3,$CC$4&amp;",",""),IF($CI186=Довідники!$E$5,$CC$4&amp;"*,",""),IF($CP186=Довідники!$E$3,$CJ$4&amp;",",""),IF($CP186=Довідники!$E$5,$CJ$4&amp;"*,",""),IF($CW186=Довідники!$E$3,$CQ$4&amp;",",""),IF($CW186=Довідники!$E$5,$CQ$4&amp;"*,",""),IF($DD186=Довідники!$E$3,$CX$4&amp;",",""),IF($DD186=Довідники!$E$5,$CX$4&amp;"*,",""),IF($DK186=Довідники!$E$3,$DE$4&amp;",",""),IF($DK186=Довідники!$E$5,$DE$4&amp;"*,",""))</f>
        <v/>
      </c>
      <c r="H186" s="538" t="str">
        <f>_xlfn.CONCAT(IF($W186=Довідники!$N$4,$R$4&amp;",",""),IF($AD186=Довідники!$N$4,$Y$4&amp;",",""),IF($AK186=Довідники!$N$4,$AF$4&amp;",",""),IF($AR186=Довідники!$N$4,$AM$4&amp;",",""),IF($AY186=Довідники!$N$4,$AT$4&amp;",",""),IF($BF186=Довідники!$N$4,$BA$4&amp;",",""),IF($BM186=Довідники!$N$4,$BH$4&amp;",",""),IF($BT186=Довідники!$N$4,$BO$4&amp;",",""),IF($CA186=Довідники!$N$4,$BV$4&amp;",",""),IF($CH186=Довідники!$N$4,$CC$4&amp;",",""),IF($CO186=Довідники!$N$4,$CJ$4&amp;",",""),IF($CV186=Довідники!$N$4,$CQ$4&amp;",",""),IF($DC186=Довідники!$N$4,$CX$4&amp;",",""),IF($DJ186=Довідники!$N$4,$DE$4&amp;",",""))</f>
        <v/>
      </c>
      <c r="I186" s="538" t="str">
        <f>_xlfn.CONCAT(IF($W186=Довідники!$N$3,$R$4&amp;",",""),IF($AD186=Довідники!$N$3,$Y$4&amp;",",""),IF($AK186=Довідники!$N$3,$AF$4&amp;",",""),IF($AR186=Довідники!$N$3,$AM$4&amp;",",""),IF($AY186=Довідники!$N$3,$AT$4&amp;",",""),IF($BF186=Довідники!$N$3,$BA$4&amp;",",""),IF($BM186=Довідники!$N$3,$BH$4&amp;",",""),IF($BT186=Довідники!$N$3,$BO$4&amp;",",""),IF($CA186=Довідники!$N$3,$BV$4&amp;",",""),IF($CH186=Довідники!$N$3,$CC$4&amp;",",""),IF($CO186=Довідники!$N$3,$CJ$4&amp;",",""),IF($CV186=Довідники!$N$3,$CQ$4&amp;",",""),IF($DC186=Довідники!$N$3,$CX$4&amp;",",""),IF($DJ186=Довідники!$N$3,$DE$4&amp;",",""))</f>
        <v/>
      </c>
      <c r="J186" s="538"/>
      <c r="K186" s="538"/>
      <c r="L186" s="538">
        <f t="shared" ca="1" si="118"/>
        <v>0</v>
      </c>
      <c r="M186" s="539">
        <f t="shared" ca="1" si="119"/>
        <v>0</v>
      </c>
      <c r="N186" s="539">
        <f t="shared" ca="1" si="120"/>
        <v>0</v>
      </c>
      <c r="O186" s="540">
        <f t="shared" ca="1" si="121"/>
        <v>0</v>
      </c>
      <c r="P186" s="541" t="str">
        <f t="shared" si="122"/>
        <v/>
      </c>
      <c r="Q186" s="542" t="str">
        <f>IF(IF(TRIM(P186)="",FALSE,OR($P186&lt;Довідники!$J$8,$P186&gt;Довідники!$K$8)),"!","")</f>
        <v/>
      </c>
      <c r="R186" s="172"/>
      <c r="S186" s="169"/>
      <c r="T186" s="169"/>
      <c r="U186" s="549">
        <f t="shared" si="135"/>
        <v>0</v>
      </c>
      <c r="V186" s="539"/>
      <c r="W186" s="175"/>
      <c r="X186" s="176"/>
      <c r="Y186" s="172"/>
      <c r="Z186" s="169"/>
      <c r="AA186" s="169"/>
      <c r="AB186" s="549">
        <f t="shared" si="136"/>
        <v>0</v>
      </c>
      <c r="AC186" s="539"/>
      <c r="AD186" s="175"/>
      <c r="AE186" s="176"/>
      <c r="AF186" s="172"/>
      <c r="AG186" s="169"/>
      <c r="AH186" s="169"/>
      <c r="AI186" s="549">
        <f t="shared" si="137"/>
        <v>0</v>
      </c>
      <c r="AJ186" s="539"/>
      <c r="AK186" s="175"/>
      <c r="AL186" s="176"/>
      <c r="AM186" s="172"/>
      <c r="AN186" s="169"/>
      <c r="AO186" s="169"/>
      <c r="AP186" s="549">
        <f t="shared" si="138"/>
        <v>0</v>
      </c>
      <c r="AQ186" s="539"/>
      <c r="AR186" s="175"/>
      <c r="AS186" s="176"/>
      <c r="AT186" s="172"/>
      <c r="AU186" s="169"/>
      <c r="AV186" s="169"/>
      <c r="AW186" s="549">
        <f t="shared" si="139"/>
        <v>0</v>
      </c>
      <c r="AX186" s="539"/>
      <c r="AY186" s="175"/>
      <c r="AZ186" s="176"/>
      <c r="BA186" s="172"/>
      <c r="BB186" s="169"/>
      <c r="BC186" s="169"/>
      <c r="BD186" s="549">
        <f t="shared" si="140"/>
        <v>0</v>
      </c>
      <c r="BE186" s="539"/>
      <c r="BF186" s="175"/>
      <c r="BG186" s="176"/>
      <c r="BH186" s="172"/>
      <c r="BI186" s="169"/>
      <c r="BJ186" s="169"/>
      <c r="BK186" s="549">
        <f t="shared" si="141"/>
        <v>0</v>
      </c>
      <c r="BL186" s="539"/>
      <c r="BM186" s="175"/>
      <c r="BN186" s="176"/>
      <c r="BO186" s="172"/>
      <c r="BP186" s="169"/>
      <c r="BQ186" s="169"/>
      <c r="BR186" s="549">
        <f t="shared" si="142"/>
        <v>0</v>
      </c>
      <c r="BS186" s="539"/>
      <c r="BT186" s="175"/>
      <c r="BU186" s="176"/>
      <c r="BV186" s="172"/>
      <c r="BW186" s="169"/>
      <c r="BX186" s="169"/>
      <c r="BY186" s="549">
        <f t="shared" si="143"/>
        <v>0</v>
      </c>
      <c r="BZ186" s="539"/>
      <c r="CA186" s="175"/>
      <c r="CB186" s="176"/>
      <c r="CC186" s="172"/>
      <c r="CD186" s="169"/>
      <c r="CE186" s="169"/>
      <c r="CF186" s="549">
        <f t="shared" si="144"/>
        <v>0</v>
      </c>
      <c r="CG186" s="539"/>
      <c r="CH186" s="175"/>
      <c r="CI186" s="176"/>
      <c r="CJ186" s="172"/>
      <c r="CK186" s="169"/>
      <c r="CL186" s="169"/>
      <c r="CM186" s="549">
        <f t="shared" si="145"/>
        <v>0</v>
      </c>
      <c r="CN186" s="539"/>
      <c r="CO186" s="175"/>
      <c r="CP186" s="176"/>
      <c r="CQ186" s="172"/>
      <c r="CR186" s="169"/>
      <c r="CS186" s="169"/>
      <c r="CT186" s="549">
        <f t="shared" si="146"/>
        <v>0</v>
      </c>
      <c r="CU186" s="539"/>
      <c r="CV186" s="175"/>
      <c r="CW186" s="176"/>
      <c r="CX186" s="361"/>
      <c r="CY186" s="108"/>
      <c r="CZ186" s="108"/>
      <c r="DA186" s="549">
        <f t="shared" si="147"/>
        <v>0</v>
      </c>
      <c r="DB186" s="539"/>
      <c r="DC186" s="439"/>
      <c r="DD186" s="439"/>
      <c r="DE186" s="108"/>
      <c r="DF186" s="108"/>
      <c r="DG186" s="108"/>
      <c r="DH186" s="549">
        <f t="shared" si="148"/>
        <v>0</v>
      </c>
      <c r="DI186" s="539"/>
      <c r="DJ186" s="439"/>
      <c r="DK186" s="440"/>
      <c r="DL186" s="555">
        <f t="shared" ca="1" si="123"/>
        <v>0</v>
      </c>
      <c r="DM186" s="539">
        <f>DN186*Довідники!$H$2</f>
        <v>0</v>
      </c>
      <c r="DN186" s="549">
        <f t="shared" si="149"/>
        <v>0</v>
      </c>
      <c r="DO186" s="541" t="str">
        <f t="shared" si="150"/>
        <v xml:space="preserve"> </v>
      </c>
      <c r="DP186" s="556" t="str">
        <f>IF(OR(DO186&lt;Довідники!$J$3, DO186&gt;Довідники!$K$3), "!", "")</f>
        <v>!</v>
      </c>
      <c r="DQ186" s="557"/>
      <c r="DR186" s="558" t="str">
        <f t="shared" si="151"/>
        <v/>
      </c>
      <c r="DS186" s="528"/>
      <c r="DT186" s="555"/>
      <c r="DU186" s="539"/>
      <c r="DV186" s="539"/>
      <c r="DW186" s="540"/>
      <c r="DX186" s="557"/>
      <c r="DY186" s="568"/>
      <c r="DZ186" s="569"/>
      <c r="EA186" s="570"/>
      <c r="ED186" s="91" t="e">
        <f t="shared" ca="1" si="124"/>
        <v>#NAME?</v>
      </c>
      <c r="EE186" s="91" t="e">
        <f t="shared" ca="1" si="125"/>
        <v>#NAME?</v>
      </c>
      <c r="EF186" s="91" t="e">
        <f t="shared" ca="1" si="126"/>
        <v>#NAME?</v>
      </c>
      <c r="EG186" s="91" t="e">
        <f t="shared" ca="1" si="127"/>
        <v>#NAME?</v>
      </c>
      <c r="EH186" s="91" t="e">
        <f t="shared" ca="1" si="128"/>
        <v>#NAME?</v>
      </c>
      <c r="EI186" s="91" t="e">
        <f t="shared" ca="1" si="129"/>
        <v>#NAME?</v>
      </c>
      <c r="EJ186" s="91" t="e">
        <f t="shared" ca="1" si="130"/>
        <v>#NAME?</v>
      </c>
      <c r="EL186" s="207" t="str">
        <f t="shared" ca="1" si="134"/>
        <v/>
      </c>
      <c r="EM186" s="91" t="str">
        <f t="shared" si="131"/>
        <v/>
      </c>
      <c r="EN186" s="91" t="str" cm="1">
        <f t="array" ref="EN186">IF(OR(SUM(ISTEXT(R186:T186)*1,ISNUMBER(W186:X186)*1)&gt;0,SUM(ISTEXT(Y186:AA186)*1,ISNUMBER(AD186:AE186)*1)&gt;0,SUM(ISTEXT(AF186:AH186)*1,ISNUMBER(AK186:AL186)*1)&gt;0,SUM(ISTEXT(AM186:AO186)*1,ISNUMBER(AR186:AS186)*1)&gt;0,SUM(ISTEXT(AT186:AV186)*1,ISNUMBER(AY186:AZ186)*1)&gt;0,SUM(ISTEXT(BA186:BC186)*1,ISNUMBER(BF186:BG186)*1)&gt;0,SUM(ISTEXT(BH186:BJ186)*1,ISNUMBER(BM186:BN186)*1)&gt;0,SUM(ISTEXT(BO186:BQ186)*1,ISNUMBER(BT186:BU186)*1)&gt;0,SUM(ISTEXT(BV186:BX186)*1,ISNUMBER(CA186:CB186)*1)&gt;0,SUM(ISTEXT(CC186:CE186)*1,ISNUMBER(CH186:CI186)*1)&gt;0,SUM(ISTEXT(CJ186:CL186)*1,ISNUMBER(CO186:CP186)*1)&gt;0,SUM(ISTEXT(CQ186:CS186)*1,ISNUMBER(CV186:CW186)*1)&gt;0),"!","")</f>
        <v/>
      </c>
      <c r="EO186" s="91" t="e">
        <f t="shared" ca="1" si="132"/>
        <v>#NAME?</v>
      </c>
      <c r="EP186" s="74" t="e">
        <f t="shared" ca="1" si="133"/>
        <v>#NAME?</v>
      </c>
    </row>
    <row r="187" spans="1:146" hidden="1" x14ac:dyDescent="0.2">
      <c r="A187" s="528" t="e">
        <f ca="1">IF(AND(TRIM($B187)&lt;&gt;"",$E187&lt;&gt;"",$EP187=""),MAX($A$112:A186)+1,"")</f>
        <v>#NAME?</v>
      </c>
      <c r="B187" s="312"/>
      <c r="C187" s="531" t="str">
        <f>IF(ISBLANK(D187)=FALSE,VLOOKUP(D187,Довідники!$B$2:$C$45,2,FALSE),"")</f>
        <v/>
      </c>
      <c r="D187" s="410"/>
      <c r="E187" s="313"/>
      <c r="F187" s="538" t="str">
        <f>_xlfn.CONCAT(IF($X187=Довідники!$E$4,$R$4&amp;",",""),IF($AE187=Довідники!$E$4,$Y$4&amp;",",""),IF($AL187=Довідники!$E$4,$AF$4&amp;",",""),IF($AS187=Довідники!$E$4,$AM$4&amp;",",""),IF($AZ187=Довідники!$E$4,$AT$4&amp;",",""),IF($BG187=Довідники!$E$4,$BA$4&amp;",",""),IF($BN187=Довідники!$E$4,$BH$4&amp;",",""),IF($BU187=Довідники!$E$4,$BO$4&amp;",",""),IF($CB187=Довідники!$E$4,$BV$4&amp;",",""),IF($CI187=Довідники!$E$4,$CC$4&amp;",",""),IF($CP187=Довідники!$E$4,$CJ$4&amp;",",""),IF($CW187=Довідники!$E$4,$CQ$4&amp;",",""),IF($DD187=Довідники!$E$4,$CX$4&amp;",",""),IF($DK187=Довідники!$E$4,$DE$4&amp;",",""))</f>
        <v/>
      </c>
      <c r="G187" s="538" t="str">
        <f>_xlfn.CONCAT(IF($X187=Довідники!$E$3,$R$4&amp;",",""),IF($X187=Довідники!$E$5,$R$4&amp;"*,",""),IF($AE187=Довідники!$E$3,$Y$4&amp;",",""),IF($AE187=Довідники!$E$5,$Y$4&amp;"*,",""),IF($AL187=Довідники!$E$3,$AF$4&amp;",",""),IF($AL187=Довідники!$E$5,$AF$4&amp;"*,",""),IF($AS187=Довідники!$E$3,$AM$4&amp;",",""),IF($AS187=Довідники!$E$5,$AM$4&amp;"*,",""),IF($AZ187=Довідники!$E$3,$AT$4&amp;",",""),IF($AZ187=Довідники!$E$5,$AT$4&amp;"*,",""),IF($BG187=Довідники!$E$3,$BA$4&amp;",",""),IF($BG187=Довідники!$E$5,$BA$4&amp;"*,",""),IF($BN187=Довідники!$E$3,$BH$4&amp;",",""),IF($BN187=Довідники!$E$5,$BH$4&amp;"*,",""),IF($BU187=Довідники!$E$3,$BO$4&amp;",",""),IF($BU187=Довідники!$E$5,$BO$4&amp;"*,",""),IF($CB187=Довідники!$E$3,$BV$4&amp;",",""),IF($CB187=Довідники!$E$5,$BV$4&amp;"*,",""),IF($CI187=Довідники!$E$3,$CC$4&amp;",",""),IF($CI187=Довідники!$E$5,$CC$4&amp;"*,",""),IF($CP187=Довідники!$E$3,$CJ$4&amp;",",""),IF($CP187=Довідники!$E$5,$CJ$4&amp;"*,",""),IF($CW187=Довідники!$E$3,$CQ$4&amp;",",""),IF($CW187=Довідники!$E$5,$CQ$4&amp;"*,",""),IF($DD187=Довідники!$E$3,$CX$4&amp;",",""),IF($DD187=Довідники!$E$5,$CX$4&amp;"*,",""),IF($DK187=Довідники!$E$3,$DE$4&amp;",",""),IF($DK187=Довідники!$E$5,$DE$4&amp;"*,",""))</f>
        <v/>
      </c>
      <c r="H187" s="538" t="str">
        <f>_xlfn.CONCAT(IF($W187=Довідники!$N$4,$R$4&amp;",",""),IF($AD187=Довідники!$N$4,$Y$4&amp;",",""),IF($AK187=Довідники!$N$4,$AF$4&amp;",",""),IF($AR187=Довідники!$N$4,$AM$4&amp;",",""),IF($AY187=Довідники!$N$4,$AT$4&amp;",",""),IF($BF187=Довідники!$N$4,$BA$4&amp;",",""),IF($BM187=Довідники!$N$4,$BH$4&amp;",",""),IF($BT187=Довідники!$N$4,$BO$4&amp;",",""),IF($CA187=Довідники!$N$4,$BV$4&amp;",",""),IF($CH187=Довідники!$N$4,$CC$4&amp;",",""),IF($CO187=Довідники!$N$4,$CJ$4&amp;",",""),IF($CV187=Довідники!$N$4,$CQ$4&amp;",",""),IF($DC187=Довідники!$N$4,$CX$4&amp;",",""),IF($DJ187=Довідники!$N$4,$DE$4&amp;",",""))</f>
        <v/>
      </c>
      <c r="I187" s="538" t="str">
        <f>_xlfn.CONCAT(IF($W187=Довідники!$N$3,$R$4&amp;",",""),IF($AD187=Довідники!$N$3,$Y$4&amp;",",""),IF($AK187=Довідники!$N$3,$AF$4&amp;",",""),IF($AR187=Довідники!$N$3,$AM$4&amp;",",""),IF($AY187=Довідники!$N$3,$AT$4&amp;",",""),IF($BF187=Довідники!$N$3,$BA$4&amp;",",""),IF($BM187=Довідники!$N$3,$BH$4&amp;",",""),IF($BT187=Довідники!$N$3,$BO$4&amp;",",""),IF($CA187=Довідники!$N$3,$BV$4&amp;",",""),IF($CH187=Довідники!$N$3,$CC$4&amp;",",""),IF($CO187=Довідники!$N$3,$CJ$4&amp;",",""),IF($CV187=Довідники!$N$3,$CQ$4&amp;",",""),IF($DC187=Довідники!$N$3,$CX$4&amp;",",""),IF($DJ187=Довідники!$N$3,$DE$4&amp;",",""))</f>
        <v/>
      </c>
      <c r="J187" s="538"/>
      <c r="K187" s="538"/>
      <c r="L187" s="538">
        <f t="shared" ca="1" si="118"/>
        <v>0</v>
      </c>
      <c r="M187" s="539">
        <f t="shared" ca="1" si="119"/>
        <v>0</v>
      </c>
      <c r="N187" s="539">
        <f t="shared" ca="1" si="120"/>
        <v>0</v>
      </c>
      <c r="O187" s="540">
        <f t="shared" ca="1" si="121"/>
        <v>0</v>
      </c>
      <c r="P187" s="541" t="str">
        <f t="shared" si="122"/>
        <v/>
      </c>
      <c r="Q187" s="542" t="str">
        <f>IF(IF(TRIM(P187)="",FALSE,OR($P187&lt;Довідники!$J$8,$P187&gt;Довідники!$K$8)),"!","")</f>
        <v/>
      </c>
      <c r="R187" s="172"/>
      <c r="S187" s="169"/>
      <c r="T187" s="169"/>
      <c r="U187" s="549">
        <f t="shared" si="135"/>
        <v>0</v>
      </c>
      <c r="V187" s="539"/>
      <c r="W187" s="175"/>
      <c r="X187" s="176"/>
      <c r="Y187" s="172"/>
      <c r="Z187" s="169"/>
      <c r="AA187" s="169"/>
      <c r="AB187" s="549">
        <f t="shared" si="136"/>
        <v>0</v>
      </c>
      <c r="AC187" s="539"/>
      <c r="AD187" s="175"/>
      <c r="AE187" s="176"/>
      <c r="AF187" s="172"/>
      <c r="AG187" s="169"/>
      <c r="AH187" s="169"/>
      <c r="AI187" s="549">
        <f t="shared" si="137"/>
        <v>0</v>
      </c>
      <c r="AJ187" s="539"/>
      <c r="AK187" s="175"/>
      <c r="AL187" s="176"/>
      <c r="AM187" s="172"/>
      <c r="AN187" s="169"/>
      <c r="AO187" s="169"/>
      <c r="AP187" s="549">
        <f t="shared" si="138"/>
        <v>0</v>
      </c>
      <c r="AQ187" s="539"/>
      <c r="AR187" s="175"/>
      <c r="AS187" s="176"/>
      <c r="AT187" s="172"/>
      <c r="AU187" s="169"/>
      <c r="AV187" s="169"/>
      <c r="AW187" s="549">
        <f t="shared" si="139"/>
        <v>0</v>
      </c>
      <c r="AX187" s="539"/>
      <c r="AY187" s="175"/>
      <c r="AZ187" s="176"/>
      <c r="BA187" s="172"/>
      <c r="BB187" s="169"/>
      <c r="BC187" s="169"/>
      <c r="BD187" s="549">
        <f t="shared" si="140"/>
        <v>0</v>
      </c>
      <c r="BE187" s="539"/>
      <c r="BF187" s="175"/>
      <c r="BG187" s="176"/>
      <c r="BH187" s="172"/>
      <c r="BI187" s="169"/>
      <c r="BJ187" s="169"/>
      <c r="BK187" s="549">
        <f t="shared" si="141"/>
        <v>0</v>
      </c>
      <c r="BL187" s="539"/>
      <c r="BM187" s="175"/>
      <c r="BN187" s="176"/>
      <c r="BO187" s="172"/>
      <c r="BP187" s="169"/>
      <c r="BQ187" s="169"/>
      <c r="BR187" s="549">
        <f t="shared" si="142"/>
        <v>0</v>
      </c>
      <c r="BS187" s="539"/>
      <c r="BT187" s="175"/>
      <c r="BU187" s="176"/>
      <c r="BV187" s="172"/>
      <c r="BW187" s="169"/>
      <c r="BX187" s="169"/>
      <c r="BY187" s="549">
        <f t="shared" si="143"/>
        <v>0</v>
      </c>
      <c r="BZ187" s="539"/>
      <c r="CA187" s="175"/>
      <c r="CB187" s="176"/>
      <c r="CC187" s="172"/>
      <c r="CD187" s="169"/>
      <c r="CE187" s="169"/>
      <c r="CF187" s="549">
        <f t="shared" si="144"/>
        <v>0</v>
      </c>
      <c r="CG187" s="539"/>
      <c r="CH187" s="175"/>
      <c r="CI187" s="176"/>
      <c r="CJ187" s="172"/>
      <c r="CK187" s="169"/>
      <c r="CL187" s="169"/>
      <c r="CM187" s="549">
        <f t="shared" si="145"/>
        <v>0</v>
      </c>
      <c r="CN187" s="539"/>
      <c r="CO187" s="175"/>
      <c r="CP187" s="176"/>
      <c r="CQ187" s="172"/>
      <c r="CR187" s="169"/>
      <c r="CS187" s="169"/>
      <c r="CT187" s="549">
        <f t="shared" si="146"/>
        <v>0</v>
      </c>
      <c r="CU187" s="539"/>
      <c r="CV187" s="175"/>
      <c r="CW187" s="176"/>
      <c r="CX187" s="361"/>
      <c r="CY187" s="108"/>
      <c r="CZ187" s="108"/>
      <c r="DA187" s="549">
        <f t="shared" si="147"/>
        <v>0</v>
      </c>
      <c r="DB187" s="539"/>
      <c r="DC187" s="439"/>
      <c r="DD187" s="439"/>
      <c r="DE187" s="108"/>
      <c r="DF187" s="108"/>
      <c r="DG187" s="108"/>
      <c r="DH187" s="549">
        <f t="shared" si="148"/>
        <v>0</v>
      </c>
      <c r="DI187" s="539"/>
      <c r="DJ187" s="439"/>
      <c r="DK187" s="440"/>
      <c r="DL187" s="555">
        <f t="shared" ca="1" si="123"/>
        <v>0</v>
      </c>
      <c r="DM187" s="539">
        <f>DN187*Довідники!$H$2</f>
        <v>0</v>
      </c>
      <c r="DN187" s="549">
        <f t="shared" si="149"/>
        <v>0</v>
      </c>
      <c r="DO187" s="541" t="str">
        <f t="shared" si="150"/>
        <v xml:space="preserve"> </v>
      </c>
      <c r="DP187" s="556" t="str">
        <f>IF(OR(DO187&lt;Довідники!$J$3, DO187&gt;Довідники!$K$3), "!", "")</f>
        <v>!</v>
      </c>
      <c r="DQ187" s="557"/>
      <c r="DR187" s="558" t="str">
        <f t="shared" si="151"/>
        <v/>
      </c>
      <c r="DS187" s="528"/>
      <c r="DT187" s="555"/>
      <c r="DU187" s="539"/>
      <c r="DV187" s="539"/>
      <c r="DW187" s="540"/>
      <c r="DX187" s="557"/>
      <c r="DY187" s="568"/>
      <c r="DZ187" s="569"/>
      <c r="EA187" s="570"/>
      <c r="ED187" s="91" t="e">
        <f t="shared" ca="1" si="124"/>
        <v>#NAME?</v>
      </c>
      <c r="EE187" s="91" t="e">
        <f t="shared" ca="1" si="125"/>
        <v>#NAME?</v>
      </c>
      <c r="EF187" s="91" t="e">
        <f t="shared" ca="1" si="126"/>
        <v>#NAME?</v>
      </c>
      <c r="EG187" s="91" t="e">
        <f t="shared" ca="1" si="127"/>
        <v>#NAME?</v>
      </c>
      <c r="EH187" s="91" t="e">
        <f t="shared" ca="1" si="128"/>
        <v>#NAME?</v>
      </c>
      <c r="EI187" s="91" t="e">
        <f t="shared" ca="1" si="129"/>
        <v>#NAME?</v>
      </c>
      <c r="EJ187" s="91" t="e">
        <f t="shared" ca="1" si="130"/>
        <v>#NAME?</v>
      </c>
      <c r="EL187" s="207" t="str">
        <f t="shared" ca="1" si="134"/>
        <v/>
      </c>
      <c r="EM187" s="91" t="str">
        <f t="shared" si="131"/>
        <v/>
      </c>
      <c r="EN187" s="91" t="str" cm="1">
        <f t="array" ref="EN187">IF(OR(SUM(ISTEXT(R187:T187)*1,ISNUMBER(W187:X187)*1)&gt;0,SUM(ISTEXT(Y187:AA187)*1,ISNUMBER(AD187:AE187)*1)&gt;0,SUM(ISTEXT(AF187:AH187)*1,ISNUMBER(AK187:AL187)*1)&gt;0,SUM(ISTEXT(AM187:AO187)*1,ISNUMBER(AR187:AS187)*1)&gt;0,SUM(ISTEXT(AT187:AV187)*1,ISNUMBER(AY187:AZ187)*1)&gt;0,SUM(ISTEXT(BA187:BC187)*1,ISNUMBER(BF187:BG187)*1)&gt;0,SUM(ISTEXT(BH187:BJ187)*1,ISNUMBER(BM187:BN187)*1)&gt;0,SUM(ISTEXT(BO187:BQ187)*1,ISNUMBER(BT187:BU187)*1)&gt;0,SUM(ISTEXT(BV187:BX187)*1,ISNUMBER(CA187:CB187)*1)&gt;0,SUM(ISTEXT(CC187:CE187)*1,ISNUMBER(CH187:CI187)*1)&gt;0,SUM(ISTEXT(CJ187:CL187)*1,ISNUMBER(CO187:CP187)*1)&gt;0,SUM(ISTEXT(CQ187:CS187)*1,ISNUMBER(CV187:CW187)*1)&gt;0),"!","")</f>
        <v/>
      </c>
      <c r="EO187" s="91" t="e">
        <f t="shared" ca="1" si="132"/>
        <v>#NAME?</v>
      </c>
      <c r="EP187" s="74" t="e">
        <f t="shared" ca="1" si="133"/>
        <v>#NAME?</v>
      </c>
    </row>
    <row r="188" spans="1:146" hidden="1" x14ac:dyDescent="0.2">
      <c r="A188" s="528" t="e">
        <f ca="1">IF(AND(TRIM($B188)&lt;&gt;"",$E188&lt;&gt;"",$EP188=""),MAX($A$112:A187)+1,"")</f>
        <v>#NAME?</v>
      </c>
      <c r="B188" s="312"/>
      <c r="C188" s="531" t="str">
        <f>IF(ISBLANK(D188)=FALSE,VLOOKUP(D188,Довідники!$B$2:$C$45,2,FALSE),"")</f>
        <v/>
      </c>
      <c r="D188" s="410"/>
      <c r="E188" s="313"/>
      <c r="F188" s="538" t="str">
        <f>_xlfn.CONCAT(IF($X188=Довідники!$E$4,$R$4&amp;",",""),IF($AE188=Довідники!$E$4,$Y$4&amp;",",""),IF($AL188=Довідники!$E$4,$AF$4&amp;",",""),IF($AS188=Довідники!$E$4,$AM$4&amp;",",""),IF($AZ188=Довідники!$E$4,$AT$4&amp;",",""),IF($BG188=Довідники!$E$4,$BA$4&amp;",",""),IF($BN188=Довідники!$E$4,$BH$4&amp;",",""),IF($BU188=Довідники!$E$4,$BO$4&amp;",",""),IF($CB188=Довідники!$E$4,$BV$4&amp;",",""),IF($CI188=Довідники!$E$4,$CC$4&amp;",",""),IF($CP188=Довідники!$E$4,$CJ$4&amp;",",""),IF($CW188=Довідники!$E$4,$CQ$4&amp;",",""),IF($DD188=Довідники!$E$4,$CX$4&amp;",",""),IF($DK188=Довідники!$E$4,$DE$4&amp;",",""))</f>
        <v/>
      </c>
      <c r="G188" s="538" t="str">
        <f>_xlfn.CONCAT(IF($X188=Довідники!$E$3,$R$4&amp;",",""),IF($X188=Довідники!$E$5,$R$4&amp;"*,",""),IF($AE188=Довідники!$E$3,$Y$4&amp;",",""),IF($AE188=Довідники!$E$5,$Y$4&amp;"*,",""),IF($AL188=Довідники!$E$3,$AF$4&amp;",",""),IF($AL188=Довідники!$E$5,$AF$4&amp;"*,",""),IF($AS188=Довідники!$E$3,$AM$4&amp;",",""),IF($AS188=Довідники!$E$5,$AM$4&amp;"*,",""),IF($AZ188=Довідники!$E$3,$AT$4&amp;",",""),IF($AZ188=Довідники!$E$5,$AT$4&amp;"*,",""),IF($BG188=Довідники!$E$3,$BA$4&amp;",",""),IF($BG188=Довідники!$E$5,$BA$4&amp;"*,",""),IF($BN188=Довідники!$E$3,$BH$4&amp;",",""),IF($BN188=Довідники!$E$5,$BH$4&amp;"*,",""),IF($BU188=Довідники!$E$3,$BO$4&amp;",",""),IF($BU188=Довідники!$E$5,$BO$4&amp;"*,",""),IF($CB188=Довідники!$E$3,$BV$4&amp;",",""),IF($CB188=Довідники!$E$5,$BV$4&amp;"*,",""),IF($CI188=Довідники!$E$3,$CC$4&amp;",",""),IF($CI188=Довідники!$E$5,$CC$4&amp;"*,",""),IF($CP188=Довідники!$E$3,$CJ$4&amp;",",""),IF($CP188=Довідники!$E$5,$CJ$4&amp;"*,",""),IF($CW188=Довідники!$E$3,$CQ$4&amp;",",""),IF($CW188=Довідники!$E$5,$CQ$4&amp;"*,",""),IF($DD188=Довідники!$E$3,$CX$4&amp;",",""),IF($DD188=Довідники!$E$5,$CX$4&amp;"*,",""),IF($DK188=Довідники!$E$3,$DE$4&amp;",",""),IF($DK188=Довідники!$E$5,$DE$4&amp;"*,",""))</f>
        <v/>
      </c>
      <c r="H188" s="538" t="str">
        <f>_xlfn.CONCAT(IF($W188=Довідники!$N$4,$R$4&amp;",",""),IF($AD188=Довідники!$N$4,$Y$4&amp;",",""),IF($AK188=Довідники!$N$4,$AF$4&amp;",",""),IF($AR188=Довідники!$N$4,$AM$4&amp;",",""),IF($AY188=Довідники!$N$4,$AT$4&amp;",",""),IF($BF188=Довідники!$N$4,$BA$4&amp;",",""),IF($BM188=Довідники!$N$4,$BH$4&amp;",",""),IF($BT188=Довідники!$N$4,$BO$4&amp;",",""),IF($CA188=Довідники!$N$4,$BV$4&amp;",",""),IF($CH188=Довідники!$N$4,$CC$4&amp;",",""),IF($CO188=Довідники!$N$4,$CJ$4&amp;",",""),IF($CV188=Довідники!$N$4,$CQ$4&amp;",",""),IF($DC188=Довідники!$N$4,$CX$4&amp;",",""),IF($DJ188=Довідники!$N$4,$DE$4&amp;",",""))</f>
        <v/>
      </c>
      <c r="I188" s="538" t="str">
        <f>_xlfn.CONCAT(IF($W188=Довідники!$N$3,$R$4&amp;",",""),IF($AD188=Довідники!$N$3,$Y$4&amp;",",""),IF($AK188=Довідники!$N$3,$AF$4&amp;",",""),IF($AR188=Довідники!$N$3,$AM$4&amp;",",""),IF($AY188=Довідники!$N$3,$AT$4&amp;",",""),IF($BF188=Довідники!$N$3,$BA$4&amp;",",""),IF($BM188=Довідники!$N$3,$BH$4&amp;",",""),IF($BT188=Довідники!$N$3,$BO$4&amp;",",""),IF($CA188=Довідники!$N$3,$BV$4&amp;",",""),IF($CH188=Довідники!$N$3,$CC$4&amp;",",""),IF($CO188=Довідники!$N$3,$CJ$4&amp;",",""),IF($CV188=Довідники!$N$3,$CQ$4&amp;",",""),IF($DC188=Довідники!$N$3,$CX$4&amp;",",""),IF($DJ188=Довідники!$N$3,$DE$4&amp;",",""))</f>
        <v/>
      </c>
      <c r="J188" s="538"/>
      <c r="K188" s="538"/>
      <c r="L188" s="538">
        <f t="shared" ca="1" si="118"/>
        <v>0</v>
      </c>
      <c r="M188" s="539">
        <f t="shared" ca="1" si="119"/>
        <v>0</v>
      </c>
      <c r="N188" s="539">
        <f t="shared" ca="1" si="120"/>
        <v>0</v>
      </c>
      <c r="O188" s="540">
        <f t="shared" ca="1" si="121"/>
        <v>0</v>
      </c>
      <c r="P188" s="541" t="str">
        <f t="shared" si="122"/>
        <v/>
      </c>
      <c r="Q188" s="542" t="str">
        <f>IF(IF(TRIM(P188)="",FALSE,OR($P188&lt;Довідники!$J$8,$P188&gt;Довідники!$K$8)),"!","")</f>
        <v/>
      </c>
      <c r="R188" s="172"/>
      <c r="S188" s="169"/>
      <c r="T188" s="169"/>
      <c r="U188" s="549">
        <f t="shared" si="135"/>
        <v>0</v>
      </c>
      <c r="V188" s="539"/>
      <c r="W188" s="175"/>
      <c r="X188" s="176"/>
      <c r="Y188" s="172"/>
      <c r="Z188" s="169"/>
      <c r="AA188" s="169"/>
      <c r="AB188" s="549">
        <f t="shared" si="136"/>
        <v>0</v>
      </c>
      <c r="AC188" s="539"/>
      <c r="AD188" s="175"/>
      <c r="AE188" s="176"/>
      <c r="AF188" s="172"/>
      <c r="AG188" s="169"/>
      <c r="AH188" s="169"/>
      <c r="AI188" s="549">
        <f t="shared" si="137"/>
        <v>0</v>
      </c>
      <c r="AJ188" s="539"/>
      <c r="AK188" s="175"/>
      <c r="AL188" s="176"/>
      <c r="AM188" s="172"/>
      <c r="AN188" s="169"/>
      <c r="AO188" s="169"/>
      <c r="AP188" s="549">
        <f t="shared" si="138"/>
        <v>0</v>
      </c>
      <c r="AQ188" s="539"/>
      <c r="AR188" s="175"/>
      <c r="AS188" s="176"/>
      <c r="AT188" s="172"/>
      <c r="AU188" s="169"/>
      <c r="AV188" s="169"/>
      <c r="AW188" s="549">
        <f t="shared" si="139"/>
        <v>0</v>
      </c>
      <c r="AX188" s="539"/>
      <c r="AY188" s="175"/>
      <c r="AZ188" s="176"/>
      <c r="BA188" s="172"/>
      <c r="BB188" s="169"/>
      <c r="BC188" s="169"/>
      <c r="BD188" s="549">
        <f t="shared" si="140"/>
        <v>0</v>
      </c>
      <c r="BE188" s="539"/>
      <c r="BF188" s="175"/>
      <c r="BG188" s="176"/>
      <c r="BH188" s="172"/>
      <c r="BI188" s="169"/>
      <c r="BJ188" s="169"/>
      <c r="BK188" s="549">
        <f t="shared" si="141"/>
        <v>0</v>
      </c>
      <c r="BL188" s="539"/>
      <c r="BM188" s="175"/>
      <c r="BN188" s="176"/>
      <c r="BO188" s="172"/>
      <c r="BP188" s="169"/>
      <c r="BQ188" s="169"/>
      <c r="BR188" s="549">
        <f t="shared" si="142"/>
        <v>0</v>
      </c>
      <c r="BS188" s="539"/>
      <c r="BT188" s="175"/>
      <c r="BU188" s="176"/>
      <c r="BV188" s="172"/>
      <c r="BW188" s="169"/>
      <c r="BX188" s="169"/>
      <c r="BY188" s="549">
        <f t="shared" si="143"/>
        <v>0</v>
      </c>
      <c r="BZ188" s="539"/>
      <c r="CA188" s="175"/>
      <c r="CB188" s="176"/>
      <c r="CC188" s="172"/>
      <c r="CD188" s="169"/>
      <c r="CE188" s="169"/>
      <c r="CF188" s="549">
        <f t="shared" si="144"/>
        <v>0</v>
      </c>
      <c r="CG188" s="539"/>
      <c r="CH188" s="175"/>
      <c r="CI188" s="176"/>
      <c r="CJ188" s="172"/>
      <c r="CK188" s="169"/>
      <c r="CL188" s="169"/>
      <c r="CM188" s="549">
        <f t="shared" si="145"/>
        <v>0</v>
      </c>
      <c r="CN188" s="539"/>
      <c r="CO188" s="175"/>
      <c r="CP188" s="176"/>
      <c r="CQ188" s="172"/>
      <c r="CR188" s="169"/>
      <c r="CS188" s="169"/>
      <c r="CT188" s="549">
        <f t="shared" si="146"/>
        <v>0</v>
      </c>
      <c r="CU188" s="539"/>
      <c r="CV188" s="175"/>
      <c r="CW188" s="176"/>
      <c r="CX188" s="361"/>
      <c r="CY188" s="108"/>
      <c r="CZ188" s="108"/>
      <c r="DA188" s="549">
        <f t="shared" si="147"/>
        <v>0</v>
      </c>
      <c r="DB188" s="539"/>
      <c r="DC188" s="439"/>
      <c r="DD188" s="439"/>
      <c r="DE188" s="108"/>
      <c r="DF188" s="108"/>
      <c r="DG188" s="108"/>
      <c r="DH188" s="549">
        <f t="shared" si="148"/>
        <v>0</v>
      </c>
      <c r="DI188" s="539"/>
      <c r="DJ188" s="439"/>
      <c r="DK188" s="440"/>
      <c r="DL188" s="555">
        <f t="shared" ca="1" si="123"/>
        <v>0</v>
      </c>
      <c r="DM188" s="539">
        <f>DN188*Довідники!$H$2</f>
        <v>0</v>
      </c>
      <c r="DN188" s="549">
        <f t="shared" si="149"/>
        <v>0</v>
      </c>
      <c r="DO188" s="541" t="str">
        <f t="shared" si="150"/>
        <v xml:space="preserve"> </v>
      </c>
      <c r="DP188" s="556" t="str">
        <f>IF(OR(DO188&lt;Довідники!$J$3, DO188&gt;Довідники!$K$3), "!", "")</f>
        <v>!</v>
      </c>
      <c r="DQ188" s="557"/>
      <c r="DR188" s="558" t="str">
        <f t="shared" si="151"/>
        <v/>
      </c>
      <c r="DS188" s="528"/>
      <c r="DT188" s="555"/>
      <c r="DU188" s="539"/>
      <c r="DV188" s="539"/>
      <c r="DW188" s="540"/>
      <c r="DX188" s="557"/>
      <c r="DY188" s="568"/>
      <c r="DZ188" s="569"/>
      <c r="EA188" s="570"/>
      <c r="ED188" s="91" t="e">
        <f t="shared" ca="1" si="124"/>
        <v>#NAME?</v>
      </c>
      <c r="EE188" s="91" t="e">
        <f t="shared" ca="1" si="125"/>
        <v>#NAME?</v>
      </c>
      <c r="EF188" s="91" t="e">
        <f t="shared" ca="1" si="126"/>
        <v>#NAME?</v>
      </c>
      <c r="EG188" s="91" t="e">
        <f t="shared" ca="1" si="127"/>
        <v>#NAME?</v>
      </c>
      <c r="EH188" s="91" t="e">
        <f t="shared" ca="1" si="128"/>
        <v>#NAME?</v>
      </c>
      <c r="EI188" s="91" t="e">
        <f t="shared" ca="1" si="129"/>
        <v>#NAME?</v>
      </c>
      <c r="EJ188" s="91" t="e">
        <f t="shared" ca="1" si="130"/>
        <v>#NAME?</v>
      </c>
      <c r="EL188" s="207" t="str">
        <f t="shared" ca="1" si="134"/>
        <v/>
      </c>
      <c r="EM188" s="91" t="str">
        <f t="shared" si="131"/>
        <v/>
      </c>
      <c r="EN188" s="91" t="str" cm="1">
        <f t="array" ref="EN188">IF(OR(SUM(ISTEXT(R188:T188)*1,ISNUMBER(W188:X188)*1)&gt;0,SUM(ISTEXT(Y188:AA188)*1,ISNUMBER(AD188:AE188)*1)&gt;0,SUM(ISTEXT(AF188:AH188)*1,ISNUMBER(AK188:AL188)*1)&gt;0,SUM(ISTEXT(AM188:AO188)*1,ISNUMBER(AR188:AS188)*1)&gt;0,SUM(ISTEXT(AT188:AV188)*1,ISNUMBER(AY188:AZ188)*1)&gt;0,SUM(ISTEXT(BA188:BC188)*1,ISNUMBER(BF188:BG188)*1)&gt;0,SUM(ISTEXT(BH188:BJ188)*1,ISNUMBER(BM188:BN188)*1)&gt;0,SUM(ISTEXT(BO188:BQ188)*1,ISNUMBER(BT188:BU188)*1)&gt;0,SUM(ISTEXT(BV188:BX188)*1,ISNUMBER(CA188:CB188)*1)&gt;0,SUM(ISTEXT(CC188:CE188)*1,ISNUMBER(CH188:CI188)*1)&gt;0,SUM(ISTEXT(CJ188:CL188)*1,ISNUMBER(CO188:CP188)*1)&gt;0,SUM(ISTEXT(CQ188:CS188)*1,ISNUMBER(CV188:CW188)*1)&gt;0),"!","")</f>
        <v/>
      </c>
      <c r="EO188" s="91" t="e">
        <f t="shared" ca="1" si="132"/>
        <v>#NAME?</v>
      </c>
      <c r="EP188" s="74" t="e">
        <f t="shared" ca="1" si="133"/>
        <v>#NAME?</v>
      </c>
    </row>
    <row r="189" spans="1:146" hidden="1" x14ac:dyDescent="0.2">
      <c r="A189" s="528" t="e">
        <f ca="1">IF(AND(TRIM($B189)&lt;&gt;"",$E189&lt;&gt;"",$EP189=""),MAX($A$112:A188)+1,"")</f>
        <v>#NAME?</v>
      </c>
      <c r="B189" s="312"/>
      <c r="C189" s="531" t="str">
        <f>IF(ISBLANK(D189)=FALSE,VLOOKUP(D189,Довідники!$B$2:$C$45,2,FALSE),"")</f>
        <v/>
      </c>
      <c r="D189" s="410"/>
      <c r="E189" s="313"/>
      <c r="F189" s="538" t="str">
        <f>_xlfn.CONCAT(IF($X189=Довідники!$E$4,$R$4&amp;",",""),IF($AE189=Довідники!$E$4,$Y$4&amp;",",""),IF($AL189=Довідники!$E$4,$AF$4&amp;",",""),IF($AS189=Довідники!$E$4,$AM$4&amp;",",""),IF($AZ189=Довідники!$E$4,$AT$4&amp;",",""),IF($BG189=Довідники!$E$4,$BA$4&amp;",",""),IF($BN189=Довідники!$E$4,$BH$4&amp;",",""),IF($BU189=Довідники!$E$4,$BO$4&amp;",",""),IF($CB189=Довідники!$E$4,$BV$4&amp;",",""),IF($CI189=Довідники!$E$4,$CC$4&amp;",",""),IF($CP189=Довідники!$E$4,$CJ$4&amp;",",""),IF($CW189=Довідники!$E$4,$CQ$4&amp;",",""),IF($DD189=Довідники!$E$4,$CX$4&amp;",",""),IF($DK189=Довідники!$E$4,$DE$4&amp;",",""))</f>
        <v/>
      </c>
      <c r="G189" s="538" t="str">
        <f>_xlfn.CONCAT(IF($X189=Довідники!$E$3,$R$4&amp;",",""),IF($X189=Довідники!$E$5,$R$4&amp;"*,",""),IF($AE189=Довідники!$E$3,$Y$4&amp;",",""),IF($AE189=Довідники!$E$5,$Y$4&amp;"*,",""),IF($AL189=Довідники!$E$3,$AF$4&amp;",",""),IF($AL189=Довідники!$E$5,$AF$4&amp;"*,",""),IF($AS189=Довідники!$E$3,$AM$4&amp;",",""),IF($AS189=Довідники!$E$5,$AM$4&amp;"*,",""),IF($AZ189=Довідники!$E$3,$AT$4&amp;",",""),IF($AZ189=Довідники!$E$5,$AT$4&amp;"*,",""),IF($BG189=Довідники!$E$3,$BA$4&amp;",",""),IF($BG189=Довідники!$E$5,$BA$4&amp;"*,",""),IF($BN189=Довідники!$E$3,$BH$4&amp;",",""),IF($BN189=Довідники!$E$5,$BH$4&amp;"*,",""),IF($BU189=Довідники!$E$3,$BO$4&amp;",",""),IF($BU189=Довідники!$E$5,$BO$4&amp;"*,",""),IF($CB189=Довідники!$E$3,$BV$4&amp;",",""),IF($CB189=Довідники!$E$5,$BV$4&amp;"*,",""),IF($CI189=Довідники!$E$3,$CC$4&amp;",",""),IF($CI189=Довідники!$E$5,$CC$4&amp;"*,",""),IF($CP189=Довідники!$E$3,$CJ$4&amp;",",""),IF($CP189=Довідники!$E$5,$CJ$4&amp;"*,",""),IF($CW189=Довідники!$E$3,$CQ$4&amp;",",""),IF($CW189=Довідники!$E$5,$CQ$4&amp;"*,",""),IF($DD189=Довідники!$E$3,$CX$4&amp;",",""),IF($DD189=Довідники!$E$5,$CX$4&amp;"*,",""),IF($DK189=Довідники!$E$3,$DE$4&amp;",",""),IF($DK189=Довідники!$E$5,$DE$4&amp;"*,",""))</f>
        <v/>
      </c>
      <c r="H189" s="538" t="str">
        <f>_xlfn.CONCAT(IF($W189=Довідники!$N$4,$R$4&amp;",",""),IF($AD189=Довідники!$N$4,$Y$4&amp;",",""),IF($AK189=Довідники!$N$4,$AF$4&amp;",",""),IF($AR189=Довідники!$N$4,$AM$4&amp;",",""),IF($AY189=Довідники!$N$4,$AT$4&amp;",",""),IF($BF189=Довідники!$N$4,$BA$4&amp;",",""),IF($BM189=Довідники!$N$4,$BH$4&amp;",",""),IF($BT189=Довідники!$N$4,$BO$4&amp;",",""),IF($CA189=Довідники!$N$4,$BV$4&amp;",",""),IF($CH189=Довідники!$N$4,$CC$4&amp;",",""),IF($CO189=Довідники!$N$4,$CJ$4&amp;",",""),IF($CV189=Довідники!$N$4,$CQ$4&amp;",",""),IF($DC189=Довідники!$N$4,$CX$4&amp;",",""),IF($DJ189=Довідники!$N$4,$DE$4&amp;",",""))</f>
        <v/>
      </c>
      <c r="I189" s="538" t="str">
        <f>_xlfn.CONCAT(IF($W189=Довідники!$N$3,$R$4&amp;",",""),IF($AD189=Довідники!$N$3,$Y$4&amp;",",""),IF($AK189=Довідники!$N$3,$AF$4&amp;",",""),IF($AR189=Довідники!$N$3,$AM$4&amp;",",""),IF($AY189=Довідники!$N$3,$AT$4&amp;",",""),IF($BF189=Довідники!$N$3,$BA$4&amp;",",""),IF($BM189=Довідники!$N$3,$BH$4&amp;",",""),IF($BT189=Довідники!$N$3,$BO$4&amp;",",""),IF($CA189=Довідники!$N$3,$BV$4&amp;",",""),IF($CH189=Довідники!$N$3,$CC$4&amp;",",""),IF($CO189=Довідники!$N$3,$CJ$4&amp;",",""),IF($CV189=Довідники!$N$3,$CQ$4&amp;",",""),IF($DC189=Довідники!$N$3,$CX$4&amp;",",""),IF($DJ189=Довідники!$N$3,$DE$4&amp;",",""))</f>
        <v/>
      </c>
      <c r="J189" s="538"/>
      <c r="K189" s="538"/>
      <c r="L189" s="538">
        <f t="shared" ca="1" si="118"/>
        <v>0</v>
      </c>
      <c r="M189" s="539">
        <f t="shared" ca="1" si="119"/>
        <v>0</v>
      </c>
      <c r="N189" s="539">
        <f t="shared" ca="1" si="120"/>
        <v>0</v>
      </c>
      <c r="O189" s="540">
        <f t="shared" ca="1" si="121"/>
        <v>0</v>
      </c>
      <c r="P189" s="541" t="str">
        <f t="shared" si="122"/>
        <v/>
      </c>
      <c r="Q189" s="542" t="str">
        <f>IF(IF(TRIM(P189)="",FALSE,OR($P189&lt;Довідники!$J$8,$P189&gt;Довідники!$K$8)),"!","")</f>
        <v/>
      </c>
      <c r="R189" s="172"/>
      <c r="S189" s="169"/>
      <c r="T189" s="169"/>
      <c r="U189" s="549">
        <f t="shared" si="135"/>
        <v>0</v>
      </c>
      <c r="V189" s="539"/>
      <c r="W189" s="175"/>
      <c r="X189" s="176"/>
      <c r="Y189" s="172"/>
      <c r="Z189" s="169"/>
      <c r="AA189" s="169"/>
      <c r="AB189" s="549">
        <f t="shared" si="136"/>
        <v>0</v>
      </c>
      <c r="AC189" s="539"/>
      <c r="AD189" s="175"/>
      <c r="AE189" s="176"/>
      <c r="AF189" s="172"/>
      <c r="AG189" s="169"/>
      <c r="AH189" s="169"/>
      <c r="AI189" s="549">
        <f t="shared" si="137"/>
        <v>0</v>
      </c>
      <c r="AJ189" s="539"/>
      <c r="AK189" s="175"/>
      <c r="AL189" s="176"/>
      <c r="AM189" s="172"/>
      <c r="AN189" s="169"/>
      <c r="AO189" s="169"/>
      <c r="AP189" s="549">
        <f t="shared" si="138"/>
        <v>0</v>
      </c>
      <c r="AQ189" s="539"/>
      <c r="AR189" s="175"/>
      <c r="AS189" s="176"/>
      <c r="AT189" s="172"/>
      <c r="AU189" s="169"/>
      <c r="AV189" s="169"/>
      <c r="AW189" s="549">
        <f t="shared" si="139"/>
        <v>0</v>
      </c>
      <c r="AX189" s="539"/>
      <c r="AY189" s="175"/>
      <c r="AZ189" s="176"/>
      <c r="BA189" s="172"/>
      <c r="BB189" s="169"/>
      <c r="BC189" s="169"/>
      <c r="BD189" s="549">
        <f t="shared" si="140"/>
        <v>0</v>
      </c>
      <c r="BE189" s="539"/>
      <c r="BF189" s="175"/>
      <c r="BG189" s="176"/>
      <c r="BH189" s="172"/>
      <c r="BI189" s="169"/>
      <c r="BJ189" s="169"/>
      <c r="BK189" s="549">
        <f t="shared" si="141"/>
        <v>0</v>
      </c>
      <c r="BL189" s="539"/>
      <c r="BM189" s="175"/>
      <c r="BN189" s="176"/>
      <c r="BO189" s="172"/>
      <c r="BP189" s="169"/>
      <c r="BQ189" s="169"/>
      <c r="BR189" s="549">
        <f t="shared" si="142"/>
        <v>0</v>
      </c>
      <c r="BS189" s="539"/>
      <c r="BT189" s="175"/>
      <c r="BU189" s="176"/>
      <c r="BV189" s="172"/>
      <c r="BW189" s="169"/>
      <c r="BX189" s="169"/>
      <c r="BY189" s="549">
        <f t="shared" si="143"/>
        <v>0</v>
      </c>
      <c r="BZ189" s="539"/>
      <c r="CA189" s="175"/>
      <c r="CB189" s="176"/>
      <c r="CC189" s="172"/>
      <c r="CD189" s="169"/>
      <c r="CE189" s="169"/>
      <c r="CF189" s="549">
        <f t="shared" si="144"/>
        <v>0</v>
      </c>
      <c r="CG189" s="539"/>
      <c r="CH189" s="175"/>
      <c r="CI189" s="176"/>
      <c r="CJ189" s="172"/>
      <c r="CK189" s="169"/>
      <c r="CL189" s="169"/>
      <c r="CM189" s="549">
        <f t="shared" si="145"/>
        <v>0</v>
      </c>
      <c r="CN189" s="539"/>
      <c r="CO189" s="175"/>
      <c r="CP189" s="176"/>
      <c r="CQ189" s="172"/>
      <c r="CR189" s="169"/>
      <c r="CS189" s="169"/>
      <c r="CT189" s="549">
        <f t="shared" si="146"/>
        <v>0</v>
      </c>
      <c r="CU189" s="539"/>
      <c r="CV189" s="175"/>
      <c r="CW189" s="176"/>
      <c r="CX189" s="361"/>
      <c r="CY189" s="108"/>
      <c r="CZ189" s="108"/>
      <c r="DA189" s="549">
        <f t="shared" si="147"/>
        <v>0</v>
      </c>
      <c r="DB189" s="539"/>
      <c r="DC189" s="439"/>
      <c r="DD189" s="439"/>
      <c r="DE189" s="108"/>
      <c r="DF189" s="108"/>
      <c r="DG189" s="108"/>
      <c r="DH189" s="549">
        <f t="shared" si="148"/>
        <v>0</v>
      </c>
      <c r="DI189" s="539"/>
      <c r="DJ189" s="439"/>
      <c r="DK189" s="440"/>
      <c r="DL189" s="555">
        <f t="shared" ca="1" si="123"/>
        <v>0</v>
      </c>
      <c r="DM189" s="539">
        <f>DN189*Довідники!$H$2</f>
        <v>0</v>
      </c>
      <c r="DN189" s="549">
        <f t="shared" si="149"/>
        <v>0</v>
      </c>
      <c r="DO189" s="541" t="str">
        <f t="shared" si="150"/>
        <v xml:space="preserve"> </v>
      </c>
      <c r="DP189" s="556" t="str">
        <f>IF(OR(DO189&lt;Довідники!$J$3, DO189&gt;Довідники!$K$3), "!", "")</f>
        <v>!</v>
      </c>
      <c r="DQ189" s="557"/>
      <c r="DR189" s="558" t="str">
        <f t="shared" si="151"/>
        <v/>
      </c>
      <c r="DS189" s="528"/>
      <c r="DT189" s="555"/>
      <c r="DU189" s="539"/>
      <c r="DV189" s="539"/>
      <c r="DW189" s="540"/>
      <c r="DX189" s="557"/>
      <c r="DY189" s="568"/>
      <c r="DZ189" s="569"/>
      <c r="EA189" s="570"/>
      <c r="ED189" s="91" t="e">
        <f t="shared" ca="1" si="124"/>
        <v>#NAME?</v>
      </c>
      <c r="EE189" s="91" t="e">
        <f t="shared" ca="1" si="125"/>
        <v>#NAME?</v>
      </c>
      <c r="EF189" s="91" t="e">
        <f t="shared" ca="1" si="126"/>
        <v>#NAME?</v>
      </c>
      <c r="EG189" s="91" t="e">
        <f t="shared" ca="1" si="127"/>
        <v>#NAME?</v>
      </c>
      <c r="EH189" s="91" t="e">
        <f t="shared" ca="1" si="128"/>
        <v>#NAME?</v>
      </c>
      <c r="EI189" s="91" t="e">
        <f t="shared" ca="1" si="129"/>
        <v>#NAME?</v>
      </c>
      <c r="EJ189" s="91" t="e">
        <f t="shared" ca="1" si="130"/>
        <v>#NAME?</v>
      </c>
      <c r="EL189" s="207" t="str">
        <f t="shared" ca="1" si="134"/>
        <v/>
      </c>
      <c r="EM189" s="91" t="str">
        <f t="shared" si="131"/>
        <v/>
      </c>
      <c r="EN189" s="91" t="str" cm="1">
        <f t="array" ref="EN189">IF(OR(SUM(ISTEXT(R189:T189)*1,ISNUMBER(W189:X189)*1)&gt;0,SUM(ISTEXT(Y189:AA189)*1,ISNUMBER(AD189:AE189)*1)&gt;0,SUM(ISTEXT(AF189:AH189)*1,ISNUMBER(AK189:AL189)*1)&gt;0,SUM(ISTEXT(AM189:AO189)*1,ISNUMBER(AR189:AS189)*1)&gt;0,SUM(ISTEXT(AT189:AV189)*1,ISNUMBER(AY189:AZ189)*1)&gt;0,SUM(ISTEXT(BA189:BC189)*1,ISNUMBER(BF189:BG189)*1)&gt;0,SUM(ISTEXT(BH189:BJ189)*1,ISNUMBER(BM189:BN189)*1)&gt;0,SUM(ISTEXT(BO189:BQ189)*1,ISNUMBER(BT189:BU189)*1)&gt;0,SUM(ISTEXT(BV189:BX189)*1,ISNUMBER(CA189:CB189)*1)&gt;0,SUM(ISTEXT(CC189:CE189)*1,ISNUMBER(CH189:CI189)*1)&gt;0,SUM(ISTEXT(CJ189:CL189)*1,ISNUMBER(CO189:CP189)*1)&gt;0,SUM(ISTEXT(CQ189:CS189)*1,ISNUMBER(CV189:CW189)*1)&gt;0),"!","")</f>
        <v/>
      </c>
      <c r="EO189" s="91" t="e">
        <f t="shared" ca="1" si="132"/>
        <v>#NAME?</v>
      </c>
      <c r="EP189" s="74" t="e">
        <f t="shared" ca="1" si="133"/>
        <v>#NAME?</v>
      </c>
    </row>
    <row r="190" spans="1:146" hidden="1" x14ac:dyDescent="0.2">
      <c r="A190" s="528" t="e">
        <f ca="1">IF(AND(TRIM($B190)&lt;&gt;"",$E190&lt;&gt;"",$EP190=""),MAX($A$112:A189)+1,"")</f>
        <v>#NAME?</v>
      </c>
      <c r="B190" s="312"/>
      <c r="C190" s="531" t="str">
        <f>IF(ISBLANK(D190)=FALSE,VLOOKUP(D190,Довідники!$B$2:$C$45,2,FALSE),"")</f>
        <v/>
      </c>
      <c r="D190" s="410"/>
      <c r="E190" s="313"/>
      <c r="F190" s="538" t="str">
        <f>_xlfn.CONCAT(IF($X190=Довідники!$E$4,$R$4&amp;",",""),IF($AE190=Довідники!$E$4,$Y$4&amp;",",""),IF($AL190=Довідники!$E$4,$AF$4&amp;",",""),IF($AS190=Довідники!$E$4,$AM$4&amp;",",""),IF($AZ190=Довідники!$E$4,$AT$4&amp;",",""),IF($BG190=Довідники!$E$4,$BA$4&amp;",",""),IF($BN190=Довідники!$E$4,$BH$4&amp;",",""),IF($BU190=Довідники!$E$4,$BO$4&amp;",",""),IF($CB190=Довідники!$E$4,$BV$4&amp;",",""),IF($CI190=Довідники!$E$4,$CC$4&amp;",",""),IF($CP190=Довідники!$E$4,$CJ$4&amp;",",""),IF($CW190=Довідники!$E$4,$CQ$4&amp;",",""),IF($DD190=Довідники!$E$4,$CX$4&amp;",",""),IF($DK190=Довідники!$E$4,$DE$4&amp;",",""))</f>
        <v/>
      </c>
      <c r="G190" s="538" t="str">
        <f>_xlfn.CONCAT(IF($X190=Довідники!$E$3,$R$4&amp;",",""),IF($X190=Довідники!$E$5,$R$4&amp;"*,",""),IF($AE190=Довідники!$E$3,$Y$4&amp;",",""),IF($AE190=Довідники!$E$5,$Y$4&amp;"*,",""),IF($AL190=Довідники!$E$3,$AF$4&amp;",",""),IF($AL190=Довідники!$E$5,$AF$4&amp;"*,",""),IF($AS190=Довідники!$E$3,$AM$4&amp;",",""),IF($AS190=Довідники!$E$5,$AM$4&amp;"*,",""),IF($AZ190=Довідники!$E$3,$AT$4&amp;",",""),IF($AZ190=Довідники!$E$5,$AT$4&amp;"*,",""),IF($BG190=Довідники!$E$3,$BA$4&amp;",",""),IF($BG190=Довідники!$E$5,$BA$4&amp;"*,",""),IF($BN190=Довідники!$E$3,$BH$4&amp;",",""),IF($BN190=Довідники!$E$5,$BH$4&amp;"*,",""),IF($BU190=Довідники!$E$3,$BO$4&amp;",",""),IF($BU190=Довідники!$E$5,$BO$4&amp;"*,",""),IF($CB190=Довідники!$E$3,$BV$4&amp;",",""),IF($CB190=Довідники!$E$5,$BV$4&amp;"*,",""),IF($CI190=Довідники!$E$3,$CC$4&amp;",",""),IF($CI190=Довідники!$E$5,$CC$4&amp;"*,",""),IF($CP190=Довідники!$E$3,$CJ$4&amp;",",""),IF($CP190=Довідники!$E$5,$CJ$4&amp;"*,",""),IF($CW190=Довідники!$E$3,$CQ$4&amp;",",""),IF($CW190=Довідники!$E$5,$CQ$4&amp;"*,",""),IF($DD190=Довідники!$E$3,$CX$4&amp;",",""),IF($DD190=Довідники!$E$5,$CX$4&amp;"*,",""),IF($DK190=Довідники!$E$3,$DE$4&amp;",",""),IF($DK190=Довідники!$E$5,$DE$4&amp;"*,",""))</f>
        <v/>
      </c>
      <c r="H190" s="538" t="str">
        <f>_xlfn.CONCAT(IF($W190=Довідники!$N$4,$R$4&amp;",",""),IF($AD190=Довідники!$N$4,$Y$4&amp;",",""),IF($AK190=Довідники!$N$4,$AF$4&amp;",",""),IF($AR190=Довідники!$N$4,$AM$4&amp;",",""),IF($AY190=Довідники!$N$4,$AT$4&amp;",",""),IF($BF190=Довідники!$N$4,$BA$4&amp;",",""),IF($BM190=Довідники!$N$4,$BH$4&amp;",",""),IF($BT190=Довідники!$N$4,$BO$4&amp;",",""),IF($CA190=Довідники!$N$4,$BV$4&amp;",",""),IF($CH190=Довідники!$N$4,$CC$4&amp;",",""),IF($CO190=Довідники!$N$4,$CJ$4&amp;",",""),IF($CV190=Довідники!$N$4,$CQ$4&amp;",",""),IF($DC190=Довідники!$N$4,$CX$4&amp;",",""),IF($DJ190=Довідники!$N$4,$DE$4&amp;",",""))</f>
        <v/>
      </c>
      <c r="I190" s="538" t="str">
        <f>_xlfn.CONCAT(IF($W190=Довідники!$N$3,$R$4&amp;",",""),IF($AD190=Довідники!$N$3,$Y$4&amp;",",""),IF($AK190=Довідники!$N$3,$AF$4&amp;",",""),IF($AR190=Довідники!$N$3,$AM$4&amp;",",""),IF($AY190=Довідники!$N$3,$AT$4&amp;",",""),IF($BF190=Довідники!$N$3,$BA$4&amp;",",""),IF($BM190=Довідники!$N$3,$BH$4&amp;",",""),IF($BT190=Довідники!$N$3,$BO$4&amp;",",""),IF($CA190=Довідники!$N$3,$BV$4&amp;",",""),IF($CH190=Довідники!$N$3,$CC$4&amp;",",""),IF($CO190=Довідники!$N$3,$CJ$4&amp;",",""),IF($CV190=Довідники!$N$3,$CQ$4&amp;",",""),IF($DC190=Довідники!$N$3,$CX$4&amp;",",""),IF($DJ190=Довідники!$N$3,$DE$4&amp;",",""))</f>
        <v/>
      </c>
      <c r="J190" s="538"/>
      <c r="K190" s="538"/>
      <c r="L190" s="538">
        <f t="shared" ca="1" si="118"/>
        <v>0</v>
      </c>
      <c r="M190" s="539">
        <f t="shared" ca="1" si="119"/>
        <v>0</v>
      </c>
      <c r="N190" s="539">
        <f t="shared" ca="1" si="120"/>
        <v>0</v>
      </c>
      <c r="O190" s="540">
        <f t="shared" ca="1" si="121"/>
        <v>0</v>
      </c>
      <c r="P190" s="541" t="str">
        <f t="shared" si="122"/>
        <v/>
      </c>
      <c r="Q190" s="542" t="str">
        <f>IF(IF(TRIM(P190)="",FALSE,OR($P190&lt;Довідники!$J$8,$P190&gt;Довідники!$K$8)),"!","")</f>
        <v/>
      </c>
      <c r="R190" s="172"/>
      <c r="S190" s="169"/>
      <c r="T190" s="169"/>
      <c r="U190" s="549">
        <f t="shared" si="135"/>
        <v>0</v>
      </c>
      <c r="V190" s="539"/>
      <c r="W190" s="175"/>
      <c r="X190" s="176"/>
      <c r="Y190" s="172"/>
      <c r="Z190" s="169"/>
      <c r="AA190" s="169"/>
      <c r="AB190" s="549">
        <f t="shared" si="136"/>
        <v>0</v>
      </c>
      <c r="AC190" s="539"/>
      <c r="AD190" s="175"/>
      <c r="AE190" s="176"/>
      <c r="AF190" s="172"/>
      <c r="AG190" s="169"/>
      <c r="AH190" s="169"/>
      <c r="AI190" s="549">
        <f t="shared" si="137"/>
        <v>0</v>
      </c>
      <c r="AJ190" s="539"/>
      <c r="AK190" s="175"/>
      <c r="AL190" s="176"/>
      <c r="AM190" s="172"/>
      <c r="AN190" s="169"/>
      <c r="AO190" s="169"/>
      <c r="AP190" s="549">
        <f t="shared" si="138"/>
        <v>0</v>
      </c>
      <c r="AQ190" s="539"/>
      <c r="AR190" s="175"/>
      <c r="AS190" s="176"/>
      <c r="AT190" s="172"/>
      <c r="AU190" s="169"/>
      <c r="AV190" s="169"/>
      <c r="AW190" s="549">
        <f t="shared" si="139"/>
        <v>0</v>
      </c>
      <c r="AX190" s="539"/>
      <c r="AY190" s="175"/>
      <c r="AZ190" s="176"/>
      <c r="BA190" s="172"/>
      <c r="BB190" s="169"/>
      <c r="BC190" s="169"/>
      <c r="BD190" s="549">
        <f t="shared" si="140"/>
        <v>0</v>
      </c>
      <c r="BE190" s="539"/>
      <c r="BF190" s="175"/>
      <c r="BG190" s="176"/>
      <c r="BH190" s="172"/>
      <c r="BI190" s="169"/>
      <c r="BJ190" s="169"/>
      <c r="BK190" s="549">
        <f t="shared" si="141"/>
        <v>0</v>
      </c>
      <c r="BL190" s="539"/>
      <c r="BM190" s="175"/>
      <c r="BN190" s="176"/>
      <c r="BO190" s="172"/>
      <c r="BP190" s="169"/>
      <c r="BQ190" s="169"/>
      <c r="BR190" s="549">
        <f t="shared" si="142"/>
        <v>0</v>
      </c>
      <c r="BS190" s="539"/>
      <c r="BT190" s="175"/>
      <c r="BU190" s="176"/>
      <c r="BV190" s="172"/>
      <c r="BW190" s="169"/>
      <c r="BX190" s="169"/>
      <c r="BY190" s="549">
        <f t="shared" si="143"/>
        <v>0</v>
      </c>
      <c r="BZ190" s="539"/>
      <c r="CA190" s="175"/>
      <c r="CB190" s="176"/>
      <c r="CC190" s="172"/>
      <c r="CD190" s="169"/>
      <c r="CE190" s="169"/>
      <c r="CF190" s="549">
        <f t="shared" si="144"/>
        <v>0</v>
      </c>
      <c r="CG190" s="539"/>
      <c r="CH190" s="175"/>
      <c r="CI190" s="176"/>
      <c r="CJ190" s="172"/>
      <c r="CK190" s="169"/>
      <c r="CL190" s="169"/>
      <c r="CM190" s="549">
        <f t="shared" si="145"/>
        <v>0</v>
      </c>
      <c r="CN190" s="539"/>
      <c r="CO190" s="175"/>
      <c r="CP190" s="176"/>
      <c r="CQ190" s="172"/>
      <c r="CR190" s="169"/>
      <c r="CS190" s="169"/>
      <c r="CT190" s="549">
        <f t="shared" si="146"/>
        <v>0</v>
      </c>
      <c r="CU190" s="539"/>
      <c r="CV190" s="175"/>
      <c r="CW190" s="176"/>
      <c r="CX190" s="361"/>
      <c r="CY190" s="108"/>
      <c r="CZ190" s="108"/>
      <c r="DA190" s="549">
        <f t="shared" si="147"/>
        <v>0</v>
      </c>
      <c r="DB190" s="539"/>
      <c r="DC190" s="439"/>
      <c r="DD190" s="439"/>
      <c r="DE190" s="108"/>
      <c r="DF190" s="108"/>
      <c r="DG190" s="108"/>
      <c r="DH190" s="549">
        <f t="shared" si="148"/>
        <v>0</v>
      </c>
      <c r="DI190" s="539"/>
      <c r="DJ190" s="439"/>
      <c r="DK190" s="440"/>
      <c r="DL190" s="555">
        <f t="shared" ca="1" si="123"/>
        <v>0</v>
      </c>
      <c r="DM190" s="539">
        <f>DN190*Довідники!$H$2</f>
        <v>0</v>
      </c>
      <c r="DN190" s="549">
        <f t="shared" si="149"/>
        <v>0</v>
      </c>
      <c r="DO190" s="541" t="str">
        <f t="shared" si="150"/>
        <v xml:space="preserve"> </v>
      </c>
      <c r="DP190" s="556" t="str">
        <f>IF(OR(DO190&lt;Довідники!$J$3, DO190&gt;Довідники!$K$3), "!", "")</f>
        <v>!</v>
      </c>
      <c r="DQ190" s="557"/>
      <c r="DR190" s="558" t="str">
        <f t="shared" si="151"/>
        <v/>
      </c>
      <c r="DS190" s="528"/>
      <c r="DT190" s="555"/>
      <c r="DU190" s="539"/>
      <c r="DV190" s="539"/>
      <c r="DW190" s="540"/>
      <c r="DX190" s="557"/>
      <c r="DY190" s="568"/>
      <c r="DZ190" s="569"/>
      <c r="EA190" s="570"/>
      <c r="ED190" s="91" t="e">
        <f t="shared" ca="1" si="124"/>
        <v>#NAME?</v>
      </c>
      <c r="EE190" s="91" t="e">
        <f t="shared" ca="1" si="125"/>
        <v>#NAME?</v>
      </c>
      <c r="EF190" s="91" t="e">
        <f t="shared" ca="1" si="126"/>
        <v>#NAME?</v>
      </c>
      <c r="EG190" s="91" t="e">
        <f t="shared" ca="1" si="127"/>
        <v>#NAME?</v>
      </c>
      <c r="EH190" s="91" t="e">
        <f t="shared" ca="1" si="128"/>
        <v>#NAME?</v>
      </c>
      <c r="EI190" s="91" t="e">
        <f t="shared" ca="1" si="129"/>
        <v>#NAME?</v>
      </c>
      <c r="EJ190" s="91" t="e">
        <f t="shared" ca="1" si="130"/>
        <v>#NAME?</v>
      </c>
      <c r="EL190" s="207" t="str">
        <f t="shared" ca="1" si="134"/>
        <v/>
      </c>
      <c r="EM190" s="91" t="str">
        <f t="shared" si="131"/>
        <v/>
      </c>
      <c r="EN190" s="91" t="str" cm="1">
        <f t="array" ref="EN190">IF(OR(SUM(ISTEXT(R190:T190)*1,ISNUMBER(W190:X190)*1)&gt;0,SUM(ISTEXT(Y190:AA190)*1,ISNUMBER(AD190:AE190)*1)&gt;0,SUM(ISTEXT(AF190:AH190)*1,ISNUMBER(AK190:AL190)*1)&gt;0,SUM(ISTEXT(AM190:AO190)*1,ISNUMBER(AR190:AS190)*1)&gt;0,SUM(ISTEXT(AT190:AV190)*1,ISNUMBER(AY190:AZ190)*1)&gt;0,SUM(ISTEXT(BA190:BC190)*1,ISNUMBER(BF190:BG190)*1)&gt;0,SUM(ISTEXT(BH190:BJ190)*1,ISNUMBER(BM190:BN190)*1)&gt;0,SUM(ISTEXT(BO190:BQ190)*1,ISNUMBER(BT190:BU190)*1)&gt;0,SUM(ISTEXT(BV190:BX190)*1,ISNUMBER(CA190:CB190)*1)&gt;0,SUM(ISTEXT(CC190:CE190)*1,ISNUMBER(CH190:CI190)*1)&gt;0,SUM(ISTEXT(CJ190:CL190)*1,ISNUMBER(CO190:CP190)*1)&gt;0,SUM(ISTEXT(CQ190:CS190)*1,ISNUMBER(CV190:CW190)*1)&gt;0),"!","")</f>
        <v/>
      </c>
      <c r="EO190" s="91" t="e">
        <f t="shared" ca="1" si="132"/>
        <v>#NAME?</v>
      </c>
      <c r="EP190" s="74" t="e">
        <f t="shared" ca="1" si="133"/>
        <v>#NAME?</v>
      </c>
    </row>
    <row r="191" spans="1:146" hidden="1" x14ac:dyDescent="0.2">
      <c r="A191" s="528" t="e">
        <f ca="1">IF(AND(TRIM($B191)&lt;&gt;"",$E191&lt;&gt;"",$EP191=""),MAX($A$112:A190)+1,"")</f>
        <v>#NAME?</v>
      </c>
      <c r="B191" s="312"/>
      <c r="C191" s="531" t="str">
        <f>IF(ISBLANK(D191)=FALSE,VLOOKUP(D191,Довідники!$B$2:$C$45,2,FALSE),"")</f>
        <v/>
      </c>
      <c r="D191" s="410"/>
      <c r="E191" s="313"/>
      <c r="F191" s="538" t="str">
        <f>_xlfn.CONCAT(IF($X191=Довідники!$E$4,$R$4&amp;",",""),IF($AE191=Довідники!$E$4,$Y$4&amp;",",""),IF($AL191=Довідники!$E$4,$AF$4&amp;",",""),IF($AS191=Довідники!$E$4,$AM$4&amp;",",""),IF($AZ191=Довідники!$E$4,$AT$4&amp;",",""),IF($BG191=Довідники!$E$4,$BA$4&amp;",",""),IF($BN191=Довідники!$E$4,$BH$4&amp;",",""),IF($BU191=Довідники!$E$4,$BO$4&amp;",",""),IF($CB191=Довідники!$E$4,$BV$4&amp;",",""),IF($CI191=Довідники!$E$4,$CC$4&amp;",",""),IF($CP191=Довідники!$E$4,$CJ$4&amp;",",""),IF($CW191=Довідники!$E$4,$CQ$4&amp;",",""),IF($DD191=Довідники!$E$4,$CX$4&amp;",",""),IF($DK191=Довідники!$E$4,$DE$4&amp;",",""))</f>
        <v/>
      </c>
      <c r="G191" s="538" t="str">
        <f>_xlfn.CONCAT(IF($X191=Довідники!$E$3,$R$4&amp;",",""),IF($X191=Довідники!$E$5,$R$4&amp;"*,",""),IF($AE191=Довідники!$E$3,$Y$4&amp;",",""),IF($AE191=Довідники!$E$5,$Y$4&amp;"*,",""),IF($AL191=Довідники!$E$3,$AF$4&amp;",",""),IF($AL191=Довідники!$E$5,$AF$4&amp;"*,",""),IF($AS191=Довідники!$E$3,$AM$4&amp;",",""),IF($AS191=Довідники!$E$5,$AM$4&amp;"*,",""),IF($AZ191=Довідники!$E$3,$AT$4&amp;",",""),IF($AZ191=Довідники!$E$5,$AT$4&amp;"*,",""),IF($BG191=Довідники!$E$3,$BA$4&amp;",",""),IF($BG191=Довідники!$E$5,$BA$4&amp;"*,",""),IF($BN191=Довідники!$E$3,$BH$4&amp;",",""),IF($BN191=Довідники!$E$5,$BH$4&amp;"*,",""),IF($BU191=Довідники!$E$3,$BO$4&amp;",",""),IF($BU191=Довідники!$E$5,$BO$4&amp;"*,",""),IF($CB191=Довідники!$E$3,$BV$4&amp;",",""),IF($CB191=Довідники!$E$5,$BV$4&amp;"*,",""),IF($CI191=Довідники!$E$3,$CC$4&amp;",",""),IF($CI191=Довідники!$E$5,$CC$4&amp;"*,",""),IF($CP191=Довідники!$E$3,$CJ$4&amp;",",""),IF($CP191=Довідники!$E$5,$CJ$4&amp;"*,",""),IF($CW191=Довідники!$E$3,$CQ$4&amp;",",""),IF($CW191=Довідники!$E$5,$CQ$4&amp;"*,",""),IF($DD191=Довідники!$E$3,$CX$4&amp;",",""),IF($DD191=Довідники!$E$5,$CX$4&amp;"*,",""),IF($DK191=Довідники!$E$3,$DE$4&amp;",",""),IF($DK191=Довідники!$E$5,$DE$4&amp;"*,",""))</f>
        <v/>
      </c>
      <c r="H191" s="538" t="str">
        <f>_xlfn.CONCAT(IF($W191=Довідники!$N$4,$R$4&amp;",",""),IF($AD191=Довідники!$N$4,$Y$4&amp;",",""),IF($AK191=Довідники!$N$4,$AF$4&amp;",",""),IF($AR191=Довідники!$N$4,$AM$4&amp;",",""),IF($AY191=Довідники!$N$4,$AT$4&amp;",",""),IF($BF191=Довідники!$N$4,$BA$4&amp;",",""),IF($BM191=Довідники!$N$4,$BH$4&amp;",",""),IF($BT191=Довідники!$N$4,$BO$4&amp;",",""),IF($CA191=Довідники!$N$4,$BV$4&amp;",",""),IF($CH191=Довідники!$N$4,$CC$4&amp;",",""),IF($CO191=Довідники!$N$4,$CJ$4&amp;",",""),IF($CV191=Довідники!$N$4,$CQ$4&amp;",",""),IF($DC191=Довідники!$N$4,$CX$4&amp;",",""),IF($DJ191=Довідники!$N$4,$DE$4&amp;",",""))</f>
        <v/>
      </c>
      <c r="I191" s="538" t="str">
        <f>_xlfn.CONCAT(IF($W191=Довідники!$N$3,$R$4&amp;",",""),IF($AD191=Довідники!$N$3,$Y$4&amp;",",""),IF($AK191=Довідники!$N$3,$AF$4&amp;",",""),IF($AR191=Довідники!$N$3,$AM$4&amp;",",""),IF($AY191=Довідники!$N$3,$AT$4&amp;",",""),IF($BF191=Довідники!$N$3,$BA$4&amp;",",""),IF($BM191=Довідники!$N$3,$BH$4&amp;",",""),IF($BT191=Довідники!$N$3,$BO$4&amp;",",""),IF($CA191=Довідники!$N$3,$BV$4&amp;",",""),IF($CH191=Довідники!$N$3,$CC$4&amp;",",""),IF($CO191=Довідники!$N$3,$CJ$4&amp;",",""),IF($CV191=Довідники!$N$3,$CQ$4&amp;",",""),IF($DC191=Довідники!$N$3,$CX$4&amp;",",""),IF($DJ191=Довідники!$N$3,$DE$4&amp;",",""))</f>
        <v/>
      </c>
      <c r="J191" s="538"/>
      <c r="K191" s="538"/>
      <c r="L191" s="538">
        <f t="shared" ca="1" si="118"/>
        <v>0</v>
      </c>
      <c r="M191" s="539">
        <f t="shared" ca="1" si="119"/>
        <v>0</v>
      </c>
      <c r="N191" s="539">
        <f t="shared" ca="1" si="120"/>
        <v>0</v>
      </c>
      <c r="O191" s="540">
        <f t="shared" ca="1" si="121"/>
        <v>0</v>
      </c>
      <c r="P191" s="541" t="str">
        <f t="shared" si="122"/>
        <v/>
      </c>
      <c r="Q191" s="542" t="str">
        <f>IF(IF(TRIM(P191)="",FALSE,OR($P191&lt;Довідники!$J$8,$P191&gt;Довідники!$K$8)),"!","")</f>
        <v/>
      </c>
      <c r="R191" s="172"/>
      <c r="S191" s="169"/>
      <c r="T191" s="169"/>
      <c r="U191" s="549">
        <f t="shared" si="135"/>
        <v>0</v>
      </c>
      <c r="V191" s="539"/>
      <c r="W191" s="175"/>
      <c r="X191" s="176"/>
      <c r="Y191" s="172"/>
      <c r="Z191" s="169"/>
      <c r="AA191" s="169"/>
      <c r="AB191" s="549">
        <f t="shared" si="136"/>
        <v>0</v>
      </c>
      <c r="AC191" s="539"/>
      <c r="AD191" s="175"/>
      <c r="AE191" s="176"/>
      <c r="AF191" s="172"/>
      <c r="AG191" s="169"/>
      <c r="AH191" s="169"/>
      <c r="AI191" s="549">
        <f t="shared" si="137"/>
        <v>0</v>
      </c>
      <c r="AJ191" s="539"/>
      <c r="AK191" s="175"/>
      <c r="AL191" s="176"/>
      <c r="AM191" s="172"/>
      <c r="AN191" s="169"/>
      <c r="AO191" s="169"/>
      <c r="AP191" s="549">
        <f t="shared" si="138"/>
        <v>0</v>
      </c>
      <c r="AQ191" s="539"/>
      <c r="AR191" s="175"/>
      <c r="AS191" s="176"/>
      <c r="AT191" s="172"/>
      <c r="AU191" s="169"/>
      <c r="AV191" s="169"/>
      <c r="AW191" s="549">
        <f t="shared" si="139"/>
        <v>0</v>
      </c>
      <c r="AX191" s="539"/>
      <c r="AY191" s="175"/>
      <c r="AZ191" s="176"/>
      <c r="BA191" s="172"/>
      <c r="BB191" s="169"/>
      <c r="BC191" s="169"/>
      <c r="BD191" s="549">
        <f t="shared" si="140"/>
        <v>0</v>
      </c>
      <c r="BE191" s="539"/>
      <c r="BF191" s="175"/>
      <c r="BG191" s="176"/>
      <c r="BH191" s="172"/>
      <c r="BI191" s="169"/>
      <c r="BJ191" s="169"/>
      <c r="BK191" s="549">
        <f t="shared" si="141"/>
        <v>0</v>
      </c>
      <c r="BL191" s="539"/>
      <c r="BM191" s="175"/>
      <c r="BN191" s="176"/>
      <c r="BO191" s="172"/>
      <c r="BP191" s="169"/>
      <c r="BQ191" s="169"/>
      <c r="BR191" s="549">
        <f t="shared" si="142"/>
        <v>0</v>
      </c>
      <c r="BS191" s="539"/>
      <c r="BT191" s="175"/>
      <c r="BU191" s="176"/>
      <c r="BV191" s="172"/>
      <c r="BW191" s="169"/>
      <c r="BX191" s="169"/>
      <c r="BY191" s="549">
        <f t="shared" si="143"/>
        <v>0</v>
      </c>
      <c r="BZ191" s="539"/>
      <c r="CA191" s="175"/>
      <c r="CB191" s="176"/>
      <c r="CC191" s="172"/>
      <c r="CD191" s="169"/>
      <c r="CE191" s="169"/>
      <c r="CF191" s="549">
        <f t="shared" si="144"/>
        <v>0</v>
      </c>
      <c r="CG191" s="539"/>
      <c r="CH191" s="175"/>
      <c r="CI191" s="176"/>
      <c r="CJ191" s="172"/>
      <c r="CK191" s="169"/>
      <c r="CL191" s="169"/>
      <c r="CM191" s="549">
        <f t="shared" si="145"/>
        <v>0</v>
      </c>
      <c r="CN191" s="539"/>
      <c r="CO191" s="175"/>
      <c r="CP191" s="176"/>
      <c r="CQ191" s="172"/>
      <c r="CR191" s="169"/>
      <c r="CS191" s="169"/>
      <c r="CT191" s="549">
        <f t="shared" si="146"/>
        <v>0</v>
      </c>
      <c r="CU191" s="539"/>
      <c r="CV191" s="175"/>
      <c r="CW191" s="176"/>
      <c r="CX191" s="361"/>
      <c r="CY191" s="108"/>
      <c r="CZ191" s="108"/>
      <c r="DA191" s="549">
        <f t="shared" si="147"/>
        <v>0</v>
      </c>
      <c r="DB191" s="539"/>
      <c r="DC191" s="439"/>
      <c r="DD191" s="439"/>
      <c r="DE191" s="108"/>
      <c r="DF191" s="108"/>
      <c r="DG191" s="108"/>
      <c r="DH191" s="549">
        <f t="shared" si="148"/>
        <v>0</v>
      </c>
      <c r="DI191" s="539"/>
      <c r="DJ191" s="439"/>
      <c r="DK191" s="440"/>
      <c r="DL191" s="555">
        <f t="shared" ca="1" si="123"/>
        <v>0</v>
      </c>
      <c r="DM191" s="539">
        <f>DN191*Довідники!$H$2</f>
        <v>0</v>
      </c>
      <c r="DN191" s="549">
        <f t="shared" si="149"/>
        <v>0</v>
      </c>
      <c r="DO191" s="541" t="str">
        <f t="shared" si="150"/>
        <v xml:space="preserve"> </v>
      </c>
      <c r="DP191" s="556" t="str">
        <f>IF(OR(DO191&lt;Довідники!$J$3, DO191&gt;Довідники!$K$3), "!", "")</f>
        <v>!</v>
      </c>
      <c r="DQ191" s="557"/>
      <c r="DR191" s="558" t="str">
        <f t="shared" si="151"/>
        <v/>
      </c>
      <c r="DS191" s="528"/>
      <c r="DT191" s="555"/>
      <c r="DU191" s="539"/>
      <c r="DV191" s="539"/>
      <c r="DW191" s="540"/>
      <c r="DX191" s="557"/>
      <c r="DY191" s="568"/>
      <c r="DZ191" s="569"/>
      <c r="EA191" s="570"/>
      <c r="ED191" s="91" t="e">
        <f t="shared" ca="1" si="124"/>
        <v>#NAME?</v>
      </c>
      <c r="EE191" s="91" t="e">
        <f t="shared" ca="1" si="125"/>
        <v>#NAME?</v>
      </c>
      <c r="EF191" s="91" t="e">
        <f t="shared" ca="1" si="126"/>
        <v>#NAME?</v>
      </c>
      <c r="EG191" s="91" t="e">
        <f t="shared" ca="1" si="127"/>
        <v>#NAME?</v>
      </c>
      <c r="EH191" s="91" t="e">
        <f t="shared" ca="1" si="128"/>
        <v>#NAME?</v>
      </c>
      <c r="EI191" s="91" t="e">
        <f t="shared" ca="1" si="129"/>
        <v>#NAME?</v>
      </c>
      <c r="EJ191" s="91" t="e">
        <f t="shared" ca="1" si="130"/>
        <v>#NAME?</v>
      </c>
      <c r="EL191" s="207" t="str">
        <f t="shared" ca="1" si="134"/>
        <v/>
      </c>
      <c r="EM191" s="91" t="str">
        <f t="shared" si="131"/>
        <v/>
      </c>
      <c r="EN191" s="91" t="str" cm="1">
        <f t="array" ref="EN191">IF(OR(SUM(ISTEXT(R191:T191)*1,ISNUMBER(W191:X191)*1)&gt;0,SUM(ISTEXT(Y191:AA191)*1,ISNUMBER(AD191:AE191)*1)&gt;0,SUM(ISTEXT(AF191:AH191)*1,ISNUMBER(AK191:AL191)*1)&gt;0,SUM(ISTEXT(AM191:AO191)*1,ISNUMBER(AR191:AS191)*1)&gt;0,SUM(ISTEXT(AT191:AV191)*1,ISNUMBER(AY191:AZ191)*1)&gt;0,SUM(ISTEXT(BA191:BC191)*1,ISNUMBER(BF191:BG191)*1)&gt;0,SUM(ISTEXT(BH191:BJ191)*1,ISNUMBER(BM191:BN191)*1)&gt;0,SUM(ISTEXT(BO191:BQ191)*1,ISNUMBER(BT191:BU191)*1)&gt;0,SUM(ISTEXT(BV191:BX191)*1,ISNUMBER(CA191:CB191)*1)&gt;0,SUM(ISTEXT(CC191:CE191)*1,ISNUMBER(CH191:CI191)*1)&gt;0,SUM(ISTEXT(CJ191:CL191)*1,ISNUMBER(CO191:CP191)*1)&gt;0,SUM(ISTEXT(CQ191:CS191)*1,ISNUMBER(CV191:CW191)*1)&gt;0),"!","")</f>
        <v/>
      </c>
      <c r="EO191" s="91" t="e">
        <f t="shared" ca="1" si="132"/>
        <v>#NAME?</v>
      </c>
      <c r="EP191" s="74" t="e">
        <f t="shared" ca="1" si="133"/>
        <v>#NAME?</v>
      </c>
    </row>
    <row r="192" spans="1:146" hidden="1" x14ac:dyDescent="0.2">
      <c r="A192" s="528" t="e">
        <f ca="1">IF(AND(TRIM($B192)&lt;&gt;"",$E192&lt;&gt;"",$EP192=""),MAX($A$112:A191)+1,"")</f>
        <v>#NAME?</v>
      </c>
      <c r="B192" s="312"/>
      <c r="C192" s="531" t="str">
        <f>IF(ISBLANK(D192)=FALSE,VLOOKUP(D192,Довідники!$B$2:$C$45,2,FALSE),"")</f>
        <v/>
      </c>
      <c r="D192" s="410"/>
      <c r="E192" s="313"/>
      <c r="F192" s="538" t="str">
        <f>_xlfn.CONCAT(IF($X192=Довідники!$E$4,$R$4&amp;",",""),IF($AE192=Довідники!$E$4,$Y$4&amp;",",""),IF($AL192=Довідники!$E$4,$AF$4&amp;",",""),IF($AS192=Довідники!$E$4,$AM$4&amp;",",""),IF($AZ192=Довідники!$E$4,$AT$4&amp;",",""),IF($BG192=Довідники!$E$4,$BA$4&amp;",",""),IF($BN192=Довідники!$E$4,$BH$4&amp;",",""),IF($BU192=Довідники!$E$4,$BO$4&amp;",",""),IF($CB192=Довідники!$E$4,$BV$4&amp;",",""),IF($CI192=Довідники!$E$4,$CC$4&amp;",",""),IF($CP192=Довідники!$E$4,$CJ$4&amp;",",""),IF($CW192=Довідники!$E$4,$CQ$4&amp;",",""),IF($DD192=Довідники!$E$4,$CX$4&amp;",",""),IF($DK192=Довідники!$E$4,$DE$4&amp;",",""))</f>
        <v/>
      </c>
      <c r="G192" s="538" t="str">
        <f>_xlfn.CONCAT(IF($X192=Довідники!$E$3,$R$4&amp;",",""),IF($X192=Довідники!$E$5,$R$4&amp;"*,",""),IF($AE192=Довідники!$E$3,$Y$4&amp;",",""),IF($AE192=Довідники!$E$5,$Y$4&amp;"*,",""),IF($AL192=Довідники!$E$3,$AF$4&amp;",",""),IF($AL192=Довідники!$E$5,$AF$4&amp;"*,",""),IF($AS192=Довідники!$E$3,$AM$4&amp;",",""),IF($AS192=Довідники!$E$5,$AM$4&amp;"*,",""),IF($AZ192=Довідники!$E$3,$AT$4&amp;",",""),IF($AZ192=Довідники!$E$5,$AT$4&amp;"*,",""),IF($BG192=Довідники!$E$3,$BA$4&amp;",",""),IF($BG192=Довідники!$E$5,$BA$4&amp;"*,",""),IF($BN192=Довідники!$E$3,$BH$4&amp;",",""),IF($BN192=Довідники!$E$5,$BH$4&amp;"*,",""),IF($BU192=Довідники!$E$3,$BO$4&amp;",",""),IF($BU192=Довідники!$E$5,$BO$4&amp;"*,",""),IF($CB192=Довідники!$E$3,$BV$4&amp;",",""),IF($CB192=Довідники!$E$5,$BV$4&amp;"*,",""),IF($CI192=Довідники!$E$3,$CC$4&amp;",",""),IF($CI192=Довідники!$E$5,$CC$4&amp;"*,",""),IF($CP192=Довідники!$E$3,$CJ$4&amp;",",""),IF($CP192=Довідники!$E$5,$CJ$4&amp;"*,",""),IF($CW192=Довідники!$E$3,$CQ$4&amp;",",""),IF($CW192=Довідники!$E$5,$CQ$4&amp;"*,",""),IF($DD192=Довідники!$E$3,$CX$4&amp;",",""),IF($DD192=Довідники!$E$5,$CX$4&amp;"*,",""),IF($DK192=Довідники!$E$3,$DE$4&amp;",",""),IF($DK192=Довідники!$E$5,$DE$4&amp;"*,",""))</f>
        <v/>
      </c>
      <c r="H192" s="538" t="str">
        <f>_xlfn.CONCAT(IF($W192=Довідники!$N$4,$R$4&amp;",",""),IF($AD192=Довідники!$N$4,$Y$4&amp;",",""),IF($AK192=Довідники!$N$4,$AF$4&amp;",",""),IF($AR192=Довідники!$N$4,$AM$4&amp;",",""),IF($AY192=Довідники!$N$4,$AT$4&amp;",",""),IF($BF192=Довідники!$N$4,$BA$4&amp;",",""),IF($BM192=Довідники!$N$4,$BH$4&amp;",",""),IF($BT192=Довідники!$N$4,$BO$4&amp;",",""),IF($CA192=Довідники!$N$4,$BV$4&amp;",",""),IF($CH192=Довідники!$N$4,$CC$4&amp;",",""),IF($CO192=Довідники!$N$4,$CJ$4&amp;",",""),IF($CV192=Довідники!$N$4,$CQ$4&amp;",",""),IF($DC192=Довідники!$N$4,$CX$4&amp;",",""),IF($DJ192=Довідники!$N$4,$DE$4&amp;",",""))</f>
        <v/>
      </c>
      <c r="I192" s="538" t="str">
        <f>_xlfn.CONCAT(IF($W192=Довідники!$N$3,$R$4&amp;",",""),IF($AD192=Довідники!$N$3,$Y$4&amp;",",""),IF($AK192=Довідники!$N$3,$AF$4&amp;",",""),IF($AR192=Довідники!$N$3,$AM$4&amp;",",""),IF($AY192=Довідники!$N$3,$AT$4&amp;",",""),IF($BF192=Довідники!$N$3,$BA$4&amp;",",""),IF($BM192=Довідники!$N$3,$BH$4&amp;",",""),IF($BT192=Довідники!$N$3,$BO$4&amp;",",""),IF($CA192=Довідники!$N$3,$BV$4&amp;",",""),IF($CH192=Довідники!$N$3,$CC$4&amp;",",""),IF($CO192=Довідники!$N$3,$CJ$4&amp;",",""),IF($CV192=Довідники!$N$3,$CQ$4&amp;",",""),IF($DC192=Довідники!$N$3,$CX$4&amp;",",""),IF($DJ192=Довідники!$N$3,$DE$4&amp;",",""))</f>
        <v/>
      </c>
      <c r="J192" s="538"/>
      <c r="K192" s="538"/>
      <c r="L192" s="538">
        <f t="shared" ca="1" si="118"/>
        <v>0</v>
      </c>
      <c r="M192" s="539">
        <f t="shared" ca="1" si="119"/>
        <v>0</v>
      </c>
      <c r="N192" s="539">
        <f t="shared" ca="1" si="120"/>
        <v>0</v>
      </c>
      <c r="O192" s="540">
        <f t="shared" ca="1" si="121"/>
        <v>0</v>
      </c>
      <c r="P192" s="541" t="str">
        <f t="shared" si="122"/>
        <v/>
      </c>
      <c r="Q192" s="542" t="str">
        <f>IF(IF(TRIM(P192)="",FALSE,OR($P192&lt;Довідники!$J$8,$P192&gt;Довідники!$K$8)),"!","")</f>
        <v/>
      </c>
      <c r="R192" s="172"/>
      <c r="S192" s="169"/>
      <c r="T192" s="169"/>
      <c r="U192" s="549">
        <f t="shared" si="135"/>
        <v>0</v>
      </c>
      <c r="V192" s="539"/>
      <c r="W192" s="175"/>
      <c r="X192" s="176"/>
      <c r="Y192" s="172"/>
      <c r="Z192" s="169"/>
      <c r="AA192" s="169"/>
      <c r="AB192" s="549">
        <f t="shared" si="136"/>
        <v>0</v>
      </c>
      <c r="AC192" s="539"/>
      <c r="AD192" s="175"/>
      <c r="AE192" s="176"/>
      <c r="AF192" s="172"/>
      <c r="AG192" s="169"/>
      <c r="AH192" s="169"/>
      <c r="AI192" s="549">
        <f t="shared" si="137"/>
        <v>0</v>
      </c>
      <c r="AJ192" s="539"/>
      <c r="AK192" s="175"/>
      <c r="AL192" s="176"/>
      <c r="AM192" s="172"/>
      <c r="AN192" s="169"/>
      <c r="AO192" s="169"/>
      <c r="AP192" s="549">
        <f t="shared" si="138"/>
        <v>0</v>
      </c>
      <c r="AQ192" s="539"/>
      <c r="AR192" s="175"/>
      <c r="AS192" s="176"/>
      <c r="AT192" s="172"/>
      <c r="AU192" s="169"/>
      <c r="AV192" s="169"/>
      <c r="AW192" s="549">
        <f t="shared" si="139"/>
        <v>0</v>
      </c>
      <c r="AX192" s="539"/>
      <c r="AY192" s="175"/>
      <c r="AZ192" s="176"/>
      <c r="BA192" s="172"/>
      <c r="BB192" s="169"/>
      <c r="BC192" s="169"/>
      <c r="BD192" s="549">
        <f t="shared" si="140"/>
        <v>0</v>
      </c>
      <c r="BE192" s="539"/>
      <c r="BF192" s="175"/>
      <c r="BG192" s="176"/>
      <c r="BH192" s="172"/>
      <c r="BI192" s="169"/>
      <c r="BJ192" s="169"/>
      <c r="BK192" s="549">
        <f t="shared" si="141"/>
        <v>0</v>
      </c>
      <c r="BL192" s="539"/>
      <c r="BM192" s="175"/>
      <c r="BN192" s="176"/>
      <c r="BO192" s="172"/>
      <c r="BP192" s="169"/>
      <c r="BQ192" s="169"/>
      <c r="BR192" s="549">
        <f t="shared" si="142"/>
        <v>0</v>
      </c>
      <c r="BS192" s="539"/>
      <c r="BT192" s="175"/>
      <c r="BU192" s="176"/>
      <c r="BV192" s="172"/>
      <c r="BW192" s="169"/>
      <c r="BX192" s="169"/>
      <c r="BY192" s="549">
        <f t="shared" si="143"/>
        <v>0</v>
      </c>
      <c r="BZ192" s="539"/>
      <c r="CA192" s="175"/>
      <c r="CB192" s="176"/>
      <c r="CC192" s="172"/>
      <c r="CD192" s="169"/>
      <c r="CE192" s="169"/>
      <c r="CF192" s="549">
        <f t="shared" si="144"/>
        <v>0</v>
      </c>
      <c r="CG192" s="539"/>
      <c r="CH192" s="175"/>
      <c r="CI192" s="176"/>
      <c r="CJ192" s="172"/>
      <c r="CK192" s="169"/>
      <c r="CL192" s="169"/>
      <c r="CM192" s="549">
        <f t="shared" si="145"/>
        <v>0</v>
      </c>
      <c r="CN192" s="539"/>
      <c r="CO192" s="175"/>
      <c r="CP192" s="176"/>
      <c r="CQ192" s="172"/>
      <c r="CR192" s="169"/>
      <c r="CS192" s="169"/>
      <c r="CT192" s="549">
        <f t="shared" si="146"/>
        <v>0</v>
      </c>
      <c r="CU192" s="539"/>
      <c r="CV192" s="175"/>
      <c r="CW192" s="176"/>
      <c r="CX192" s="361"/>
      <c r="CY192" s="108"/>
      <c r="CZ192" s="108"/>
      <c r="DA192" s="549">
        <f t="shared" si="147"/>
        <v>0</v>
      </c>
      <c r="DB192" s="539"/>
      <c r="DC192" s="439"/>
      <c r="DD192" s="439"/>
      <c r="DE192" s="108"/>
      <c r="DF192" s="108"/>
      <c r="DG192" s="108"/>
      <c r="DH192" s="549">
        <f t="shared" si="148"/>
        <v>0</v>
      </c>
      <c r="DI192" s="539"/>
      <c r="DJ192" s="439"/>
      <c r="DK192" s="440"/>
      <c r="DL192" s="555">
        <f t="shared" ca="1" si="123"/>
        <v>0</v>
      </c>
      <c r="DM192" s="539">
        <f>DN192*Довідники!$H$2</f>
        <v>0</v>
      </c>
      <c r="DN192" s="549">
        <f t="shared" si="149"/>
        <v>0</v>
      </c>
      <c r="DO192" s="541" t="str">
        <f t="shared" si="150"/>
        <v xml:space="preserve"> </v>
      </c>
      <c r="DP192" s="556" t="str">
        <f>IF(OR(DO192&lt;Довідники!$J$3, DO192&gt;Довідники!$K$3), "!", "")</f>
        <v>!</v>
      </c>
      <c r="DQ192" s="557"/>
      <c r="DR192" s="558" t="str">
        <f t="shared" si="151"/>
        <v/>
      </c>
      <c r="DS192" s="528"/>
      <c r="DT192" s="555"/>
      <c r="DU192" s="539"/>
      <c r="DV192" s="539"/>
      <c r="DW192" s="540"/>
      <c r="DX192" s="557"/>
      <c r="DY192" s="568"/>
      <c r="DZ192" s="569"/>
      <c r="EA192" s="570"/>
      <c r="ED192" s="91" t="e">
        <f t="shared" ca="1" si="124"/>
        <v>#NAME?</v>
      </c>
      <c r="EE192" s="91" t="e">
        <f t="shared" ca="1" si="125"/>
        <v>#NAME?</v>
      </c>
      <c r="EF192" s="91" t="e">
        <f t="shared" ca="1" si="126"/>
        <v>#NAME?</v>
      </c>
      <c r="EG192" s="91" t="e">
        <f t="shared" ca="1" si="127"/>
        <v>#NAME?</v>
      </c>
      <c r="EH192" s="91" t="e">
        <f t="shared" ca="1" si="128"/>
        <v>#NAME?</v>
      </c>
      <c r="EI192" s="91" t="e">
        <f t="shared" ca="1" si="129"/>
        <v>#NAME?</v>
      </c>
      <c r="EJ192" s="91" t="e">
        <f t="shared" ca="1" si="130"/>
        <v>#NAME?</v>
      </c>
      <c r="EL192" s="207" t="str">
        <f t="shared" ca="1" si="134"/>
        <v/>
      </c>
      <c r="EM192" s="91" t="str">
        <f t="shared" si="131"/>
        <v/>
      </c>
      <c r="EN192" s="91" t="str" cm="1">
        <f t="array" ref="EN192">IF(OR(SUM(ISTEXT(R192:T192)*1,ISNUMBER(W192:X192)*1)&gt;0,SUM(ISTEXT(Y192:AA192)*1,ISNUMBER(AD192:AE192)*1)&gt;0,SUM(ISTEXT(AF192:AH192)*1,ISNUMBER(AK192:AL192)*1)&gt;0,SUM(ISTEXT(AM192:AO192)*1,ISNUMBER(AR192:AS192)*1)&gt;0,SUM(ISTEXT(AT192:AV192)*1,ISNUMBER(AY192:AZ192)*1)&gt;0,SUM(ISTEXT(BA192:BC192)*1,ISNUMBER(BF192:BG192)*1)&gt;0,SUM(ISTEXT(BH192:BJ192)*1,ISNUMBER(BM192:BN192)*1)&gt;0,SUM(ISTEXT(BO192:BQ192)*1,ISNUMBER(BT192:BU192)*1)&gt;0,SUM(ISTEXT(BV192:BX192)*1,ISNUMBER(CA192:CB192)*1)&gt;0,SUM(ISTEXT(CC192:CE192)*1,ISNUMBER(CH192:CI192)*1)&gt;0,SUM(ISTEXT(CJ192:CL192)*1,ISNUMBER(CO192:CP192)*1)&gt;0,SUM(ISTEXT(CQ192:CS192)*1,ISNUMBER(CV192:CW192)*1)&gt;0),"!","")</f>
        <v/>
      </c>
      <c r="EO192" s="91" t="e">
        <f t="shared" ca="1" si="132"/>
        <v>#NAME?</v>
      </c>
      <c r="EP192" s="74" t="e">
        <f t="shared" ca="1" si="133"/>
        <v>#NAME?</v>
      </c>
    </row>
    <row r="193" spans="1:146" ht="13.5" hidden="1" thickBot="1" x14ac:dyDescent="0.25">
      <c r="A193" s="574" t="e">
        <f ca="1">IF(AND(TRIM($B193)&lt;&gt;"",$E193&lt;&gt;"",$EP193=""),MAX($A$112:A192)+1,"")</f>
        <v>#NAME?</v>
      </c>
      <c r="B193" s="328"/>
      <c r="C193" s="575" t="str">
        <f>IF(ISBLANK(D193)=FALSE,VLOOKUP(D193,Довідники!$B$2:$C$45,2,FALSE),"")</f>
        <v/>
      </c>
      <c r="D193" s="409"/>
      <c r="E193" s="329"/>
      <c r="F193" s="576" t="str">
        <f>_xlfn.CONCAT(IF($X193=Довідники!$E$4,$R$4&amp;",",""),IF($AE193=Довідники!$E$4,$Y$4&amp;",",""),IF($AL193=Довідники!$E$4,$AF$4&amp;",",""),IF($AS193=Довідники!$E$4,$AM$4&amp;",",""),IF($AZ193=Довідники!$E$4,$AT$4&amp;",",""),IF($BG193=Довідники!$E$4,$BA$4&amp;",",""),IF($BN193=Довідники!$E$4,$BH$4&amp;",",""),IF($BU193=Довідники!$E$4,$BO$4&amp;",",""),IF($CB193=Довідники!$E$4,$BV$4&amp;",",""),IF($CI193=Довідники!$E$4,$CC$4&amp;",",""),IF($CP193=Довідники!$E$4,$CJ$4&amp;",",""),IF($CW193=Довідники!$E$4,$CQ$4&amp;",",""),IF($DD193=Довідники!$E$4,$CX$4&amp;",",""),IF($DK193=Довідники!$E$4,$DE$4&amp;",",""))</f>
        <v/>
      </c>
      <c r="G193" s="576" t="str">
        <f>_xlfn.CONCAT(IF($X193=Довідники!$E$3,$R$4&amp;",",""),IF($X193=Довідники!$E$5,$R$4&amp;"*,",""),IF($AE193=Довідники!$E$3,$Y$4&amp;",",""),IF($AE193=Довідники!$E$5,$Y$4&amp;"*,",""),IF($AL193=Довідники!$E$3,$AF$4&amp;",",""),IF($AL193=Довідники!$E$5,$AF$4&amp;"*,",""),IF($AS193=Довідники!$E$3,$AM$4&amp;",",""),IF($AS193=Довідники!$E$5,$AM$4&amp;"*,",""),IF($AZ193=Довідники!$E$3,$AT$4&amp;",",""),IF($AZ193=Довідники!$E$5,$AT$4&amp;"*,",""),IF($BG193=Довідники!$E$3,$BA$4&amp;",",""),IF($BG193=Довідники!$E$5,$BA$4&amp;"*,",""),IF($BN193=Довідники!$E$3,$BH$4&amp;",",""),IF($BN193=Довідники!$E$5,$BH$4&amp;"*,",""),IF($BU193=Довідники!$E$3,$BO$4&amp;",",""),IF($BU193=Довідники!$E$5,$BO$4&amp;"*,",""),IF($CB193=Довідники!$E$3,$BV$4&amp;",",""),IF($CB193=Довідники!$E$5,$BV$4&amp;"*,",""),IF($CI193=Довідники!$E$3,$CC$4&amp;",",""),IF($CI193=Довідники!$E$5,$CC$4&amp;"*,",""),IF($CP193=Довідники!$E$3,$CJ$4&amp;",",""),IF($CP193=Довідники!$E$5,$CJ$4&amp;"*,",""),IF($CW193=Довідники!$E$3,$CQ$4&amp;",",""),IF($CW193=Довідники!$E$5,$CQ$4&amp;"*,",""),IF($DD193=Довідники!$E$3,$CX$4&amp;",",""),IF($DD193=Довідники!$E$5,$CX$4&amp;"*,",""),IF($DK193=Довідники!$E$3,$DE$4&amp;",",""),IF($DK193=Довідники!$E$5,$DE$4&amp;"*,",""))</f>
        <v/>
      </c>
      <c r="H193" s="576" t="str">
        <f>_xlfn.CONCAT(IF($W193=Довідники!$N$4,$R$4&amp;",",""),IF($AD193=Довідники!$N$4,$Y$4&amp;",",""),IF($AK193=Довідники!$N$4,$AF$4&amp;",",""),IF($AR193=Довідники!$N$4,$AM$4&amp;",",""),IF($AY193=Довідники!$N$4,$AT$4&amp;",",""),IF($BF193=Довідники!$N$4,$BA$4&amp;",",""),IF($BM193=Довідники!$N$4,$BH$4&amp;",",""),IF($BT193=Довідники!$N$4,$BO$4&amp;",",""),IF($CA193=Довідники!$N$4,$BV$4&amp;",",""),IF($CH193=Довідники!$N$4,$CC$4&amp;",",""),IF($CO193=Довідники!$N$4,$CJ$4&amp;",",""),IF($CV193=Довідники!$N$4,$CQ$4&amp;",",""),IF($DC193=Довідники!$N$4,$CX$4&amp;",",""),IF($DJ193=Довідники!$N$4,$DE$4&amp;",",""))</f>
        <v/>
      </c>
      <c r="I193" s="576" t="str">
        <f>_xlfn.CONCAT(IF($W193=Довідники!$N$3,$R$4&amp;",",""),IF($AD193=Довідники!$N$3,$Y$4&amp;",",""),IF($AK193=Довідники!$N$3,$AF$4&amp;",",""),IF($AR193=Довідники!$N$3,$AM$4&amp;",",""),IF($AY193=Довідники!$N$3,$AT$4&amp;",",""),IF($BF193=Довідники!$N$3,$BA$4&amp;",",""),IF($BM193=Довідники!$N$3,$BH$4&amp;",",""),IF($BT193=Довідники!$N$3,$BO$4&amp;",",""),IF($CA193=Довідники!$N$3,$BV$4&amp;",",""),IF($CH193=Довідники!$N$3,$CC$4&amp;",",""),IF($CO193=Довідники!$N$3,$CJ$4&amp;",",""),IF($CV193=Довідники!$N$3,$CQ$4&amp;",",""),IF($DC193=Довідники!$N$3,$CX$4&amp;",",""),IF($DJ193=Довідники!$N$3,$DE$4&amp;",",""))</f>
        <v/>
      </c>
      <c r="J193" s="576"/>
      <c r="K193" s="576"/>
      <c r="L193" s="576">
        <f t="shared" ca="1" si="118"/>
        <v>0</v>
      </c>
      <c r="M193" s="577">
        <f t="shared" ca="1" si="119"/>
        <v>0</v>
      </c>
      <c r="N193" s="577">
        <f t="shared" ca="1" si="120"/>
        <v>0</v>
      </c>
      <c r="O193" s="578">
        <f t="shared" ca="1" si="121"/>
        <v>0</v>
      </c>
      <c r="P193" s="579" t="str">
        <f t="shared" si="122"/>
        <v/>
      </c>
      <c r="Q193" s="580" t="str">
        <f>IF(IF(TRIM(P193)="",FALSE,OR($P193&lt;Довідники!$J$8,$P193&gt;Довідники!$K$8)),"!","")</f>
        <v/>
      </c>
      <c r="R193" s="173"/>
      <c r="S193" s="170"/>
      <c r="T193" s="170"/>
      <c r="U193" s="581">
        <f t="shared" si="135"/>
        <v>0</v>
      </c>
      <c r="V193" s="577"/>
      <c r="W193" s="304"/>
      <c r="X193" s="1"/>
      <c r="Y193" s="173"/>
      <c r="Z193" s="170"/>
      <c r="AA193" s="170"/>
      <c r="AB193" s="581">
        <f t="shared" si="136"/>
        <v>0</v>
      </c>
      <c r="AC193" s="577"/>
      <c r="AD193" s="304"/>
      <c r="AE193" s="1"/>
      <c r="AF193" s="173"/>
      <c r="AG193" s="170"/>
      <c r="AH193" s="170"/>
      <c r="AI193" s="581">
        <f t="shared" si="137"/>
        <v>0</v>
      </c>
      <c r="AJ193" s="577"/>
      <c r="AK193" s="304"/>
      <c r="AL193" s="1"/>
      <c r="AM193" s="173"/>
      <c r="AN193" s="170"/>
      <c r="AO193" s="170"/>
      <c r="AP193" s="581">
        <f t="shared" si="138"/>
        <v>0</v>
      </c>
      <c r="AQ193" s="577"/>
      <c r="AR193" s="304"/>
      <c r="AS193" s="1"/>
      <c r="AT193" s="173"/>
      <c r="AU193" s="170"/>
      <c r="AV193" s="170"/>
      <c r="AW193" s="581">
        <f t="shared" si="139"/>
        <v>0</v>
      </c>
      <c r="AX193" s="577"/>
      <c r="AY193" s="304"/>
      <c r="AZ193" s="1"/>
      <c r="BA193" s="173"/>
      <c r="BB193" s="170"/>
      <c r="BC193" s="170"/>
      <c r="BD193" s="581">
        <f t="shared" si="140"/>
        <v>0</v>
      </c>
      <c r="BE193" s="577"/>
      <c r="BF193" s="304"/>
      <c r="BG193" s="1"/>
      <c r="BH193" s="173"/>
      <c r="BI193" s="170"/>
      <c r="BJ193" s="170"/>
      <c r="BK193" s="581">
        <f t="shared" si="141"/>
        <v>0</v>
      </c>
      <c r="BL193" s="577"/>
      <c r="BM193" s="304"/>
      <c r="BN193" s="1"/>
      <c r="BO193" s="173"/>
      <c r="BP193" s="170"/>
      <c r="BQ193" s="170"/>
      <c r="BR193" s="581">
        <f t="shared" si="142"/>
        <v>0</v>
      </c>
      <c r="BS193" s="577"/>
      <c r="BT193" s="304"/>
      <c r="BU193" s="1"/>
      <c r="BV193" s="173"/>
      <c r="BW193" s="170"/>
      <c r="BX193" s="170"/>
      <c r="BY193" s="581">
        <f t="shared" si="143"/>
        <v>0</v>
      </c>
      <c r="BZ193" s="577"/>
      <c r="CA193" s="304"/>
      <c r="CB193" s="1"/>
      <c r="CC193" s="173"/>
      <c r="CD193" s="170"/>
      <c r="CE193" s="170"/>
      <c r="CF193" s="581">
        <f t="shared" si="144"/>
        <v>0</v>
      </c>
      <c r="CG193" s="577"/>
      <c r="CH193" s="304"/>
      <c r="CI193" s="1"/>
      <c r="CJ193" s="173"/>
      <c r="CK193" s="170"/>
      <c r="CL193" s="170"/>
      <c r="CM193" s="581">
        <f t="shared" si="145"/>
        <v>0</v>
      </c>
      <c r="CN193" s="577"/>
      <c r="CO193" s="304"/>
      <c r="CP193" s="1"/>
      <c r="CQ193" s="173"/>
      <c r="CR193" s="170"/>
      <c r="CS193" s="170"/>
      <c r="CT193" s="581">
        <f t="shared" si="146"/>
        <v>0</v>
      </c>
      <c r="CU193" s="577"/>
      <c r="CV193" s="304"/>
      <c r="CW193" s="1"/>
      <c r="CX193" s="364"/>
      <c r="CY193" s="167"/>
      <c r="CZ193" s="167"/>
      <c r="DA193" s="581">
        <f t="shared" si="147"/>
        <v>0</v>
      </c>
      <c r="DB193" s="577"/>
      <c r="DC193" s="302"/>
      <c r="DD193" s="302"/>
      <c r="DE193" s="167"/>
      <c r="DF193" s="167"/>
      <c r="DG193" s="167"/>
      <c r="DH193" s="581">
        <f t="shared" si="148"/>
        <v>0</v>
      </c>
      <c r="DI193" s="577"/>
      <c r="DJ193" s="302"/>
      <c r="DK193" s="303"/>
      <c r="DL193" s="582">
        <f t="shared" ca="1" si="123"/>
        <v>0</v>
      </c>
      <c r="DM193" s="577">
        <f>DN193*Довідники!$H$2</f>
        <v>0</v>
      </c>
      <c r="DN193" s="581">
        <f t="shared" si="149"/>
        <v>0</v>
      </c>
      <c r="DO193" s="579" t="str">
        <f t="shared" si="150"/>
        <v xml:space="preserve"> </v>
      </c>
      <c r="DP193" s="583" t="str">
        <f>IF(OR(DO193&lt;Довідники!$J$3, DO193&gt;Довідники!$K$3), "!", "")</f>
        <v>!</v>
      </c>
      <c r="DQ193" s="584"/>
      <c r="DR193" s="585" t="str">
        <f t="shared" si="151"/>
        <v/>
      </c>
      <c r="DS193" s="574"/>
      <c r="DT193" s="582"/>
      <c r="DU193" s="577"/>
      <c r="DV193" s="577"/>
      <c r="DW193" s="578"/>
      <c r="DX193" s="584"/>
      <c r="DY193" s="586"/>
      <c r="DZ193" s="587"/>
      <c r="EA193" s="588"/>
      <c r="ED193" s="208" t="e">
        <f t="shared" ca="1" si="124"/>
        <v>#NAME?</v>
      </c>
      <c r="EE193" s="208" t="e">
        <f t="shared" ca="1" si="125"/>
        <v>#NAME?</v>
      </c>
      <c r="EF193" s="208" t="e">
        <f t="shared" ca="1" si="126"/>
        <v>#NAME?</v>
      </c>
      <c r="EG193" s="208" t="e">
        <f t="shared" ca="1" si="127"/>
        <v>#NAME?</v>
      </c>
      <c r="EH193" s="208" t="e">
        <f t="shared" ca="1" si="128"/>
        <v>#NAME?</v>
      </c>
      <c r="EI193" s="208" t="e">
        <f t="shared" ca="1" si="129"/>
        <v>#NAME?</v>
      </c>
      <c r="EJ193" s="208" t="e">
        <f t="shared" ca="1" si="130"/>
        <v>#NAME?</v>
      </c>
      <c r="EL193" s="207" t="str">
        <f t="shared" ca="1" si="134"/>
        <v/>
      </c>
      <c r="EM193" s="115" t="str">
        <f t="shared" si="131"/>
        <v/>
      </c>
      <c r="EN193" s="115" t="str" cm="1">
        <f t="array" ref="EN193">IF(OR(SUM(ISTEXT(R193:T193)*1,ISNUMBER(W193:X193)*1)&gt;0,SUM(ISTEXT(Y193:AA193)*1,ISNUMBER(AD193:AE193)*1)&gt;0,SUM(ISTEXT(AF193:AH193)*1,ISNUMBER(AK193:AL193)*1)&gt;0,SUM(ISTEXT(AM193:AO193)*1,ISNUMBER(AR193:AS193)*1)&gt;0,SUM(ISTEXT(AT193:AV193)*1,ISNUMBER(AY193:AZ193)*1)&gt;0,SUM(ISTEXT(BA193:BC193)*1,ISNUMBER(BF193:BG193)*1)&gt;0,SUM(ISTEXT(BH193:BJ193)*1,ISNUMBER(BM193:BN193)*1)&gt;0,SUM(ISTEXT(BO193:BQ193)*1,ISNUMBER(BT193:BU193)*1)&gt;0,SUM(ISTEXT(BV193:BX193)*1,ISNUMBER(CA193:CB193)*1)&gt;0,SUM(ISTEXT(CC193:CE193)*1,ISNUMBER(CH193:CI193)*1)&gt;0,SUM(ISTEXT(CJ193:CL193)*1,ISNUMBER(CO193:CP193)*1)&gt;0,SUM(ISTEXT(CQ193:CS193)*1,ISNUMBER(CV193:CW193)*1)&gt;0),"!","")</f>
        <v/>
      </c>
      <c r="EO193" s="115" t="e">
        <f t="shared" ca="1" si="132"/>
        <v>#NAME?</v>
      </c>
      <c r="EP193" s="74" t="e">
        <f t="shared" ca="1" si="133"/>
        <v>#NAME?</v>
      </c>
    </row>
    <row r="194" spans="1:146" x14ac:dyDescent="0.2">
      <c r="A194" s="209" t="str">
        <f ca="1">IF(AND(TRIM($B194)&lt;&gt;"",$E194&lt;&gt;"",$EP194=""),MAX($A$112:A193)+1,"")</f>
        <v/>
      </c>
      <c r="B194" s="330" t="str">
        <f>IF(титул!W36&lt;&gt;"",титул!W36,"")</f>
        <v/>
      </c>
      <c r="C194" s="330" t="str">
        <f>IF(ISBLANK(D194)=FALSE,VLOOKUP(D194,Довідники!$B$2:$C$45,2,FALSE),"")</f>
        <v/>
      </c>
      <c r="D194" s="180"/>
      <c r="E194" s="227">
        <f>IF(титул!AE36&lt;&gt;"",титул!AE36*Довідники!$K$33,0)</f>
        <v>0</v>
      </c>
      <c r="F194" s="602" t="str">
        <f>_xlfn.CONCAT(IF($X194=Довідники!$E$4,$R$4&amp;",",""),IF($AE194=Довідники!$E$4,$Y$4&amp;",",""),IF($AL194=Довідники!$E$4,$AF$4&amp;",",""),IF($AS194=Довідники!$E$4,$AM$4&amp;",",""),IF($AZ194=Довідники!$E$4,$AT$4&amp;",",""),IF($BG194=Довідники!$E$4,$BA$4&amp;",",""),IF($BN194=Довідники!$E$4,$BH$4&amp;",",""),IF($BU194=Довідники!$E$4,$BO$4&amp;",",""),IF($CB194=Довідники!$E$4,$BV$4&amp;",",""),IF($CI194=Довідники!$E$4,$CC$4&amp;",",""),IF($CP194=Довідники!$E$4,$CJ$4&amp;",",""),IF($CW194=Довідники!$E$4,$CQ$4&amp;",",""),IF($DD194=Довідники!$E$4,$CX$4&amp;",",""),IF($DK194=Довідники!$E$4,$DE$4&amp;",",""))</f>
        <v/>
      </c>
      <c r="G194" s="602" t="str">
        <f>_xlfn.CONCAT(IF($X194=Довідники!$E$3,$R$4&amp;",",""),IF($X194=Довідники!$E$5,$R$4&amp;"*,",""),IF($AE194=Довідники!$E$3,$Y$4&amp;",",""),IF($AE194=Довідники!$E$5,$Y$4&amp;"*,",""),IF($AL194=Довідники!$E$3,$AF$4&amp;",",""),IF($AL194=Довідники!$E$5,$AF$4&amp;"*,",""),IF($AS194=Довідники!$E$3,$AM$4&amp;",",""),IF($AS194=Довідники!$E$5,$AM$4&amp;"*,",""),IF($AZ194=Довідники!$E$3,$AT$4&amp;",",""),IF($AZ194=Довідники!$E$5,$AT$4&amp;"*,",""),IF($BG194=Довідники!$E$3,$BA$4&amp;",",""),IF($BG194=Довідники!$E$5,$BA$4&amp;"*,",""),IF($BN194=Довідники!$E$3,$BH$4&amp;",",""),IF($BN194=Довідники!$E$5,$BH$4&amp;"*,",""),IF($BU194=Довідники!$E$3,$BO$4&amp;",",""),IF($BU194=Довідники!$E$5,$BO$4&amp;"*,",""),IF($CB194=Довідники!$E$3,$BV$4&amp;",",""),IF($CB194=Довідники!$E$5,$BV$4&amp;"*,",""),IF($CI194=Довідники!$E$3,$CC$4&amp;",",""),IF($CI194=Довідники!$E$5,$CC$4&amp;"*,",""),IF($CP194=Довідники!$E$3,$CJ$4&amp;",",""),IF($CP194=Довідники!$E$5,$CJ$4&amp;"*,",""),IF($CW194=Довідники!$E$3,$CQ$4&amp;",",""),IF($CW194=Довідники!$E$5,$CQ$4&amp;"*,",""),IF($DD194=Довідники!$E$3,$CX$4&amp;",",""),IF($DD194=Довідники!$E$5,$CX$4&amp;"*,",""),IF($DK194=Довідники!$E$3,$DE$4&amp;",",""),IF($DK194=Довідники!$E$5,$DE$4&amp;"*,",""))</f>
        <v/>
      </c>
      <c r="H194" s="602" t="str">
        <f>_xlfn.CONCAT(IF($W194=Довідники!$N$4,$R$4&amp;",",""),IF($AD194=Довідники!$N$4,$Y$4&amp;",",""),IF($AK194=Довідники!$N$4,$AF$4&amp;",",""),IF($AR194=Довідники!$N$4,$AM$4&amp;",",""),IF($AY194=Довідники!$N$4,$AT$4&amp;",",""),IF($BF194=Довідники!$N$4,$BA$4&amp;",",""),IF($BM194=Довідники!$N$4,$BH$4&amp;",",""),IF($BT194=Довідники!$N$4,$BO$4&amp;",",""),IF($CA194=Довідники!$N$4,$BV$4&amp;",",""),IF($CH194=Довідники!$N$4,$CC$4&amp;",",""),IF($CO194=Довідники!$N$4,$CJ$4&amp;",",""),IF($CV194=Довідники!$N$4,$CQ$4&amp;",",""),IF($DC194=Довідники!$N$4,$CX$4&amp;",",""),IF($DJ194=Довідники!$N$4,$DE$4&amp;",",""))</f>
        <v/>
      </c>
      <c r="I194" s="602" t="str">
        <f>_xlfn.CONCAT(IF($W194=Довідники!$N$3,$R$4&amp;",",""),IF($AD194=Довідники!$N$3,$Y$4&amp;",",""),IF($AK194=Довідники!$N$3,$AF$4&amp;",",""),IF($AR194=Довідники!$N$3,$AM$4&amp;",",""),IF($AY194=Довідники!$N$3,$AT$4&amp;",",""),IF($BF194=Довідники!$N$3,$BA$4&amp;",",""),IF($BM194=Довідники!$N$3,$BH$4&amp;",",""),IF($BT194=Довідники!$N$3,$BO$4&amp;",",""),IF($CA194=Довідники!$N$3,$BV$4&amp;",",""),IF($CH194=Довідники!$N$3,$CC$4&amp;",",""),IF($CO194=Довідники!$N$3,$CJ$4&amp;",",""),IF($CV194=Довідники!$N$3,$CQ$4&amp;",",""),IF($DC194=Довідники!$N$3,$CX$4&amp;",",""),IF($DJ194=Довідники!$N$3,$DE$4&amp;",",""))</f>
        <v/>
      </c>
      <c r="J194" s="602"/>
      <c r="K194" s="602"/>
      <c r="L194" s="602">
        <f t="shared" ca="1" si="118"/>
        <v>0</v>
      </c>
      <c r="M194" s="181">
        <f t="shared" ca="1" si="119"/>
        <v>0</v>
      </c>
      <c r="N194" s="181">
        <f t="shared" ca="1" si="120"/>
        <v>0</v>
      </c>
      <c r="O194" s="603">
        <f t="shared" ca="1" si="121"/>
        <v>0</v>
      </c>
      <c r="P194" s="604" t="str">
        <f t="shared" si="122"/>
        <v/>
      </c>
      <c r="Q194" s="605" t="str">
        <f>IF(IF(TRIM(P194)="",FALSE,OR($P194&lt;Довідники!$J$8,$P194&gt;Довідники!$K$8)),"!","")</f>
        <v/>
      </c>
      <c r="R194" s="305"/>
      <c r="S194" s="182"/>
      <c r="T194" s="182"/>
      <c r="U194" s="182">
        <f t="shared" si="135"/>
        <v>0</v>
      </c>
      <c r="V194" s="181"/>
      <c r="W194" s="181"/>
      <c r="X194" s="306" t="str">
        <f>IF(титул!AD36=$R$4,"ДЗ","")</f>
        <v/>
      </c>
      <c r="Y194" s="305"/>
      <c r="Z194" s="182"/>
      <c r="AA194" s="182"/>
      <c r="AB194" s="182">
        <f t="shared" si="136"/>
        <v>0</v>
      </c>
      <c r="AC194" s="181"/>
      <c r="AD194" s="181"/>
      <c r="AE194" s="306" t="str">
        <f>IF(титул!AD36=$Y$4,"ДЗ","")</f>
        <v/>
      </c>
      <c r="AF194" s="305"/>
      <c r="AG194" s="182"/>
      <c r="AH194" s="182"/>
      <c r="AI194" s="182">
        <f t="shared" si="137"/>
        <v>0</v>
      </c>
      <c r="AJ194" s="181"/>
      <c r="AK194" s="181"/>
      <c r="AL194" s="306" t="str">
        <f>IF(титул!AD36=$AF$4,"ДЗ","")</f>
        <v/>
      </c>
      <c r="AM194" s="305"/>
      <c r="AN194" s="182"/>
      <c r="AO194" s="182"/>
      <c r="AP194" s="182">
        <f t="shared" si="138"/>
        <v>0</v>
      </c>
      <c r="AQ194" s="181"/>
      <c r="AR194" s="181"/>
      <c r="AS194" s="306" t="str">
        <f>IF(титул!AD36=$AM$4,"ДЗ","")</f>
        <v/>
      </c>
      <c r="AT194" s="305"/>
      <c r="AU194" s="182"/>
      <c r="AV194" s="182"/>
      <c r="AW194" s="182">
        <f t="shared" si="139"/>
        <v>0</v>
      </c>
      <c r="AX194" s="181"/>
      <c r="AY194" s="181"/>
      <c r="AZ194" s="306" t="str">
        <f>IF(титул!AD36=$AT$4,"ДЗ","")</f>
        <v/>
      </c>
      <c r="BA194" s="305"/>
      <c r="BB194" s="182"/>
      <c r="BC194" s="182"/>
      <c r="BD194" s="182">
        <f t="shared" si="140"/>
        <v>0</v>
      </c>
      <c r="BE194" s="181"/>
      <c r="BF194" s="181"/>
      <c r="BG194" s="306" t="str">
        <f>IF(титул!AD36=$BA$4,"ДЗ","")</f>
        <v/>
      </c>
      <c r="BH194" s="305"/>
      <c r="BI194" s="182"/>
      <c r="BJ194" s="182"/>
      <c r="BK194" s="182">
        <f t="shared" si="141"/>
        <v>0</v>
      </c>
      <c r="BL194" s="181"/>
      <c r="BM194" s="181"/>
      <c r="BN194" s="306" t="str">
        <f>IF(титул!AD36=$BH$4,"ДЗ","")</f>
        <v/>
      </c>
      <c r="BO194" s="305"/>
      <c r="BP194" s="182"/>
      <c r="BQ194" s="182"/>
      <c r="BR194" s="182">
        <f t="shared" si="142"/>
        <v>0</v>
      </c>
      <c r="BS194" s="181"/>
      <c r="BT194" s="181"/>
      <c r="BU194" s="306" t="str">
        <f>IF(титул!AD36=$BO$4,"ДЗ","")</f>
        <v/>
      </c>
      <c r="BV194" s="305"/>
      <c r="BW194" s="182"/>
      <c r="BX194" s="182"/>
      <c r="BY194" s="182">
        <f t="shared" si="143"/>
        <v>0</v>
      </c>
      <c r="BZ194" s="181"/>
      <c r="CA194" s="181"/>
      <c r="CB194" s="306" t="str">
        <f>IF(титул!AD36=$BV$4,"ДЗ","")</f>
        <v/>
      </c>
      <c r="CC194" s="305"/>
      <c r="CD194" s="182"/>
      <c r="CE194" s="182"/>
      <c r="CF194" s="182">
        <f t="shared" si="144"/>
        <v>0</v>
      </c>
      <c r="CG194" s="181"/>
      <c r="CH194" s="181"/>
      <c r="CI194" s="306" t="str">
        <f>IF(титул!AD36=$CC$4,"ДЗ","")</f>
        <v/>
      </c>
      <c r="CJ194" s="305"/>
      <c r="CK194" s="182"/>
      <c r="CL194" s="182"/>
      <c r="CM194" s="182">
        <f t="shared" si="145"/>
        <v>0</v>
      </c>
      <c r="CN194" s="181"/>
      <c r="CO194" s="181"/>
      <c r="CP194" s="306" t="str">
        <f>IF(титул!AD36=$CJ$4,"ДЗ","")</f>
        <v/>
      </c>
      <c r="CQ194" s="305"/>
      <c r="CR194" s="182"/>
      <c r="CS194" s="182"/>
      <c r="CT194" s="182">
        <f t="shared" si="146"/>
        <v>0</v>
      </c>
      <c r="CU194" s="181"/>
      <c r="CV194" s="181"/>
      <c r="CW194" s="306" t="str">
        <f>IF(титул!AD36=$CQ$4,"ДЗ","")</f>
        <v/>
      </c>
      <c r="CX194" s="354"/>
      <c r="CY194" s="182"/>
      <c r="CZ194" s="182"/>
      <c r="DA194" s="182">
        <f t="shared" si="147"/>
        <v>0</v>
      </c>
      <c r="DB194" s="181"/>
      <c r="DC194" s="181"/>
      <c r="DD194" s="181"/>
      <c r="DE194" s="182"/>
      <c r="DF194" s="182"/>
      <c r="DG194" s="182"/>
      <c r="DH194" s="182">
        <f t="shared" si="148"/>
        <v>0</v>
      </c>
      <c r="DI194" s="181"/>
      <c r="DJ194" s="181"/>
      <c r="DK194" s="306"/>
      <c r="DL194" s="606">
        <f t="shared" ref="DL194:DL211" ca="1" si="152">DM194-L194</f>
        <v>0</v>
      </c>
      <c r="DM194" s="181">
        <f>DN194*Довідники!$H$2</f>
        <v>0</v>
      </c>
      <c r="DN194" s="182">
        <f t="shared" si="149"/>
        <v>0</v>
      </c>
      <c r="DO194" s="604" t="str">
        <f t="shared" si="150"/>
        <v xml:space="preserve"> </v>
      </c>
      <c r="DP194" s="607"/>
      <c r="DQ194" s="602"/>
      <c r="DR194" s="306" t="str">
        <f t="shared" si="151"/>
        <v/>
      </c>
      <c r="DS194" s="209"/>
      <c r="DT194" s="606" t="str">
        <f>IF(B194&lt;&gt;"",титул!E36,"")</f>
        <v/>
      </c>
      <c r="DU194" s="181"/>
      <c r="DV194" s="181"/>
      <c r="DW194" s="603"/>
      <c r="DX194" s="602"/>
      <c r="DY194" s="181"/>
      <c r="DZ194" s="603"/>
      <c r="EA194" s="209"/>
      <c r="ED194" s="209">
        <f t="shared" ca="1" si="124"/>
        <v>0</v>
      </c>
      <c r="EE194" s="209">
        <f t="shared" ca="1" si="125"/>
        <v>0</v>
      </c>
      <c r="EF194" s="209">
        <f t="shared" ca="1" si="126"/>
        <v>0</v>
      </c>
      <c r="EG194" s="209">
        <f t="shared" ca="1" si="127"/>
        <v>0</v>
      </c>
      <c r="EH194" s="209">
        <f t="shared" ca="1" si="128"/>
        <v>0</v>
      </c>
      <c r="EI194" s="209">
        <f t="shared" ca="1" si="129"/>
        <v>0</v>
      </c>
      <c r="EJ194" s="209">
        <f t="shared" ca="1" si="130"/>
        <v>0</v>
      </c>
      <c r="EL194" s="209" t="str">
        <f ca="1">IF(OR(AND(TRIM(B194)&lt;&gt;"",OR(E194=0,D194="",G194="")),F194&lt;&gt;"",H194&lt;&gt;"",I194&lt;&gt;"",L194&gt;0,J194&gt;0,K194&lt;&gt;"",ISNA(C194)), "!", "")</f>
        <v/>
      </c>
      <c r="EM194" s="209" t="str">
        <f>IF(OR(AND(U194&lt;&gt;0,X194&lt;&gt;""),AND(AB194&lt;&gt;0,AE194&lt;&gt;""),AND(AI194&lt;&gt;0,AL194&lt;&gt;""),AND(AP194&lt;&gt;0,AS194&lt;&gt;""),AND(AW194&lt;&gt;0,AZ194&lt;&gt;""),AND(BD194&lt;&gt;0,BG194&lt;&gt;""),AND(BK194&lt;&gt;0,BN194&lt;&gt;""),AND(BR194&lt;&gt;0,BU194&lt;&gt;""),AND(BY194&lt;&gt;0,CB194&lt;&gt;""),AND(CF194&lt;&gt;0,CI194&lt;&gt;""),AND(CM194&lt;&gt;0,CP194&lt;&gt;""),AND(CT194&lt;&gt;0,CW194&lt;&gt;"")),"!","")</f>
        <v/>
      </c>
      <c r="EN194" s="209" t="str" cm="1">
        <f t="array" ref="EN194">IF(OR(SUM(ISTEXT(R194:T194)*1,ISNUMBER(W194:X194)*1)&gt;0,SUM(ISTEXT(Y194:AA194)*1,ISNUMBER(AD194:AE194)*1)&gt;0,SUM(ISTEXT(AF194:AH194)*1,ISNUMBER(AK194:AL194)*1)&gt;0,SUM(ISTEXT(AM194:AO194)*1,ISNUMBER(AR194:AS194)*1)&gt;0,SUM(ISTEXT(AT194:AV194)*1,ISNUMBER(AY194:AZ194)*1)&gt;0,SUM(ISTEXT(BA194:BC194)*1,ISNUMBER(BF194:BG194)*1)&gt;0,SUM(ISTEXT(BH194:BJ194)*1,ISNUMBER(BM194:BN194)*1)&gt;0,SUM(ISTEXT(BO194:BQ194)*1,ISNUMBER(BT194:BU194)*1)&gt;0,SUM(ISTEXT(BV194:BX194)*1,ISNUMBER(CA194:CB194)*1)&gt;0,SUM(ISTEXT(CC194:CE194)*1,ISNUMBER(CH194:CI194)*1)&gt;0,SUM(ISTEXT(CJ194:CL194)*1,ISNUMBER(CO194:CP194)*1)&gt;0,SUM(ISTEXT(CQ194:CS194)*1,ISNUMBER(CV194:CW194)*1)&gt;0),"!","")</f>
        <v/>
      </c>
      <c r="EO194" s="209"/>
      <c r="EP194" s="74" t="str">
        <f t="shared" ca="1" si="133"/>
        <v/>
      </c>
    </row>
    <row r="195" spans="1:146" x14ac:dyDescent="0.2">
      <c r="A195" s="185" t="str">
        <f ca="1">IF(AND(TRIM($B195)&lt;&gt;"",$E195&lt;&gt;"",$EP195=""),MAX($A$112:A194)+1,"")</f>
        <v/>
      </c>
      <c r="B195" s="316" t="str">
        <f>IF(титул!W37&lt;&gt;"",титул!W37,"")</f>
        <v/>
      </c>
      <c r="C195" s="316" t="str">
        <f>IF(ISBLANK(D195)=FALSE,VLOOKUP(D195,Довідники!$B$2:$C$45,2,FALSE),"")</f>
        <v/>
      </c>
      <c r="D195" s="317"/>
      <c r="E195" s="318">
        <f>IF(титул!AE37&lt;&gt;"",титул!AE37*Довідники!$K$33,0)</f>
        <v>0</v>
      </c>
      <c r="F195" s="608" t="str">
        <f>_xlfn.CONCAT(IF($X195=Довідники!$E$4,$R$4&amp;",",""),IF($AE195=Довідники!$E$4,$Y$4&amp;",",""),IF($AL195=Довідники!$E$4,$AF$4&amp;",",""),IF($AS195=Довідники!$E$4,$AM$4&amp;",",""),IF($AZ195=Довідники!$E$4,$AT$4&amp;",",""),IF($BG195=Довідники!$E$4,$BA$4&amp;",",""),IF($BN195=Довідники!$E$4,$BH$4&amp;",",""),IF($BU195=Довідники!$E$4,$BO$4&amp;",",""),IF($CB195=Довідники!$E$4,$BV$4&amp;",",""),IF($CI195=Довідники!$E$4,$CC$4&amp;",",""),IF($CP195=Довідники!$E$4,$CJ$4&amp;",",""),IF($CW195=Довідники!$E$4,$CQ$4&amp;",",""),IF($DD195=Довідники!$E$4,$CX$4&amp;",",""),IF($DK195=Довідники!$E$4,$DE$4&amp;",",""))</f>
        <v/>
      </c>
      <c r="G195" s="608" t="str">
        <f>_xlfn.CONCAT(IF($X195=Довідники!$E$3,$R$4&amp;",",""),IF($X195=Довідники!$E$5,$R$4&amp;"*,",""),IF($AE195=Довідники!$E$3,$Y$4&amp;",",""),IF($AE195=Довідники!$E$5,$Y$4&amp;"*,",""),IF($AL195=Довідники!$E$3,$AF$4&amp;",",""),IF($AL195=Довідники!$E$5,$AF$4&amp;"*,",""),IF($AS195=Довідники!$E$3,$AM$4&amp;",",""),IF($AS195=Довідники!$E$5,$AM$4&amp;"*,",""),IF($AZ195=Довідники!$E$3,$AT$4&amp;",",""),IF($AZ195=Довідники!$E$5,$AT$4&amp;"*,",""),IF($BG195=Довідники!$E$3,$BA$4&amp;",",""),IF($BG195=Довідники!$E$5,$BA$4&amp;"*,",""),IF($BN195=Довідники!$E$3,$BH$4&amp;",",""),IF($BN195=Довідники!$E$5,$BH$4&amp;"*,",""),IF($BU195=Довідники!$E$3,$BO$4&amp;",",""),IF($BU195=Довідники!$E$5,$BO$4&amp;"*,",""),IF($CB195=Довідники!$E$3,$BV$4&amp;",",""),IF($CB195=Довідники!$E$5,$BV$4&amp;"*,",""),IF($CI195=Довідники!$E$3,$CC$4&amp;",",""),IF($CI195=Довідники!$E$5,$CC$4&amp;"*,",""),IF($CP195=Довідники!$E$3,$CJ$4&amp;",",""),IF($CP195=Довідники!$E$5,$CJ$4&amp;"*,",""),IF($CW195=Довідники!$E$3,$CQ$4&amp;",",""),IF($CW195=Довідники!$E$5,$CQ$4&amp;"*,",""),IF($DD195=Довідники!$E$3,$CX$4&amp;",",""),IF($DD195=Довідники!$E$5,$CX$4&amp;"*,",""),IF($DK195=Довідники!$E$3,$DE$4&amp;",",""),IF($DK195=Довідники!$E$5,$DE$4&amp;"*,",""))</f>
        <v/>
      </c>
      <c r="H195" s="608" t="str">
        <f>_xlfn.CONCAT(IF($W195=Довідники!$N$4,$R$4&amp;",",""),IF($AD195=Довідники!$N$4,$Y$4&amp;",",""),IF($AK195=Довідники!$N$4,$AF$4&amp;",",""),IF($AR195=Довідники!$N$4,$AM$4&amp;",",""),IF($AY195=Довідники!$N$4,$AT$4&amp;",",""),IF($BF195=Довідники!$N$4,$BA$4&amp;",",""),IF($BM195=Довідники!$N$4,$BH$4&amp;",",""),IF($BT195=Довідники!$N$4,$BO$4&amp;",",""),IF($CA195=Довідники!$N$4,$BV$4&amp;",",""),IF($CH195=Довідники!$N$4,$CC$4&amp;",",""),IF($CO195=Довідники!$N$4,$CJ$4&amp;",",""),IF($CV195=Довідники!$N$4,$CQ$4&amp;",",""),IF($DC195=Довідники!$N$4,$CX$4&amp;",",""),IF($DJ195=Довідники!$N$4,$DE$4&amp;",",""))</f>
        <v/>
      </c>
      <c r="I195" s="608" t="str">
        <f>_xlfn.CONCAT(IF($W195=Довідники!$N$3,$R$4&amp;",",""),IF($AD195=Довідники!$N$3,$Y$4&amp;",",""),IF($AK195=Довідники!$N$3,$AF$4&amp;",",""),IF($AR195=Довідники!$N$3,$AM$4&amp;",",""),IF($AY195=Довідники!$N$3,$AT$4&amp;",",""),IF($BF195=Довідники!$N$3,$BA$4&amp;",",""),IF($BM195=Довідники!$N$3,$BH$4&amp;",",""),IF($BT195=Довідники!$N$3,$BO$4&amp;",",""),IF($CA195=Довідники!$N$3,$BV$4&amp;",",""),IF($CH195=Довідники!$N$3,$CC$4&amp;",",""),IF($CO195=Довідники!$N$3,$CJ$4&amp;",",""),IF($CV195=Довідники!$N$3,$CQ$4&amp;",",""),IF($DC195=Довідники!$N$3,$CX$4&amp;",",""),IF($DJ195=Довідники!$N$3,$DE$4&amp;",",""))</f>
        <v/>
      </c>
      <c r="J195" s="608"/>
      <c r="K195" s="608"/>
      <c r="L195" s="608">
        <f t="shared" ca="1" si="118"/>
        <v>0</v>
      </c>
      <c r="M195" s="194">
        <f t="shared" ca="1" si="119"/>
        <v>0</v>
      </c>
      <c r="N195" s="194">
        <f t="shared" ca="1" si="120"/>
        <v>0</v>
      </c>
      <c r="O195" s="609">
        <f t="shared" ca="1" si="121"/>
        <v>0</v>
      </c>
      <c r="P195" s="610" t="str">
        <f t="shared" si="122"/>
        <v/>
      </c>
      <c r="Q195" s="611" t="str">
        <f>IF(IF(TRIM(P195)="",FALSE,OR($P195&lt;Довідники!$J$8,$P195&gt;Довідники!$K$8)),"!","")</f>
        <v/>
      </c>
      <c r="R195" s="184"/>
      <c r="S195" s="183"/>
      <c r="T195" s="183"/>
      <c r="U195" s="183">
        <f t="shared" si="135"/>
        <v>0</v>
      </c>
      <c r="V195" s="194"/>
      <c r="W195" s="194"/>
      <c r="X195" s="202" t="str">
        <f>IF(титул!AD37=$R$4,"ДЗ","")</f>
        <v/>
      </c>
      <c r="Y195" s="184"/>
      <c r="Z195" s="183"/>
      <c r="AA195" s="183"/>
      <c r="AB195" s="183">
        <f t="shared" si="136"/>
        <v>0</v>
      </c>
      <c r="AC195" s="194"/>
      <c r="AD195" s="194"/>
      <c r="AE195" s="202" t="str">
        <f>IF(титул!AD37=$Y$4,"ДЗ","")</f>
        <v/>
      </c>
      <c r="AF195" s="184"/>
      <c r="AG195" s="183"/>
      <c r="AH195" s="183"/>
      <c r="AI195" s="183">
        <f t="shared" si="137"/>
        <v>0</v>
      </c>
      <c r="AJ195" s="194"/>
      <c r="AK195" s="194"/>
      <c r="AL195" s="202" t="str">
        <f>IF(титул!AD37=$AF$4,"ДЗ","")</f>
        <v/>
      </c>
      <c r="AM195" s="184"/>
      <c r="AN195" s="183"/>
      <c r="AO195" s="183"/>
      <c r="AP195" s="183">
        <f t="shared" si="138"/>
        <v>0</v>
      </c>
      <c r="AQ195" s="194"/>
      <c r="AR195" s="194"/>
      <c r="AS195" s="202" t="str">
        <f>IF(титул!AD37=$AM$4,"ДЗ","")</f>
        <v/>
      </c>
      <c r="AT195" s="184"/>
      <c r="AU195" s="183"/>
      <c r="AV195" s="183"/>
      <c r="AW195" s="183">
        <f t="shared" si="139"/>
        <v>0</v>
      </c>
      <c r="AX195" s="194"/>
      <c r="AY195" s="194"/>
      <c r="AZ195" s="202" t="str">
        <f>IF(титул!AD37=$AT$4,"ДЗ","")</f>
        <v/>
      </c>
      <c r="BA195" s="184"/>
      <c r="BB195" s="183"/>
      <c r="BC195" s="183"/>
      <c r="BD195" s="183">
        <f t="shared" si="140"/>
        <v>0</v>
      </c>
      <c r="BE195" s="194"/>
      <c r="BF195" s="194"/>
      <c r="BG195" s="202" t="str">
        <f>IF(титул!AD37=$BA$4,"ДЗ","")</f>
        <v/>
      </c>
      <c r="BH195" s="184"/>
      <c r="BI195" s="183"/>
      <c r="BJ195" s="183"/>
      <c r="BK195" s="183">
        <f t="shared" si="141"/>
        <v>0</v>
      </c>
      <c r="BL195" s="194"/>
      <c r="BM195" s="194"/>
      <c r="BN195" s="202" t="str">
        <f>IF(титул!AD37=$BH$4,"ДЗ","")</f>
        <v/>
      </c>
      <c r="BO195" s="184"/>
      <c r="BP195" s="183"/>
      <c r="BQ195" s="183"/>
      <c r="BR195" s="183">
        <f t="shared" si="142"/>
        <v>0</v>
      </c>
      <c r="BS195" s="194"/>
      <c r="BT195" s="194"/>
      <c r="BU195" s="202" t="str">
        <f>IF(титул!AD37=$BO$4,"ДЗ","")</f>
        <v/>
      </c>
      <c r="BV195" s="184"/>
      <c r="BW195" s="183"/>
      <c r="BX195" s="183"/>
      <c r="BY195" s="183">
        <f t="shared" si="143"/>
        <v>0</v>
      </c>
      <c r="BZ195" s="194"/>
      <c r="CA195" s="194"/>
      <c r="CB195" s="202" t="str">
        <f>IF(титул!AD37=$BV$4,"ДЗ","")</f>
        <v/>
      </c>
      <c r="CC195" s="184"/>
      <c r="CD195" s="183"/>
      <c r="CE195" s="183"/>
      <c r="CF195" s="183">
        <f t="shared" si="144"/>
        <v>0</v>
      </c>
      <c r="CG195" s="194"/>
      <c r="CH195" s="194"/>
      <c r="CI195" s="202" t="str">
        <f>IF(титул!AD37=$CC$4,"ДЗ","")</f>
        <v/>
      </c>
      <c r="CJ195" s="184"/>
      <c r="CK195" s="183"/>
      <c r="CL195" s="183"/>
      <c r="CM195" s="183">
        <f t="shared" si="145"/>
        <v>0</v>
      </c>
      <c r="CN195" s="194"/>
      <c r="CO195" s="194"/>
      <c r="CP195" s="202" t="str">
        <f>IF(титул!AD37=$CJ$4,"ДЗ","")</f>
        <v/>
      </c>
      <c r="CQ195" s="184"/>
      <c r="CR195" s="183"/>
      <c r="CS195" s="183"/>
      <c r="CT195" s="183">
        <f t="shared" si="146"/>
        <v>0</v>
      </c>
      <c r="CU195" s="194"/>
      <c r="CV195" s="194"/>
      <c r="CW195" s="202" t="str">
        <f>IF(титул!AD37=$CQ$4,"ДЗ","")</f>
        <v/>
      </c>
      <c r="CX195" s="355"/>
      <c r="CY195" s="183"/>
      <c r="CZ195" s="183"/>
      <c r="DA195" s="183">
        <f t="shared" si="147"/>
        <v>0</v>
      </c>
      <c r="DB195" s="194"/>
      <c r="DC195" s="194"/>
      <c r="DD195" s="194"/>
      <c r="DE195" s="183"/>
      <c r="DF195" s="183"/>
      <c r="DG195" s="183"/>
      <c r="DH195" s="183">
        <f t="shared" si="148"/>
        <v>0</v>
      </c>
      <c r="DI195" s="194"/>
      <c r="DJ195" s="194"/>
      <c r="DK195" s="202"/>
      <c r="DL195" s="612">
        <f t="shared" ca="1" si="152"/>
        <v>0</v>
      </c>
      <c r="DM195" s="194">
        <f>DN195*Довідники!$H$2</f>
        <v>0</v>
      </c>
      <c r="DN195" s="183">
        <f t="shared" si="149"/>
        <v>0</v>
      </c>
      <c r="DO195" s="610" t="str">
        <f t="shared" si="150"/>
        <v xml:space="preserve"> </v>
      </c>
      <c r="DP195" s="613"/>
      <c r="DQ195" s="608"/>
      <c r="DR195" s="202" t="str">
        <f t="shared" si="151"/>
        <v/>
      </c>
      <c r="DS195" s="185"/>
      <c r="DT195" s="612" t="str">
        <f>IF(B195&lt;&gt;"",титул!E37,"")</f>
        <v/>
      </c>
      <c r="DU195" s="194"/>
      <c r="DV195" s="194"/>
      <c r="DW195" s="609"/>
      <c r="DX195" s="608"/>
      <c r="DY195" s="194"/>
      <c r="DZ195" s="609"/>
      <c r="EA195" s="185"/>
      <c r="ED195" s="185">
        <f t="shared" ca="1" si="124"/>
        <v>0</v>
      </c>
      <c r="EE195" s="185">
        <f t="shared" ca="1" si="125"/>
        <v>0</v>
      </c>
      <c r="EF195" s="185">
        <f t="shared" ca="1" si="126"/>
        <v>0</v>
      </c>
      <c r="EG195" s="185">
        <f t="shared" ca="1" si="127"/>
        <v>0</v>
      </c>
      <c r="EH195" s="185">
        <f t="shared" ca="1" si="128"/>
        <v>0</v>
      </c>
      <c r="EI195" s="185">
        <f t="shared" ca="1" si="129"/>
        <v>0</v>
      </c>
      <c r="EJ195" s="185">
        <f t="shared" ca="1" si="130"/>
        <v>0</v>
      </c>
      <c r="EL195" s="185" t="str">
        <f t="shared" ref="EL195:EL199" ca="1" si="153">IF(OR(AND(TRIM(B195)&lt;&gt;"",OR(E195=0,D195="",G195="")),F195&lt;&gt;"",H195&lt;&gt;"",I195&lt;&gt;"",L195&gt;0,J195&gt;0,K195&lt;&gt;"",ISNA(C195)), "!", "")</f>
        <v/>
      </c>
      <c r="EM195" s="185" t="str">
        <f t="shared" ref="EM195:EM199" si="154">IF(OR(AND(U195&lt;&gt;0,X195&lt;&gt;""),AND(AB195&lt;&gt;0,AE195&lt;&gt;""),AND(AI195&lt;&gt;0,AL195&lt;&gt;""),AND(AP195&lt;&gt;0,AS195&lt;&gt;""),AND(AW195&lt;&gt;0,AZ195&lt;&gt;""),AND(BD195&lt;&gt;0,BG195&lt;&gt;""),AND(BK195&lt;&gt;0,BN195&lt;&gt;""),AND(BR195&lt;&gt;0,BU195&lt;&gt;""),AND(BY195&lt;&gt;0,CB195&lt;&gt;""),AND(CF195&lt;&gt;0,CI195&lt;&gt;""),AND(CM195&lt;&gt;0,CP195&lt;&gt;""),AND(CT195&lt;&gt;0,CW195&lt;&gt;"")),"!","")</f>
        <v/>
      </c>
      <c r="EN195" s="185" t="str" cm="1">
        <f t="array" ref="EN195">IF(OR(SUM(ISTEXT(R195:T195)*1,ISNUMBER(W195:X195)*1)&gt;0,SUM(ISTEXT(Y195:AA195)*1,ISNUMBER(AD195:AE195)*1)&gt;0,SUM(ISTEXT(AF195:AH195)*1,ISNUMBER(AK195:AL195)*1)&gt;0,SUM(ISTEXT(AM195:AO195)*1,ISNUMBER(AR195:AS195)*1)&gt;0,SUM(ISTEXT(AT195:AV195)*1,ISNUMBER(AY195:AZ195)*1)&gt;0,SUM(ISTEXT(BA195:BC195)*1,ISNUMBER(BF195:BG195)*1)&gt;0,SUM(ISTEXT(BH195:BJ195)*1,ISNUMBER(BM195:BN195)*1)&gt;0,SUM(ISTEXT(BO195:BQ195)*1,ISNUMBER(BT195:BU195)*1)&gt;0,SUM(ISTEXT(BV195:BX195)*1,ISNUMBER(CA195:CB195)*1)&gt;0,SUM(ISTEXT(CC195:CE195)*1,ISNUMBER(CH195:CI195)*1)&gt;0,SUM(ISTEXT(CJ195:CL195)*1,ISNUMBER(CO195:CP195)*1)&gt;0,SUM(ISTEXT(CQ195:CS195)*1,ISNUMBER(CV195:CW195)*1)&gt;0),"!","")</f>
        <v/>
      </c>
      <c r="EO195" s="185"/>
      <c r="EP195" s="74" t="str">
        <f t="shared" ca="1" si="133"/>
        <v/>
      </c>
    </row>
    <row r="196" spans="1:146" x14ac:dyDescent="0.2">
      <c r="A196" s="185" t="str">
        <f ca="1">IF(AND(TRIM($B196)&lt;&gt;"",$E196&lt;&gt;"",$EP196=""),MAX($A$112:A195)+1,"")</f>
        <v/>
      </c>
      <c r="B196" s="316" t="str">
        <f>IF(титул!W38&lt;&gt;"",титул!W38,"")</f>
        <v/>
      </c>
      <c r="C196" s="316" t="str">
        <f>IF(ISBLANK(D196)=FALSE,VLOOKUP(D196,Довідники!$B$2:$C$45,2,FALSE),"")</f>
        <v/>
      </c>
      <c r="D196" s="317"/>
      <c r="E196" s="318">
        <f>IF(титул!AE38&lt;&gt;"",титул!AE38*Довідники!$K$33,0)</f>
        <v>0</v>
      </c>
      <c r="F196" s="608" t="str">
        <f>_xlfn.CONCAT(IF($X196=Довідники!$E$4,$R$4&amp;",",""),IF($AE196=Довідники!$E$4,$Y$4&amp;",",""),IF($AL196=Довідники!$E$4,$AF$4&amp;",",""),IF($AS196=Довідники!$E$4,$AM$4&amp;",",""),IF($AZ196=Довідники!$E$4,$AT$4&amp;",",""),IF($BG196=Довідники!$E$4,$BA$4&amp;",",""),IF($BN196=Довідники!$E$4,$BH$4&amp;",",""),IF($BU196=Довідники!$E$4,$BO$4&amp;",",""),IF($CB196=Довідники!$E$4,$BV$4&amp;",",""),IF($CI196=Довідники!$E$4,$CC$4&amp;",",""),IF($CP196=Довідники!$E$4,$CJ$4&amp;",",""),IF($CW196=Довідники!$E$4,$CQ$4&amp;",",""),IF($DD196=Довідники!$E$4,$CX$4&amp;",",""),IF($DK196=Довідники!$E$4,$DE$4&amp;",",""))</f>
        <v/>
      </c>
      <c r="G196" s="608" t="str">
        <f>_xlfn.CONCAT(IF($X196=Довідники!$E$3,$R$4&amp;",",""),IF($X196=Довідники!$E$5,$R$4&amp;"*,",""),IF($AE196=Довідники!$E$3,$Y$4&amp;",",""),IF($AE196=Довідники!$E$5,$Y$4&amp;"*,",""),IF($AL196=Довідники!$E$3,$AF$4&amp;",",""),IF($AL196=Довідники!$E$5,$AF$4&amp;"*,",""),IF($AS196=Довідники!$E$3,$AM$4&amp;",",""),IF($AS196=Довідники!$E$5,$AM$4&amp;"*,",""),IF($AZ196=Довідники!$E$3,$AT$4&amp;",",""),IF($AZ196=Довідники!$E$5,$AT$4&amp;"*,",""),IF($BG196=Довідники!$E$3,$BA$4&amp;",",""),IF($BG196=Довідники!$E$5,$BA$4&amp;"*,",""),IF($BN196=Довідники!$E$3,$BH$4&amp;",",""),IF($BN196=Довідники!$E$5,$BH$4&amp;"*,",""),IF($BU196=Довідники!$E$3,$BO$4&amp;",",""),IF($BU196=Довідники!$E$5,$BO$4&amp;"*,",""),IF($CB196=Довідники!$E$3,$BV$4&amp;",",""),IF($CB196=Довідники!$E$5,$BV$4&amp;"*,",""),IF($CI196=Довідники!$E$3,$CC$4&amp;",",""),IF($CI196=Довідники!$E$5,$CC$4&amp;"*,",""),IF($CP196=Довідники!$E$3,$CJ$4&amp;",",""),IF($CP196=Довідники!$E$5,$CJ$4&amp;"*,",""),IF($CW196=Довідники!$E$3,$CQ$4&amp;",",""),IF($CW196=Довідники!$E$5,$CQ$4&amp;"*,",""),IF($DD196=Довідники!$E$3,$CX$4&amp;",",""),IF($DD196=Довідники!$E$5,$CX$4&amp;"*,",""),IF($DK196=Довідники!$E$3,$DE$4&amp;",",""),IF($DK196=Довідники!$E$5,$DE$4&amp;"*,",""))</f>
        <v/>
      </c>
      <c r="H196" s="608" t="str">
        <f>_xlfn.CONCAT(IF($W196=Довідники!$N$4,$R$4&amp;",",""),IF($AD196=Довідники!$N$4,$Y$4&amp;",",""),IF($AK196=Довідники!$N$4,$AF$4&amp;",",""),IF($AR196=Довідники!$N$4,$AM$4&amp;",",""),IF($AY196=Довідники!$N$4,$AT$4&amp;",",""),IF($BF196=Довідники!$N$4,$BA$4&amp;",",""),IF($BM196=Довідники!$N$4,$BH$4&amp;",",""),IF($BT196=Довідники!$N$4,$BO$4&amp;",",""),IF($CA196=Довідники!$N$4,$BV$4&amp;",",""),IF($CH196=Довідники!$N$4,$CC$4&amp;",",""),IF($CO196=Довідники!$N$4,$CJ$4&amp;",",""),IF($CV196=Довідники!$N$4,$CQ$4&amp;",",""),IF($DC196=Довідники!$N$4,$CX$4&amp;",",""),IF($DJ196=Довідники!$N$4,$DE$4&amp;",",""))</f>
        <v/>
      </c>
      <c r="I196" s="608" t="str">
        <f>_xlfn.CONCAT(IF($W196=Довідники!$N$3,$R$4&amp;",",""),IF($AD196=Довідники!$N$3,$Y$4&amp;",",""),IF($AK196=Довідники!$N$3,$AF$4&amp;",",""),IF($AR196=Довідники!$N$3,$AM$4&amp;",",""),IF($AY196=Довідники!$N$3,$AT$4&amp;",",""),IF($BF196=Довідники!$N$3,$BA$4&amp;",",""),IF($BM196=Довідники!$N$3,$BH$4&amp;",",""),IF($BT196=Довідники!$N$3,$BO$4&amp;",",""),IF($CA196=Довідники!$N$3,$BV$4&amp;",",""),IF($CH196=Довідники!$N$3,$CC$4&amp;",",""),IF($CO196=Довідники!$N$3,$CJ$4&amp;",",""),IF($CV196=Довідники!$N$3,$CQ$4&amp;",",""),IF($DC196=Довідники!$N$3,$CX$4&amp;",",""),IF($DJ196=Довідники!$N$3,$DE$4&amp;",",""))</f>
        <v/>
      </c>
      <c r="J196" s="608"/>
      <c r="K196" s="608"/>
      <c r="L196" s="608">
        <f t="shared" ca="1" si="118"/>
        <v>0</v>
      </c>
      <c r="M196" s="194">
        <f t="shared" ca="1" si="119"/>
        <v>0</v>
      </c>
      <c r="N196" s="194">
        <f t="shared" ca="1" si="120"/>
        <v>0</v>
      </c>
      <c r="O196" s="609">
        <f t="shared" ca="1" si="121"/>
        <v>0</v>
      </c>
      <c r="P196" s="610" t="str">
        <f t="shared" si="122"/>
        <v/>
      </c>
      <c r="Q196" s="611" t="str">
        <f>IF(IF(TRIM(P196)="",FALSE,OR($P196&lt;Довідники!$J$8,$P196&gt;Довідники!$K$8)),"!","")</f>
        <v/>
      </c>
      <c r="R196" s="184"/>
      <c r="S196" s="183"/>
      <c r="T196" s="183"/>
      <c r="U196" s="183">
        <f t="shared" si="135"/>
        <v>0</v>
      </c>
      <c r="V196" s="194"/>
      <c r="W196" s="194"/>
      <c r="X196" s="202" t="str">
        <f>IF(титул!AD38=$R$4,"ДЗ","")</f>
        <v/>
      </c>
      <c r="Y196" s="184"/>
      <c r="Z196" s="183"/>
      <c r="AA196" s="183"/>
      <c r="AB196" s="183">
        <f t="shared" si="136"/>
        <v>0</v>
      </c>
      <c r="AC196" s="194"/>
      <c r="AD196" s="194"/>
      <c r="AE196" s="202" t="str">
        <f>IF(титул!AD38=$Y$4,"ДЗ","")</f>
        <v/>
      </c>
      <c r="AF196" s="184"/>
      <c r="AG196" s="183"/>
      <c r="AH196" s="183"/>
      <c r="AI196" s="183">
        <f t="shared" si="137"/>
        <v>0</v>
      </c>
      <c r="AJ196" s="194"/>
      <c r="AK196" s="194"/>
      <c r="AL196" s="202" t="str">
        <f>IF(титул!AD38=$AF$4,"ДЗ","")</f>
        <v/>
      </c>
      <c r="AM196" s="184"/>
      <c r="AN196" s="183"/>
      <c r="AO196" s="183"/>
      <c r="AP196" s="183">
        <f t="shared" si="138"/>
        <v>0</v>
      </c>
      <c r="AQ196" s="194"/>
      <c r="AR196" s="194"/>
      <c r="AS196" s="202" t="str">
        <f>IF(титул!AD38=$AM$4,"ДЗ","")</f>
        <v/>
      </c>
      <c r="AT196" s="184"/>
      <c r="AU196" s="183"/>
      <c r="AV196" s="183"/>
      <c r="AW196" s="183">
        <f t="shared" si="139"/>
        <v>0</v>
      </c>
      <c r="AX196" s="194"/>
      <c r="AY196" s="194"/>
      <c r="AZ196" s="202" t="str">
        <f>IF(титул!AD38=$AT$4,"ДЗ","")</f>
        <v/>
      </c>
      <c r="BA196" s="184"/>
      <c r="BB196" s="183"/>
      <c r="BC196" s="183"/>
      <c r="BD196" s="183">
        <f t="shared" si="140"/>
        <v>0</v>
      </c>
      <c r="BE196" s="194"/>
      <c r="BF196" s="194"/>
      <c r="BG196" s="202" t="str">
        <f>IF(титул!AD38=$BA$4,"ДЗ","")</f>
        <v/>
      </c>
      <c r="BH196" s="184"/>
      <c r="BI196" s="183"/>
      <c r="BJ196" s="183"/>
      <c r="BK196" s="183">
        <f t="shared" si="141"/>
        <v>0</v>
      </c>
      <c r="BL196" s="194"/>
      <c r="BM196" s="194"/>
      <c r="BN196" s="202" t="str">
        <f>IF(титул!AD38=$BH$4,"ДЗ","")</f>
        <v/>
      </c>
      <c r="BO196" s="184"/>
      <c r="BP196" s="183"/>
      <c r="BQ196" s="183"/>
      <c r="BR196" s="183">
        <f t="shared" si="142"/>
        <v>0</v>
      </c>
      <c r="BS196" s="194"/>
      <c r="BT196" s="194"/>
      <c r="BU196" s="202" t="str">
        <f>IF(титул!AD38=$BO$4,"ДЗ","")</f>
        <v/>
      </c>
      <c r="BV196" s="184"/>
      <c r="BW196" s="183"/>
      <c r="BX196" s="183"/>
      <c r="BY196" s="183">
        <f t="shared" si="143"/>
        <v>0</v>
      </c>
      <c r="BZ196" s="194"/>
      <c r="CA196" s="194"/>
      <c r="CB196" s="202" t="str">
        <f>IF(титул!AD38=$BV$4,"ДЗ","")</f>
        <v/>
      </c>
      <c r="CC196" s="184"/>
      <c r="CD196" s="183"/>
      <c r="CE196" s="183"/>
      <c r="CF196" s="183">
        <f t="shared" si="144"/>
        <v>0</v>
      </c>
      <c r="CG196" s="194"/>
      <c r="CH196" s="194"/>
      <c r="CI196" s="202" t="str">
        <f>IF(титул!AD38=$CC$4,"ДЗ","")</f>
        <v/>
      </c>
      <c r="CJ196" s="184"/>
      <c r="CK196" s="183"/>
      <c r="CL196" s="183"/>
      <c r="CM196" s="183">
        <f t="shared" si="145"/>
        <v>0</v>
      </c>
      <c r="CN196" s="194"/>
      <c r="CO196" s="194"/>
      <c r="CP196" s="202" t="str">
        <f>IF(титул!AD38=$CJ$4,"ДЗ","")</f>
        <v/>
      </c>
      <c r="CQ196" s="184"/>
      <c r="CR196" s="183"/>
      <c r="CS196" s="183"/>
      <c r="CT196" s="183">
        <f t="shared" si="146"/>
        <v>0</v>
      </c>
      <c r="CU196" s="194"/>
      <c r="CV196" s="194"/>
      <c r="CW196" s="202" t="str">
        <f>IF(титул!AD38=$CQ$4,"ДЗ","")</f>
        <v/>
      </c>
      <c r="CX196" s="355"/>
      <c r="CY196" s="183"/>
      <c r="CZ196" s="183"/>
      <c r="DA196" s="183">
        <f t="shared" si="147"/>
        <v>0</v>
      </c>
      <c r="DB196" s="194"/>
      <c r="DC196" s="194"/>
      <c r="DD196" s="194"/>
      <c r="DE196" s="183"/>
      <c r="DF196" s="183"/>
      <c r="DG196" s="183"/>
      <c r="DH196" s="183">
        <f t="shared" si="148"/>
        <v>0</v>
      </c>
      <c r="DI196" s="194"/>
      <c r="DJ196" s="194"/>
      <c r="DK196" s="202"/>
      <c r="DL196" s="612">
        <f t="shared" ca="1" si="152"/>
        <v>0</v>
      </c>
      <c r="DM196" s="194">
        <f>DN196*Довідники!$H$2</f>
        <v>0</v>
      </c>
      <c r="DN196" s="183">
        <f t="shared" si="149"/>
        <v>0</v>
      </c>
      <c r="DO196" s="610" t="str">
        <f t="shared" si="150"/>
        <v xml:space="preserve"> </v>
      </c>
      <c r="DP196" s="613"/>
      <c r="DQ196" s="608"/>
      <c r="DR196" s="202" t="str">
        <f t="shared" si="151"/>
        <v/>
      </c>
      <c r="DS196" s="185"/>
      <c r="DT196" s="612" t="str">
        <f>IF(B196&lt;&gt;"",титул!E38,"")</f>
        <v/>
      </c>
      <c r="DU196" s="194"/>
      <c r="DV196" s="194"/>
      <c r="DW196" s="609"/>
      <c r="DX196" s="608"/>
      <c r="DY196" s="194"/>
      <c r="DZ196" s="609"/>
      <c r="EA196" s="185"/>
      <c r="ED196" s="185">
        <f t="shared" ca="1" si="124"/>
        <v>0</v>
      </c>
      <c r="EE196" s="185">
        <f t="shared" ca="1" si="125"/>
        <v>0</v>
      </c>
      <c r="EF196" s="185">
        <f t="shared" ca="1" si="126"/>
        <v>0</v>
      </c>
      <c r="EG196" s="185">
        <f t="shared" ca="1" si="127"/>
        <v>0</v>
      </c>
      <c r="EH196" s="185">
        <f t="shared" ca="1" si="128"/>
        <v>0</v>
      </c>
      <c r="EI196" s="185">
        <f t="shared" ca="1" si="129"/>
        <v>0</v>
      </c>
      <c r="EJ196" s="185">
        <f t="shared" ca="1" si="130"/>
        <v>0</v>
      </c>
      <c r="EL196" s="185" t="str">
        <f t="shared" ca="1" si="153"/>
        <v/>
      </c>
      <c r="EM196" s="185" t="str">
        <f t="shared" si="154"/>
        <v/>
      </c>
      <c r="EN196" s="185" t="str" cm="1">
        <f t="array" ref="EN196">IF(OR(SUM(ISTEXT(R196:T196)*1,ISNUMBER(W196:X196)*1)&gt;0,SUM(ISTEXT(Y196:AA196)*1,ISNUMBER(AD196:AE196)*1)&gt;0,SUM(ISTEXT(AF196:AH196)*1,ISNUMBER(AK196:AL196)*1)&gt;0,SUM(ISTEXT(AM196:AO196)*1,ISNUMBER(AR196:AS196)*1)&gt;0,SUM(ISTEXT(AT196:AV196)*1,ISNUMBER(AY196:AZ196)*1)&gt;0,SUM(ISTEXT(BA196:BC196)*1,ISNUMBER(BF196:BG196)*1)&gt;0,SUM(ISTEXT(BH196:BJ196)*1,ISNUMBER(BM196:BN196)*1)&gt;0,SUM(ISTEXT(BO196:BQ196)*1,ISNUMBER(BT196:BU196)*1)&gt;0,SUM(ISTEXT(BV196:BX196)*1,ISNUMBER(CA196:CB196)*1)&gt;0,SUM(ISTEXT(CC196:CE196)*1,ISNUMBER(CH196:CI196)*1)&gt;0,SUM(ISTEXT(CJ196:CL196)*1,ISNUMBER(CO196:CP196)*1)&gt;0,SUM(ISTEXT(CQ196:CS196)*1,ISNUMBER(CV196:CW196)*1)&gt;0),"!","")</f>
        <v/>
      </c>
      <c r="EO196" s="185"/>
      <c r="EP196" s="74" t="str">
        <f t="shared" ca="1" si="133"/>
        <v/>
      </c>
    </row>
    <row r="197" spans="1:146" x14ac:dyDescent="0.2">
      <c r="A197" s="185" t="e">
        <f ca="1">IF(AND(TRIM($B197)&lt;&gt;"",$E197&lt;&gt;"",$EP197=""),MAX($A$112:A196)+1,"")</f>
        <v>#NAME?</v>
      </c>
      <c r="B197" s="316" t="str">
        <f>IF(титул!W39&lt;&gt;"",титул!W39,"")</f>
        <v>Виробнича практика</v>
      </c>
      <c r="C197" s="316">
        <f>IF(ISBLANK(D197)=FALSE,VLOOKUP(D197,Довідники!$B$2:$C$45,2,FALSE),"")</f>
        <v>34</v>
      </c>
      <c r="D197" s="317" t="s">
        <v>249</v>
      </c>
      <c r="E197" s="318">
        <f>IF(титул!AE39&lt;&gt;"",титул!AE39*Довідники!$K$33,0)</f>
        <v>4.5</v>
      </c>
      <c r="F197" s="608" t="str">
        <f>_xlfn.CONCAT(IF($X197=Довідники!$E$4,$R$4&amp;",",""),IF($AE197=Довідники!$E$4,$Y$4&amp;",",""),IF($AL197=Довідники!$E$4,$AF$4&amp;",",""),IF($AS197=Довідники!$E$4,$AM$4&amp;",",""),IF($AZ197=Довідники!$E$4,$AT$4&amp;",",""),IF($BG197=Довідники!$E$4,$BA$4&amp;",",""),IF($BN197=Довідники!$E$4,$BH$4&amp;",",""),IF($BU197=Довідники!$E$4,$BO$4&amp;",",""),IF($CB197=Довідники!$E$4,$BV$4&amp;",",""),IF($CI197=Довідники!$E$4,$CC$4&amp;",",""),IF($CP197=Довідники!$E$4,$CJ$4&amp;",",""),IF($CW197=Довідники!$E$4,$CQ$4&amp;",",""),IF($DD197=Довідники!$E$4,$CX$4&amp;",",""),IF($DK197=Довідники!$E$4,$DE$4&amp;",",""))</f>
        <v/>
      </c>
      <c r="G197" s="608" t="str">
        <f>_xlfn.CONCAT(IF($X197=Довідники!$E$3,$R$4&amp;",",""),IF($X197=Довідники!$E$5,$R$4&amp;"*,",""),IF($AE197=Довідники!$E$3,$Y$4&amp;",",""),IF($AE197=Довідники!$E$5,$Y$4&amp;"*,",""),IF($AL197=Довідники!$E$3,$AF$4&amp;",",""),IF($AL197=Довідники!$E$5,$AF$4&amp;"*,",""),IF($AS197=Довідники!$E$3,$AM$4&amp;",",""),IF($AS197=Довідники!$E$5,$AM$4&amp;"*,",""),IF($AZ197=Довідники!$E$3,$AT$4&amp;",",""),IF($AZ197=Довідники!$E$5,$AT$4&amp;"*,",""),IF($BG197=Довідники!$E$3,$BA$4&amp;",",""),IF($BG197=Довідники!$E$5,$BA$4&amp;"*,",""),IF($BN197=Довідники!$E$3,$BH$4&amp;",",""),IF($BN197=Довідники!$E$5,$BH$4&amp;"*,",""),IF($BU197=Довідники!$E$3,$BO$4&amp;",",""),IF($BU197=Довідники!$E$5,$BO$4&amp;"*,",""),IF($CB197=Довідники!$E$3,$BV$4&amp;",",""),IF($CB197=Довідники!$E$5,$BV$4&amp;"*,",""),IF($CI197=Довідники!$E$3,$CC$4&amp;",",""),IF($CI197=Довідники!$E$5,$CC$4&amp;"*,",""),IF($CP197=Довідники!$E$3,$CJ$4&amp;",",""),IF($CP197=Довідники!$E$5,$CJ$4&amp;"*,",""),IF($CW197=Довідники!$E$3,$CQ$4&amp;",",""),IF($CW197=Довідники!$E$5,$CQ$4&amp;"*,",""),IF($DD197=Довідники!$E$3,$CX$4&amp;",",""),IF($DD197=Довідники!$E$5,$CX$4&amp;"*,",""),IF($DK197=Довідники!$E$3,$DE$4&amp;",",""),IF($DK197=Довідники!$E$5,$DE$4&amp;"*,",""))</f>
        <v>10*,</v>
      </c>
      <c r="H197" s="608" t="str">
        <f>_xlfn.CONCAT(IF($W197=Довідники!$N$4,$R$4&amp;",",""),IF($AD197=Довідники!$N$4,$Y$4&amp;",",""),IF($AK197=Довідники!$N$4,$AF$4&amp;",",""),IF($AR197=Довідники!$N$4,$AM$4&amp;",",""),IF($AY197=Довідники!$N$4,$AT$4&amp;",",""),IF($BF197=Довідники!$N$4,$BA$4&amp;",",""),IF($BM197=Довідники!$N$4,$BH$4&amp;",",""),IF($BT197=Довідники!$N$4,$BO$4&amp;",",""),IF($CA197=Довідники!$N$4,$BV$4&amp;",",""),IF($CH197=Довідники!$N$4,$CC$4&amp;",",""),IF($CO197=Довідники!$N$4,$CJ$4&amp;",",""),IF($CV197=Довідники!$N$4,$CQ$4&amp;",",""),IF($DC197=Довідники!$N$4,$CX$4&amp;",",""),IF($DJ197=Довідники!$N$4,$DE$4&amp;",",""))</f>
        <v/>
      </c>
      <c r="I197" s="608" t="str">
        <f>_xlfn.CONCAT(IF($W197=Довідники!$N$3,$R$4&amp;",",""),IF($AD197=Довідники!$N$3,$Y$4&amp;",",""),IF($AK197=Довідники!$N$3,$AF$4&amp;",",""),IF($AR197=Довідники!$N$3,$AM$4&amp;",",""),IF($AY197=Довідники!$N$3,$AT$4&amp;",",""),IF($BF197=Довідники!$N$3,$BA$4&amp;",",""),IF($BM197=Довідники!$N$3,$BH$4&amp;",",""),IF($BT197=Довідники!$N$3,$BO$4&amp;",",""),IF($CA197=Довідники!$N$3,$BV$4&amp;",",""),IF($CH197=Довідники!$N$3,$CC$4&amp;",",""),IF($CO197=Довідники!$N$3,$CJ$4&amp;",",""),IF($CV197=Довідники!$N$3,$CQ$4&amp;",",""),IF($DC197=Довідники!$N$3,$CX$4&amp;",",""),IF($DJ197=Довідники!$N$3,$DE$4&amp;",",""))</f>
        <v/>
      </c>
      <c r="J197" s="608"/>
      <c r="K197" s="608"/>
      <c r="L197" s="608">
        <f t="shared" ca="1" si="118"/>
        <v>0</v>
      </c>
      <c r="M197" s="194">
        <f t="shared" ca="1" si="119"/>
        <v>0</v>
      </c>
      <c r="N197" s="194">
        <f t="shared" ca="1" si="120"/>
        <v>0</v>
      </c>
      <c r="O197" s="609">
        <f t="shared" ca="1" si="121"/>
        <v>0</v>
      </c>
      <c r="P197" s="610">
        <f t="shared" ca="1" si="122"/>
        <v>0</v>
      </c>
      <c r="Q197" s="611" t="str">
        <f ca="1">IF(IF(TRIM(P197)="",FALSE,OR($P197&lt;Довідники!$J$8,$P197&gt;Довідники!$K$8)),"!","")</f>
        <v>!</v>
      </c>
      <c r="R197" s="184"/>
      <c r="S197" s="183"/>
      <c r="T197" s="183"/>
      <c r="U197" s="183">
        <f t="shared" si="135"/>
        <v>0</v>
      </c>
      <c r="V197" s="194"/>
      <c r="W197" s="194"/>
      <c r="X197" s="202" t="str">
        <f>IF(титул!AD39=$R$4,"ДЗ","")</f>
        <v/>
      </c>
      <c r="Y197" s="184"/>
      <c r="Z197" s="183"/>
      <c r="AA197" s="183"/>
      <c r="AB197" s="183">
        <f t="shared" si="136"/>
        <v>0</v>
      </c>
      <c r="AC197" s="194"/>
      <c r="AD197" s="194"/>
      <c r="AE197" s="202" t="str">
        <f>IF(титул!AD39=$Y$4,"ДЗ","")</f>
        <v/>
      </c>
      <c r="AF197" s="184"/>
      <c r="AG197" s="183"/>
      <c r="AH197" s="183"/>
      <c r="AI197" s="183">
        <f t="shared" si="137"/>
        <v>0</v>
      </c>
      <c r="AJ197" s="194"/>
      <c r="AK197" s="194"/>
      <c r="AL197" s="202" t="str">
        <f>IF(титул!AD39=$AF$4,"ДЗ","")</f>
        <v/>
      </c>
      <c r="AM197" s="184"/>
      <c r="AN197" s="183"/>
      <c r="AO197" s="183"/>
      <c r="AP197" s="183">
        <f t="shared" si="138"/>
        <v>0</v>
      </c>
      <c r="AQ197" s="194"/>
      <c r="AR197" s="194"/>
      <c r="AS197" s="202" t="str">
        <f>IF(титул!AD39=$AM$4,"ДЗ","")</f>
        <v/>
      </c>
      <c r="AT197" s="184"/>
      <c r="AU197" s="183"/>
      <c r="AV197" s="183"/>
      <c r="AW197" s="183">
        <f t="shared" si="139"/>
        <v>0</v>
      </c>
      <c r="AX197" s="194"/>
      <c r="AY197" s="194"/>
      <c r="AZ197" s="202" t="str">
        <f>IF(титул!AD39=$AT$4,"ДЗ","")</f>
        <v/>
      </c>
      <c r="BA197" s="184"/>
      <c r="BB197" s="183"/>
      <c r="BC197" s="183"/>
      <c r="BD197" s="183">
        <f t="shared" si="140"/>
        <v>0</v>
      </c>
      <c r="BE197" s="194"/>
      <c r="BF197" s="194"/>
      <c r="BG197" s="202" t="str">
        <f>IF(титул!AD39=$BA$4,"ДЗ","")</f>
        <v/>
      </c>
      <c r="BH197" s="184"/>
      <c r="BI197" s="183"/>
      <c r="BJ197" s="183"/>
      <c r="BK197" s="183">
        <f t="shared" si="141"/>
        <v>0</v>
      </c>
      <c r="BL197" s="194"/>
      <c r="BM197" s="194"/>
      <c r="BN197" s="202" t="str">
        <f>IF(титул!AD39=$BH$4,"ДЗ","")</f>
        <v/>
      </c>
      <c r="BO197" s="184"/>
      <c r="BP197" s="183"/>
      <c r="BQ197" s="183"/>
      <c r="BR197" s="183">
        <f t="shared" si="142"/>
        <v>0</v>
      </c>
      <c r="BS197" s="194"/>
      <c r="BT197" s="194"/>
      <c r="BU197" s="202" t="str">
        <f>IF(титул!AD39=$BO$4,"ДЗ","")</f>
        <v/>
      </c>
      <c r="BV197" s="184"/>
      <c r="BW197" s="183"/>
      <c r="BX197" s="183"/>
      <c r="BY197" s="183">
        <f t="shared" si="143"/>
        <v>0</v>
      </c>
      <c r="BZ197" s="194"/>
      <c r="CA197" s="194"/>
      <c r="CB197" s="202" t="str">
        <f>IF(титул!AD39=$BV$4,"ДЗ","")</f>
        <v/>
      </c>
      <c r="CC197" s="184"/>
      <c r="CD197" s="183"/>
      <c r="CE197" s="183"/>
      <c r="CF197" s="183">
        <f t="shared" si="144"/>
        <v>0</v>
      </c>
      <c r="CG197" s="194"/>
      <c r="CH197" s="194"/>
      <c r="CI197" s="202" t="str">
        <f>IF(титул!AD39=$CC$4,"ДЗ","")</f>
        <v>ДЗ</v>
      </c>
      <c r="CJ197" s="184"/>
      <c r="CK197" s="183"/>
      <c r="CL197" s="183"/>
      <c r="CM197" s="183">
        <f t="shared" si="145"/>
        <v>0</v>
      </c>
      <c r="CN197" s="194"/>
      <c r="CO197" s="194"/>
      <c r="CP197" s="202" t="str">
        <f>IF(титул!AD39=$CJ$4,"ДЗ","")</f>
        <v/>
      </c>
      <c r="CQ197" s="184"/>
      <c r="CR197" s="183"/>
      <c r="CS197" s="183"/>
      <c r="CT197" s="183">
        <f t="shared" si="146"/>
        <v>0</v>
      </c>
      <c r="CU197" s="194"/>
      <c r="CV197" s="194"/>
      <c r="CW197" s="202" t="str">
        <f>IF(титул!AD39=$CQ$4,"ДЗ","")</f>
        <v/>
      </c>
      <c r="CX197" s="355"/>
      <c r="CY197" s="183"/>
      <c r="CZ197" s="183"/>
      <c r="DA197" s="183">
        <f t="shared" si="147"/>
        <v>0</v>
      </c>
      <c r="DB197" s="194"/>
      <c r="DC197" s="194"/>
      <c r="DD197" s="194"/>
      <c r="DE197" s="183"/>
      <c r="DF197" s="183"/>
      <c r="DG197" s="183"/>
      <c r="DH197" s="183">
        <f t="shared" si="148"/>
        <v>0</v>
      </c>
      <c r="DI197" s="194"/>
      <c r="DJ197" s="194"/>
      <c r="DK197" s="202"/>
      <c r="DL197" s="612">
        <f t="shared" ca="1" si="152"/>
        <v>135</v>
      </c>
      <c r="DM197" s="194">
        <f>DN197*Довідники!$H$2</f>
        <v>135</v>
      </c>
      <c r="DN197" s="183">
        <f t="shared" si="149"/>
        <v>4.5</v>
      </c>
      <c r="DO197" s="610">
        <f t="shared" ca="1" si="150"/>
        <v>1</v>
      </c>
      <c r="DP197" s="613"/>
      <c r="DQ197" s="608"/>
      <c r="DR197" s="202" t="str">
        <f t="shared" si="151"/>
        <v/>
      </c>
      <c r="DS197" s="185"/>
      <c r="DT197" s="612">
        <f>IF(B197&lt;&gt;"",титул!E39,"")</f>
        <v>4</v>
      </c>
      <c r="DU197" s="194"/>
      <c r="DV197" s="194"/>
      <c r="DW197" s="609"/>
      <c r="DX197" s="608"/>
      <c r="DY197" s="194"/>
      <c r="DZ197" s="609"/>
      <c r="EA197" s="185"/>
      <c r="ED197" s="185" t="e">
        <f t="shared" ca="1" si="124"/>
        <v>#NAME?</v>
      </c>
      <c r="EE197" s="185" t="e">
        <f t="shared" ca="1" si="125"/>
        <v>#NAME?</v>
      </c>
      <c r="EF197" s="185" t="e">
        <f t="shared" ca="1" si="126"/>
        <v>#NAME?</v>
      </c>
      <c r="EG197" s="185" t="e">
        <f t="shared" ca="1" si="127"/>
        <v>#NAME?</v>
      </c>
      <c r="EH197" s="185" t="e">
        <f t="shared" ca="1" si="128"/>
        <v>#NAME?</v>
      </c>
      <c r="EI197" s="185" t="e">
        <f t="shared" ca="1" si="129"/>
        <v>#NAME?</v>
      </c>
      <c r="EJ197" s="185" t="e">
        <f t="shared" ca="1" si="130"/>
        <v>#NAME?</v>
      </c>
      <c r="EL197" s="185" t="str">
        <f t="shared" ca="1" si="153"/>
        <v/>
      </c>
      <c r="EM197" s="185" t="str">
        <f t="shared" si="154"/>
        <v/>
      </c>
      <c r="EN197" s="185" t="str" cm="1">
        <f t="array" ref="EN197">IF(OR(SUM(ISTEXT(R197:T197)*1,ISNUMBER(W197:X197)*1)&gt;0,SUM(ISTEXT(Y197:AA197)*1,ISNUMBER(AD197:AE197)*1)&gt;0,SUM(ISTEXT(AF197:AH197)*1,ISNUMBER(AK197:AL197)*1)&gt;0,SUM(ISTEXT(AM197:AO197)*1,ISNUMBER(AR197:AS197)*1)&gt;0,SUM(ISTEXT(AT197:AV197)*1,ISNUMBER(AY197:AZ197)*1)&gt;0,SUM(ISTEXT(BA197:BC197)*1,ISNUMBER(BF197:BG197)*1)&gt;0,SUM(ISTEXT(BH197:BJ197)*1,ISNUMBER(BM197:BN197)*1)&gt;0,SUM(ISTEXT(BO197:BQ197)*1,ISNUMBER(BT197:BU197)*1)&gt;0,SUM(ISTEXT(BV197:BX197)*1,ISNUMBER(CA197:CB197)*1)&gt;0,SUM(ISTEXT(CC197:CE197)*1,ISNUMBER(CH197:CI197)*1)&gt;0,SUM(ISTEXT(CJ197:CL197)*1,ISNUMBER(CO197:CP197)*1)&gt;0,SUM(ISTEXT(CQ197:CS197)*1,ISNUMBER(CV197:CW197)*1)&gt;0),"!","")</f>
        <v/>
      </c>
      <c r="EO197" s="185"/>
      <c r="EP197" s="74" t="str">
        <f t="shared" ca="1" si="133"/>
        <v/>
      </c>
    </row>
    <row r="198" spans="1:146" x14ac:dyDescent="0.2">
      <c r="A198" s="185" t="e">
        <f ca="1">IF(AND(TRIM($B198)&lt;&gt;"",$E198&lt;&gt;"",$EP198=""),MAX($A$112:A197)+1,"")</f>
        <v>#NAME?</v>
      </c>
      <c r="B198" s="316" t="str">
        <f>IF(титул!W40&lt;&gt;"",титул!W40,"")</f>
        <v>Асистентська практика</v>
      </c>
      <c r="C198" s="316">
        <f>IF(ISBLANK(D198)=FALSE,VLOOKUP(D198,Довідники!$B$2:$C$45,2,FALSE),"")</f>
        <v>34</v>
      </c>
      <c r="D198" s="317" t="s">
        <v>249</v>
      </c>
      <c r="E198" s="318">
        <f>IF(титул!AE40&lt;&gt;"",титул!AE40*Довідники!$K$33,0)</f>
        <v>3</v>
      </c>
      <c r="F198" s="608" t="str">
        <f>_xlfn.CONCAT(IF($X198=Довідники!$E$4,$R$4&amp;",",""),IF($AE198=Довідники!$E$4,$Y$4&amp;",",""),IF($AL198=Довідники!$E$4,$AF$4&amp;",",""),IF($AS198=Довідники!$E$4,$AM$4&amp;",",""),IF($AZ198=Довідники!$E$4,$AT$4&amp;",",""),IF($BG198=Довідники!$E$4,$BA$4&amp;",",""),IF($BN198=Довідники!$E$4,$BH$4&amp;",",""),IF($BU198=Довідники!$E$4,$BO$4&amp;",",""),IF($CB198=Довідники!$E$4,$BV$4&amp;",",""),IF($CI198=Довідники!$E$4,$CC$4&amp;",",""),IF($CP198=Довідники!$E$4,$CJ$4&amp;",",""),IF($CW198=Довідники!$E$4,$CQ$4&amp;",",""),IF($DD198=Довідники!$E$4,$CX$4&amp;",",""),IF($DK198=Довідники!$E$4,$DE$4&amp;",",""))</f>
        <v/>
      </c>
      <c r="G198" s="608" t="str">
        <f>_xlfn.CONCAT(IF($X198=Довідники!$E$3,$R$4&amp;",",""),IF($X198=Довідники!$E$5,$R$4&amp;"*,",""),IF($AE198=Довідники!$E$3,$Y$4&amp;",",""),IF($AE198=Довідники!$E$5,$Y$4&amp;"*,",""),IF($AL198=Довідники!$E$3,$AF$4&amp;",",""),IF($AL198=Довідники!$E$5,$AF$4&amp;"*,",""),IF($AS198=Довідники!$E$3,$AM$4&amp;",",""),IF($AS198=Довідники!$E$5,$AM$4&amp;"*,",""),IF($AZ198=Довідники!$E$3,$AT$4&amp;",",""),IF($AZ198=Довідники!$E$5,$AT$4&amp;"*,",""),IF($BG198=Довідники!$E$3,$BA$4&amp;",",""),IF($BG198=Довідники!$E$5,$BA$4&amp;"*,",""),IF($BN198=Довідники!$E$3,$BH$4&amp;",",""),IF($BN198=Довідники!$E$5,$BH$4&amp;"*,",""),IF($BU198=Довідники!$E$3,$BO$4&amp;",",""),IF($BU198=Довідники!$E$5,$BO$4&amp;"*,",""),IF($CB198=Довідники!$E$3,$BV$4&amp;",",""),IF($CB198=Довідники!$E$5,$BV$4&amp;"*,",""),IF($CI198=Довідники!$E$3,$CC$4&amp;",",""),IF($CI198=Довідники!$E$5,$CC$4&amp;"*,",""),IF($CP198=Довідники!$E$3,$CJ$4&amp;",",""),IF($CP198=Довідники!$E$5,$CJ$4&amp;"*,",""),IF($CW198=Довідники!$E$3,$CQ$4&amp;",",""),IF($CW198=Довідники!$E$5,$CQ$4&amp;"*,",""),IF($DD198=Довідники!$E$3,$CX$4&amp;",",""),IF($DD198=Довідники!$E$5,$CX$4&amp;"*,",""),IF($DK198=Довідники!$E$3,$DE$4&amp;",",""),IF($DK198=Довідники!$E$5,$DE$4&amp;"*,",""))</f>
        <v>11*,</v>
      </c>
      <c r="H198" s="608" t="str">
        <f>_xlfn.CONCAT(IF($W198=Довідники!$N$4,$R$4&amp;",",""),IF($AD198=Довідники!$N$4,$Y$4&amp;",",""),IF($AK198=Довідники!$N$4,$AF$4&amp;",",""),IF($AR198=Довідники!$N$4,$AM$4&amp;",",""),IF($AY198=Довідники!$N$4,$AT$4&amp;",",""),IF($BF198=Довідники!$N$4,$BA$4&amp;",",""),IF($BM198=Довідники!$N$4,$BH$4&amp;",",""),IF($BT198=Довідники!$N$4,$BO$4&amp;",",""),IF($CA198=Довідники!$N$4,$BV$4&amp;",",""),IF($CH198=Довідники!$N$4,$CC$4&amp;",",""),IF($CO198=Довідники!$N$4,$CJ$4&amp;",",""),IF($CV198=Довідники!$N$4,$CQ$4&amp;",",""),IF($DC198=Довідники!$N$4,$CX$4&amp;",",""),IF($DJ198=Довідники!$N$4,$DE$4&amp;",",""))</f>
        <v/>
      </c>
      <c r="I198" s="608" t="str">
        <f>_xlfn.CONCAT(IF($W198=Довідники!$N$3,$R$4&amp;",",""),IF($AD198=Довідники!$N$3,$Y$4&amp;",",""),IF($AK198=Довідники!$N$3,$AF$4&amp;",",""),IF($AR198=Довідники!$N$3,$AM$4&amp;",",""),IF($AY198=Довідники!$N$3,$AT$4&amp;",",""),IF($BF198=Довідники!$N$3,$BA$4&amp;",",""),IF($BM198=Довідники!$N$3,$BH$4&amp;",",""),IF($BT198=Довідники!$N$3,$BO$4&amp;",",""),IF($CA198=Довідники!$N$3,$BV$4&amp;",",""),IF($CH198=Довідники!$N$3,$CC$4&amp;",",""),IF($CO198=Довідники!$N$3,$CJ$4&amp;",",""),IF($CV198=Довідники!$N$3,$CQ$4&amp;",",""),IF($DC198=Довідники!$N$3,$CX$4&amp;",",""),IF($DJ198=Довідники!$N$3,$DE$4&amp;",",""))</f>
        <v/>
      </c>
      <c r="J198" s="608"/>
      <c r="K198" s="608"/>
      <c r="L198" s="608">
        <f t="shared" ca="1" si="118"/>
        <v>0</v>
      </c>
      <c r="M198" s="194">
        <f t="shared" ca="1" si="119"/>
        <v>0</v>
      </c>
      <c r="N198" s="194">
        <f t="shared" ca="1" si="120"/>
        <v>0</v>
      </c>
      <c r="O198" s="609">
        <f t="shared" ca="1" si="121"/>
        <v>0</v>
      </c>
      <c r="P198" s="610">
        <f t="shared" ca="1" si="122"/>
        <v>0</v>
      </c>
      <c r="Q198" s="611" t="str">
        <f ca="1">IF(IF(TRIM(P198)="",FALSE,OR($P198&lt;Довідники!$J$8,$P198&gt;Довідники!$K$8)),"!","")</f>
        <v>!</v>
      </c>
      <c r="R198" s="184"/>
      <c r="S198" s="183"/>
      <c r="T198" s="183"/>
      <c r="U198" s="183">
        <f t="shared" si="135"/>
        <v>0</v>
      </c>
      <c r="V198" s="194"/>
      <c r="W198" s="194"/>
      <c r="X198" s="202" t="str">
        <f>IF(титул!AD40=$R$4,"ДЗ","")</f>
        <v/>
      </c>
      <c r="Y198" s="184"/>
      <c r="Z198" s="183"/>
      <c r="AA198" s="183"/>
      <c r="AB198" s="183">
        <f t="shared" si="136"/>
        <v>0</v>
      </c>
      <c r="AC198" s="194"/>
      <c r="AD198" s="194"/>
      <c r="AE198" s="202" t="str">
        <f>IF(титул!AD40=$Y$4,"ДЗ","")</f>
        <v/>
      </c>
      <c r="AF198" s="184"/>
      <c r="AG198" s="183"/>
      <c r="AH198" s="183"/>
      <c r="AI198" s="183">
        <f t="shared" si="137"/>
        <v>0</v>
      </c>
      <c r="AJ198" s="194"/>
      <c r="AK198" s="194"/>
      <c r="AL198" s="202" t="str">
        <f>IF(титул!AD40=$AF$4,"ДЗ","")</f>
        <v/>
      </c>
      <c r="AM198" s="184"/>
      <c r="AN198" s="183"/>
      <c r="AO198" s="183"/>
      <c r="AP198" s="183">
        <f t="shared" si="138"/>
        <v>0</v>
      </c>
      <c r="AQ198" s="194"/>
      <c r="AR198" s="194"/>
      <c r="AS198" s="202" t="str">
        <f>IF(титул!AD40=$AM$4,"ДЗ","")</f>
        <v/>
      </c>
      <c r="AT198" s="184"/>
      <c r="AU198" s="183"/>
      <c r="AV198" s="183"/>
      <c r="AW198" s="183">
        <f t="shared" si="139"/>
        <v>0</v>
      </c>
      <c r="AX198" s="194"/>
      <c r="AY198" s="194"/>
      <c r="AZ198" s="202" t="str">
        <f>IF(титул!AD40=$AT$4,"ДЗ","")</f>
        <v/>
      </c>
      <c r="BA198" s="184"/>
      <c r="BB198" s="183"/>
      <c r="BC198" s="183"/>
      <c r="BD198" s="183">
        <f t="shared" si="140"/>
        <v>0</v>
      </c>
      <c r="BE198" s="194"/>
      <c r="BF198" s="194"/>
      <c r="BG198" s="202" t="str">
        <f>IF(титул!AD40=$BA$4,"ДЗ","")</f>
        <v/>
      </c>
      <c r="BH198" s="184"/>
      <c r="BI198" s="183"/>
      <c r="BJ198" s="183"/>
      <c r="BK198" s="183">
        <f t="shared" si="141"/>
        <v>0</v>
      </c>
      <c r="BL198" s="194"/>
      <c r="BM198" s="194"/>
      <c r="BN198" s="202" t="str">
        <f>IF(титул!AD40=$BH$4,"ДЗ","")</f>
        <v/>
      </c>
      <c r="BO198" s="184"/>
      <c r="BP198" s="183"/>
      <c r="BQ198" s="183"/>
      <c r="BR198" s="183">
        <f t="shared" si="142"/>
        <v>0</v>
      </c>
      <c r="BS198" s="194"/>
      <c r="BT198" s="194"/>
      <c r="BU198" s="202" t="str">
        <f>IF(титул!AD40=$BO$4,"ДЗ","")</f>
        <v/>
      </c>
      <c r="BV198" s="184"/>
      <c r="BW198" s="183"/>
      <c r="BX198" s="183"/>
      <c r="BY198" s="183">
        <f t="shared" si="143"/>
        <v>0</v>
      </c>
      <c r="BZ198" s="194"/>
      <c r="CA198" s="194"/>
      <c r="CB198" s="202" t="str">
        <f>IF(титул!AD40=$BV$4,"ДЗ","")</f>
        <v/>
      </c>
      <c r="CC198" s="184"/>
      <c r="CD198" s="183"/>
      <c r="CE198" s="183"/>
      <c r="CF198" s="183">
        <f t="shared" si="144"/>
        <v>0</v>
      </c>
      <c r="CG198" s="194"/>
      <c r="CH198" s="194"/>
      <c r="CI198" s="202" t="str">
        <f>IF(титул!AD40=$CC$4,"ДЗ","")</f>
        <v/>
      </c>
      <c r="CJ198" s="184"/>
      <c r="CK198" s="183"/>
      <c r="CL198" s="183"/>
      <c r="CM198" s="183">
        <f t="shared" si="145"/>
        <v>0</v>
      </c>
      <c r="CN198" s="194"/>
      <c r="CO198" s="194"/>
      <c r="CP198" s="202" t="str">
        <f>IF(титул!AD40=$CJ$4,"ДЗ","")</f>
        <v>ДЗ</v>
      </c>
      <c r="CQ198" s="184"/>
      <c r="CR198" s="183"/>
      <c r="CS198" s="183"/>
      <c r="CT198" s="183">
        <f t="shared" si="146"/>
        <v>0</v>
      </c>
      <c r="CU198" s="194"/>
      <c r="CV198" s="194"/>
      <c r="CW198" s="202" t="str">
        <f>IF(титул!AD40=$CQ$4,"ДЗ","")</f>
        <v/>
      </c>
      <c r="CX198" s="355"/>
      <c r="CY198" s="183"/>
      <c r="CZ198" s="183"/>
      <c r="DA198" s="183">
        <f t="shared" si="147"/>
        <v>0</v>
      </c>
      <c r="DB198" s="194"/>
      <c r="DC198" s="194"/>
      <c r="DD198" s="194"/>
      <c r="DE198" s="183"/>
      <c r="DF198" s="183"/>
      <c r="DG198" s="183"/>
      <c r="DH198" s="183">
        <f t="shared" si="148"/>
        <v>0</v>
      </c>
      <c r="DI198" s="194"/>
      <c r="DJ198" s="194"/>
      <c r="DK198" s="202"/>
      <c r="DL198" s="612">
        <f t="shared" ca="1" si="152"/>
        <v>90</v>
      </c>
      <c r="DM198" s="194">
        <f>DN198*Довідники!$H$2</f>
        <v>90</v>
      </c>
      <c r="DN198" s="183">
        <f>E198-DQ198</f>
        <v>3</v>
      </c>
      <c r="DO198" s="610">
        <f t="shared" ca="1" si="150"/>
        <v>1</v>
      </c>
      <c r="DP198" s="613"/>
      <c r="DQ198" s="608"/>
      <c r="DR198" s="202" t="str">
        <f>IF(AND(E198&lt;&gt;0,DQ198=E198), "+", "")</f>
        <v/>
      </c>
      <c r="DS198" s="185"/>
      <c r="DT198" s="612">
        <f>IF(B198&lt;&gt;"",титул!E40,"")</f>
        <v>5</v>
      </c>
      <c r="DU198" s="194"/>
      <c r="DV198" s="194"/>
      <c r="DW198" s="609"/>
      <c r="DX198" s="608"/>
      <c r="DY198" s="194"/>
      <c r="DZ198" s="609"/>
      <c r="EA198" s="185"/>
      <c r="ED198" s="185" t="e">
        <f t="shared" ca="1" si="124"/>
        <v>#NAME?</v>
      </c>
      <c r="EE198" s="185" t="e">
        <f t="shared" ca="1" si="125"/>
        <v>#NAME?</v>
      </c>
      <c r="EF198" s="185" t="e">
        <f t="shared" ca="1" si="126"/>
        <v>#NAME?</v>
      </c>
      <c r="EG198" s="185" t="e">
        <f t="shared" ca="1" si="127"/>
        <v>#NAME?</v>
      </c>
      <c r="EH198" s="185" t="e">
        <f t="shared" ca="1" si="128"/>
        <v>#NAME?</v>
      </c>
      <c r="EI198" s="185" t="e">
        <f t="shared" ca="1" si="129"/>
        <v>#NAME?</v>
      </c>
      <c r="EJ198" s="185" t="e">
        <f t="shared" ca="1" si="130"/>
        <v>#NAME?</v>
      </c>
      <c r="EL198" s="185" t="str">
        <f t="shared" ca="1" si="153"/>
        <v/>
      </c>
      <c r="EM198" s="185" t="str">
        <f t="shared" si="154"/>
        <v/>
      </c>
      <c r="EN198" s="185" t="str" cm="1">
        <f t="array" ref="EN198">IF(OR(SUM(ISTEXT(R198:T198)*1,ISNUMBER(W198:X198)*1)&gt;0,SUM(ISTEXT(Y198:AA198)*1,ISNUMBER(AD198:AE198)*1)&gt;0,SUM(ISTEXT(AF198:AH198)*1,ISNUMBER(AK198:AL198)*1)&gt;0,SUM(ISTEXT(AM198:AO198)*1,ISNUMBER(AR198:AS198)*1)&gt;0,SUM(ISTEXT(AT198:AV198)*1,ISNUMBER(AY198:AZ198)*1)&gt;0,SUM(ISTEXT(BA198:BC198)*1,ISNUMBER(BF198:BG198)*1)&gt;0,SUM(ISTEXT(BH198:BJ198)*1,ISNUMBER(BM198:BN198)*1)&gt;0,SUM(ISTEXT(BO198:BQ198)*1,ISNUMBER(BT198:BU198)*1)&gt;0,SUM(ISTEXT(BV198:BX198)*1,ISNUMBER(CA198:CB198)*1)&gt;0,SUM(ISTEXT(CC198:CE198)*1,ISNUMBER(CH198:CI198)*1)&gt;0,SUM(ISTEXT(CJ198:CL198)*1,ISNUMBER(CO198:CP198)*1)&gt;0,SUM(ISTEXT(CQ198:CS198)*1,ISNUMBER(CV198:CW198)*1)&gt;0),"!","")</f>
        <v/>
      </c>
      <c r="EO198" s="185"/>
      <c r="EP198" s="74" t="str">
        <f t="shared" ca="1" si="133"/>
        <v/>
      </c>
    </row>
    <row r="199" spans="1:146" ht="13.5" thickBot="1" x14ac:dyDescent="0.25">
      <c r="A199" s="216" t="e">
        <f ca="1">IF(AND(TRIM($B199)&lt;&gt;"",$E199&lt;&gt;"",$EP199=""),MAX($A$112:A198)+1,"")</f>
        <v>#NAME?</v>
      </c>
      <c r="B199" s="331" t="str">
        <f>IF(титул!W41&lt;&gt;"",титул!W41,"")</f>
        <v>Передкваліфікаційна практика</v>
      </c>
      <c r="C199" s="331">
        <f>IF(ISBLANK(D199)=FALSE,VLOOKUP(D199,Довідники!$B$2:$C$45,2,FALSE),"")</f>
        <v>34</v>
      </c>
      <c r="D199" s="332" t="s">
        <v>249</v>
      </c>
      <c r="E199" s="333">
        <f>IF(титул!AE41&lt;&gt;"",титул!AE41*Довідники!$K$33,0)</f>
        <v>4.5</v>
      </c>
      <c r="F199" s="614" t="str">
        <f>_xlfn.CONCAT(IF($X199=Довідники!$E$4,$R$4&amp;",",""),IF($AE199=Довідники!$E$4,$Y$4&amp;",",""),IF($AL199=Довідники!$E$4,$AF$4&amp;",",""),IF($AS199=Довідники!$E$4,$AM$4&amp;",",""),IF($AZ199=Довідники!$E$4,$AT$4&amp;",",""),IF($BG199=Довідники!$E$4,$BA$4&amp;",",""),IF($BN199=Довідники!$E$4,$BH$4&amp;",",""),IF($BU199=Довідники!$E$4,$BO$4&amp;",",""),IF($CB199=Довідники!$E$4,$BV$4&amp;",",""),IF($CI199=Довідники!$E$4,$CC$4&amp;",",""),IF($CP199=Довідники!$E$4,$CJ$4&amp;",",""),IF($CW199=Довідники!$E$4,$CQ$4&amp;",",""),IF($DD199=Довідники!$E$4,$CX$4&amp;",",""),IF($DK199=Довідники!$E$4,$DE$4&amp;",",""))</f>
        <v/>
      </c>
      <c r="G199" s="614" t="str">
        <f>_xlfn.CONCAT(IF($X199=Довідники!$E$3,$R$4&amp;",",""),IF($X199=Довідники!$E$5,$R$4&amp;"*,",""),IF($AE199=Довідники!$E$3,$Y$4&amp;",",""),IF($AE199=Довідники!$E$5,$Y$4&amp;"*,",""),IF($AL199=Довідники!$E$3,$AF$4&amp;",",""),IF($AL199=Довідники!$E$5,$AF$4&amp;"*,",""),IF($AS199=Довідники!$E$3,$AM$4&amp;",",""),IF($AS199=Довідники!$E$5,$AM$4&amp;"*,",""),IF($AZ199=Довідники!$E$3,$AT$4&amp;",",""),IF($AZ199=Довідники!$E$5,$AT$4&amp;"*,",""),IF($BG199=Довідники!$E$3,$BA$4&amp;",",""),IF($BG199=Довідники!$E$5,$BA$4&amp;"*,",""),IF($BN199=Довідники!$E$3,$BH$4&amp;",",""),IF($BN199=Довідники!$E$5,$BH$4&amp;"*,",""),IF($BU199=Довідники!$E$3,$BO$4&amp;",",""),IF($BU199=Довідники!$E$5,$BO$4&amp;"*,",""),IF($CB199=Довідники!$E$3,$BV$4&amp;",",""),IF($CB199=Довідники!$E$5,$BV$4&amp;"*,",""),IF($CI199=Довідники!$E$3,$CC$4&amp;",",""),IF($CI199=Довідники!$E$5,$CC$4&amp;"*,",""),IF($CP199=Довідники!$E$3,$CJ$4&amp;",",""),IF($CP199=Довідники!$E$5,$CJ$4&amp;"*,",""),IF($CW199=Довідники!$E$3,$CQ$4&amp;",",""),IF($CW199=Довідники!$E$5,$CQ$4&amp;"*,",""),IF($DD199=Довідники!$E$3,$CX$4&amp;",",""),IF($DD199=Довідники!$E$5,$CX$4&amp;"*,",""),IF($DK199=Довідники!$E$3,$DE$4&amp;",",""),IF($DK199=Довідники!$E$5,$DE$4&amp;"*,",""))</f>
        <v>11*,</v>
      </c>
      <c r="H199" s="614" t="str">
        <f>_xlfn.CONCAT(IF($W199=Довідники!$N$4,$R$4&amp;",",""),IF($AD199=Довідники!$N$4,$Y$4&amp;",",""),IF($AK199=Довідники!$N$4,$AF$4&amp;",",""),IF($AR199=Довідники!$N$4,$AM$4&amp;",",""),IF($AY199=Довідники!$N$4,$AT$4&amp;",",""),IF($BF199=Довідники!$N$4,$BA$4&amp;",",""),IF($BM199=Довідники!$N$4,$BH$4&amp;",",""),IF($BT199=Довідники!$N$4,$BO$4&amp;",",""),IF($CA199=Довідники!$N$4,$BV$4&amp;",",""),IF($CH199=Довідники!$N$4,$CC$4&amp;",",""),IF($CO199=Довідники!$N$4,$CJ$4&amp;",",""),IF($CV199=Довідники!$N$4,$CQ$4&amp;",",""),IF($DC199=Довідники!$N$4,$CX$4&amp;",",""),IF($DJ199=Довідники!$N$4,$DE$4&amp;",",""))</f>
        <v/>
      </c>
      <c r="I199" s="614" t="str">
        <f>_xlfn.CONCAT(IF($W199=Довідники!$N$3,$R$4&amp;",",""),IF($AD199=Довідники!$N$3,$Y$4&amp;",",""),IF($AK199=Довідники!$N$3,$AF$4&amp;",",""),IF($AR199=Довідники!$N$3,$AM$4&amp;",",""),IF($AY199=Довідники!$N$3,$AT$4&amp;",",""),IF($BF199=Довідники!$N$3,$BA$4&amp;",",""),IF($BM199=Довідники!$N$3,$BH$4&amp;",",""),IF($BT199=Довідники!$N$3,$BO$4&amp;",",""),IF($CA199=Довідники!$N$3,$BV$4&amp;",",""),IF($CH199=Довідники!$N$3,$CC$4&amp;",",""),IF($CO199=Довідники!$N$3,$CJ$4&amp;",",""),IF($CV199=Довідники!$N$3,$CQ$4&amp;",",""),IF($DC199=Довідники!$N$3,$CX$4&amp;",",""),IF($DJ199=Довідники!$N$3,$DE$4&amp;",",""))</f>
        <v/>
      </c>
      <c r="J199" s="614"/>
      <c r="K199" s="614"/>
      <c r="L199" s="614">
        <f t="shared" ca="1" si="118"/>
        <v>0</v>
      </c>
      <c r="M199" s="334">
        <f t="shared" ca="1" si="119"/>
        <v>0</v>
      </c>
      <c r="N199" s="334">
        <f t="shared" ca="1" si="120"/>
        <v>0</v>
      </c>
      <c r="O199" s="615">
        <f t="shared" ca="1" si="121"/>
        <v>0</v>
      </c>
      <c r="P199" s="616">
        <f t="shared" ca="1" si="122"/>
        <v>0</v>
      </c>
      <c r="Q199" s="617" t="str">
        <f ca="1">IF(IF(TRIM(P199)="",FALSE,OR($P199&lt;Довідники!$J$8,$P199&gt;Довідники!$K$8)),"!","")</f>
        <v>!</v>
      </c>
      <c r="R199" s="336"/>
      <c r="S199" s="335"/>
      <c r="T199" s="335"/>
      <c r="U199" s="335">
        <f t="shared" si="135"/>
        <v>0</v>
      </c>
      <c r="V199" s="334"/>
      <c r="W199" s="334"/>
      <c r="X199" s="337" t="str">
        <f>IF(титул!AD41=$R$4,"ДЗ","")</f>
        <v/>
      </c>
      <c r="Y199" s="336"/>
      <c r="Z199" s="335"/>
      <c r="AA199" s="335"/>
      <c r="AB199" s="335">
        <f t="shared" si="136"/>
        <v>0</v>
      </c>
      <c r="AC199" s="334"/>
      <c r="AD199" s="334"/>
      <c r="AE199" s="337" t="str">
        <f>IF(титул!AD41=$Y$4,"ДЗ","")</f>
        <v/>
      </c>
      <c r="AF199" s="336"/>
      <c r="AG199" s="335"/>
      <c r="AH199" s="335"/>
      <c r="AI199" s="335">
        <f t="shared" si="137"/>
        <v>0</v>
      </c>
      <c r="AJ199" s="334"/>
      <c r="AK199" s="334"/>
      <c r="AL199" s="337" t="str">
        <f>IF(титул!AD41=$AF$4,"ДЗ","")</f>
        <v/>
      </c>
      <c r="AM199" s="336"/>
      <c r="AN199" s="335"/>
      <c r="AO199" s="335"/>
      <c r="AP199" s="335">
        <f t="shared" si="138"/>
        <v>0</v>
      </c>
      <c r="AQ199" s="334"/>
      <c r="AR199" s="334"/>
      <c r="AS199" s="337" t="str">
        <f>IF(титул!AD41=$AM$4,"ДЗ","")</f>
        <v/>
      </c>
      <c r="AT199" s="336"/>
      <c r="AU199" s="335"/>
      <c r="AV199" s="335"/>
      <c r="AW199" s="335">
        <f t="shared" si="139"/>
        <v>0</v>
      </c>
      <c r="AX199" s="334"/>
      <c r="AY199" s="334"/>
      <c r="AZ199" s="337" t="str">
        <f>IF(титул!AD41=$AT$4,"ДЗ","")</f>
        <v/>
      </c>
      <c r="BA199" s="336"/>
      <c r="BB199" s="335"/>
      <c r="BC199" s="335"/>
      <c r="BD199" s="335">
        <f t="shared" si="140"/>
        <v>0</v>
      </c>
      <c r="BE199" s="334"/>
      <c r="BF199" s="334"/>
      <c r="BG199" s="337" t="str">
        <f>IF(титул!AD41=$BA$4,"ДЗ","")</f>
        <v/>
      </c>
      <c r="BH199" s="336"/>
      <c r="BI199" s="335"/>
      <c r="BJ199" s="335"/>
      <c r="BK199" s="335">
        <f t="shared" si="141"/>
        <v>0</v>
      </c>
      <c r="BL199" s="334"/>
      <c r="BM199" s="334"/>
      <c r="BN199" s="337" t="str">
        <f>IF(титул!AD41=$BH$4,"ДЗ","")</f>
        <v/>
      </c>
      <c r="BO199" s="336"/>
      <c r="BP199" s="335"/>
      <c r="BQ199" s="335"/>
      <c r="BR199" s="335">
        <f t="shared" si="142"/>
        <v>0</v>
      </c>
      <c r="BS199" s="334"/>
      <c r="BT199" s="334"/>
      <c r="BU199" s="337" t="str">
        <f>IF(титул!AD41=$BO$4,"ДЗ","")</f>
        <v/>
      </c>
      <c r="BV199" s="336"/>
      <c r="BW199" s="335"/>
      <c r="BX199" s="335"/>
      <c r="BY199" s="335">
        <f t="shared" si="143"/>
        <v>0</v>
      </c>
      <c r="BZ199" s="334"/>
      <c r="CA199" s="334"/>
      <c r="CB199" s="337" t="str">
        <f>IF(титул!AD41=$BV$4,"ДЗ","")</f>
        <v/>
      </c>
      <c r="CC199" s="336"/>
      <c r="CD199" s="335"/>
      <c r="CE199" s="335"/>
      <c r="CF199" s="335">
        <f t="shared" si="144"/>
        <v>0</v>
      </c>
      <c r="CG199" s="334"/>
      <c r="CH199" s="334"/>
      <c r="CI199" s="337" t="str">
        <f>IF(титул!AD41=$CC$4,"ДЗ","")</f>
        <v/>
      </c>
      <c r="CJ199" s="336"/>
      <c r="CK199" s="335"/>
      <c r="CL199" s="335"/>
      <c r="CM199" s="335">
        <f t="shared" si="145"/>
        <v>0</v>
      </c>
      <c r="CN199" s="334"/>
      <c r="CO199" s="334"/>
      <c r="CP199" s="337" t="str">
        <f>IF(титул!AD41=$CJ$4,"ДЗ","")</f>
        <v>ДЗ</v>
      </c>
      <c r="CQ199" s="336"/>
      <c r="CR199" s="335"/>
      <c r="CS199" s="335"/>
      <c r="CT199" s="335">
        <f t="shared" si="146"/>
        <v>0</v>
      </c>
      <c r="CU199" s="334"/>
      <c r="CV199" s="334"/>
      <c r="CW199" s="337" t="str">
        <f>IF(титул!AD41=$CQ$4,"ДЗ","")</f>
        <v/>
      </c>
      <c r="CX199" s="356"/>
      <c r="CY199" s="335"/>
      <c r="CZ199" s="335"/>
      <c r="DA199" s="335">
        <f t="shared" si="147"/>
        <v>0</v>
      </c>
      <c r="DB199" s="334"/>
      <c r="DC199" s="334"/>
      <c r="DD199" s="334"/>
      <c r="DE199" s="335"/>
      <c r="DF199" s="335"/>
      <c r="DG199" s="335"/>
      <c r="DH199" s="335">
        <f t="shared" si="148"/>
        <v>0</v>
      </c>
      <c r="DI199" s="334"/>
      <c r="DJ199" s="334"/>
      <c r="DK199" s="337"/>
      <c r="DL199" s="618">
        <f t="shared" ca="1" si="152"/>
        <v>135</v>
      </c>
      <c r="DM199" s="334">
        <f>DN199*Довідники!$H$2</f>
        <v>135</v>
      </c>
      <c r="DN199" s="335">
        <f>E199-DQ199</f>
        <v>4.5</v>
      </c>
      <c r="DO199" s="616">
        <f t="shared" ca="1" si="150"/>
        <v>1</v>
      </c>
      <c r="DP199" s="619"/>
      <c r="DQ199" s="614"/>
      <c r="DR199" s="337" t="str">
        <f>IF(AND(E199&lt;&gt;0,DQ199=E199), "+", "")</f>
        <v/>
      </c>
      <c r="DS199" s="216"/>
      <c r="DT199" s="618">
        <f>IF(B199&lt;&gt;"",титул!E41,"")</f>
        <v>6</v>
      </c>
      <c r="DU199" s="334"/>
      <c r="DV199" s="334"/>
      <c r="DW199" s="615"/>
      <c r="DX199" s="614"/>
      <c r="DY199" s="334"/>
      <c r="DZ199" s="615"/>
      <c r="EA199" s="216"/>
      <c r="ED199" s="211" t="e">
        <f t="shared" ca="1" si="124"/>
        <v>#NAME?</v>
      </c>
      <c r="EE199" s="211" t="e">
        <f t="shared" ca="1" si="125"/>
        <v>#NAME?</v>
      </c>
      <c r="EF199" s="211" t="e">
        <f t="shared" ca="1" si="126"/>
        <v>#NAME?</v>
      </c>
      <c r="EG199" s="211" t="e">
        <f t="shared" ca="1" si="127"/>
        <v>#NAME?</v>
      </c>
      <c r="EH199" s="211" t="e">
        <f t="shared" ca="1" si="128"/>
        <v>#NAME?</v>
      </c>
      <c r="EI199" s="211" t="e">
        <f t="shared" ca="1" si="129"/>
        <v>#NAME?</v>
      </c>
      <c r="EJ199" s="211" t="e">
        <f t="shared" ca="1" si="130"/>
        <v>#NAME?</v>
      </c>
      <c r="EL199" s="216" t="str">
        <f t="shared" ca="1" si="153"/>
        <v/>
      </c>
      <c r="EM199" s="216" t="str">
        <f t="shared" si="154"/>
        <v/>
      </c>
      <c r="EN199" s="216" t="str" cm="1">
        <f t="array" ref="EN199">IF(OR(SUM(ISTEXT(R199:T199)*1,ISNUMBER(W199:X199)*1)&gt;0,SUM(ISTEXT(Y199:AA199)*1,ISNUMBER(AD199:AE199)*1)&gt;0,SUM(ISTEXT(AF199:AH199)*1,ISNUMBER(AK199:AL199)*1)&gt;0,SUM(ISTEXT(AM199:AO199)*1,ISNUMBER(AR199:AS199)*1)&gt;0,SUM(ISTEXT(AT199:AV199)*1,ISNUMBER(AY199:AZ199)*1)&gt;0,SUM(ISTEXT(BA199:BC199)*1,ISNUMBER(BF199:BG199)*1)&gt;0,SUM(ISTEXT(BH199:BJ199)*1,ISNUMBER(BM199:BN199)*1)&gt;0,SUM(ISTEXT(BO199:BQ199)*1,ISNUMBER(BT199:BU199)*1)&gt;0,SUM(ISTEXT(BV199:BX199)*1,ISNUMBER(CA199:CB199)*1)&gt;0,SUM(ISTEXT(CC199:CE199)*1,ISNUMBER(CH199:CI199)*1)&gt;0,SUM(ISTEXT(CJ199:CL199)*1,ISNUMBER(CO199:CP199)*1)&gt;0,SUM(ISTEXT(CQ199:CS199)*1,ISNUMBER(CV199:CW199)*1)&gt;0),"!","")</f>
        <v/>
      </c>
      <c r="EO199" s="216"/>
      <c r="EP199" s="74" t="str">
        <f t="shared" ca="1" si="133"/>
        <v/>
      </c>
    </row>
    <row r="200" spans="1:146" x14ac:dyDescent="0.2">
      <c r="A200" s="620" t="str">
        <f ca="1">IF(AND(TRIM($B200)&lt;&gt;"",$E200&lt;&gt;"",$EP200=""),MAX($A$112:A199)+1,"")</f>
        <v/>
      </c>
      <c r="B200" s="621" t="str">
        <f>IF(титул!AH36&lt;&gt;"",титул!AH36,"")</f>
        <v/>
      </c>
      <c r="C200" s="621" t="str">
        <f>IF(ISBLANK(D200)=FALSE,VLOOKUP(D200,Довідники!$B$2:$C$45,2,FALSE),"")</f>
        <v/>
      </c>
      <c r="D200" s="622"/>
      <c r="E200" s="623">
        <f>IF(UPPER(титул!AR36)="ЗАХИСТ",COUNTIF(титул!B19:BA24,"Д")*Довідники!$K$34,0)</f>
        <v>0</v>
      </c>
      <c r="F200" s="624" t="str">
        <f>_xlfn.CONCAT(IF($X200=Довідники!$E$4,$R$4&amp;",",""),IF($AE200=Довідники!$E$4,$Y$4&amp;",",""),IF($AL200=Довідники!$E$4,$AF$4&amp;",",""),IF($AS200=Довідники!$E$4,$AM$4&amp;",",""),IF($AZ200=Довідники!$E$4,$AT$4&amp;",",""),IF($BG200=Довідники!$E$4,$BA$4&amp;",",""),IF($BN200=Довідники!$E$4,$BH$4&amp;",",""),IF($BU200=Довідники!$E$4,$BO$4&amp;",",""),IF($CB200=Довідники!$E$4,$BV$4&amp;",",""),IF($CI200=Довідники!$E$4,$CC$4&amp;",",""),IF($CP200=Довідники!$E$4,$CJ$4&amp;",",""),IF($CW200=Довідники!$E$4,$CQ$4&amp;",",""),IF($DD200=Довідники!$E$4,$CX$4&amp;",",""),IF($DK200=Довідники!$E$4,$DE$4&amp;",",""))</f>
        <v/>
      </c>
      <c r="G200" s="624" t="str">
        <f>_xlfn.CONCAT(IF($X200=Довідники!$E$3,$R$4&amp;",",""),IF($X200=Довідники!$E$5,$R$4&amp;"*,",""),IF($AE200=Довідники!$E$3,$Y$4&amp;",",""),IF($AE200=Довідники!$E$5,$Y$4&amp;"*,",""),IF($AL200=Довідники!$E$3,$AF$4&amp;",",""),IF($AL200=Довідники!$E$5,$AF$4&amp;"*,",""),IF($AS200=Довідники!$E$3,$AM$4&amp;",",""),IF($AS200=Довідники!$E$5,$AM$4&amp;"*,",""),IF($AZ200=Довідники!$E$3,$AT$4&amp;",",""),IF($AZ200=Довідники!$E$5,$AT$4&amp;"*,",""),IF($BG200=Довідники!$E$3,$BA$4&amp;",",""),IF($BG200=Довідники!$E$5,$BA$4&amp;"*,",""),IF($BN200=Довідники!$E$3,$BH$4&amp;",",""),IF($BN200=Довідники!$E$5,$BH$4&amp;"*,",""),IF($BU200=Довідники!$E$3,$BO$4&amp;",",""),IF($BU200=Довідники!$E$5,$BO$4&amp;"*,",""),IF($CB200=Довідники!$E$3,$BV$4&amp;",",""),IF($CB200=Довідники!$E$5,$BV$4&amp;"*,",""),IF($CI200=Довідники!$E$3,$CC$4&amp;",",""),IF($CI200=Довідники!$E$5,$CC$4&amp;"*,",""),IF($CP200=Довідники!$E$3,$CJ$4&amp;",",""),IF($CP200=Довідники!$E$5,$CJ$4&amp;"*,",""),IF($CW200=Довідники!$E$3,$CQ$4&amp;",",""),IF($CW200=Довідники!$E$5,$CQ$4&amp;"*,",""),IF($DD200=Довідники!$E$3,$CX$4&amp;",",""),IF($DD200=Довідники!$E$5,$CX$4&amp;"*,",""),IF($DK200=Довідники!$E$3,$DE$4&amp;",",""),IF($DK200=Довідники!$E$5,$DE$4&amp;"*,",""))</f>
        <v/>
      </c>
      <c r="H200" s="624" t="str">
        <f>_xlfn.CONCAT(IF($W200=Довідники!$N$4,$R$4&amp;",",""),IF($AD200=Довідники!$N$4,$Y$4&amp;",",""),IF($AK200=Довідники!$N$4,$AF$4&amp;",",""),IF($AR200=Довідники!$N$4,$AM$4&amp;",",""),IF($AY200=Довідники!$N$4,$AT$4&amp;",",""),IF($BF200=Довідники!$N$4,$BA$4&amp;",",""),IF($BM200=Довідники!$N$4,$BH$4&amp;",",""),IF($BT200=Довідники!$N$4,$BO$4&amp;",",""),IF($CA200=Довідники!$N$4,$BV$4&amp;",",""),IF($CH200=Довідники!$N$4,$CC$4&amp;",",""),IF($CO200=Довідники!$N$4,$CJ$4&amp;",",""),IF($CV200=Довідники!$N$4,$CQ$4&amp;",",""),IF($DC200=Довідники!$N$4,$CX$4&amp;",",""),IF($DJ200=Довідники!$N$4,$DE$4&amp;",",""))</f>
        <v/>
      </c>
      <c r="I200" s="624" t="str">
        <f>_xlfn.CONCAT(IF($W200=Довідники!$N$3,$R$4&amp;",",""),IF($AD200=Довідники!$N$3,$Y$4&amp;",",""),IF($AK200=Довідники!$N$3,$AF$4&amp;",",""),IF($AR200=Довідники!$N$3,$AM$4&amp;",",""),IF($AY200=Довідники!$N$3,$AT$4&amp;",",""),IF($BF200=Довідники!$N$3,$BA$4&amp;",",""),IF($BM200=Довідники!$N$3,$BH$4&amp;",",""),IF($BT200=Довідники!$N$3,$BO$4&amp;",",""),IF($CA200=Довідники!$N$3,$BV$4&amp;",",""),IF($CH200=Довідники!$N$3,$CC$4&amp;",",""),IF($CO200=Довідники!$N$3,$CJ$4&amp;",",""),IF($CV200=Довідники!$N$3,$CQ$4&amp;",",""),IF($DC200=Довідники!$N$3,$CX$4&amp;",",""),IF($DJ200=Довідники!$N$3,$DE$4&amp;",",""))</f>
        <v/>
      </c>
      <c r="J200" s="624"/>
      <c r="K200" s="624"/>
      <c r="L200" s="624">
        <f t="shared" ca="1" si="118"/>
        <v>0</v>
      </c>
      <c r="M200" s="625">
        <f t="shared" ca="1" si="119"/>
        <v>0</v>
      </c>
      <c r="N200" s="625">
        <f t="shared" ca="1" si="120"/>
        <v>0</v>
      </c>
      <c r="O200" s="626">
        <f t="shared" ca="1" si="121"/>
        <v>0</v>
      </c>
      <c r="P200" s="627" t="str">
        <f t="shared" si="122"/>
        <v/>
      </c>
      <c r="Q200" s="628" t="str">
        <f>IF(IF(TRIM(P200)="",FALSE,OR($P200&lt;Довідники!$J$8,$P200&gt;Довідники!$K$8)),"!","")</f>
        <v/>
      </c>
      <c r="R200" s="629"/>
      <c r="S200" s="630"/>
      <c r="T200" s="630"/>
      <c r="U200" s="630">
        <f t="shared" si="135"/>
        <v>0</v>
      </c>
      <c r="V200" s="625"/>
      <c r="W200" s="625"/>
      <c r="X200" s="631"/>
      <c r="Y200" s="629"/>
      <c r="Z200" s="630"/>
      <c r="AA200" s="630"/>
      <c r="AB200" s="630">
        <f t="shared" si="136"/>
        <v>0</v>
      </c>
      <c r="AC200" s="625"/>
      <c r="AD200" s="625"/>
      <c r="AE200" s="631"/>
      <c r="AF200" s="629"/>
      <c r="AG200" s="630"/>
      <c r="AH200" s="630"/>
      <c r="AI200" s="630">
        <f t="shared" si="137"/>
        <v>0</v>
      </c>
      <c r="AJ200" s="625"/>
      <c r="AK200" s="625"/>
      <c r="AL200" s="631"/>
      <c r="AM200" s="629"/>
      <c r="AN200" s="630"/>
      <c r="AO200" s="630"/>
      <c r="AP200" s="630">
        <f t="shared" si="138"/>
        <v>0</v>
      </c>
      <c r="AQ200" s="625"/>
      <c r="AR200" s="625"/>
      <c r="AS200" s="631"/>
      <c r="AT200" s="629"/>
      <c r="AU200" s="630"/>
      <c r="AV200" s="630"/>
      <c r="AW200" s="630">
        <f t="shared" si="139"/>
        <v>0</v>
      </c>
      <c r="AX200" s="625"/>
      <c r="AY200" s="625"/>
      <c r="AZ200" s="631"/>
      <c r="BA200" s="629"/>
      <c r="BB200" s="630"/>
      <c r="BC200" s="630"/>
      <c r="BD200" s="630">
        <f t="shared" si="140"/>
        <v>0</v>
      </c>
      <c r="BE200" s="625"/>
      <c r="BF200" s="625"/>
      <c r="BG200" s="631"/>
      <c r="BH200" s="629"/>
      <c r="BI200" s="630"/>
      <c r="BJ200" s="630"/>
      <c r="BK200" s="630">
        <f t="shared" si="141"/>
        <v>0</v>
      </c>
      <c r="BL200" s="625"/>
      <c r="BM200" s="625"/>
      <c r="BN200" s="631"/>
      <c r="BO200" s="629"/>
      <c r="BP200" s="630"/>
      <c r="BQ200" s="630"/>
      <c r="BR200" s="630">
        <f t="shared" si="142"/>
        <v>0</v>
      </c>
      <c r="BS200" s="625"/>
      <c r="BT200" s="625"/>
      <c r="BU200" s="631"/>
      <c r="BV200" s="629"/>
      <c r="BW200" s="630"/>
      <c r="BX200" s="630"/>
      <c r="BY200" s="630">
        <f t="shared" si="143"/>
        <v>0</v>
      </c>
      <c r="BZ200" s="625"/>
      <c r="CA200" s="625"/>
      <c r="CB200" s="631"/>
      <c r="CC200" s="629"/>
      <c r="CD200" s="630"/>
      <c r="CE200" s="630"/>
      <c r="CF200" s="630">
        <f t="shared" si="144"/>
        <v>0</v>
      </c>
      <c r="CG200" s="625"/>
      <c r="CH200" s="625"/>
      <c r="CI200" s="631"/>
      <c r="CJ200" s="629"/>
      <c r="CK200" s="630"/>
      <c r="CL200" s="630"/>
      <c r="CM200" s="630">
        <f t="shared" si="145"/>
        <v>0</v>
      </c>
      <c r="CN200" s="625"/>
      <c r="CO200" s="625"/>
      <c r="CP200" s="631"/>
      <c r="CQ200" s="629"/>
      <c r="CR200" s="630"/>
      <c r="CS200" s="630"/>
      <c r="CT200" s="630">
        <f t="shared" si="146"/>
        <v>0</v>
      </c>
      <c r="CU200" s="625"/>
      <c r="CV200" s="625"/>
      <c r="CW200" s="631"/>
      <c r="CX200" s="632"/>
      <c r="CY200" s="630"/>
      <c r="CZ200" s="630"/>
      <c r="DA200" s="630">
        <f t="shared" si="147"/>
        <v>0</v>
      </c>
      <c r="DB200" s="625"/>
      <c r="DC200" s="625"/>
      <c r="DD200" s="625"/>
      <c r="DE200" s="630"/>
      <c r="DF200" s="630"/>
      <c r="DG200" s="630"/>
      <c r="DH200" s="630">
        <f t="shared" si="148"/>
        <v>0</v>
      </c>
      <c r="DI200" s="625"/>
      <c r="DJ200" s="625"/>
      <c r="DK200" s="631"/>
      <c r="DL200" s="633">
        <f t="shared" ca="1" si="152"/>
        <v>0</v>
      </c>
      <c r="DM200" s="625">
        <f>DN200*Довідники!$H$2</f>
        <v>0</v>
      </c>
      <c r="DN200" s="630">
        <f>E200-DQ200</f>
        <v>0</v>
      </c>
      <c r="DO200" s="627" t="str">
        <f t="shared" si="150"/>
        <v xml:space="preserve"> </v>
      </c>
      <c r="DP200" s="634"/>
      <c r="DQ200" s="624"/>
      <c r="DR200" s="631" t="str">
        <f>IF(AND(E200&lt;&gt;0,DQ200=E200), "+", "")</f>
        <v/>
      </c>
      <c r="DS200" s="620"/>
      <c r="DT200" s="633"/>
      <c r="DU200" s="625" t="str">
        <f>IF(B200&lt;&gt;"",титул!E36,"")</f>
        <v/>
      </c>
      <c r="DV200" s="625"/>
      <c r="DW200" s="626"/>
      <c r="DX200" s="624"/>
      <c r="DY200" s="625"/>
      <c r="DZ200" s="626"/>
      <c r="EA200" s="620"/>
      <c r="ED200" s="213">
        <f t="shared" ca="1" si="124"/>
        <v>0</v>
      </c>
      <c r="EE200" s="213">
        <f t="shared" ca="1" si="125"/>
        <v>0</v>
      </c>
      <c r="EF200" s="213">
        <f t="shared" ca="1" si="126"/>
        <v>0</v>
      </c>
      <c r="EG200" s="213">
        <f t="shared" ca="1" si="127"/>
        <v>0</v>
      </c>
      <c r="EH200" s="213">
        <f t="shared" ca="1" si="128"/>
        <v>0</v>
      </c>
      <c r="EI200" s="213">
        <f t="shared" ca="1" si="129"/>
        <v>0</v>
      </c>
      <c r="EJ200" s="213">
        <f t="shared" ca="1" si="130"/>
        <v>0</v>
      </c>
      <c r="EL200" s="215" t="str">
        <f ca="1">IF(OR(AND(TRIM(B200)&lt;&gt;"",OR(IF(UPPER(титул!AR36)="ЗАХИСТ",E200=0,E200&lt;&gt;0),D200="")),F200&lt;&gt;"",G200&lt;&gt;"",H200&lt;&gt;"",I200&lt;&gt;"",L200&gt;0,J200&gt;0,K200&lt;&gt;"",ISNA(C200)), "!", "")</f>
        <v/>
      </c>
      <c r="EM200" s="213" t="str">
        <f>IF(OR(U200&lt;&gt;0,X200&lt;&gt;"",AB200&lt;&gt;0,AE200&lt;&gt;"",AI200&lt;&gt;0,AL200&lt;&gt;"",AP200&lt;&gt;0,AS200&lt;&gt;"",AW200&lt;&gt;0,AZ200&lt;&gt;"",BD200&lt;&gt;0,BG200&lt;&gt;"",BK200&lt;&gt;0,BN200&lt;&gt;"",BR200&lt;&gt;0,BU200&lt;&gt;"",BY200&lt;&gt;0,CB200&lt;&gt;"",CF200&lt;&gt;0,CI200&lt;&gt;"",CM200&lt;&gt;0,CP200&lt;&gt;"",CT200&lt;&gt;0,CW200&lt;&gt;""),"!","")</f>
        <v/>
      </c>
      <c r="EN200" s="213" t="str" cm="1">
        <f t="array" ref="EN200">IF(OR(SUM(ISTEXT(R200:T200)*1,ISNUMBER(W200:X200)*1)&gt;0,SUM(ISTEXT(Y200:AA200)*1,ISNUMBER(AD200:AE200)*1)&gt;0,SUM(ISTEXT(AF200:AH200)*1,ISNUMBER(AK200:AL200)*1)&gt;0,SUM(ISTEXT(AM200:AO200)*1,ISNUMBER(AR200:AS200)*1)&gt;0,SUM(ISTEXT(AT200:AV200)*1,ISNUMBER(AY200:AZ200)*1)&gt;0,SUM(ISTEXT(BA200:BC200)*1,ISNUMBER(BF200:BG200)*1)&gt;0,SUM(ISTEXT(BH200:BJ200)*1,ISNUMBER(BM200:BN200)*1)&gt;0,SUM(ISTEXT(BO200:BQ200)*1,ISNUMBER(BT200:BU200)*1)&gt;0,SUM(ISTEXT(BV200:BX200)*1,ISNUMBER(CA200:CB200)*1)&gt;0,SUM(ISTEXT(CC200:CE200)*1,ISNUMBER(CH200:CI200)*1)&gt;0,SUM(ISTEXT(CJ200:CL200)*1,ISNUMBER(CO200:CP200)*1)&gt;0,SUM(ISTEXT(CQ200:CS200)*1,ISNUMBER(CV200:CW200)*1)&gt;0),"!","")</f>
        <v/>
      </c>
      <c r="EO200" s="213"/>
      <c r="EP200" s="74" t="str">
        <f t="shared" ca="1" si="133"/>
        <v/>
      </c>
    </row>
    <row r="201" spans="1:146" x14ac:dyDescent="0.2">
      <c r="A201" s="635" t="str">
        <f ca="1">IF(AND(TRIM($B201)&lt;&gt;"",$E201&lt;&gt;"",$EP201=""),MAX($A$112:A200)+1,"")</f>
        <v/>
      </c>
      <c r="B201" s="636" t="str">
        <f>IF(титул!AH37&lt;&gt;"",титул!AH37,"")</f>
        <v/>
      </c>
      <c r="C201" s="636" t="str">
        <f>IF(ISBLANK(D201)=FALSE,VLOOKUP(D201,Довідники!$B$2:$C$45,2,FALSE),"")</f>
        <v/>
      </c>
      <c r="D201" s="637"/>
      <c r="E201" s="638">
        <f>IF(UPPER(титул!AR37)="ЗАХИСТ",COUNTIF(титул!B20:BA25,"Д")*Довідники!$K$34,0)</f>
        <v>0</v>
      </c>
      <c r="F201" s="639" t="str">
        <f>_xlfn.CONCAT(IF($X201=Довідники!$E$4,$R$4&amp;",",""),IF($AE201=Довідники!$E$4,$Y$4&amp;",",""),IF($AL201=Довідники!$E$4,$AF$4&amp;",",""),IF($AS201=Довідники!$E$4,$AM$4&amp;",",""),IF($AZ201=Довідники!$E$4,$AT$4&amp;",",""),IF($BG201=Довідники!$E$4,$BA$4&amp;",",""),IF($BN201=Довідники!$E$4,$BH$4&amp;",",""),IF($BU201=Довідники!$E$4,$BO$4&amp;",",""),IF($CB201=Довідники!$E$4,$BV$4&amp;",",""),IF($CI201=Довідники!$E$4,$CC$4&amp;",",""),IF($CP201=Довідники!$E$4,$CJ$4&amp;",",""),IF($CW201=Довідники!$E$4,$CQ$4&amp;",",""),IF($DD201=Довідники!$E$4,$CX$4&amp;",",""),IF($DK201=Довідники!$E$4,$DE$4&amp;",",""))</f>
        <v/>
      </c>
      <c r="G201" s="639" t="str">
        <f>_xlfn.CONCAT(IF($X201=Довідники!$E$3,$R$4&amp;",",""),IF($X201=Довідники!$E$5,$R$4&amp;"*,",""),IF($AE201=Довідники!$E$3,$Y$4&amp;",",""),IF($AE201=Довідники!$E$5,$Y$4&amp;"*,",""),IF($AL201=Довідники!$E$3,$AF$4&amp;",",""),IF($AL201=Довідники!$E$5,$AF$4&amp;"*,",""),IF($AS201=Довідники!$E$3,$AM$4&amp;",",""),IF($AS201=Довідники!$E$5,$AM$4&amp;"*,",""),IF($AZ201=Довідники!$E$3,$AT$4&amp;",",""),IF($AZ201=Довідники!$E$5,$AT$4&amp;"*,",""),IF($BG201=Довідники!$E$3,$BA$4&amp;",",""),IF($BG201=Довідники!$E$5,$BA$4&amp;"*,",""),IF($BN201=Довідники!$E$3,$BH$4&amp;",",""),IF($BN201=Довідники!$E$5,$BH$4&amp;"*,",""),IF($BU201=Довідники!$E$3,$BO$4&amp;",",""),IF($BU201=Довідники!$E$5,$BO$4&amp;"*,",""),IF($CB201=Довідники!$E$3,$BV$4&amp;",",""),IF($CB201=Довідники!$E$5,$BV$4&amp;"*,",""),IF($CI201=Довідники!$E$3,$CC$4&amp;",",""),IF($CI201=Довідники!$E$5,$CC$4&amp;"*,",""),IF($CP201=Довідники!$E$3,$CJ$4&amp;",",""),IF($CP201=Довідники!$E$5,$CJ$4&amp;"*,",""),IF($CW201=Довідники!$E$3,$CQ$4&amp;",",""),IF($CW201=Довідники!$E$5,$CQ$4&amp;"*,",""),IF($DD201=Довідники!$E$3,$CX$4&amp;",",""),IF($DD201=Довідники!$E$5,$CX$4&amp;"*,",""),IF($DK201=Довідники!$E$3,$DE$4&amp;",",""),IF($DK201=Довідники!$E$5,$DE$4&amp;"*,",""))</f>
        <v/>
      </c>
      <c r="H201" s="639" t="str">
        <f>_xlfn.CONCAT(IF($W201=Довідники!$N$4,$R$4&amp;",",""),IF($AD201=Довідники!$N$4,$Y$4&amp;",",""),IF($AK201=Довідники!$N$4,$AF$4&amp;",",""),IF($AR201=Довідники!$N$4,$AM$4&amp;",",""),IF($AY201=Довідники!$N$4,$AT$4&amp;",",""),IF($BF201=Довідники!$N$4,$BA$4&amp;",",""),IF($BM201=Довідники!$N$4,$BH$4&amp;",",""),IF($BT201=Довідники!$N$4,$BO$4&amp;",",""),IF($CA201=Довідники!$N$4,$BV$4&amp;",",""),IF($CH201=Довідники!$N$4,$CC$4&amp;",",""),IF($CO201=Довідники!$N$4,$CJ$4&amp;",",""),IF($CV201=Довідники!$N$4,$CQ$4&amp;",",""),IF($DC201=Довідники!$N$4,$CX$4&amp;",",""),IF($DJ201=Довідники!$N$4,$DE$4&amp;",",""))</f>
        <v/>
      </c>
      <c r="I201" s="639" t="str">
        <f>_xlfn.CONCAT(IF($W201=Довідники!$N$3,$R$4&amp;",",""),IF($AD201=Довідники!$N$3,$Y$4&amp;",",""),IF($AK201=Довідники!$N$3,$AF$4&amp;",",""),IF($AR201=Довідники!$N$3,$AM$4&amp;",",""),IF($AY201=Довідники!$N$3,$AT$4&amp;",",""),IF($BF201=Довідники!$N$3,$BA$4&amp;",",""),IF($BM201=Довідники!$N$3,$BH$4&amp;",",""),IF($BT201=Довідники!$N$3,$BO$4&amp;",",""),IF($CA201=Довідники!$N$3,$BV$4&amp;",",""),IF($CH201=Довідники!$N$3,$CC$4&amp;",",""),IF($CO201=Довідники!$N$3,$CJ$4&amp;",",""),IF($CV201=Довідники!$N$3,$CQ$4&amp;",",""),IF($DC201=Довідники!$N$3,$CX$4&amp;",",""),IF($DJ201=Довідники!$N$3,$DE$4&amp;",",""))</f>
        <v/>
      </c>
      <c r="J201" s="639"/>
      <c r="K201" s="639"/>
      <c r="L201" s="639">
        <f t="shared" ca="1" si="118"/>
        <v>0</v>
      </c>
      <c r="M201" s="640">
        <f t="shared" ca="1" si="119"/>
        <v>0</v>
      </c>
      <c r="N201" s="640">
        <f t="shared" ca="1" si="120"/>
        <v>0</v>
      </c>
      <c r="O201" s="641">
        <f t="shared" ca="1" si="121"/>
        <v>0</v>
      </c>
      <c r="P201" s="642" t="str">
        <f t="shared" si="122"/>
        <v/>
      </c>
      <c r="Q201" s="643" t="str">
        <f>IF(IF(TRIM(P201)="",FALSE,OR($P201&lt;Довідники!$J$8,$P201&gt;Довідники!$K$8)),"!","")</f>
        <v/>
      </c>
      <c r="R201" s="644"/>
      <c r="S201" s="645"/>
      <c r="T201" s="645"/>
      <c r="U201" s="645">
        <f t="shared" si="135"/>
        <v>0</v>
      </c>
      <c r="V201" s="640"/>
      <c r="W201" s="640"/>
      <c r="X201" s="646"/>
      <c r="Y201" s="644"/>
      <c r="Z201" s="645"/>
      <c r="AA201" s="645"/>
      <c r="AB201" s="645">
        <f t="shared" si="136"/>
        <v>0</v>
      </c>
      <c r="AC201" s="640"/>
      <c r="AD201" s="640"/>
      <c r="AE201" s="646"/>
      <c r="AF201" s="644"/>
      <c r="AG201" s="645"/>
      <c r="AH201" s="645"/>
      <c r="AI201" s="645">
        <f t="shared" si="137"/>
        <v>0</v>
      </c>
      <c r="AJ201" s="640"/>
      <c r="AK201" s="640"/>
      <c r="AL201" s="646"/>
      <c r="AM201" s="644"/>
      <c r="AN201" s="645"/>
      <c r="AO201" s="645"/>
      <c r="AP201" s="645">
        <f t="shared" si="138"/>
        <v>0</v>
      </c>
      <c r="AQ201" s="640"/>
      <c r="AR201" s="640"/>
      <c r="AS201" s="646"/>
      <c r="AT201" s="644"/>
      <c r="AU201" s="645"/>
      <c r="AV201" s="645"/>
      <c r="AW201" s="645">
        <f t="shared" si="139"/>
        <v>0</v>
      </c>
      <c r="AX201" s="640"/>
      <c r="AY201" s="640"/>
      <c r="AZ201" s="646"/>
      <c r="BA201" s="644"/>
      <c r="BB201" s="645"/>
      <c r="BC201" s="645"/>
      <c r="BD201" s="645">
        <f t="shared" si="140"/>
        <v>0</v>
      </c>
      <c r="BE201" s="640"/>
      <c r="BF201" s="640"/>
      <c r="BG201" s="646"/>
      <c r="BH201" s="644"/>
      <c r="BI201" s="645"/>
      <c r="BJ201" s="645"/>
      <c r="BK201" s="645">
        <f t="shared" si="141"/>
        <v>0</v>
      </c>
      <c r="BL201" s="640"/>
      <c r="BM201" s="640"/>
      <c r="BN201" s="646"/>
      <c r="BO201" s="644"/>
      <c r="BP201" s="645"/>
      <c r="BQ201" s="645"/>
      <c r="BR201" s="645">
        <f t="shared" si="142"/>
        <v>0</v>
      </c>
      <c r="BS201" s="640"/>
      <c r="BT201" s="640"/>
      <c r="BU201" s="646"/>
      <c r="BV201" s="644"/>
      <c r="BW201" s="645"/>
      <c r="BX201" s="645"/>
      <c r="BY201" s="645">
        <f t="shared" si="143"/>
        <v>0</v>
      </c>
      <c r="BZ201" s="640"/>
      <c r="CA201" s="640"/>
      <c r="CB201" s="646"/>
      <c r="CC201" s="644"/>
      <c r="CD201" s="645"/>
      <c r="CE201" s="645"/>
      <c r="CF201" s="645">
        <f t="shared" si="144"/>
        <v>0</v>
      </c>
      <c r="CG201" s="640"/>
      <c r="CH201" s="640"/>
      <c r="CI201" s="646"/>
      <c r="CJ201" s="644"/>
      <c r="CK201" s="645"/>
      <c r="CL201" s="645"/>
      <c r="CM201" s="645">
        <f t="shared" si="145"/>
        <v>0</v>
      </c>
      <c r="CN201" s="640"/>
      <c r="CO201" s="640"/>
      <c r="CP201" s="646"/>
      <c r="CQ201" s="644"/>
      <c r="CR201" s="645"/>
      <c r="CS201" s="645"/>
      <c r="CT201" s="645">
        <f t="shared" si="146"/>
        <v>0</v>
      </c>
      <c r="CU201" s="640"/>
      <c r="CV201" s="640"/>
      <c r="CW201" s="646"/>
      <c r="CX201" s="647"/>
      <c r="CY201" s="645"/>
      <c r="CZ201" s="645"/>
      <c r="DA201" s="645">
        <f t="shared" si="147"/>
        <v>0</v>
      </c>
      <c r="DB201" s="640"/>
      <c r="DC201" s="640"/>
      <c r="DD201" s="640"/>
      <c r="DE201" s="645"/>
      <c r="DF201" s="645"/>
      <c r="DG201" s="645"/>
      <c r="DH201" s="645">
        <f t="shared" si="148"/>
        <v>0</v>
      </c>
      <c r="DI201" s="640"/>
      <c r="DJ201" s="640"/>
      <c r="DK201" s="646"/>
      <c r="DL201" s="648">
        <f t="shared" ca="1" si="152"/>
        <v>0</v>
      </c>
      <c r="DM201" s="640">
        <f>DN201*Довідники!$H$2</f>
        <v>0</v>
      </c>
      <c r="DN201" s="645">
        <f>E201-DQ201</f>
        <v>0</v>
      </c>
      <c r="DO201" s="642" t="str">
        <f t="shared" si="150"/>
        <v xml:space="preserve"> </v>
      </c>
      <c r="DP201" s="649"/>
      <c r="DQ201" s="639"/>
      <c r="DR201" s="646" t="str">
        <f>IF(AND(E201&lt;&gt;0,DQ201=E201), "+", "")</f>
        <v/>
      </c>
      <c r="DS201" s="635"/>
      <c r="DT201" s="648"/>
      <c r="DU201" s="640" t="str">
        <f>IF(B201&lt;&gt;"",титул!E37,"")</f>
        <v/>
      </c>
      <c r="DV201" s="640"/>
      <c r="DW201" s="641"/>
      <c r="DX201" s="639"/>
      <c r="DY201" s="640"/>
      <c r="DZ201" s="641"/>
      <c r="EA201" s="635"/>
      <c r="ED201" s="186">
        <f t="shared" ca="1" si="124"/>
        <v>0</v>
      </c>
      <c r="EE201" s="186">
        <f t="shared" ca="1" si="125"/>
        <v>0</v>
      </c>
      <c r="EF201" s="186">
        <f t="shared" ca="1" si="126"/>
        <v>0</v>
      </c>
      <c r="EG201" s="186">
        <f t="shared" ca="1" si="127"/>
        <v>0</v>
      </c>
      <c r="EH201" s="186">
        <f t="shared" ca="1" si="128"/>
        <v>0</v>
      </c>
      <c r="EI201" s="186">
        <f t="shared" ca="1" si="129"/>
        <v>0</v>
      </c>
      <c r="EJ201" s="186">
        <f t="shared" ca="1" si="130"/>
        <v>0</v>
      </c>
      <c r="EL201" s="186" t="str">
        <f ca="1">IF(OR(AND(TRIM(B201)&lt;&gt;"",OR(IF(UPPER(титул!AR37)="ЗАХИСТ",E201=0,E201&lt;&gt;0),D201="")),F201&lt;&gt;"",G201&lt;&gt;"",H201&lt;&gt;"",I201&lt;&gt;"",L201&gt;0,J201&gt;0,K201&lt;&gt;"",ISNA(C201)), "!", "")</f>
        <v/>
      </c>
      <c r="EM201" s="186" t="str">
        <f t="shared" ref="EM201:EM211" si="155">IF(OR(U201&lt;&gt;0,X201&lt;&gt;"",AB201&lt;&gt;0,AE201&lt;&gt;"",AI201&lt;&gt;0,AL201&lt;&gt;"",AP201&lt;&gt;0,AS201&lt;&gt;"",AW201&lt;&gt;0,AZ201&lt;&gt;"",BD201&lt;&gt;0,BG201&lt;&gt;"",BK201&lt;&gt;0,BN201&lt;&gt;"",BR201&lt;&gt;0,BU201&lt;&gt;"",BY201&lt;&gt;0,CB201&lt;&gt;"",CF201&lt;&gt;0,CI201&lt;&gt;"",CM201&lt;&gt;0,CP201&lt;&gt;"",CT201&lt;&gt;0,CW201&lt;&gt;""),"!","")</f>
        <v/>
      </c>
      <c r="EN201" s="186" t="str" cm="1">
        <f t="array" ref="EN201">IF(OR(SUM(ISTEXT(R201:T201)*1,ISNUMBER(W201:X201)*1)&gt;0,SUM(ISTEXT(Y201:AA201)*1,ISNUMBER(AD201:AE201)*1)&gt;0,SUM(ISTEXT(AF201:AH201)*1,ISNUMBER(AK201:AL201)*1)&gt;0,SUM(ISTEXT(AM201:AO201)*1,ISNUMBER(AR201:AS201)*1)&gt;0,SUM(ISTEXT(AT201:AV201)*1,ISNUMBER(AY201:AZ201)*1)&gt;0,SUM(ISTEXT(BA201:BC201)*1,ISNUMBER(BF201:BG201)*1)&gt;0,SUM(ISTEXT(BH201:BJ201)*1,ISNUMBER(BM201:BN201)*1)&gt;0,SUM(ISTEXT(BO201:BQ201)*1,ISNUMBER(BT201:BU201)*1)&gt;0,SUM(ISTEXT(BV201:BX201)*1,ISNUMBER(CA201:CB201)*1)&gt;0,SUM(ISTEXT(CC201:CE201)*1,ISNUMBER(CH201:CI201)*1)&gt;0,SUM(ISTEXT(CJ201:CL201)*1,ISNUMBER(CO201:CP201)*1)&gt;0,SUM(ISTEXT(CQ201:CS201)*1,ISNUMBER(CV201:CW201)*1)&gt;0),"!","")</f>
        <v/>
      </c>
      <c r="EO201" s="186"/>
      <c r="EP201" s="74" t="str">
        <f t="shared" ca="1" si="133"/>
        <v/>
      </c>
    </row>
    <row r="202" spans="1:146" x14ac:dyDescent="0.2">
      <c r="A202" s="635" t="str">
        <f ca="1">IF(AND(TRIM($B202)&lt;&gt;"",$E202&lt;&gt;"",$EP202=""),MAX($A$112:A201)+1,"")</f>
        <v/>
      </c>
      <c r="B202" s="636" t="str">
        <f>IF(титул!AH38&lt;&gt;"",титул!AH38,"")</f>
        <v/>
      </c>
      <c r="C202" s="636" t="str">
        <f>IF(ISBLANK(D202)=FALSE,VLOOKUP(D202,Довідники!$B$2:$C$45,2,FALSE),"")</f>
        <v/>
      </c>
      <c r="D202" s="637"/>
      <c r="E202" s="638">
        <f>IF(UPPER(титул!AR38)="ЗАХИСТ",COUNTIF(титул!B21:BA26,"Д")*Довідники!$K$34,0)</f>
        <v>0</v>
      </c>
      <c r="F202" s="639" t="str">
        <f>_xlfn.CONCAT(IF($X202=Довідники!$E$4,$R$4&amp;",",""),IF($AE202=Довідники!$E$4,$Y$4&amp;",",""),IF($AL202=Довідники!$E$4,$AF$4&amp;",",""),IF($AS202=Довідники!$E$4,$AM$4&amp;",",""),IF($AZ202=Довідники!$E$4,$AT$4&amp;",",""),IF($BG202=Довідники!$E$4,$BA$4&amp;",",""),IF($BN202=Довідники!$E$4,$BH$4&amp;",",""),IF($BU202=Довідники!$E$4,$BO$4&amp;",",""),IF($CB202=Довідники!$E$4,$BV$4&amp;",",""),IF($CI202=Довідники!$E$4,$CC$4&amp;",",""),IF($CP202=Довідники!$E$4,$CJ$4&amp;",",""),IF($CW202=Довідники!$E$4,$CQ$4&amp;",",""),IF($DD202=Довідники!$E$4,$CX$4&amp;",",""),IF($DK202=Довідники!$E$4,$DE$4&amp;",",""))</f>
        <v/>
      </c>
      <c r="G202" s="639" t="str">
        <f>_xlfn.CONCAT(IF($X202=Довідники!$E$3,$R$4&amp;",",""),IF($X202=Довідники!$E$5,$R$4&amp;"*,",""),IF($AE202=Довідники!$E$3,$Y$4&amp;",",""),IF($AE202=Довідники!$E$5,$Y$4&amp;"*,",""),IF($AL202=Довідники!$E$3,$AF$4&amp;",",""),IF($AL202=Довідники!$E$5,$AF$4&amp;"*,",""),IF($AS202=Довідники!$E$3,$AM$4&amp;",",""),IF($AS202=Довідники!$E$5,$AM$4&amp;"*,",""),IF($AZ202=Довідники!$E$3,$AT$4&amp;",",""),IF($AZ202=Довідники!$E$5,$AT$4&amp;"*,",""),IF($BG202=Довідники!$E$3,$BA$4&amp;",",""),IF($BG202=Довідники!$E$5,$BA$4&amp;"*,",""),IF($BN202=Довідники!$E$3,$BH$4&amp;",",""),IF($BN202=Довідники!$E$5,$BH$4&amp;"*,",""),IF($BU202=Довідники!$E$3,$BO$4&amp;",",""),IF($BU202=Довідники!$E$5,$BO$4&amp;"*,",""),IF($CB202=Довідники!$E$3,$BV$4&amp;",",""),IF($CB202=Довідники!$E$5,$BV$4&amp;"*,",""),IF($CI202=Довідники!$E$3,$CC$4&amp;",",""),IF($CI202=Довідники!$E$5,$CC$4&amp;"*,",""),IF($CP202=Довідники!$E$3,$CJ$4&amp;",",""),IF($CP202=Довідники!$E$5,$CJ$4&amp;"*,",""),IF($CW202=Довідники!$E$3,$CQ$4&amp;",",""),IF($CW202=Довідники!$E$5,$CQ$4&amp;"*,",""),IF($DD202=Довідники!$E$3,$CX$4&amp;",",""),IF($DD202=Довідники!$E$5,$CX$4&amp;"*,",""),IF($DK202=Довідники!$E$3,$DE$4&amp;",",""),IF($DK202=Довідники!$E$5,$DE$4&amp;"*,",""))</f>
        <v/>
      </c>
      <c r="H202" s="639" t="str">
        <f>_xlfn.CONCAT(IF($W202=Довідники!$N$4,$R$4&amp;",",""),IF($AD202=Довідники!$N$4,$Y$4&amp;",",""),IF($AK202=Довідники!$N$4,$AF$4&amp;",",""),IF($AR202=Довідники!$N$4,$AM$4&amp;",",""),IF($AY202=Довідники!$N$4,$AT$4&amp;",",""),IF($BF202=Довідники!$N$4,$BA$4&amp;",",""),IF($BM202=Довідники!$N$4,$BH$4&amp;",",""),IF($BT202=Довідники!$N$4,$BO$4&amp;",",""),IF($CA202=Довідники!$N$4,$BV$4&amp;",",""),IF($CH202=Довідники!$N$4,$CC$4&amp;",",""),IF($CO202=Довідники!$N$4,$CJ$4&amp;",",""),IF($CV202=Довідники!$N$4,$CQ$4&amp;",",""),IF($DC202=Довідники!$N$4,$CX$4&amp;",",""),IF($DJ202=Довідники!$N$4,$DE$4&amp;",",""))</f>
        <v/>
      </c>
      <c r="I202" s="639" t="str">
        <f>_xlfn.CONCAT(IF($W202=Довідники!$N$3,$R$4&amp;",",""),IF($AD202=Довідники!$N$3,$Y$4&amp;",",""),IF($AK202=Довідники!$N$3,$AF$4&amp;",",""),IF($AR202=Довідники!$N$3,$AM$4&amp;",",""),IF($AY202=Довідники!$N$3,$AT$4&amp;",",""),IF($BF202=Довідники!$N$3,$BA$4&amp;",",""),IF($BM202=Довідники!$N$3,$BH$4&amp;",",""),IF($BT202=Довідники!$N$3,$BO$4&amp;",",""),IF($CA202=Довідники!$N$3,$BV$4&amp;",",""),IF($CH202=Довідники!$N$3,$CC$4&amp;",",""),IF($CO202=Довідники!$N$3,$CJ$4&amp;",",""),IF($CV202=Довідники!$N$3,$CQ$4&amp;",",""),IF($DC202=Довідники!$N$3,$CX$4&amp;",",""),IF($DJ202=Довідники!$N$3,$DE$4&amp;",",""))</f>
        <v/>
      </c>
      <c r="J202" s="639"/>
      <c r="K202" s="639"/>
      <c r="L202" s="639">
        <f t="shared" ca="1" si="118"/>
        <v>0</v>
      </c>
      <c r="M202" s="640">
        <f t="shared" ca="1" si="119"/>
        <v>0</v>
      </c>
      <c r="N202" s="640">
        <f t="shared" ca="1" si="120"/>
        <v>0</v>
      </c>
      <c r="O202" s="641">
        <f t="shared" ca="1" si="121"/>
        <v>0</v>
      </c>
      <c r="P202" s="642" t="str">
        <f t="shared" si="122"/>
        <v/>
      </c>
      <c r="Q202" s="643" t="str">
        <f>IF(IF(TRIM(P202)="",FALSE,OR($P202&lt;Довідники!$J$8,$P202&gt;Довідники!$K$8)),"!","")</f>
        <v/>
      </c>
      <c r="R202" s="644"/>
      <c r="S202" s="645"/>
      <c r="T202" s="645"/>
      <c r="U202" s="645">
        <f t="shared" si="135"/>
        <v>0</v>
      </c>
      <c r="V202" s="640"/>
      <c r="W202" s="640"/>
      <c r="X202" s="646"/>
      <c r="Y202" s="644"/>
      <c r="Z202" s="645"/>
      <c r="AA202" s="645"/>
      <c r="AB202" s="645">
        <f t="shared" si="136"/>
        <v>0</v>
      </c>
      <c r="AC202" s="640"/>
      <c r="AD202" s="640"/>
      <c r="AE202" s="646"/>
      <c r="AF202" s="644"/>
      <c r="AG202" s="645"/>
      <c r="AH202" s="645"/>
      <c r="AI202" s="645">
        <f t="shared" si="137"/>
        <v>0</v>
      </c>
      <c r="AJ202" s="640"/>
      <c r="AK202" s="640"/>
      <c r="AL202" s="646"/>
      <c r="AM202" s="644"/>
      <c r="AN202" s="645"/>
      <c r="AO202" s="645"/>
      <c r="AP202" s="645">
        <f t="shared" si="138"/>
        <v>0</v>
      </c>
      <c r="AQ202" s="640"/>
      <c r="AR202" s="640"/>
      <c r="AS202" s="646"/>
      <c r="AT202" s="644"/>
      <c r="AU202" s="645"/>
      <c r="AV202" s="645"/>
      <c r="AW202" s="645">
        <f t="shared" si="139"/>
        <v>0</v>
      </c>
      <c r="AX202" s="640"/>
      <c r="AY202" s="640"/>
      <c r="AZ202" s="646"/>
      <c r="BA202" s="644"/>
      <c r="BB202" s="645"/>
      <c r="BC202" s="645"/>
      <c r="BD202" s="645">
        <f t="shared" si="140"/>
        <v>0</v>
      </c>
      <c r="BE202" s="640"/>
      <c r="BF202" s="640"/>
      <c r="BG202" s="646"/>
      <c r="BH202" s="644"/>
      <c r="BI202" s="645"/>
      <c r="BJ202" s="645"/>
      <c r="BK202" s="645">
        <f t="shared" si="141"/>
        <v>0</v>
      </c>
      <c r="BL202" s="640"/>
      <c r="BM202" s="640"/>
      <c r="BN202" s="646"/>
      <c r="BO202" s="644"/>
      <c r="BP202" s="645"/>
      <c r="BQ202" s="645"/>
      <c r="BR202" s="645">
        <f t="shared" si="142"/>
        <v>0</v>
      </c>
      <c r="BS202" s="640"/>
      <c r="BT202" s="640"/>
      <c r="BU202" s="646"/>
      <c r="BV202" s="644"/>
      <c r="BW202" s="645"/>
      <c r="BX202" s="645"/>
      <c r="BY202" s="645">
        <f t="shared" si="143"/>
        <v>0</v>
      </c>
      <c r="BZ202" s="640"/>
      <c r="CA202" s="640"/>
      <c r="CB202" s="646"/>
      <c r="CC202" s="644"/>
      <c r="CD202" s="645"/>
      <c r="CE202" s="645"/>
      <c r="CF202" s="645">
        <f t="shared" si="144"/>
        <v>0</v>
      </c>
      <c r="CG202" s="640"/>
      <c r="CH202" s="640"/>
      <c r="CI202" s="646"/>
      <c r="CJ202" s="644"/>
      <c r="CK202" s="645"/>
      <c r="CL202" s="645"/>
      <c r="CM202" s="645">
        <f t="shared" si="145"/>
        <v>0</v>
      </c>
      <c r="CN202" s="640"/>
      <c r="CO202" s="640"/>
      <c r="CP202" s="646"/>
      <c r="CQ202" s="644"/>
      <c r="CR202" s="645"/>
      <c r="CS202" s="645"/>
      <c r="CT202" s="645">
        <f t="shared" si="146"/>
        <v>0</v>
      </c>
      <c r="CU202" s="640"/>
      <c r="CV202" s="640"/>
      <c r="CW202" s="646"/>
      <c r="CX202" s="647"/>
      <c r="CY202" s="645"/>
      <c r="CZ202" s="645"/>
      <c r="DA202" s="645">
        <f t="shared" si="147"/>
        <v>0</v>
      </c>
      <c r="DB202" s="640"/>
      <c r="DC202" s="640"/>
      <c r="DD202" s="640"/>
      <c r="DE202" s="645"/>
      <c r="DF202" s="645"/>
      <c r="DG202" s="645"/>
      <c r="DH202" s="645">
        <f t="shared" si="148"/>
        <v>0</v>
      </c>
      <c r="DI202" s="640"/>
      <c r="DJ202" s="640"/>
      <c r="DK202" s="646"/>
      <c r="DL202" s="648">
        <f t="shared" ca="1" si="152"/>
        <v>0</v>
      </c>
      <c r="DM202" s="640">
        <f>DN202*Довідники!$H$2</f>
        <v>0</v>
      </c>
      <c r="DN202" s="645">
        <f t="shared" si="149"/>
        <v>0</v>
      </c>
      <c r="DO202" s="642" t="str">
        <f t="shared" si="150"/>
        <v xml:space="preserve"> </v>
      </c>
      <c r="DP202" s="649"/>
      <c r="DQ202" s="639"/>
      <c r="DR202" s="646" t="str">
        <f t="shared" si="151"/>
        <v/>
      </c>
      <c r="DS202" s="635"/>
      <c r="DT202" s="648"/>
      <c r="DU202" s="640" t="str">
        <f>IF(B202&lt;&gt;"",титул!E38,"")</f>
        <v/>
      </c>
      <c r="DV202" s="640"/>
      <c r="DW202" s="641"/>
      <c r="DX202" s="639"/>
      <c r="DY202" s="640"/>
      <c r="DZ202" s="641"/>
      <c r="EA202" s="635"/>
      <c r="ED202" s="186">
        <f t="shared" ca="1" si="124"/>
        <v>0</v>
      </c>
      <c r="EE202" s="186">
        <f t="shared" ca="1" si="125"/>
        <v>0</v>
      </c>
      <c r="EF202" s="186">
        <f t="shared" ca="1" si="126"/>
        <v>0</v>
      </c>
      <c r="EG202" s="186">
        <f t="shared" ca="1" si="127"/>
        <v>0</v>
      </c>
      <c r="EH202" s="186">
        <f t="shared" ca="1" si="128"/>
        <v>0</v>
      </c>
      <c r="EI202" s="186">
        <f t="shared" ca="1" si="129"/>
        <v>0</v>
      </c>
      <c r="EJ202" s="186">
        <f t="shared" ca="1" si="130"/>
        <v>0</v>
      </c>
      <c r="EL202" s="186" t="str">
        <f ca="1">IF(OR(AND(TRIM(B202)&lt;&gt;"",OR(IF(UPPER(титул!AR38)="ЗАХИСТ",E202=0,E202&lt;&gt;0),D202="")),F202&lt;&gt;"",G202&lt;&gt;"",H202&lt;&gt;"",I202&lt;&gt;"",L202&gt;0,J202&gt;0,K202&lt;&gt;"",ISNA(C202)), "!", "")</f>
        <v/>
      </c>
      <c r="EM202" s="186" t="str">
        <f t="shared" si="155"/>
        <v/>
      </c>
      <c r="EN202" s="186" t="str" cm="1">
        <f t="array" ref="EN202">IF(OR(SUM(ISTEXT(R202:T202)*1,ISNUMBER(W202:X202)*1)&gt;0,SUM(ISTEXT(Y202:AA202)*1,ISNUMBER(AD202:AE202)*1)&gt;0,SUM(ISTEXT(AF202:AH202)*1,ISNUMBER(AK202:AL202)*1)&gt;0,SUM(ISTEXT(AM202:AO202)*1,ISNUMBER(AR202:AS202)*1)&gt;0,SUM(ISTEXT(AT202:AV202)*1,ISNUMBER(AY202:AZ202)*1)&gt;0,SUM(ISTEXT(BA202:BC202)*1,ISNUMBER(BF202:BG202)*1)&gt;0,SUM(ISTEXT(BH202:BJ202)*1,ISNUMBER(BM202:BN202)*1)&gt;0,SUM(ISTEXT(BO202:BQ202)*1,ISNUMBER(BT202:BU202)*1)&gt;0,SUM(ISTEXT(BV202:BX202)*1,ISNUMBER(CA202:CB202)*1)&gt;0,SUM(ISTEXT(CC202:CE202)*1,ISNUMBER(CH202:CI202)*1)&gt;0,SUM(ISTEXT(CJ202:CL202)*1,ISNUMBER(CO202:CP202)*1)&gt;0,SUM(ISTEXT(CQ202:CS202)*1,ISNUMBER(CV202:CW202)*1)&gt;0),"!","")</f>
        <v/>
      </c>
      <c r="EO202" s="186"/>
      <c r="EP202" s="74" t="str">
        <f t="shared" ca="1" si="133"/>
        <v/>
      </c>
    </row>
    <row r="203" spans="1:146" x14ac:dyDescent="0.2">
      <c r="A203" s="635" t="str">
        <f ca="1">IF(AND(TRIM($B203)&lt;&gt;"",$E203&lt;&gt;"",$EP203=""),MAX($A$112:A202)+1,"")</f>
        <v/>
      </c>
      <c r="B203" s="636" t="str">
        <f>IF(титул!AH39&lt;&gt;"",титул!AH39,"")</f>
        <v/>
      </c>
      <c r="C203" s="636" t="str">
        <f>IF(ISBLANK(D203)=FALSE,VLOOKUP(D203,Довідники!$B$2:$C$45,2,FALSE),"")</f>
        <v/>
      </c>
      <c r="D203" s="637"/>
      <c r="E203" s="638">
        <f>IF(UPPER(титул!AR39)="ЗАХИСТ",COUNTIF(титул!B22:BA27,"Д")*Довідники!$K$34,0)</f>
        <v>0</v>
      </c>
      <c r="F203" s="639" t="str">
        <f>_xlfn.CONCAT(IF($X203=Довідники!$E$4,$R$4&amp;",",""),IF($AE203=Довідники!$E$4,$Y$4&amp;",",""),IF($AL203=Довідники!$E$4,$AF$4&amp;",",""),IF($AS203=Довідники!$E$4,$AM$4&amp;",",""),IF($AZ203=Довідники!$E$4,$AT$4&amp;",",""),IF($BG203=Довідники!$E$4,$BA$4&amp;",",""),IF($BN203=Довідники!$E$4,$BH$4&amp;",",""),IF($BU203=Довідники!$E$4,$BO$4&amp;",",""),IF($CB203=Довідники!$E$4,$BV$4&amp;",",""),IF($CI203=Довідники!$E$4,$CC$4&amp;",",""),IF($CP203=Довідники!$E$4,$CJ$4&amp;",",""),IF($CW203=Довідники!$E$4,$CQ$4&amp;",",""),IF($DD203=Довідники!$E$4,$CX$4&amp;",",""),IF($DK203=Довідники!$E$4,$DE$4&amp;",",""))</f>
        <v/>
      </c>
      <c r="G203" s="639" t="str">
        <f>_xlfn.CONCAT(IF($X203=Довідники!$E$3,$R$4&amp;",",""),IF($X203=Довідники!$E$5,$R$4&amp;"*,",""),IF($AE203=Довідники!$E$3,$Y$4&amp;",",""),IF($AE203=Довідники!$E$5,$Y$4&amp;"*,",""),IF($AL203=Довідники!$E$3,$AF$4&amp;",",""),IF($AL203=Довідники!$E$5,$AF$4&amp;"*,",""),IF($AS203=Довідники!$E$3,$AM$4&amp;",",""),IF($AS203=Довідники!$E$5,$AM$4&amp;"*,",""),IF($AZ203=Довідники!$E$3,$AT$4&amp;",",""),IF($AZ203=Довідники!$E$5,$AT$4&amp;"*,",""),IF($BG203=Довідники!$E$3,$BA$4&amp;",",""),IF($BG203=Довідники!$E$5,$BA$4&amp;"*,",""),IF($BN203=Довідники!$E$3,$BH$4&amp;",",""),IF($BN203=Довідники!$E$5,$BH$4&amp;"*,",""),IF($BU203=Довідники!$E$3,$BO$4&amp;",",""),IF($BU203=Довідники!$E$5,$BO$4&amp;"*,",""),IF($CB203=Довідники!$E$3,$BV$4&amp;",",""),IF($CB203=Довідники!$E$5,$BV$4&amp;"*,",""),IF($CI203=Довідники!$E$3,$CC$4&amp;",",""),IF($CI203=Довідники!$E$5,$CC$4&amp;"*,",""),IF($CP203=Довідники!$E$3,$CJ$4&amp;",",""),IF($CP203=Довідники!$E$5,$CJ$4&amp;"*,",""),IF($CW203=Довідники!$E$3,$CQ$4&amp;",",""),IF($CW203=Довідники!$E$5,$CQ$4&amp;"*,",""),IF($DD203=Довідники!$E$3,$CX$4&amp;",",""),IF($DD203=Довідники!$E$5,$CX$4&amp;"*,",""),IF($DK203=Довідники!$E$3,$DE$4&amp;",",""),IF($DK203=Довідники!$E$5,$DE$4&amp;"*,",""))</f>
        <v/>
      </c>
      <c r="H203" s="639" t="str">
        <f>_xlfn.CONCAT(IF($W203=Довідники!$N$4,$R$4&amp;",",""),IF($AD203=Довідники!$N$4,$Y$4&amp;",",""),IF($AK203=Довідники!$N$4,$AF$4&amp;",",""),IF($AR203=Довідники!$N$4,$AM$4&amp;",",""),IF($AY203=Довідники!$N$4,$AT$4&amp;",",""),IF($BF203=Довідники!$N$4,$BA$4&amp;",",""),IF($BM203=Довідники!$N$4,$BH$4&amp;",",""),IF($BT203=Довідники!$N$4,$BO$4&amp;",",""),IF($CA203=Довідники!$N$4,$BV$4&amp;",",""),IF($CH203=Довідники!$N$4,$CC$4&amp;",",""),IF($CO203=Довідники!$N$4,$CJ$4&amp;",",""),IF($CV203=Довідники!$N$4,$CQ$4&amp;",",""),IF($DC203=Довідники!$N$4,$CX$4&amp;",",""),IF($DJ203=Довідники!$N$4,$DE$4&amp;",",""))</f>
        <v/>
      </c>
      <c r="I203" s="639" t="str">
        <f>_xlfn.CONCAT(IF($W203=Довідники!$N$3,$R$4&amp;",",""),IF($AD203=Довідники!$N$3,$Y$4&amp;",",""),IF($AK203=Довідники!$N$3,$AF$4&amp;",",""),IF($AR203=Довідники!$N$3,$AM$4&amp;",",""),IF($AY203=Довідники!$N$3,$AT$4&amp;",",""),IF($BF203=Довідники!$N$3,$BA$4&amp;",",""),IF($BM203=Довідники!$N$3,$BH$4&amp;",",""),IF($BT203=Довідники!$N$3,$BO$4&amp;",",""),IF($CA203=Довідники!$N$3,$BV$4&amp;",",""),IF($CH203=Довідники!$N$3,$CC$4&amp;",",""),IF($CO203=Довідники!$N$3,$CJ$4&amp;",",""),IF($CV203=Довідники!$N$3,$CQ$4&amp;",",""),IF($DC203=Довідники!$N$3,$CX$4&amp;",",""),IF($DJ203=Довідники!$N$3,$DE$4&amp;",",""))</f>
        <v/>
      </c>
      <c r="J203" s="639"/>
      <c r="K203" s="639"/>
      <c r="L203" s="639">
        <f t="shared" ref="L203:L266" ca="1" si="156">SUM(M203:O203)</f>
        <v>0</v>
      </c>
      <c r="M203" s="640">
        <f t="shared" ref="M203:M266" ca="1" si="157">IFERROR(SUM($R$6*R203,$Y$6*Y203,$AF$6*AF203,$AM$6*AM203,$AT$6*AT203,$BA$6*BA203,$BH$6*BH203,$BO$6*BO203,$BV$6*BV203,$CC$6*CC203,$CJ$6*CJ203,$CQ$6*CQ203,$CX$6*CX203,$DE$6*DE203),0)</f>
        <v>0</v>
      </c>
      <c r="N203" s="640">
        <f t="shared" ref="N203:N266" ca="1" si="158">IFERROR(SUM($R$6*S203,$Y$6*Z203,$AF$6*AG203,$AM$6*AN203,$AT$6*AU203,$BA$6*BB203,$BH$6*BI203,$BO$6*BP203,$BV$6*BW203,$CC$6*CD203,$CJ$6*CK203,$CQ$6*CR203,$CX$6*CY203,$DE$6*DF203),0)</f>
        <v>0</v>
      </c>
      <c r="O203" s="641">
        <f t="shared" ref="O203:O266" ca="1" si="159">IFERROR(SUM($R$6*T203,$Y$6*AA203,$AF$6*AH203,$AM$6*AO203,$AT$6*AV203,$BA$6*BC203,$BH$6*BJ203,$BO$6*BQ203,$BV$6*BX203,$CC$6*CE203,$CJ$6*CL203,$CQ$6*CS203,$CX$6*CZ203,$DE$6*DG203),0)</f>
        <v>0</v>
      </c>
      <c r="P203" s="642" t="str">
        <f t="shared" ref="P203:P266" si="160">IF(DM203&lt;&gt;0,L203/DM203,"")</f>
        <v/>
      </c>
      <c r="Q203" s="643" t="str">
        <f>IF(IF(TRIM(P203)="",FALSE,OR($P203&lt;Довідники!$J$8,$P203&gt;Довідники!$K$8)),"!","")</f>
        <v/>
      </c>
      <c r="R203" s="644"/>
      <c r="S203" s="645"/>
      <c r="T203" s="645"/>
      <c r="U203" s="645">
        <f t="shared" si="135"/>
        <v>0</v>
      </c>
      <c r="V203" s="640"/>
      <c r="W203" s="640"/>
      <c r="X203" s="646"/>
      <c r="Y203" s="644"/>
      <c r="Z203" s="645"/>
      <c r="AA203" s="645"/>
      <c r="AB203" s="645">
        <f t="shared" si="136"/>
        <v>0</v>
      </c>
      <c r="AC203" s="640"/>
      <c r="AD203" s="640"/>
      <c r="AE203" s="646"/>
      <c r="AF203" s="644"/>
      <c r="AG203" s="645"/>
      <c r="AH203" s="645"/>
      <c r="AI203" s="645">
        <f t="shared" si="137"/>
        <v>0</v>
      </c>
      <c r="AJ203" s="640"/>
      <c r="AK203" s="640"/>
      <c r="AL203" s="646"/>
      <c r="AM203" s="644"/>
      <c r="AN203" s="645"/>
      <c r="AO203" s="645"/>
      <c r="AP203" s="645">
        <f t="shared" si="138"/>
        <v>0</v>
      </c>
      <c r="AQ203" s="640"/>
      <c r="AR203" s="640"/>
      <c r="AS203" s="646"/>
      <c r="AT203" s="644"/>
      <c r="AU203" s="645"/>
      <c r="AV203" s="645"/>
      <c r="AW203" s="645">
        <f t="shared" si="139"/>
        <v>0</v>
      </c>
      <c r="AX203" s="640"/>
      <c r="AY203" s="640"/>
      <c r="AZ203" s="646"/>
      <c r="BA203" s="644"/>
      <c r="BB203" s="645"/>
      <c r="BC203" s="645"/>
      <c r="BD203" s="645">
        <f t="shared" si="140"/>
        <v>0</v>
      </c>
      <c r="BE203" s="640"/>
      <c r="BF203" s="640"/>
      <c r="BG203" s="646"/>
      <c r="BH203" s="644"/>
      <c r="BI203" s="645"/>
      <c r="BJ203" s="645"/>
      <c r="BK203" s="645">
        <f t="shared" si="141"/>
        <v>0</v>
      </c>
      <c r="BL203" s="640"/>
      <c r="BM203" s="640"/>
      <c r="BN203" s="646"/>
      <c r="BO203" s="644"/>
      <c r="BP203" s="645"/>
      <c r="BQ203" s="645"/>
      <c r="BR203" s="645">
        <f t="shared" si="142"/>
        <v>0</v>
      </c>
      <c r="BS203" s="640"/>
      <c r="BT203" s="640"/>
      <c r="BU203" s="646"/>
      <c r="BV203" s="644"/>
      <c r="BW203" s="645"/>
      <c r="BX203" s="645"/>
      <c r="BY203" s="645">
        <f t="shared" si="143"/>
        <v>0</v>
      </c>
      <c r="BZ203" s="640"/>
      <c r="CA203" s="640"/>
      <c r="CB203" s="646"/>
      <c r="CC203" s="644"/>
      <c r="CD203" s="645"/>
      <c r="CE203" s="645"/>
      <c r="CF203" s="645">
        <f t="shared" si="144"/>
        <v>0</v>
      </c>
      <c r="CG203" s="640"/>
      <c r="CH203" s="640"/>
      <c r="CI203" s="646"/>
      <c r="CJ203" s="644"/>
      <c r="CK203" s="645"/>
      <c r="CL203" s="645"/>
      <c r="CM203" s="645">
        <f t="shared" si="145"/>
        <v>0</v>
      </c>
      <c r="CN203" s="640"/>
      <c r="CO203" s="640"/>
      <c r="CP203" s="646"/>
      <c r="CQ203" s="644"/>
      <c r="CR203" s="645"/>
      <c r="CS203" s="645"/>
      <c r="CT203" s="645">
        <f t="shared" si="146"/>
        <v>0</v>
      </c>
      <c r="CU203" s="640"/>
      <c r="CV203" s="640"/>
      <c r="CW203" s="646"/>
      <c r="CX203" s="647"/>
      <c r="CY203" s="645"/>
      <c r="CZ203" s="645"/>
      <c r="DA203" s="645">
        <f t="shared" si="147"/>
        <v>0</v>
      </c>
      <c r="DB203" s="640"/>
      <c r="DC203" s="640"/>
      <c r="DD203" s="640"/>
      <c r="DE203" s="645"/>
      <c r="DF203" s="645"/>
      <c r="DG203" s="645"/>
      <c r="DH203" s="645">
        <f t="shared" si="148"/>
        <v>0</v>
      </c>
      <c r="DI203" s="640"/>
      <c r="DJ203" s="640"/>
      <c r="DK203" s="646"/>
      <c r="DL203" s="648">
        <f t="shared" ca="1" si="152"/>
        <v>0</v>
      </c>
      <c r="DM203" s="640">
        <f>DN203*Довідники!$H$2</f>
        <v>0</v>
      </c>
      <c r="DN203" s="645">
        <f t="shared" si="149"/>
        <v>0</v>
      </c>
      <c r="DO203" s="642" t="str">
        <f t="shared" si="150"/>
        <v xml:space="preserve"> </v>
      </c>
      <c r="DP203" s="649"/>
      <c r="DQ203" s="639"/>
      <c r="DR203" s="646" t="str">
        <f t="shared" si="151"/>
        <v/>
      </c>
      <c r="DS203" s="635"/>
      <c r="DT203" s="648"/>
      <c r="DU203" s="640" t="str">
        <f>IF(B203&lt;&gt;"",титул!E39,"")</f>
        <v/>
      </c>
      <c r="DV203" s="640"/>
      <c r="DW203" s="641"/>
      <c r="DX203" s="639"/>
      <c r="DY203" s="640"/>
      <c r="DZ203" s="641"/>
      <c r="EA203" s="635"/>
      <c r="ED203" s="186">
        <f t="shared" ref="ED203:ED266" ca="1" si="161">IF(AND(A203&lt;&gt;"",OR(U203&gt;0,V203&gt;0,W203&lt;&gt;"",X203&lt;&gt;"",AB203&gt;0,AC203&gt;0,AD203&lt;&gt;"",AE203&lt;&gt;"")),1,0)</f>
        <v>0</v>
      </c>
      <c r="EE203" s="186">
        <f t="shared" ref="EE203:EE266" ca="1" si="162">IF(AND(A203&lt;&gt;"",OR(AI203&gt;0,AJ203&gt;0,AK203&lt;&gt;"",AL203&lt;&gt;"",AP203&gt;0,AQ203&gt;0,AR203&lt;&gt;"",AS203&lt;&gt;"")),1,0)</f>
        <v>0</v>
      </c>
      <c r="EF203" s="186">
        <f t="shared" ref="EF203:EF266" ca="1" si="163">IF(AND(A203&lt;&gt;"",OR(AW203&gt;0,AX203&gt;0,AY203&lt;&gt;"",AZ203&lt;&gt;"",BD203&gt;0,BE203&gt;0,BF203&lt;&gt;"",BG203&lt;&gt;"")),1,0)</f>
        <v>0</v>
      </c>
      <c r="EG203" s="186">
        <f t="shared" ref="EG203:EG266" ca="1" si="164">IF(AND(A203&lt;&gt;"",OR(BK203&gt;0,BL203&gt;0,BM203&lt;&gt;"",BN203&lt;&gt;"",BR203&gt;0,BS203&gt;0,BT203&lt;&gt;"",BU203&lt;&gt;"")),1,0)</f>
        <v>0</v>
      </c>
      <c r="EH203" s="186">
        <f t="shared" ref="EH203:EH266" ca="1" si="165">IF(AND(A203&lt;&gt;"",OR(BY203&gt;0,BZ203&gt;0,CA203&lt;&gt;"",CB203&lt;&gt;"",CF203&gt;0,CG203&gt;0,CH203&lt;&gt;"",CI203&lt;&gt;"")),1,0)</f>
        <v>0</v>
      </c>
      <c r="EI203" s="186">
        <f t="shared" ref="EI203:EI266" ca="1" si="166">IF(AND(A203&lt;&gt;"",OR(CM203&gt;0,CN203&gt;0,CO203&lt;&gt;"",CP203&lt;&gt;"",CT203&gt;0,CU203&gt;0,CV203&lt;&gt;"",CW203&lt;&gt;"")),1,0)</f>
        <v>0</v>
      </c>
      <c r="EJ203" s="186">
        <f t="shared" ref="EJ203:EJ266" ca="1" si="167">IF(AND(A203&lt;&gt;"",OR(DA203&gt;0,DB203&gt;0,DC203&lt;&gt;"",DD203&lt;&gt;"",DH203&gt;0,DI203&gt;0,DJ203&lt;&gt;"",DK203&lt;&gt;"")),1,0)</f>
        <v>0</v>
      </c>
      <c r="EL203" s="186" t="str">
        <f ca="1">IF(OR(AND(TRIM(B203)&lt;&gt;"",OR(IF(UPPER(титул!AR39)="ЗАХИСТ",E203=0,E203&lt;&gt;0),D203="")),F203&lt;&gt;"",G203&lt;&gt;"",H203&lt;&gt;"",I203&lt;&gt;"",L203&gt;0,J203&gt;0,K203&lt;&gt;"",ISNA(C203)), "!", "")</f>
        <v/>
      </c>
      <c r="EM203" s="186" t="str">
        <f t="shared" si="155"/>
        <v/>
      </c>
      <c r="EN203" s="186" t="str" cm="1">
        <f t="array" ref="EN203">IF(OR(SUM(ISTEXT(R203:T203)*1,ISNUMBER(W203:X203)*1)&gt;0,SUM(ISTEXT(Y203:AA203)*1,ISNUMBER(AD203:AE203)*1)&gt;0,SUM(ISTEXT(AF203:AH203)*1,ISNUMBER(AK203:AL203)*1)&gt;0,SUM(ISTEXT(AM203:AO203)*1,ISNUMBER(AR203:AS203)*1)&gt;0,SUM(ISTEXT(AT203:AV203)*1,ISNUMBER(AY203:AZ203)*1)&gt;0,SUM(ISTEXT(BA203:BC203)*1,ISNUMBER(BF203:BG203)*1)&gt;0,SUM(ISTEXT(BH203:BJ203)*1,ISNUMBER(BM203:BN203)*1)&gt;0,SUM(ISTEXT(BO203:BQ203)*1,ISNUMBER(BT203:BU203)*1)&gt;0,SUM(ISTEXT(BV203:BX203)*1,ISNUMBER(CA203:CB203)*1)&gt;0,SUM(ISTEXT(CC203:CE203)*1,ISNUMBER(CH203:CI203)*1)&gt;0,SUM(ISTEXT(CJ203:CL203)*1,ISNUMBER(CO203:CP203)*1)&gt;0,SUM(ISTEXT(CQ203:CS203)*1,ISNUMBER(CV203:CW203)*1)&gt;0),"!","")</f>
        <v/>
      </c>
      <c r="EO203" s="186"/>
      <c r="EP203" s="74" t="str">
        <f t="shared" ref="EP203:EP266" ca="1" si="168">IF(OR($EL203&lt;&gt;"",$EM203&lt;&gt;"",$EN203&lt;&gt;"",$EO203&lt;&gt;""),ROW($A203)&amp;";","")</f>
        <v/>
      </c>
    </row>
    <row r="204" spans="1:146" x14ac:dyDescent="0.2">
      <c r="A204" s="635" t="e">
        <f ca="1">IF(AND(TRIM($B204)&lt;&gt;"",$E204&lt;&gt;"",$EP204=""),MAX($A$112:A203)+1,"")</f>
        <v>#NAME?</v>
      </c>
      <c r="B204" s="636" t="str">
        <f>IF(титул!AH40&lt;&gt;"",титул!AH40,"")</f>
        <v>Кваліфікаційна робота</v>
      </c>
      <c r="C204" s="636">
        <f>IF(ISBLANK(D204)=FALSE,VLOOKUP(D204,Довідники!$B$2:$C$45,2,FALSE),"")</f>
        <v>34</v>
      </c>
      <c r="D204" s="637" t="s">
        <v>249</v>
      </c>
      <c r="E204" s="638">
        <f>IF(UPPER(титул!AR40)="ЗАХИСТ",COUNTIF(титул!B23:BA28,"Д")*Довідники!$K$34,0)</f>
        <v>15</v>
      </c>
      <c r="F204" s="639" t="str">
        <f>_xlfn.CONCAT(IF($X204=Довідники!$E$4,$R$4&amp;",",""),IF($AE204=Довідники!$E$4,$Y$4&amp;",",""),IF($AL204=Довідники!$E$4,$AF$4&amp;",",""),IF($AS204=Довідники!$E$4,$AM$4&amp;",",""),IF($AZ204=Довідники!$E$4,$AT$4&amp;",",""),IF($BG204=Довідники!$E$4,$BA$4&amp;",",""),IF($BN204=Довідники!$E$4,$BH$4&amp;",",""),IF($BU204=Довідники!$E$4,$BO$4&amp;",",""),IF($CB204=Довідники!$E$4,$BV$4&amp;",",""),IF($CI204=Довідники!$E$4,$CC$4&amp;",",""),IF($CP204=Довідники!$E$4,$CJ$4&amp;",",""),IF($CW204=Довідники!$E$4,$CQ$4&amp;",",""),IF($DD204=Довідники!$E$4,$CX$4&amp;",",""),IF($DK204=Довідники!$E$4,$DE$4&amp;",",""))</f>
        <v/>
      </c>
      <c r="G204" s="639" t="str">
        <f>_xlfn.CONCAT(IF($X204=Довідники!$E$3,$R$4&amp;",",""),IF($X204=Довідники!$E$5,$R$4&amp;"*,",""),IF($AE204=Довідники!$E$3,$Y$4&amp;",",""),IF($AE204=Довідники!$E$5,$Y$4&amp;"*,",""),IF($AL204=Довідники!$E$3,$AF$4&amp;",",""),IF($AL204=Довідники!$E$5,$AF$4&amp;"*,",""),IF($AS204=Довідники!$E$3,$AM$4&amp;",",""),IF($AS204=Довідники!$E$5,$AM$4&amp;"*,",""),IF($AZ204=Довідники!$E$3,$AT$4&amp;",",""),IF($AZ204=Довідники!$E$5,$AT$4&amp;"*,",""),IF($BG204=Довідники!$E$3,$BA$4&amp;",",""),IF($BG204=Довідники!$E$5,$BA$4&amp;"*,",""),IF($BN204=Довідники!$E$3,$BH$4&amp;",",""),IF($BN204=Довідники!$E$5,$BH$4&amp;"*,",""),IF($BU204=Довідники!$E$3,$BO$4&amp;",",""),IF($BU204=Довідники!$E$5,$BO$4&amp;"*,",""),IF($CB204=Довідники!$E$3,$BV$4&amp;",",""),IF($CB204=Довідники!$E$5,$BV$4&amp;"*,",""),IF($CI204=Довідники!$E$3,$CC$4&amp;",",""),IF($CI204=Довідники!$E$5,$CC$4&amp;"*,",""),IF($CP204=Довідники!$E$3,$CJ$4&amp;",",""),IF($CP204=Довідники!$E$5,$CJ$4&amp;"*,",""),IF($CW204=Довідники!$E$3,$CQ$4&amp;",",""),IF($CW204=Довідники!$E$5,$CQ$4&amp;"*,",""),IF($DD204=Довідники!$E$3,$CX$4&amp;",",""),IF($DD204=Довідники!$E$5,$CX$4&amp;"*,",""),IF($DK204=Довідники!$E$3,$DE$4&amp;",",""),IF($DK204=Довідники!$E$5,$DE$4&amp;"*,",""))</f>
        <v/>
      </c>
      <c r="H204" s="639" t="str">
        <f>_xlfn.CONCAT(IF($W204=Довідники!$N$4,$R$4&amp;",",""),IF($AD204=Довідники!$N$4,$Y$4&amp;",",""),IF($AK204=Довідники!$N$4,$AF$4&amp;",",""),IF($AR204=Довідники!$N$4,$AM$4&amp;",",""),IF($AY204=Довідники!$N$4,$AT$4&amp;",",""),IF($BF204=Довідники!$N$4,$BA$4&amp;",",""),IF($BM204=Довідники!$N$4,$BH$4&amp;",",""),IF($BT204=Довідники!$N$4,$BO$4&amp;",",""),IF($CA204=Довідники!$N$4,$BV$4&amp;",",""),IF($CH204=Довідники!$N$4,$CC$4&amp;",",""),IF($CO204=Довідники!$N$4,$CJ$4&amp;",",""),IF($CV204=Довідники!$N$4,$CQ$4&amp;",",""),IF($DC204=Довідники!$N$4,$CX$4&amp;",",""),IF($DJ204=Довідники!$N$4,$DE$4&amp;",",""))</f>
        <v/>
      </c>
      <c r="I204" s="639" t="str">
        <f>_xlfn.CONCAT(IF($W204=Довідники!$N$3,$R$4&amp;",",""),IF($AD204=Довідники!$N$3,$Y$4&amp;",",""),IF($AK204=Довідники!$N$3,$AF$4&amp;",",""),IF($AR204=Довідники!$N$3,$AM$4&amp;",",""),IF($AY204=Довідники!$N$3,$AT$4&amp;",",""),IF($BF204=Довідники!$N$3,$BA$4&amp;",",""),IF($BM204=Довідники!$N$3,$BH$4&amp;",",""),IF($BT204=Довідники!$N$3,$BO$4&amp;",",""),IF($CA204=Довідники!$N$3,$BV$4&amp;",",""),IF($CH204=Довідники!$N$3,$CC$4&amp;",",""),IF($CO204=Довідники!$N$3,$CJ$4&amp;",",""),IF($CV204=Довідники!$N$3,$CQ$4&amp;",",""),IF($DC204=Довідники!$N$3,$CX$4&amp;",",""),IF($DJ204=Довідники!$N$3,$DE$4&amp;",",""))</f>
        <v/>
      </c>
      <c r="J204" s="639"/>
      <c r="K204" s="639"/>
      <c r="L204" s="639">
        <f t="shared" ca="1" si="156"/>
        <v>0</v>
      </c>
      <c r="M204" s="640">
        <f t="shared" ca="1" si="157"/>
        <v>0</v>
      </c>
      <c r="N204" s="640">
        <f t="shared" ca="1" si="158"/>
        <v>0</v>
      </c>
      <c r="O204" s="641">
        <f t="shared" ca="1" si="159"/>
        <v>0</v>
      </c>
      <c r="P204" s="642">
        <f t="shared" ca="1" si="160"/>
        <v>0</v>
      </c>
      <c r="Q204" s="643" t="str">
        <f ca="1">IF(IF(TRIM(P204)="",FALSE,OR($P204&lt;Довідники!$J$8,$P204&gt;Довідники!$K$8)),"!","")</f>
        <v>!</v>
      </c>
      <c r="R204" s="644"/>
      <c r="S204" s="645"/>
      <c r="T204" s="645"/>
      <c r="U204" s="645">
        <f t="shared" si="135"/>
        <v>0</v>
      </c>
      <c r="V204" s="640"/>
      <c r="W204" s="640"/>
      <c r="X204" s="646"/>
      <c r="Y204" s="644"/>
      <c r="Z204" s="645"/>
      <c r="AA204" s="645"/>
      <c r="AB204" s="645">
        <f t="shared" si="136"/>
        <v>0</v>
      </c>
      <c r="AC204" s="640"/>
      <c r="AD204" s="640"/>
      <c r="AE204" s="646"/>
      <c r="AF204" s="644"/>
      <c r="AG204" s="645"/>
      <c r="AH204" s="645"/>
      <c r="AI204" s="645">
        <f t="shared" si="137"/>
        <v>0</v>
      </c>
      <c r="AJ204" s="640"/>
      <c r="AK204" s="640"/>
      <c r="AL204" s="646"/>
      <c r="AM204" s="644"/>
      <c r="AN204" s="645"/>
      <c r="AO204" s="645"/>
      <c r="AP204" s="645">
        <f t="shared" si="138"/>
        <v>0</v>
      </c>
      <c r="AQ204" s="640"/>
      <c r="AR204" s="640"/>
      <c r="AS204" s="646"/>
      <c r="AT204" s="644"/>
      <c r="AU204" s="645"/>
      <c r="AV204" s="645"/>
      <c r="AW204" s="645">
        <f t="shared" si="139"/>
        <v>0</v>
      </c>
      <c r="AX204" s="640"/>
      <c r="AY204" s="640"/>
      <c r="AZ204" s="646"/>
      <c r="BA204" s="644"/>
      <c r="BB204" s="645"/>
      <c r="BC204" s="645"/>
      <c r="BD204" s="645">
        <f t="shared" si="140"/>
        <v>0</v>
      </c>
      <c r="BE204" s="640"/>
      <c r="BF204" s="640"/>
      <c r="BG204" s="646"/>
      <c r="BH204" s="644"/>
      <c r="BI204" s="645"/>
      <c r="BJ204" s="645"/>
      <c r="BK204" s="645">
        <f t="shared" si="141"/>
        <v>0</v>
      </c>
      <c r="BL204" s="640"/>
      <c r="BM204" s="640"/>
      <c r="BN204" s="646"/>
      <c r="BO204" s="644"/>
      <c r="BP204" s="645"/>
      <c r="BQ204" s="645"/>
      <c r="BR204" s="645">
        <f t="shared" si="142"/>
        <v>0</v>
      </c>
      <c r="BS204" s="640"/>
      <c r="BT204" s="640"/>
      <c r="BU204" s="646"/>
      <c r="BV204" s="644"/>
      <c r="BW204" s="645"/>
      <c r="BX204" s="645"/>
      <c r="BY204" s="645">
        <f t="shared" si="143"/>
        <v>0</v>
      </c>
      <c r="BZ204" s="640"/>
      <c r="CA204" s="640"/>
      <c r="CB204" s="646"/>
      <c r="CC204" s="644"/>
      <c r="CD204" s="645"/>
      <c r="CE204" s="645"/>
      <c r="CF204" s="645">
        <f t="shared" si="144"/>
        <v>0</v>
      </c>
      <c r="CG204" s="640"/>
      <c r="CH204" s="640"/>
      <c r="CI204" s="646"/>
      <c r="CJ204" s="644"/>
      <c r="CK204" s="645"/>
      <c r="CL204" s="645"/>
      <c r="CM204" s="645">
        <f t="shared" si="145"/>
        <v>0</v>
      </c>
      <c r="CN204" s="640"/>
      <c r="CO204" s="640"/>
      <c r="CP204" s="646"/>
      <c r="CQ204" s="644"/>
      <c r="CR204" s="645"/>
      <c r="CS204" s="645"/>
      <c r="CT204" s="645">
        <f t="shared" si="146"/>
        <v>0</v>
      </c>
      <c r="CU204" s="640"/>
      <c r="CV204" s="640"/>
      <c r="CW204" s="646"/>
      <c r="CX204" s="647"/>
      <c r="CY204" s="645"/>
      <c r="CZ204" s="645"/>
      <c r="DA204" s="645">
        <f t="shared" si="147"/>
        <v>0</v>
      </c>
      <c r="DB204" s="640"/>
      <c r="DC204" s="640"/>
      <c r="DD204" s="640"/>
      <c r="DE204" s="645"/>
      <c r="DF204" s="645"/>
      <c r="DG204" s="645"/>
      <c r="DH204" s="645">
        <f t="shared" si="148"/>
        <v>0</v>
      </c>
      <c r="DI204" s="640"/>
      <c r="DJ204" s="640"/>
      <c r="DK204" s="646"/>
      <c r="DL204" s="648">
        <f t="shared" ca="1" si="152"/>
        <v>450</v>
      </c>
      <c r="DM204" s="640">
        <f>DN204*Довідники!$H$2</f>
        <v>450</v>
      </c>
      <c r="DN204" s="645">
        <f t="shared" si="149"/>
        <v>15</v>
      </c>
      <c r="DO204" s="642">
        <f t="shared" ca="1" si="150"/>
        <v>1</v>
      </c>
      <c r="DP204" s="649"/>
      <c r="DQ204" s="639"/>
      <c r="DR204" s="646" t="str">
        <f t="shared" si="151"/>
        <v/>
      </c>
      <c r="DS204" s="635"/>
      <c r="DT204" s="648"/>
      <c r="DU204" s="640">
        <f>IF(B204&lt;&gt;"",титул!E40,"")</f>
        <v>5</v>
      </c>
      <c r="DV204" s="640"/>
      <c r="DW204" s="641"/>
      <c r="DX204" s="639"/>
      <c r="DY204" s="640"/>
      <c r="DZ204" s="641"/>
      <c r="EA204" s="635"/>
      <c r="ED204" s="186" t="e">
        <f t="shared" ca="1" si="161"/>
        <v>#NAME?</v>
      </c>
      <c r="EE204" s="186" t="e">
        <f t="shared" ca="1" si="162"/>
        <v>#NAME?</v>
      </c>
      <c r="EF204" s="186" t="e">
        <f t="shared" ca="1" si="163"/>
        <v>#NAME?</v>
      </c>
      <c r="EG204" s="186" t="e">
        <f t="shared" ca="1" si="164"/>
        <v>#NAME?</v>
      </c>
      <c r="EH204" s="186" t="e">
        <f t="shared" ca="1" si="165"/>
        <v>#NAME?</v>
      </c>
      <c r="EI204" s="186" t="e">
        <f t="shared" ca="1" si="166"/>
        <v>#NAME?</v>
      </c>
      <c r="EJ204" s="186" t="e">
        <f t="shared" ca="1" si="167"/>
        <v>#NAME?</v>
      </c>
      <c r="EL204" s="186" t="str">
        <f ca="1">IF(OR(AND(TRIM(B204)&lt;&gt;"",OR(IF(UPPER(титул!AR40)="ЗАХИСТ",E204=0,E204&lt;&gt;0),D204="")),F204&lt;&gt;"",G204&lt;&gt;"",H204&lt;&gt;"",I204&lt;&gt;"",L204&gt;0,J204&gt;0,K204&lt;&gt;"",ISNA(C204)), "!", "")</f>
        <v/>
      </c>
      <c r="EM204" s="186" t="str">
        <f t="shared" si="155"/>
        <v/>
      </c>
      <c r="EN204" s="186" t="str" cm="1">
        <f t="array" ref="EN204">IF(OR(SUM(ISTEXT(R204:T204)*1,ISNUMBER(W204:X204)*1)&gt;0,SUM(ISTEXT(Y204:AA204)*1,ISNUMBER(AD204:AE204)*1)&gt;0,SUM(ISTEXT(AF204:AH204)*1,ISNUMBER(AK204:AL204)*1)&gt;0,SUM(ISTEXT(AM204:AO204)*1,ISNUMBER(AR204:AS204)*1)&gt;0,SUM(ISTEXT(AT204:AV204)*1,ISNUMBER(AY204:AZ204)*1)&gt;0,SUM(ISTEXT(BA204:BC204)*1,ISNUMBER(BF204:BG204)*1)&gt;0,SUM(ISTEXT(BH204:BJ204)*1,ISNUMBER(BM204:BN204)*1)&gt;0,SUM(ISTEXT(BO204:BQ204)*1,ISNUMBER(BT204:BU204)*1)&gt;0,SUM(ISTEXT(BV204:BX204)*1,ISNUMBER(CA204:CB204)*1)&gt;0,SUM(ISTEXT(CC204:CE204)*1,ISNUMBER(CH204:CI204)*1)&gt;0,SUM(ISTEXT(CJ204:CL204)*1,ISNUMBER(CO204:CP204)*1)&gt;0,SUM(ISTEXT(CQ204:CS204)*1,ISNUMBER(CV204:CW204)*1)&gt;0),"!","")</f>
        <v/>
      </c>
      <c r="EO204" s="186"/>
      <c r="EP204" s="74" t="str">
        <f t="shared" ca="1" si="168"/>
        <v/>
      </c>
    </row>
    <row r="205" spans="1:146" ht="13.5" thickBot="1" x14ac:dyDescent="0.25">
      <c r="A205" s="650" t="e">
        <f ca="1">IF(AND(TRIM($B205)&lt;&gt;"",$E205&lt;&gt;"",$EP205=""),MAX($A$112:A204)+1,"")</f>
        <v>#NAME?</v>
      </c>
      <c r="B205" s="651" t="str">
        <f>IF(титул!AH41&lt;&gt;"",титул!AH41,"")</f>
        <v>Атестаційний екзамен</v>
      </c>
      <c r="C205" s="651">
        <f>IF(ISBLANK(D205)=FALSE,VLOOKUP(D205,Довідники!$B$2:$C$45,2,FALSE),"")</f>
        <v>34</v>
      </c>
      <c r="D205" s="652" t="s">
        <v>249</v>
      </c>
      <c r="E205" s="653">
        <f>IF(UPPER(титул!AR41)="ЗАХИСТ",COUNTIF(титул!B24:BA29,"Д")*Довідники!$K$34,0)</f>
        <v>0</v>
      </c>
      <c r="F205" s="654" t="str">
        <f>_xlfn.CONCAT(IF($X205=Довідники!$E$4,$R$4&amp;",",""),IF($AE205=Довідники!$E$4,$Y$4&amp;",",""),IF($AL205=Довідники!$E$4,$AF$4&amp;",",""),IF($AS205=Довідники!$E$4,$AM$4&amp;",",""),IF($AZ205=Довідники!$E$4,$AT$4&amp;",",""),IF($BG205=Довідники!$E$4,$BA$4&amp;",",""),IF($BN205=Довідники!$E$4,$BH$4&amp;",",""),IF($BU205=Довідники!$E$4,$BO$4&amp;",",""),IF($CB205=Довідники!$E$4,$BV$4&amp;",",""),IF($CI205=Довідники!$E$4,$CC$4&amp;",",""),IF($CP205=Довідники!$E$4,$CJ$4&amp;",",""),IF($CW205=Довідники!$E$4,$CQ$4&amp;",",""),IF($DD205=Довідники!$E$4,$CX$4&amp;",",""),IF($DK205=Довідники!$E$4,$DE$4&amp;",",""))</f>
        <v/>
      </c>
      <c r="G205" s="654" t="str">
        <f>_xlfn.CONCAT(IF($X205=Довідники!$E$3,$R$4&amp;",",""),IF($X205=Довідники!$E$5,$R$4&amp;"*,",""),IF($AE205=Довідники!$E$3,$Y$4&amp;",",""),IF($AE205=Довідники!$E$5,$Y$4&amp;"*,",""),IF($AL205=Довідники!$E$3,$AF$4&amp;",",""),IF($AL205=Довідники!$E$5,$AF$4&amp;"*,",""),IF($AS205=Довідники!$E$3,$AM$4&amp;",",""),IF($AS205=Довідники!$E$5,$AM$4&amp;"*,",""),IF($AZ205=Довідники!$E$3,$AT$4&amp;",",""),IF($AZ205=Довідники!$E$5,$AT$4&amp;"*,",""),IF($BG205=Довідники!$E$3,$BA$4&amp;",",""),IF($BG205=Довідники!$E$5,$BA$4&amp;"*,",""),IF($BN205=Довідники!$E$3,$BH$4&amp;",",""),IF($BN205=Довідники!$E$5,$BH$4&amp;"*,",""),IF($BU205=Довідники!$E$3,$BO$4&amp;",",""),IF($BU205=Довідники!$E$5,$BO$4&amp;"*,",""),IF($CB205=Довідники!$E$3,$BV$4&amp;",",""),IF($CB205=Довідники!$E$5,$BV$4&amp;"*,",""),IF($CI205=Довідники!$E$3,$CC$4&amp;",",""),IF($CI205=Довідники!$E$5,$CC$4&amp;"*,",""),IF($CP205=Довідники!$E$3,$CJ$4&amp;",",""),IF($CP205=Довідники!$E$5,$CJ$4&amp;"*,",""),IF($CW205=Довідники!$E$3,$CQ$4&amp;",",""),IF($CW205=Довідники!$E$5,$CQ$4&amp;"*,",""),IF($DD205=Довідники!$E$3,$CX$4&amp;",",""),IF($DD205=Довідники!$E$5,$CX$4&amp;"*,",""),IF($DK205=Довідники!$E$3,$DE$4&amp;",",""),IF($DK205=Довідники!$E$5,$DE$4&amp;"*,",""))</f>
        <v/>
      </c>
      <c r="H205" s="654" t="str">
        <f>_xlfn.CONCAT(IF($W205=Довідники!$N$4,$R$4&amp;",",""),IF($AD205=Довідники!$N$4,$Y$4&amp;",",""),IF($AK205=Довідники!$N$4,$AF$4&amp;",",""),IF($AR205=Довідники!$N$4,$AM$4&amp;",",""),IF($AY205=Довідники!$N$4,$AT$4&amp;",",""),IF($BF205=Довідники!$N$4,$BA$4&amp;",",""),IF($BM205=Довідники!$N$4,$BH$4&amp;",",""),IF($BT205=Довідники!$N$4,$BO$4&amp;",",""),IF($CA205=Довідники!$N$4,$BV$4&amp;",",""),IF($CH205=Довідники!$N$4,$CC$4&amp;",",""),IF($CO205=Довідники!$N$4,$CJ$4&amp;",",""),IF($CV205=Довідники!$N$4,$CQ$4&amp;",",""),IF($DC205=Довідники!$N$4,$CX$4&amp;",",""),IF($DJ205=Довідники!$N$4,$DE$4&amp;",",""))</f>
        <v/>
      </c>
      <c r="I205" s="654" t="str">
        <f>_xlfn.CONCAT(IF($W205=Довідники!$N$3,$R$4&amp;",",""),IF($AD205=Довідники!$N$3,$Y$4&amp;",",""),IF($AK205=Довідники!$N$3,$AF$4&amp;",",""),IF($AR205=Довідники!$N$3,$AM$4&amp;",",""),IF($AY205=Довідники!$N$3,$AT$4&amp;",",""),IF($BF205=Довідники!$N$3,$BA$4&amp;",",""),IF($BM205=Довідники!$N$3,$BH$4&amp;",",""),IF($BT205=Довідники!$N$3,$BO$4&amp;",",""),IF($CA205=Довідники!$N$3,$BV$4&amp;",",""),IF($CH205=Довідники!$N$3,$CC$4&amp;",",""),IF($CO205=Довідники!$N$3,$CJ$4&amp;",",""),IF($CV205=Довідники!$N$3,$CQ$4&amp;",",""),IF($DC205=Довідники!$N$3,$CX$4&amp;",",""),IF($DJ205=Довідники!$N$3,$DE$4&amp;",",""))</f>
        <v/>
      </c>
      <c r="J205" s="654"/>
      <c r="K205" s="654"/>
      <c r="L205" s="654">
        <f t="shared" ca="1" si="156"/>
        <v>0</v>
      </c>
      <c r="M205" s="655">
        <f t="shared" ca="1" si="157"/>
        <v>0</v>
      </c>
      <c r="N205" s="655">
        <f t="shared" ca="1" si="158"/>
        <v>0</v>
      </c>
      <c r="O205" s="656">
        <f t="shared" ca="1" si="159"/>
        <v>0</v>
      </c>
      <c r="P205" s="657" t="str">
        <f t="shared" si="160"/>
        <v/>
      </c>
      <c r="Q205" s="658" t="str">
        <f>IF(IF(TRIM(P205)="",FALSE,OR($P205&lt;Довідники!$J$8,$P205&gt;Довідники!$K$8)),"!","")</f>
        <v/>
      </c>
      <c r="R205" s="659"/>
      <c r="S205" s="660"/>
      <c r="T205" s="660"/>
      <c r="U205" s="660">
        <f t="shared" si="135"/>
        <v>0</v>
      </c>
      <c r="V205" s="655"/>
      <c r="W205" s="655"/>
      <c r="X205" s="661"/>
      <c r="Y205" s="659"/>
      <c r="Z205" s="660"/>
      <c r="AA205" s="660"/>
      <c r="AB205" s="660">
        <f t="shared" si="136"/>
        <v>0</v>
      </c>
      <c r="AC205" s="655"/>
      <c r="AD205" s="655"/>
      <c r="AE205" s="661"/>
      <c r="AF205" s="659"/>
      <c r="AG205" s="660"/>
      <c r="AH205" s="660"/>
      <c r="AI205" s="660">
        <f t="shared" si="137"/>
        <v>0</v>
      </c>
      <c r="AJ205" s="655"/>
      <c r="AK205" s="655"/>
      <c r="AL205" s="661"/>
      <c r="AM205" s="659"/>
      <c r="AN205" s="660"/>
      <c r="AO205" s="660"/>
      <c r="AP205" s="660">
        <f t="shared" si="138"/>
        <v>0</v>
      </c>
      <c r="AQ205" s="655"/>
      <c r="AR205" s="655"/>
      <c r="AS205" s="661"/>
      <c r="AT205" s="659"/>
      <c r="AU205" s="660"/>
      <c r="AV205" s="660"/>
      <c r="AW205" s="660">
        <f t="shared" si="139"/>
        <v>0</v>
      </c>
      <c r="AX205" s="655"/>
      <c r="AY205" s="655"/>
      <c r="AZ205" s="661"/>
      <c r="BA205" s="659"/>
      <c r="BB205" s="660"/>
      <c r="BC205" s="660"/>
      <c r="BD205" s="660">
        <f t="shared" si="140"/>
        <v>0</v>
      </c>
      <c r="BE205" s="655"/>
      <c r="BF205" s="655"/>
      <c r="BG205" s="661"/>
      <c r="BH205" s="659"/>
      <c r="BI205" s="660"/>
      <c r="BJ205" s="660"/>
      <c r="BK205" s="660">
        <f t="shared" si="141"/>
        <v>0</v>
      </c>
      <c r="BL205" s="655"/>
      <c r="BM205" s="655"/>
      <c r="BN205" s="661"/>
      <c r="BO205" s="659"/>
      <c r="BP205" s="660"/>
      <c r="BQ205" s="660"/>
      <c r="BR205" s="660">
        <f t="shared" si="142"/>
        <v>0</v>
      </c>
      <c r="BS205" s="655"/>
      <c r="BT205" s="655"/>
      <c r="BU205" s="661"/>
      <c r="BV205" s="659"/>
      <c r="BW205" s="660"/>
      <c r="BX205" s="660"/>
      <c r="BY205" s="660">
        <f t="shared" si="143"/>
        <v>0</v>
      </c>
      <c r="BZ205" s="655"/>
      <c r="CA205" s="655"/>
      <c r="CB205" s="661"/>
      <c r="CC205" s="659"/>
      <c r="CD205" s="660"/>
      <c r="CE205" s="660"/>
      <c r="CF205" s="660">
        <f t="shared" si="144"/>
        <v>0</v>
      </c>
      <c r="CG205" s="655"/>
      <c r="CH205" s="655"/>
      <c r="CI205" s="661"/>
      <c r="CJ205" s="659"/>
      <c r="CK205" s="660"/>
      <c r="CL205" s="660"/>
      <c r="CM205" s="660">
        <f t="shared" si="145"/>
        <v>0</v>
      </c>
      <c r="CN205" s="655"/>
      <c r="CO205" s="655"/>
      <c r="CP205" s="661"/>
      <c r="CQ205" s="659"/>
      <c r="CR205" s="660"/>
      <c r="CS205" s="660"/>
      <c r="CT205" s="660">
        <f t="shared" si="146"/>
        <v>0</v>
      </c>
      <c r="CU205" s="655"/>
      <c r="CV205" s="655"/>
      <c r="CW205" s="661"/>
      <c r="CX205" s="662"/>
      <c r="CY205" s="660"/>
      <c r="CZ205" s="660"/>
      <c r="DA205" s="660">
        <f t="shared" si="147"/>
        <v>0</v>
      </c>
      <c r="DB205" s="655"/>
      <c r="DC205" s="655"/>
      <c r="DD205" s="655"/>
      <c r="DE205" s="660"/>
      <c r="DF205" s="660"/>
      <c r="DG205" s="660"/>
      <c r="DH205" s="660">
        <f t="shared" si="148"/>
        <v>0</v>
      </c>
      <c r="DI205" s="655"/>
      <c r="DJ205" s="655"/>
      <c r="DK205" s="661"/>
      <c r="DL205" s="663">
        <f t="shared" ca="1" si="152"/>
        <v>0</v>
      </c>
      <c r="DM205" s="655">
        <f>DN205*Довідники!$H$2</f>
        <v>0</v>
      </c>
      <c r="DN205" s="660">
        <f t="shared" si="149"/>
        <v>0</v>
      </c>
      <c r="DO205" s="657" t="str">
        <f t="shared" si="150"/>
        <v xml:space="preserve"> </v>
      </c>
      <c r="DP205" s="664"/>
      <c r="DQ205" s="654"/>
      <c r="DR205" s="661" t="str">
        <f t="shared" si="151"/>
        <v/>
      </c>
      <c r="DS205" s="650"/>
      <c r="DT205" s="663"/>
      <c r="DU205" s="655">
        <f>IF(B205&lt;&gt;"",титул!E41,"")</f>
        <v>6</v>
      </c>
      <c r="DV205" s="655"/>
      <c r="DW205" s="656"/>
      <c r="DX205" s="654"/>
      <c r="DY205" s="655"/>
      <c r="DZ205" s="656"/>
      <c r="EA205" s="650"/>
      <c r="ED205" s="214" t="e">
        <f t="shared" ca="1" si="161"/>
        <v>#NAME?</v>
      </c>
      <c r="EE205" s="214" t="e">
        <f t="shared" ca="1" si="162"/>
        <v>#NAME?</v>
      </c>
      <c r="EF205" s="214" t="e">
        <f t="shared" ca="1" si="163"/>
        <v>#NAME?</v>
      </c>
      <c r="EG205" s="214" t="e">
        <f t="shared" ca="1" si="164"/>
        <v>#NAME?</v>
      </c>
      <c r="EH205" s="214" t="e">
        <f t="shared" ca="1" si="165"/>
        <v>#NAME?</v>
      </c>
      <c r="EI205" s="214" t="e">
        <f t="shared" ca="1" si="166"/>
        <v>#NAME?</v>
      </c>
      <c r="EJ205" s="214" t="e">
        <f t="shared" ca="1" si="167"/>
        <v>#NAME?</v>
      </c>
      <c r="EL205" s="217" t="str">
        <f ca="1">IF(OR(AND(TRIM(B205)&lt;&gt;"",OR(IF(UPPER(титул!AR41)="ЗАХИСТ",E205=0,E205&lt;&gt;0),D205="")),F205&lt;&gt;"",G205&lt;&gt;"",H205&lt;&gt;"",I205&lt;&gt;"",L205&gt;0,J205&gt;0,K205&lt;&gt;"",ISNA(C205)), "!", "")</f>
        <v/>
      </c>
      <c r="EM205" s="214" t="str">
        <f t="shared" si="155"/>
        <v/>
      </c>
      <c r="EN205" s="214" t="str" cm="1">
        <f t="array" ref="EN205">IF(OR(SUM(ISTEXT(R205:T205)*1,ISNUMBER(W205:X205)*1)&gt;0,SUM(ISTEXT(Y205:AA205)*1,ISNUMBER(AD205:AE205)*1)&gt;0,SUM(ISTEXT(AF205:AH205)*1,ISNUMBER(AK205:AL205)*1)&gt;0,SUM(ISTEXT(AM205:AO205)*1,ISNUMBER(AR205:AS205)*1)&gt;0,SUM(ISTEXT(AT205:AV205)*1,ISNUMBER(AY205:AZ205)*1)&gt;0,SUM(ISTEXT(BA205:BC205)*1,ISNUMBER(BF205:BG205)*1)&gt;0,SUM(ISTEXT(BH205:BJ205)*1,ISNUMBER(BM205:BN205)*1)&gt;0,SUM(ISTEXT(BO205:BQ205)*1,ISNUMBER(BT205:BU205)*1)&gt;0,SUM(ISTEXT(BV205:BX205)*1,ISNUMBER(CA205:CB205)*1)&gt;0,SUM(ISTEXT(CC205:CE205)*1,ISNUMBER(CH205:CI205)*1)&gt;0,SUM(ISTEXT(CJ205:CL205)*1,ISNUMBER(CO205:CP205)*1)&gt;0,SUM(ISTEXT(CQ205:CS205)*1,ISNUMBER(CV205:CW205)*1)&gt;0),"!","")</f>
        <v/>
      </c>
      <c r="EO205" s="214"/>
      <c r="EP205" s="74" t="str">
        <f t="shared" ca="1" si="168"/>
        <v/>
      </c>
    </row>
    <row r="206" spans="1:146" x14ac:dyDescent="0.2">
      <c r="A206" s="218" t="str">
        <f ca="1">IF(AND(TRIM($B206)&lt;&gt;"",$EP206=""),MAX($A$112:A205)+1,"")</f>
        <v/>
      </c>
      <c r="B206" s="325" t="str">
        <f>IF(титул!AR36="екзамен","Оглядові лекції з атестації: "&amp;титул!AH36,"")</f>
        <v/>
      </c>
      <c r="C206" s="325" t="str">
        <f>IF(ISBLANK(D206)=FALSE,VLOOKUP(D206,Довідники!$B$2:$C$45,2,FALSE),"")</f>
        <v/>
      </c>
      <c r="D206" s="187"/>
      <c r="E206" s="204"/>
      <c r="F206" s="665" t="str">
        <f>_xlfn.CONCAT(IF($X206=Довідники!$E$4,$R$4&amp;",",""),IF($AE206=Довідники!$E$4,$Y$4&amp;",",""),IF($AL206=Довідники!$E$4,$AF$4&amp;",",""),IF($AS206=Довідники!$E$4,$AM$4&amp;",",""),IF($AZ206=Довідники!$E$4,$AT$4&amp;",",""),IF($BG206=Довідники!$E$4,$BA$4&amp;",",""),IF($BN206=Довідники!$E$4,$BH$4&amp;",",""),IF($BU206=Довідники!$E$4,$BO$4&amp;",",""),IF($CB206=Довідники!$E$4,$BV$4&amp;",",""),IF($CI206=Довідники!$E$4,$CC$4&amp;",",""),IF($CP206=Довідники!$E$4,$CJ$4&amp;",",""),IF($CW206=Довідники!$E$4,$CQ$4&amp;",",""),IF($DD206=Довідники!$E$4,$CX$4&amp;",",""),IF($DK206=Довідники!$E$4,$DE$4&amp;",",""))</f>
        <v/>
      </c>
      <c r="G206" s="665" t="str">
        <f>_xlfn.CONCAT(IF($X206=Довідники!$E$3,$R$4&amp;",",""),IF($X206=Довідники!$E$5,$R$4&amp;"*,",""),IF($AE206=Довідники!$E$3,$Y$4&amp;",",""),IF($AE206=Довідники!$E$5,$Y$4&amp;"*,",""),IF($AL206=Довідники!$E$3,$AF$4&amp;",",""),IF($AL206=Довідники!$E$5,$AF$4&amp;"*,",""),IF($AS206=Довідники!$E$3,$AM$4&amp;",",""),IF($AS206=Довідники!$E$5,$AM$4&amp;"*,",""),IF($AZ206=Довідники!$E$3,$AT$4&amp;",",""),IF($AZ206=Довідники!$E$5,$AT$4&amp;"*,",""),IF($BG206=Довідники!$E$3,$BA$4&amp;",",""),IF($BG206=Довідники!$E$5,$BA$4&amp;"*,",""),IF($BN206=Довідники!$E$3,$BH$4&amp;",",""),IF($BN206=Довідники!$E$5,$BH$4&amp;"*,",""),IF($BU206=Довідники!$E$3,$BO$4&amp;",",""),IF($BU206=Довідники!$E$5,$BO$4&amp;"*,",""),IF($CB206=Довідники!$E$3,$BV$4&amp;",",""),IF($CB206=Довідники!$E$5,$BV$4&amp;"*,",""),IF($CI206=Довідники!$E$3,$CC$4&amp;",",""),IF($CI206=Довідники!$E$5,$CC$4&amp;"*,",""),IF($CP206=Довідники!$E$3,$CJ$4&amp;",",""),IF($CP206=Довідники!$E$5,$CJ$4&amp;"*,",""),IF($CW206=Довідники!$E$3,$CQ$4&amp;",",""),IF($CW206=Довідники!$E$5,$CQ$4&amp;"*,",""),IF($DD206=Довідники!$E$3,$CX$4&amp;",",""),IF($DD206=Довідники!$E$5,$CX$4&amp;"*,",""),IF($DK206=Довідники!$E$3,$DE$4&amp;",",""),IF($DK206=Довідники!$E$5,$DE$4&amp;"*,",""))</f>
        <v/>
      </c>
      <c r="H206" s="665" t="str">
        <f>_xlfn.CONCAT(IF($W206=Довідники!$N$4,$R$4&amp;",",""),IF($AD206=Довідники!$N$4,$Y$4&amp;",",""),IF($AK206=Довідники!$N$4,$AF$4&amp;",",""),IF($AR206=Довідники!$N$4,$AM$4&amp;",",""),IF($AY206=Довідники!$N$4,$AT$4&amp;",",""),IF($BF206=Довідники!$N$4,$BA$4&amp;",",""),IF($BM206=Довідники!$N$4,$BH$4&amp;",",""),IF($BT206=Довідники!$N$4,$BO$4&amp;",",""),IF($CA206=Довідники!$N$4,$BV$4&amp;",",""),IF($CH206=Довідники!$N$4,$CC$4&amp;",",""),IF($CO206=Довідники!$N$4,$CJ$4&amp;",",""),IF($CV206=Довідники!$N$4,$CQ$4&amp;",",""),IF($DC206=Довідники!$N$4,$CX$4&amp;",",""),IF($DJ206=Довідники!$N$4,$DE$4&amp;",",""))</f>
        <v/>
      </c>
      <c r="I206" s="665" t="str">
        <f>_xlfn.CONCAT(IF($W206=Довідники!$N$3,$R$4&amp;",",""),IF($AD206=Довідники!$N$3,$Y$4&amp;",",""),IF($AK206=Довідники!$N$3,$AF$4&amp;",",""),IF($AR206=Довідники!$N$3,$AM$4&amp;",",""),IF($AY206=Довідники!$N$3,$AT$4&amp;",",""),IF($BF206=Довідники!$N$3,$BA$4&amp;",",""),IF($BM206=Довідники!$N$3,$BH$4&amp;",",""),IF($BT206=Довідники!$N$3,$BO$4&amp;",",""),IF($CA206=Довідники!$N$3,$BV$4&amp;",",""),IF($CH206=Довідники!$N$3,$CC$4&amp;",",""),IF($CO206=Довідники!$N$3,$CJ$4&amp;",",""),IF($CV206=Довідники!$N$3,$CQ$4&amp;",",""),IF($DC206=Довідники!$N$3,$CX$4&amp;",",""),IF($DJ206=Довідники!$N$3,$DE$4&amp;",",""))</f>
        <v/>
      </c>
      <c r="J206" s="665"/>
      <c r="K206" s="665"/>
      <c r="L206" s="665">
        <f t="shared" ca="1" si="156"/>
        <v>0</v>
      </c>
      <c r="M206" s="188">
        <f t="shared" ca="1" si="157"/>
        <v>0</v>
      </c>
      <c r="N206" s="188">
        <f t="shared" ca="1" si="158"/>
        <v>0</v>
      </c>
      <c r="O206" s="666">
        <f t="shared" ca="1" si="159"/>
        <v>0</v>
      </c>
      <c r="P206" s="667" t="str">
        <f t="shared" si="160"/>
        <v/>
      </c>
      <c r="Q206" s="668" t="str">
        <f>IF(IF(TRIM(P206)="",FALSE,OR($P206&lt;Довідники!$J$8,$P206&gt;Довідники!$K$8)),"!","")</f>
        <v/>
      </c>
      <c r="R206" s="326"/>
      <c r="S206" s="190"/>
      <c r="T206" s="190"/>
      <c r="U206" s="190">
        <f t="shared" si="135"/>
        <v>0</v>
      </c>
      <c r="V206" s="188"/>
      <c r="W206" s="188"/>
      <c r="X206" s="327"/>
      <c r="Y206" s="326"/>
      <c r="Z206" s="190"/>
      <c r="AA206" s="190"/>
      <c r="AB206" s="190">
        <f t="shared" si="136"/>
        <v>0</v>
      </c>
      <c r="AC206" s="188"/>
      <c r="AD206" s="188"/>
      <c r="AE206" s="327"/>
      <c r="AF206" s="326"/>
      <c r="AG206" s="190"/>
      <c r="AH206" s="190"/>
      <c r="AI206" s="190">
        <f t="shared" si="137"/>
        <v>0</v>
      </c>
      <c r="AJ206" s="188"/>
      <c r="AK206" s="188"/>
      <c r="AL206" s="327"/>
      <c r="AM206" s="326"/>
      <c r="AN206" s="190"/>
      <c r="AO206" s="190"/>
      <c r="AP206" s="190">
        <f t="shared" si="138"/>
        <v>0</v>
      </c>
      <c r="AQ206" s="188"/>
      <c r="AR206" s="188"/>
      <c r="AS206" s="327"/>
      <c r="AT206" s="326"/>
      <c r="AU206" s="190"/>
      <c r="AV206" s="190"/>
      <c r="AW206" s="190">
        <f t="shared" si="139"/>
        <v>0</v>
      </c>
      <c r="AX206" s="188"/>
      <c r="AY206" s="188"/>
      <c r="AZ206" s="327"/>
      <c r="BA206" s="326"/>
      <c r="BB206" s="190"/>
      <c r="BC206" s="190"/>
      <c r="BD206" s="190">
        <f t="shared" si="140"/>
        <v>0</v>
      </c>
      <c r="BE206" s="188"/>
      <c r="BF206" s="188"/>
      <c r="BG206" s="327"/>
      <c r="BH206" s="326"/>
      <c r="BI206" s="190"/>
      <c r="BJ206" s="190"/>
      <c r="BK206" s="190">
        <f t="shared" si="141"/>
        <v>0</v>
      </c>
      <c r="BL206" s="188"/>
      <c r="BM206" s="188"/>
      <c r="BN206" s="327"/>
      <c r="BO206" s="326"/>
      <c r="BP206" s="190"/>
      <c r="BQ206" s="190"/>
      <c r="BR206" s="190">
        <f t="shared" si="142"/>
        <v>0</v>
      </c>
      <c r="BS206" s="188"/>
      <c r="BT206" s="188"/>
      <c r="BU206" s="327"/>
      <c r="BV206" s="326"/>
      <c r="BW206" s="190"/>
      <c r="BX206" s="190"/>
      <c r="BY206" s="190">
        <f t="shared" si="143"/>
        <v>0</v>
      </c>
      <c r="BZ206" s="188"/>
      <c r="CA206" s="188"/>
      <c r="CB206" s="327"/>
      <c r="CC206" s="326"/>
      <c r="CD206" s="190"/>
      <c r="CE206" s="190"/>
      <c r="CF206" s="190">
        <f t="shared" si="144"/>
        <v>0</v>
      </c>
      <c r="CG206" s="188"/>
      <c r="CH206" s="188"/>
      <c r="CI206" s="327"/>
      <c r="CJ206" s="326"/>
      <c r="CK206" s="190"/>
      <c r="CL206" s="190"/>
      <c r="CM206" s="190">
        <f t="shared" si="145"/>
        <v>0</v>
      </c>
      <c r="CN206" s="188"/>
      <c r="CO206" s="188"/>
      <c r="CP206" s="327"/>
      <c r="CQ206" s="326"/>
      <c r="CR206" s="190"/>
      <c r="CS206" s="190"/>
      <c r="CT206" s="190">
        <f t="shared" si="146"/>
        <v>0</v>
      </c>
      <c r="CU206" s="188"/>
      <c r="CV206" s="188"/>
      <c r="CW206" s="327"/>
      <c r="CX206" s="357"/>
      <c r="CY206" s="190"/>
      <c r="CZ206" s="190"/>
      <c r="DA206" s="190">
        <f t="shared" si="147"/>
        <v>0</v>
      </c>
      <c r="DB206" s="188"/>
      <c r="DC206" s="188"/>
      <c r="DD206" s="188"/>
      <c r="DE206" s="190"/>
      <c r="DF206" s="190"/>
      <c r="DG206" s="190"/>
      <c r="DH206" s="190">
        <f t="shared" si="148"/>
        <v>0</v>
      </c>
      <c r="DI206" s="188"/>
      <c r="DJ206" s="188"/>
      <c r="DK206" s="327"/>
      <c r="DL206" s="669">
        <f t="shared" ca="1" si="152"/>
        <v>0</v>
      </c>
      <c r="DM206" s="188">
        <f>DN206*Довідники!$H$2</f>
        <v>0</v>
      </c>
      <c r="DN206" s="190">
        <f t="shared" si="149"/>
        <v>0</v>
      </c>
      <c r="DO206" s="667" t="str">
        <f t="shared" si="150"/>
        <v xml:space="preserve"> </v>
      </c>
      <c r="DP206" s="670"/>
      <c r="DQ206" s="665"/>
      <c r="DR206" s="327" t="str">
        <f t="shared" si="151"/>
        <v/>
      </c>
      <c r="DS206" s="218"/>
      <c r="DT206" s="669"/>
      <c r="DU206" s="188"/>
      <c r="DV206" s="188" t="str">
        <f>IF(B206&lt;&gt;"",титул!E36,"")</f>
        <v/>
      </c>
      <c r="DW206" s="666" t="str">
        <f>IF(DV206&lt;&gt;"",8,"")</f>
        <v/>
      </c>
      <c r="DX206" s="665"/>
      <c r="DY206" s="188"/>
      <c r="DZ206" s="666"/>
      <c r="EA206" s="218"/>
      <c r="ED206" s="212">
        <f t="shared" ca="1" si="161"/>
        <v>0</v>
      </c>
      <c r="EE206" s="212">
        <f t="shared" ca="1" si="162"/>
        <v>0</v>
      </c>
      <c r="EF206" s="212">
        <f t="shared" ca="1" si="163"/>
        <v>0</v>
      </c>
      <c r="EG206" s="212">
        <f t="shared" ca="1" si="164"/>
        <v>0</v>
      </c>
      <c r="EH206" s="212">
        <f t="shared" ca="1" si="165"/>
        <v>0</v>
      </c>
      <c r="EI206" s="212">
        <f t="shared" ca="1" si="166"/>
        <v>0</v>
      </c>
      <c r="EJ206" s="212">
        <f t="shared" ca="1" si="167"/>
        <v>0</v>
      </c>
      <c r="EL206" s="218" t="str">
        <f ca="1">IF(OR(AND(TRIM(B206)&lt;&gt;"",OR(D206="",E206&lt;&gt;0)),F206&lt;&gt;"",G206&lt;&gt;"",H206&lt;&gt;"",I206&lt;&gt;"",L206&gt;0,J206&gt;0,K206&lt;&gt;"",ISNA(C206)), "!", "")</f>
        <v/>
      </c>
      <c r="EM206" s="218" t="str">
        <f t="shared" si="155"/>
        <v/>
      </c>
      <c r="EN206" s="218" t="str" cm="1">
        <f t="array" ref="EN206">IF(OR(SUM(ISTEXT(R206:T206)*1,ISNUMBER(W206:X206)*1)&gt;0,SUM(ISTEXT(Y206:AA206)*1,ISNUMBER(AD206:AE206)*1)&gt;0,SUM(ISTEXT(AF206:AH206)*1,ISNUMBER(AK206:AL206)*1)&gt;0,SUM(ISTEXT(AM206:AO206)*1,ISNUMBER(AR206:AS206)*1)&gt;0,SUM(ISTEXT(AT206:AV206)*1,ISNUMBER(AY206:AZ206)*1)&gt;0,SUM(ISTEXT(BA206:BC206)*1,ISNUMBER(BF206:BG206)*1)&gt;0,SUM(ISTEXT(BH206:BJ206)*1,ISNUMBER(BM206:BN206)*1)&gt;0,SUM(ISTEXT(BO206:BQ206)*1,ISNUMBER(BT206:BU206)*1)&gt;0,SUM(ISTEXT(BV206:BX206)*1,ISNUMBER(CA206:CB206)*1)&gt;0,SUM(ISTEXT(CC206:CE206)*1,ISNUMBER(CH206:CI206)*1)&gt;0,SUM(ISTEXT(CJ206:CL206)*1,ISNUMBER(CO206:CP206)*1)&gt;0,SUM(ISTEXT(CQ206:CS206)*1,ISNUMBER(CV206:CW206)*1)&gt;0),"!","")</f>
        <v/>
      </c>
      <c r="EO206" s="218"/>
      <c r="EP206" s="74" t="str">
        <f t="shared" ca="1" si="168"/>
        <v/>
      </c>
    </row>
    <row r="207" spans="1:146" x14ac:dyDescent="0.2">
      <c r="A207" s="193" t="str">
        <f ca="1">IF(AND(TRIM($B207)&lt;&gt;"",$EP207=""),MAX($A$112:A206)+1,"")</f>
        <v/>
      </c>
      <c r="B207" s="319" t="str">
        <f>IF(титул!AR37="екзамен","Оглядові лекції з атестації: "&amp;титул!AH37,"")</f>
        <v/>
      </c>
      <c r="C207" s="319" t="str">
        <f>IF(ISBLANK(D207)=FALSE,VLOOKUP(D207,Довідники!$B$2:$C$45,2,FALSE),"")</f>
        <v/>
      </c>
      <c r="D207" s="320"/>
      <c r="E207" s="321"/>
      <c r="F207" s="671" t="str">
        <f>_xlfn.CONCAT(IF($X207=Довідники!$E$4,$R$4&amp;",",""),IF($AE207=Довідники!$E$4,$Y$4&amp;",",""),IF($AL207=Довідники!$E$4,$AF$4&amp;",",""),IF($AS207=Довідники!$E$4,$AM$4&amp;",",""),IF($AZ207=Довідники!$E$4,$AT$4&amp;",",""),IF($BG207=Довідники!$E$4,$BA$4&amp;",",""),IF($BN207=Довідники!$E$4,$BH$4&amp;",",""),IF($BU207=Довідники!$E$4,$BO$4&amp;",",""),IF($CB207=Довідники!$E$4,$BV$4&amp;",",""),IF($CI207=Довідники!$E$4,$CC$4&amp;",",""),IF($CP207=Довідники!$E$4,$CJ$4&amp;",",""),IF($CW207=Довідники!$E$4,$CQ$4&amp;",",""),IF($DD207=Довідники!$E$4,$CX$4&amp;",",""),IF($DK207=Довідники!$E$4,$DE$4&amp;",",""))</f>
        <v/>
      </c>
      <c r="G207" s="671" t="str">
        <f>_xlfn.CONCAT(IF($X207=Довідники!$E$3,$R$4&amp;",",""),IF($X207=Довідники!$E$5,$R$4&amp;"*,",""),IF($AE207=Довідники!$E$3,$Y$4&amp;",",""),IF($AE207=Довідники!$E$5,$Y$4&amp;"*,",""),IF($AL207=Довідники!$E$3,$AF$4&amp;",",""),IF($AL207=Довідники!$E$5,$AF$4&amp;"*,",""),IF($AS207=Довідники!$E$3,$AM$4&amp;",",""),IF($AS207=Довідники!$E$5,$AM$4&amp;"*,",""),IF($AZ207=Довідники!$E$3,$AT$4&amp;",",""),IF($AZ207=Довідники!$E$5,$AT$4&amp;"*,",""),IF($BG207=Довідники!$E$3,$BA$4&amp;",",""),IF($BG207=Довідники!$E$5,$BA$4&amp;"*,",""),IF($BN207=Довідники!$E$3,$BH$4&amp;",",""),IF($BN207=Довідники!$E$5,$BH$4&amp;"*,",""),IF($BU207=Довідники!$E$3,$BO$4&amp;",",""),IF($BU207=Довідники!$E$5,$BO$4&amp;"*,",""),IF($CB207=Довідники!$E$3,$BV$4&amp;",",""),IF($CB207=Довідники!$E$5,$BV$4&amp;"*,",""),IF($CI207=Довідники!$E$3,$CC$4&amp;",",""),IF($CI207=Довідники!$E$5,$CC$4&amp;"*,",""),IF($CP207=Довідники!$E$3,$CJ$4&amp;",",""),IF($CP207=Довідники!$E$5,$CJ$4&amp;"*,",""),IF($CW207=Довідники!$E$3,$CQ$4&amp;",",""),IF($CW207=Довідники!$E$5,$CQ$4&amp;"*,",""),IF($DD207=Довідники!$E$3,$CX$4&amp;",",""),IF($DD207=Довідники!$E$5,$CX$4&amp;"*,",""),IF($DK207=Довідники!$E$3,$DE$4&amp;",",""),IF($DK207=Довідники!$E$5,$DE$4&amp;"*,",""))</f>
        <v/>
      </c>
      <c r="H207" s="671" t="str">
        <f>_xlfn.CONCAT(IF($W207=Довідники!$N$4,$R$4&amp;",",""),IF($AD207=Довідники!$N$4,$Y$4&amp;",",""),IF($AK207=Довідники!$N$4,$AF$4&amp;",",""),IF($AR207=Довідники!$N$4,$AM$4&amp;",",""),IF($AY207=Довідники!$N$4,$AT$4&amp;",",""),IF($BF207=Довідники!$N$4,$BA$4&amp;",",""),IF($BM207=Довідники!$N$4,$BH$4&amp;",",""),IF($BT207=Довідники!$N$4,$BO$4&amp;",",""),IF($CA207=Довідники!$N$4,$BV$4&amp;",",""),IF($CH207=Довідники!$N$4,$CC$4&amp;",",""),IF($CO207=Довідники!$N$4,$CJ$4&amp;",",""),IF($CV207=Довідники!$N$4,$CQ$4&amp;",",""),IF($DC207=Довідники!$N$4,$CX$4&amp;",",""),IF($DJ207=Довідники!$N$4,$DE$4&amp;",",""))</f>
        <v/>
      </c>
      <c r="I207" s="671" t="str">
        <f>_xlfn.CONCAT(IF($W207=Довідники!$N$3,$R$4&amp;",",""),IF($AD207=Довідники!$N$3,$Y$4&amp;",",""),IF($AK207=Довідники!$N$3,$AF$4&amp;",",""),IF($AR207=Довідники!$N$3,$AM$4&amp;",",""),IF($AY207=Довідники!$N$3,$AT$4&amp;",",""),IF($BF207=Довідники!$N$3,$BA$4&amp;",",""),IF($BM207=Довідники!$N$3,$BH$4&amp;",",""),IF($BT207=Довідники!$N$3,$BO$4&amp;",",""),IF($CA207=Довідники!$N$3,$BV$4&amp;",",""),IF($CH207=Довідники!$N$3,$CC$4&amp;",",""),IF($CO207=Довідники!$N$3,$CJ$4&amp;",",""),IF($CV207=Довідники!$N$3,$CQ$4&amp;",",""),IF($DC207=Довідники!$N$3,$CX$4&amp;",",""),IF($DJ207=Довідники!$N$3,$DE$4&amp;",",""))</f>
        <v/>
      </c>
      <c r="J207" s="671"/>
      <c r="K207" s="671"/>
      <c r="L207" s="671">
        <f t="shared" ca="1" si="156"/>
        <v>0</v>
      </c>
      <c r="M207" s="192">
        <f t="shared" ca="1" si="157"/>
        <v>0</v>
      </c>
      <c r="N207" s="192">
        <f t="shared" ca="1" si="158"/>
        <v>0</v>
      </c>
      <c r="O207" s="672">
        <f t="shared" ca="1" si="159"/>
        <v>0</v>
      </c>
      <c r="P207" s="673" t="str">
        <f t="shared" si="160"/>
        <v/>
      </c>
      <c r="Q207" s="674" t="str">
        <f>IF(IF(TRIM(P207)="",FALSE,OR($P207&lt;Довідники!$J$8,$P207&gt;Довідники!$K$8)),"!","")</f>
        <v/>
      </c>
      <c r="R207" s="191"/>
      <c r="S207" s="189"/>
      <c r="T207" s="189"/>
      <c r="U207" s="189">
        <f t="shared" si="135"/>
        <v>0</v>
      </c>
      <c r="V207" s="192"/>
      <c r="W207" s="192"/>
      <c r="X207" s="203"/>
      <c r="Y207" s="191"/>
      <c r="Z207" s="189"/>
      <c r="AA207" s="189"/>
      <c r="AB207" s="189">
        <f t="shared" si="136"/>
        <v>0</v>
      </c>
      <c r="AC207" s="192"/>
      <c r="AD207" s="192"/>
      <c r="AE207" s="203"/>
      <c r="AF207" s="191"/>
      <c r="AG207" s="189"/>
      <c r="AH207" s="189"/>
      <c r="AI207" s="189">
        <f t="shared" si="137"/>
        <v>0</v>
      </c>
      <c r="AJ207" s="192"/>
      <c r="AK207" s="192"/>
      <c r="AL207" s="203"/>
      <c r="AM207" s="191"/>
      <c r="AN207" s="189"/>
      <c r="AO207" s="189"/>
      <c r="AP207" s="189">
        <f t="shared" si="138"/>
        <v>0</v>
      </c>
      <c r="AQ207" s="192"/>
      <c r="AR207" s="192"/>
      <c r="AS207" s="203"/>
      <c r="AT207" s="191"/>
      <c r="AU207" s="189"/>
      <c r="AV207" s="189"/>
      <c r="AW207" s="189">
        <f t="shared" si="139"/>
        <v>0</v>
      </c>
      <c r="AX207" s="192"/>
      <c r="AY207" s="192"/>
      <c r="AZ207" s="203"/>
      <c r="BA207" s="191"/>
      <c r="BB207" s="189"/>
      <c r="BC207" s="189"/>
      <c r="BD207" s="189">
        <f t="shared" si="140"/>
        <v>0</v>
      </c>
      <c r="BE207" s="192"/>
      <c r="BF207" s="192"/>
      <c r="BG207" s="203"/>
      <c r="BH207" s="191"/>
      <c r="BI207" s="189"/>
      <c r="BJ207" s="189"/>
      <c r="BK207" s="189">
        <f t="shared" si="141"/>
        <v>0</v>
      </c>
      <c r="BL207" s="192"/>
      <c r="BM207" s="192"/>
      <c r="BN207" s="203"/>
      <c r="BO207" s="191"/>
      <c r="BP207" s="189"/>
      <c r="BQ207" s="189"/>
      <c r="BR207" s="189">
        <f t="shared" si="142"/>
        <v>0</v>
      </c>
      <c r="BS207" s="192"/>
      <c r="BT207" s="192"/>
      <c r="BU207" s="203"/>
      <c r="BV207" s="191"/>
      <c r="BW207" s="189"/>
      <c r="BX207" s="189"/>
      <c r="BY207" s="189">
        <f t="shared" si="143"/>
        <v>0</v>
      </c>
      <c r="BZ207" s="192"/>
      <c r="CA207" s="192"/>
      <c r="CB207" s="203"/>
      <c r="CC207" s="191"/>
      <c r="CD207" s="189"/>
      <c r="CE207" s="189"/>
      <c r="CF207" s="189">
        <f t="shared" si="144"/>
        <v>0</v>
      </c>
      <c r="CG207" s="192"/>
      <c r="CH207" s="192"/>
      <c r="CI207" s="203"/>
      <c r="CJ207" s="191"/>
      <c r="CK207" s="189"/>
      <c r="CL207" s="189"/>
      <c r="CM207" s="189">
        <f t="shared" si="145"/>
        <v>0</v>
      </c>
      <c r="CN207" s="192"/>
      <c r="CO207" s="192"/>
      <c r="CP207" s="203"/>
      <c r="CQ207" s="191"/>
      <c r="CR207" s="189"/>
      <c r="CS207" s="189"/>
      <c r="CT207" s="189">
        <f t="shared" si="146"/>
        <v>0</v>
      </c>
      <c r="CU207" s="192"/>
      <c r="CV207" s="192"/>
      <c r="CW207" s="203"/>
      <c r="CX207" s="358"/>
      <c r="CY207" s="189"/>
      <c r="CZ207" s="189"/>
      <c r="DA207" s="189">
        <f t="shared" si="147"/>
        <v>0</v>
      </c>
      <c r="DB207" s="192"/>
      <c r="DC207" s="192"/>
      <c r="DD207" s="192"/>
      <c r="DE207" s="189"/>
      <c r="DF207" s="189"/>
      <c r="DG207" s="189"/>
      <c r="DH207" s="189">
        <f t="shared" si="148"/>
        <v>0</v>
      </c>
      <c r="DI207" s="192"/>
      <c r="DJ207" s="192"/>
      <c r="DK207" s="203"/>
      <c r="DL207" s="675">
        <f t="shared" ca="1" si="152"/>
        <v>0</v>
      </c>
      <c r="DM207" s="192">
        <f>DN207*Довідники!$H$2</f>
        <v>0</v>
      </c>
      <c r="DN207" s="189">
        <f t="shared" si="149"/>
        <v>0</v>
      </c>
      <c r="DO207" s="673" t="str">
        <f t="shared" si="150"/>
        <v xml:space="preserve"> </v>
      </c>
      <c r="DP207" s="676"/>
      <c r="DQ207" s="671"/>
      <c r="DR207" s="203" t="str">
        <f t="shared" si="151"/>
        <v/>
      </c>
      <c r="DS207" s="193"/>
      <c r="DT207" s="675"/>
      <c r="DU207" s="192" t="str">
        <f>IF(AND(B207&lt;&gt;"",титул!AR37="захист"),IF(Розрахунок!B207&lt;&gt;"",1,""),"")</f>
        <v/>
      </c>
      <c r="DV207" s="192" t="str">
        <f>IF(B207&lt;&gt;"",титул!E37,"")</f>
        <v/>
      </c>
      <c r="DW207" s="672" t="str">
        <f t="shared" ref="DW207:DW211" si="169">IF(DV207&lt;&gt;"",8,"")</f>
        <v/>
      </c>
      <c r="DX207" s="671"/>
      <c r="DY207" s="192"/>
      <c r="DZ207" s="672"/>
      <c r="EA207" s="193"/>
      <c r="ED207" s="193">
        <f t="shared" ca="1" si="161"/>
        <v>0</v>
      </c>
      <c r="EE207" s="193">
        <f t="shared" ca="1" si="162"/>
        <v>0</v>
      </c>
      <c r="EF207" s="193">
        <f t="shared" ca="1" si="163"/>
        <v>0</v>
      </c>
      <c r="EG207" s="193">
        <f t="shared" ca="1" si="164"/>
        <v>0</v>
      </c>
      <c r="EH207" s="193">
        <f t="shared" ca="1" si="165"/>
        <v>0</v>
      </c>
      <c r="EI207" s="193">
        <f t="shared" ca="1" si="166"/>
        <v>0</v>
      </c>
      <c r="EJ207" s="193">
        <f t="shared" ca="1" si="167"/>
        <v>0</v>
      </c>
      <c r="EL207" s="193" t="str">
        <f ca="1">IF(OR(AND(TRIM(B207)&lt;&gt;"",OR(IF(UPPER(титул!AR43)="ЗАХИСТ",E207=0,E207&lt;&gt;0),D207="")),F207&lt;&gt;"",G207&lt;&gt;"",H207&lt;&gt;"",I207&lt;&gt;"",L207&gt;0,J207&gt;0,K207&lt;&gt;"",ISNA(C207)), "!", "")</f>
        <v/>
      </c>
      <c r="EM207" s="193" t="str">
        <f t="shared" si="155"/>
        <v/>
      </c>
      <c r="EN207" s="193" t="str" cm="1">
        <f t="array" ref="EN207">IF(OR(SUM(ISTEXT(R207:T207)*1,ISNUMBER(W207:X207)*1)&gt;0,SUM(ISTEXT(Y207:AA207)*1,ISNUMBER(AD207:AE207)*1)&gt;0,SUM(ISTEXT(AF207:AH207)*1,ISNUMBER(AK207:AL207)*1)&gt;0,SUM(ISTEXT(AM207:AO207)*1,ISNUMBER(AR207:AS207)*1)&gt;0,SUM(ISTEXT(AT207:AV207)*1,ISNUMBER(AY207:AZ207)*1)&gt;0,SUM(ISTEXT(BA207:BC207)*1,ISNUMBER(BF207:BG207)*1)&gt;0,SUM(ISTEXT(BH207:BJ207)*1,ISNUMBER(BM207:BN207)*1)&gt;0,SUM(ISTEXT(BO207:BQ207)*1,ISNUMBER(BT207:BU207)*1)&gt;0,SUM(ISTEXT(BV207:BX207)*1,ISNUMBER(CA207:CB207)*1)&gt;0,SUM(ISTEXT(CC207:CE207)*1,ISNUMBER(CH207:CI207)*1)&gt;0,SUM(ISTEXT(CJ207:CL207)*1,ISNUMBER(CO207:CP207)*1)&gt;0,SUM(ISTEXT(CQ207:CS207)*1,ISNUMBER(CV207:CW207)*1)&gt;0),"!","")</f>
        <v/>
      </c>
      <c r="EO207" s="193"/>
      <c r="EP207" s="74" t="str">
        <f t="shared" ca="1" si="168"/>
        <v/>
      </c>
    </row>
    <row r="208" spans="1:146" x14ac:dyDescent="0.2">
      <c r="A208" s="193" t="str">
        <f ca="1">IF(AND(TRIM($B208)&lt;&gt;"",$EP208=""),MAX($A$112:A207)+1,"")</f>
        <v/>
      </c>
      <c r="B208" s="319" t="str">
        <f>IF(титул!AR38="екзамен","Оглядові лекції з атестації: "&amp;титул!AH38,"")</f>
        <v/>
      </c>
      <c r="C208" s="319" t="str">
        <f>IF(ISBLANK(D208)=FALSE,VLOOKUP(D208,Довідники!$B$2:$C$45,2,FALSE),"")</f>
        <v/>
      </c>
      <c r="D208" s="320"/>
      <c r="E208" s="321"/>
      <c r="F208" s="671" t="str">
        <f>_xlfn.CONCAT(IF($X208=Довідники!$E$4,$R$4&amp;",",""),IF($AE208=Довідники!$E$4,$Y$4&amp;",",""),IF($AL208=Довідники!$E$4,$AF$4&amp;",",""),IF($AS208=Довідники!$E$4,$AM$4&amp;",",""),IF($AZ208=Довідники!$E$4,$AT$4&amp;",",""),IF($BG208=Довідники!$E$4,$BA$4&amp;",",""),IF($BN208=Довідники!$E$4,$BH$4&amp;",",""),IF($BU208=Довідники!$E$4,$BO$4&amp;",",""),IF($CB208=Довідники!$E$4,$BV$4&amp;",",""),IF($CI208=Довідники!$E$4,$CC$4&amp;",",""),IF($CP208=Довідники!$E$4,$CJ$4&amp;",",""),IF($CW208=Довідники!$E$4,$CQ$4&amp;",",""),IF($DD208=Довідники!$E$4,$CX$4&amp;",",""),IF($DK208=Довідники!$E$4,$DE$4&amp;",",""))</f>
        <v/>
      </c>
      <c r="G208" s="671" t="str">
        <f>_xlfn.CONCAT(IF($X208=Довідники!$E$3,$R$4&amp;",",""),IF($X208=Довідники!$E$5,$R$4&amp;"*,",""),IF($AE208=Довідники!$E$3,$Y$4&amp;",",""),IF($AE208=Довідники!$E$5,$Y$4&amp;"*,",""),IF($AL208=Довідники!$E$3,$AF$4&amp;",",""),IF($AL208=Довідники!$E$5,$AF$4&amp;"*,",""),IF($AS208=Довідники!$E$3,$AM$4&amp;",",""),IF($AS208=Довідники!$E$5,$AM$4&amp;"*,",""),IF($AZ208=Довідники!$E$3,$AT$4&amp;",",""),IF($AZ208=Довідники!$E$5,$AT$4&amp;"*,",""),IF($BG208=Довідники!$E$3,$BA$4&amp;",",""),IF($BG208=Довідники!$E$5,$BA$4&amp;"*,",""),IF($BN208=Довідники!$E$3,$BH$4&amp;",",""),IF($BN208=Довідники!$E$5,$BH$4&amp;"*,",""),IF($BU208=Довідники!$E$3,$BO$4&amp;",",""),IF($BU208=Довідники!$E$5,$BO$4&amp;"*,",""),IF($CB208=Довідники!$E$3,$BV$4&amp;",",""),IF($CB208=Довідники!$E$5,$BV$4&amp;"*,",""),IF($CI208=Довідники!$E$3,$CC$4&amp;",",""),IF($CI208=Довідники!$E$5,$CC$4&amp;"*,",""),IF($CP208=Довідники!$E$3,$CJ$4&amp;",",""),IF($CP208=Довідники!$E$5,$CJ$4&amp;"*,",""),IF($CW208=Довідники!$E$3,$CQ$4&amp;",",""),IF($CW208=Довідники!$E$5,$CQ$4&amp;"*,",""),IF($DD208=Довідники!$E$3,$CX$4&amp;",",""),IF($DD208=Довідники!$E$5,$CX$4&amp;"*,",""),IF($DK208=Довідники!$E$3,$DE$4&amp;",",""),IF($DK208=Довідники!$E$5,$DE$4&amp;"*,",""))</f>
        <v/>
      </c>
      <c r="H208" s="671" t="str">
        <f>_xlfn.CONCAT(IF($W208=Довідники!$N$4,$R$4&amp;",",""),IF($AD208=Довідники!$N$4,$Y$4&amp;",",""),IF($AK208=Довідники!$N$4,$AF$4&amp;",",""),IF($AR208=Довідники!$N$4,$AM$4&amp;",",""),IF($AY208=Довідники!$N$4,$AT$4&amp;",",""),IF($BF208=Довідники!$N$4,$BA$4&amp;",",""),IF($BM208=Довідники!$N$4,$BH$4&amp;",",""),IF($BT208=Довідники!$N$4,$BO$4&amp;",",""),IF($CA208=Довідники!$N$4,$BV$4&amp;",",""),IF($CH208=Довідники!$N$4,$CC$4&amp;",",""),IF($CO208=Довідники!$N$4,$CJ$4&amp;",",""),IF($CV208=Довідники!$N$4,$CQ$4&amp;",",""),IF($DC208=Довідники!$N$4,$CX$4&amp;",",""),IF($DJ208=Довідники!$N$4,$DE$4&amp;",",""))</f>
        <v/>
      </c>
      <c r="I208" s="671" t="str">
        <f>_xlfn.CONCAT(IF($W208=Довідники!$N$3,$R$4&amp;",",""),IF($AD208=Довідники!$N$3,$Y$4&amp;",",""),IF($AK208=Довідники!$N$3,$AF$4&amp;",",""),IF($AR208=Довідники!$N$3,$AM$4&amp;",",""),IF($AY208=Довідники!$N$3,$AT$4&amp;",",""),IF($BF208=Довідники!$N$3,$BA$4&amp;",",""),IF($BM208=Довідники!$N$3,$BH$4&amp;",",""),IF($BT208=Довідники!$N$3,$BO$4&amp;",",""),IF($CA208=Довідники!$N$3,$BV$4&amp;",",""),IF($CH208=Довідники!$N$3,$CC$4&amp;",",""),IF($CO208=Довідники!$N$3,$CJ$4&amp;",",""),IF($CV208=Довідники!$N$3,$CQ$4&amp;",",""),IF($DC208=Довідники!$N$3,$CX$4&amp;",",""),IF($DJ208=Довідники!$N$3,$DE$4&amp;",",""))</f>
        <v/>
      </c>
      <c r="J208" s="671"/>
      <c r="K208" s="671"/>
      <c r="L208" s="671">
        <f t="shared" ca="1" si="156"/>
        <v>0</v>
      </c>
      <c r="M208" s="192">
        <f t="shared" ca="1" si="157"/>
        <v>0</v>
      </c>
      <c r="N208" s="192">
        <f t="shared" ca="1" si="158"/>
        <v>0</v>
      </c>
      <c r="O208" s="672">
        <f t="shared" ca="1" si="159"/>
        <v>0</v>
      </c>
      <c r="P208" s="673" t="str">
        <f t="shared" si="160"/>
        <v/>
      </c>
      <c r="Q208" s="674" t="str">
        <f>IF(IF(TRIM(P208)="",FALSE,OR($P208&lt;Довідники!$J$8,$P208&gt;Довідники!$K$8)),"!","")</f>
        <v/>
      </c>
      <c r="R208" s="191"/>
      <c r="S208" s="189"/>
      <c r="T208" s="189"/>
      <c r="U208" s="189">
        <f t="shared" si="135"/>
        <v>0</v>
      </c>
      <c r="V208" s="192"/>
      <c r="W208" s="192"/>
      <c r="X208" s="203"/>
      <c r="Y208" s="191"/>
      <c r="Z208" s="189"/>
      <c r="AA208" s="189"/>
      <c r="AB208" s="189">
        <f t="shared" si="136"/>
        <v>0</v>
      </c>
      <c r="AC208" s="192"/>
      <c r="AD208" s="192"/>
      <c r="AE208" s="203"/>
      <c r="AF208" s="191"/>
      <c r="AG208" s="189"/>
      <c r="AH208" s="189"/>
      <c r="AI208" s="189">
        <f t="shared" si="137"/>
        <v>0</v>
      </c>
      <c r="AJ208" s="192"/>
      <c r="AK208" s="192"/>
      <c r="AL208" s="203"/>
      <c r="AM208" s="191"/>
      <c r="AN208" s="189"/>
      <c r="AO208" s="189"/>
      <c r="AP208" s="189">
        <f t="shared" si="138"/>
        <v>0</v>
      </c>
      <c r="AQ208" s="192"/>
      <c r="AR208" s="192"/>
      <c r="AS208" s="203"/>
      <c r="AT208" s="191"/>
      <c r="AU208" s="189"/>
      <c r="AV208" s="189"/>
      <c r="AW208" s="189">
        <f t="shared" si="139"/>
        <v>0</v>
      </c>
      <c r="AX208" s="192"/>
      <c r="AY208" s="192"/>
      <c r="AZ208" s="203"/>
      <c r="BA208" s="191"/>
      <c r="BB208" s="189"/>
      <c r="BC208" s="189"/>
      <c r="BD208" s="189">
        <f t="shared" si="140"/>
        <v>0</v>
      </c>
      <c r="BE208" s="192"/>
      <c r="BF208" s="192"/>
      <c r="BG208" s="203"/>
      <c r="BH208" s="191"/>
      <c r="BI208" s="189"/>
      <c r="BJ208" s="189"/>
      <c r="BK208" s="189">
        <f t="shared" si="141"/>
        <v>0</v>
      </c>
      <c r="BL208" s="192"/>
      <c r="BM208" s="192"/>
      <c r="BN208" s="203"/>
      <c r="BO208" s="191"/>
      <c r="BP208" s="189"/>
      <c r="BQ208" s="189"/>
      <c r="BR208" s="189">
        <f t="shared" si="142"/>
        <v>0</v>
      </c>
      <c r="BS208" s="192"/>
      <c r="BT208" s="192"/>
      <c r="BU208" s="203"/>
      <c r="BV208" s="191"/>
      <c r="BW208" s="189"/>
      <c r="BX208" s="189"/>
      <c r="BY208" s="189">
        <f t="shared" si="143"/>
        <v>0</v>
      </c>
      <c r="BZ208" s="192"/>
      <c r="CA208" s="192"/>
      <c r="CB208" s="203"/>
      <c r="CC208" s="191"/>
      <c r="CD208" s="189"/>
      <c r="CE208" s="189"/>
      <c r="CF208" s="189">
        <f t="shared" si="144"/>
        <v>0</v>
      </c>
      <c r="CG208" s="192"/>
      <c r="CH208" s="192"/>
      <c r="CI208" s="203"/>
      <c r="CJ208" s="191"/>
      <c r="CK208" s="189"/>
      <c r="CL208" s="189"/>
      <c r="CM208" s="189">
        <f t="shared" si="145"/>
        <v>0</v>
      </c>
      <c r="CN208" s="192"/>
      <c r="CO208" s="192"/>
      <c r="CP208" s="203"/>
      <c r="CQ208" s="191"/>
      <c r="CR208" s="189"/>
      <c r="CS208" s="189"/>
      <c r="CT208" s="189">
        <f t="shared" si="146"/>
        <v>0</v>
      </c>
      <c r="CU208" s="192"/>
      <c r="CV208" s="192"/>
      <c r="CW208" s="203"/>
      <c r="CX208" s="358"/>
      <c r="CY208" s="189"/>
      <c r="CZ208" s="189"/>
      <c r="DA208" s="189">
        <f t="shared" si="147"/>
        <v>0</v>
      </c>
      <c r="DB208" s="192"/>
      <c r="DC208" s="192"/>
      <c r="DD208" s="192"/>
      <c r="DE208" s="189"/>
      <c r="DF208" s="189"/>
      <c r="DG208" s="189"/>
      <c r="DH208" s="189">
        <f t="shared" si="148"/>
        <v>0</v>
      </c>
      <c r="DI208" s="192"/>
      <c r="DJ208" s="192"/>
      <c r="DK208" s="203"/>
      <c r="DL208" s="675">
        <f t="shared" ca="1" si="152"/>
        <v>0</v>
      </c>
      <c r="DM208" s="192">
        <f>DN208*Довідники!$H$2</f>
        <v>0</v>
      </c>
      <c r="DN208" s="189">
        <f t="shared" si="149"/>
        <v>0</v>
      </c>
      <c r="DO208" s="673" t="str">
        <f t="shared" si="150"/>
        <v xml:space="preserve"> </v>
      </c>
      <c r="DP208" s="676"/>
      <c r="DQ208" s="671"/>
      <c r="DR208" s="203" t="str">
        <f t="shared" si="151"/>
        <v/>
      </c>
      <c r="DS208" s="193"/>
      <c r="DT208" s="675"/>
      <c r="DU208" s="192" t="str">
        <f>IF(AND(B208&lt;&gt;"",титул!AR38="захист"),IF(Розрахунок!B208&lt;&gt;"",1,""),"")</f>
        <v/>
      </c>
      <c r="DV208" s="192" t="str">
        <f>IF(B208&lt;&gt;"",титул!E38,"")</f>
        <v/>
      </c>
      <c r="DW208" s="672" t="str">
        <f t="shared" si="169"/>
        <v/>
      </c>
      <c r="DX208" s="671"/>
      <c r="DY208" s="192"/>
      <c r="DZ208" s="672"/>
      <c r="EA208" s="193"/>
      <c r="ED208" s="193">
        <f t="shared" ca="1" si="161"/>
        <v>0</v>
      </c>
      <c r="EE208" s="193">
        <f t="shared" ca="1" si="162"/>
        <v>0</v>
      </c>
      <c r="EF208" s="193">
        <f t="shared" ca="1" si="163"/>
        <v>0</v>
      </c>
      <c r="EG208" s="193">
        <f t="shared" ca="1" si="164"/>
        <v>0</v>
      </c>
      <c r="EH208" s="193">
        <f t="shared" ca="1" si="165"/>
        <v>0</v>
      </c>
      <c r="EI208" s="193">
        <f t="shared" ca="1" si="166"/>
        <v>0</v>
      </c>
      <c r="EJ208" s="193">
        <f t="shared" ca="1" si="167"/>
        <v>0</v>
      </c>
      <c r="EL208" s="193" t="str">
        <f ca="1">IF(OR(AND(TRIM(B208)&lt;&gt;"",OR(IF(UPPER(титул!AR44)="ЗАХИСТ",E208=0,E208&lt;&gt;0),D208="")),F208&lt;&gt;"",G208&lt;&gt;"",H208&lt;&gt;"",I208&lt;&gt;"",L208&gt;0,J208&gt;0,K208&lt;&gt;"",ISNA(C208)), "!", "")</f>
        <v/>
      </c>
      <c r="EM208" s="193" t="str">
        <f t="shared" si="155"/>
        <v/>
      </c>
      <c r="EN208" s="193" t="str" cm="1">
        <f t="array" ref="EN208">IF(OR(SUM(ISTEXT(R208:T208)*1,ISNUMBER(W208:X208)*1)&gt;0,SUM(ISTEXT(Y208:AA208)*1,ISNUMBER(AD208:AE208)*1)&gt;0,SUM(ISTEXT(AF208:AH208)*1,ISNUMBER(AK208:AL208)*1)&gt;0,SUM(ISTEXT(AM208:AO208)*1,ISNUMBER(AR208:AS208)*1)&gt;0,SUM(ISTEXT(AT208:AV208)*1,ISNUMBER(AY208:AZ208)*1)&gt;0,SUM(ISTEXT(BA208:BC208)*1,ISNUMBER(BF208:BG208)*1)&gt;0,SUM(ISTEXT(BH208:BJ208)*1,ISNUMBER(BM208:BN208)*1)&gt;0,SUM(ISTEXT(BO208:BQ208)*1,ISNUMBER(BT208:BU208)*1)&gt;0,SUM(ISTEXT(BV208:BX208)*1,ISNUMBER(CA208:CB208)*1)&gt;0,SUM(ISTEXT(CC208:CE208)*1,ISNUMBER(CH208:CI208)*1)&gt;0,SUM(ISTEXT(CJ208:CL208)*1,ISNUMBER(CO208:CP208)*1)&gt;0,SUM(ISTEXT(CQ208:CS208)*1,ISNUMBER(CV208:CW208)*1)&gt;0),"!","")</f>
        <v/>
      </c>
      <c r="EO208" s="193"/>
      <c r="EP208" s="74" t="str">
        <f t="shared" ca="1" si="168"/>
        <v/>
      </c>
    </row>
    <row r="209" spans="1:146" x14ac:dyDescent="0.2">
      <c r="A209" s="193" t="str">
        <f ca="1">IF(AND(TRIM($B209)&lt;&gt;"",$EP209=""),MAX($A$112:A208)+1,"")</f>
        <v/>
      </c>
      <c r="B209" s="319" t="str">
        <f>IF(титул!AR39="екзамен","Оглядові лекції з атестації: "&amp;титул!AH39,"")</f>
        <v/>
      </c>
      <c r="C209" s="319" t="str">
        <f>IF(ISBLANK(D209)=FALSE,VLOOKUP(D209,Довідники!$B$2:$C$45,2,FALSE),"")</f>
        <v/>
      </c>
      <c r="D209" s="320"/>
      <c r="E209" s="321"/>
      <c r="F209" s="671" t="str">
        <f>_xlfn.CONCAT(IF($X209=Довідники!$E$4,$R$4&amp;",",""),IF($AE209=Довідники!$E$4,$Y$4&amp;",",""),IF($AL209=Довідники!$E$4,$AF$4&amp;",",""),IF($AS209=Довідники!$E$4,$AM$4&amp;",",""),IF($AZ209=Довідники!$E$4,$AT$4&amp;",",""),IF($BG209=Довідники!$E$4,$BA$4&amp;",",""),IF($BN209=Довідники!$E$4,$BH$4&amp;",",""),IF($BU209=Довідники!$E$4,$BO$4&amp;",",""),IF($CB209=Довідники!$E$4,$BV$4&amp;",",""),IF($CI209=Довідники!$E$4,$CC$4&amp;",",""),IF($CP209=Довідники!$E$4,$CJ$4&amp;",",""),IF($CW209=Довідники!$E$4,$CQ$4&amp;",",""),IF($DD209=Довідники!$E$4,$CX$4&amp;",",""),IF($DK209=Довідники!$E$4,$DE$4&amp;",",""))</f>
        <v/>
      </c>
      <c r="G209" s="671" t="str">
        <f>_xlfn.CONCAT(IF($X209=Довідники!$E$3,$R$4&amp;",",""),IF($X209=Довідники!$E$5,$R$4&amp;"*,",""),IF($AE209=Довідники!$E$3,$Y$4&amp;",",""),IF($AE209=Довідники!$E$5,$Y$4&amp;"*,",""),IF($AL209=Довідники!$E$3,$AF$4&amp;",",""),IF($AL209=Довідники!$E$5,$AF$4&amp;"*,",""),IF($AS209=Довідники!$E$3,$AM$4&amp;",",""),IF($AS209=Довідники!$E$5,$AM$4&amp;"*,",""),IF($AZ209=Довідники!$E$3,$AT$4&amp;",",""),IF($AZ209=Довідники!$E$5,$AT$4&amp;"*,",""),IF($BG209=Довідники!$E$3,$BA$4&amp;",",""),IF($BG209=Довідники!$E$5,$BA$4&amp;"*,",""),IF($BN209=Довідники!$E$3,$BH$4&amp;",",""),IF($BN209=Довідники!$E$5,$BH$4&amp;"*,",""),IF($BU209=Довідники!$E$3,$BO$4&amp;",",""),IF($BU209=Довідники!$E$5,$BO$4&amp;"*,",""),IF($CB209=Довідники!$E$3,$BV$4&amp;",",""),IF($CB209=Довідники!$E$5,$BV$4&amp;"*,",""),IF($CI209=Довідники!$E$3,$CC$4&amp;",",""),IF($CI209=Довідники!$E$5,$CC$4&amp;"*,",""),IF($CP209=Довідники!$E$3,$CJ$4&amp;",",""),IF($CP209=Довідники!$E$5,$CJ$4&amp;"*,",""),IF($CW209=Довідники!$E$3,$CQ$4&amp;",",""),IF($CW209=Довідники!$E$5,$CQ$4&amp;"*,",""),IF($DD209=Довідники!$E$3,$CX$4&amp;",",""),IF($DD209=Довідники!$E$5,$CX$4&amp;"*,",""),IF($DK209=Довідники!$E$3,$DE$4&amp;",",""),IF($DK209=Довідники!$E$5,$DE$4&amp;"*,",""))</f>
        <v/>
      </c>
      <c r="H209" s="671" t="str">
        <f>_xlfn.CONCAT(IF($W209=Довідники!$N$4,$R$4&amp;",",""),IF($AD209=Довідники!$N$4,$Y$4&amp;",",""),IF($AK209=Довідники!$N$4,$AF$4&amp;",",""),IF($AR209=Довідники!$N$4,$AM$4&amp;",",""),IF($AY209=Довідники!$N$4,$AT$4&amp;",",""),IF($BF209=Довідники!$N$4,$BA$4&amp;",",""),IF($BM209=Довідники!$N$4,$BH$4&amp;",",""),IF($BT209=Довідники!$N$4,$BO$4&amp;",",""),IF($CA209=Довідники!$N$4,$BV$4&amp;",",""),IF($CH209=Довідники!$N$4,$CC$4&amp;",",""),IF($CO209=Довідники!$N$4,$CJ$4&amp;",",""),IF($CV209=Довідники!$N$4,$CQ$4&amp;",",""),IF($DC209=Довідники!$N$4,$CX$4&amp;",",""),IF($DJ209=Довідники!$N$4,$DE$4&amp;",",""))</f>
        <v/>
      </c>
      <c r="I209" s="671" t="str">
        <f>_xlfn.CONCAT(IF($W209=Довідники!$N$3,$R$4&amp;",",""),IF($AD209=Довідники!$N$3,$Y$4&amp;",",""),IF($AK209=Довідники!$N$3,$AF$4&amp;",",""),IF($AR209=Довідники!$N$3,$AM$4&amp;",",""),IF($AY209=Довідники!$N$3,$AT$4&amp;",",""),IF($BF209=Довідники!$N$3,$BA$4&amp;",",""),IF($BM209=Довідники!$N$3,$BH$4&amp;",",""),IF($BT209=Довідники!$N$3,$BO$4&amp;",",""),IF($CA209=Довідники!$N$3,$BV$4&amp;",",""),IF($CH209=Довідники!$N$3,$CC$4&amp;",",""),IF($CO209=Довідники!$N$3,$CJ$4&amp;",",""),IF($CV209=Довідники!$N$3,$CQ$4&amp;",",""),IF($DC209=Довідники!$N$3,$CX$4&amp;",",""),IF($DJ209=Довідники!$N$3,$DE$4&amp;",",""))</f>
        <v/>
      </c>
      <c r="J209" s="671"/>
      <c r="K209" s="671"/>
      <c r="L209" s="671">
        <f t="shared" ca="1" si="156"/>
        <v>0</v>
      </c>
      <c r="M209" s="192">
        <f t="shared" ca="1" si="157"/>
        <v>0</v>
      </c>
      <c r="N209" s="192">
        <f t="shared" ca="1" si="158"/>
        <v>0</v>
      </c>
      <c r="O209" s="672">
        <f t="shared" ca="1" si="159"/>
        <v>0</v>
      </c>
      <c r="P209" s="673" t="str">
        <f t="shared" si="160"/>
        <v/>
      </c>
      <c r="Q209" s="674" t="str">
        <f>IF(IF(TRIM(P209)="",FALSE,OR($P209&lt;Довідники!$J$8,$P209&gt;Довідники!$K$8)),"!","")</f>
        <v/>
      </c>
      <c r="R209" s="191"/>
      <c r="S209" s="189"/>
      <c r="T209" s="189"/>
      <c r="U209" s="189">
        <f t="shared" si="135"/>
        <v>0</v>
      </c>
      <c r="V209" s="192"/>
      <c r="W209" s="192"/>
      <c r="X209" s="203"/>
      <c r="Y209" s="191"/>
      <c r="Z209" s="189"/>
      <c r="AA209" s="189"/>
      <c r="AB209" s="189">
        <f t="shared" si="136"/>
        <v>0</v>
      </c>
      <c r="AC209" s="192"/>
      <c r="AD209" s="192"/>
      <c r="AE209" s="203"/>
      <c r="AF209" s="191"/>
      <c r="AG209" s="189"/>
      <c r="AH209" s="189"/>
      <c r="AI209" s="189">
        <f t="shared" si="137"/>
        <v>0</v>
      </c>
      <c r="AJ209" s="192"/>
      <c r="AK209" s="192"/>
      <c r="AL209" s="203"/>
      <c r="AM209" s="191"/>
      <c r="AN209" s="189"/>
      <c r="AO209" s="189"/>
      <c r="AP209" s="189">
        <f t="shared" si="138"/>
        <v>0</v>
      </c>
      <c r="AQ209" s="192"/>
      <c r="AR209" s="192"/>
      <c r="AS209" s="203"/>
      <c r="AT209" s="191"/>
      <c r="AU209" s="189"/>
      <c r="AV209" s="189"/>
      <c r="AW209" s="189">
        <f t="shared" si="139"/>
        <v>0</v>
      </c>
      <c r="AX209" s="192"/>
      <c r="AY209" s="192"/>
      <c r="AZ209" s="203"/>
      <c r="BA209" s="191"/>
      <c r="BB209" s="189"/>
      <c r="BC209" s="189"/>
      <c r="BD209" s="189">
        <f t="shared" si="140"/>
        <v>0</v>
      </c>
      <c r="BE209" s="192"/>
      <c r="BF209" s="192"/>
      <c r="BG209" s="203"/>
      <c r="BH209" s="191"/>
      <c r="BI209" s="189"/>
      <c r="BJ209" s="189"/>
      <c r="BK209" s="189">
        <f t="shared" si="141"/>
        <v>0</v>
      </c>
      <c r="BL209" s="192"/>
      <c r="BM209" s="192"/>
      <c r="BN209" s="203"/>
      <c r="BO209" s="191"/>
      <c r="BP209" s="189"/>
      <c r="BQ209" s="189"/>
      <c r="BR209" s="189">
        <f t="shared" si="142"/>
        <v>0</v>
      </c>
      <c r="BS209" s="192"/>
      <c r="BT209" s="192"/>
      <c r="BU209" s="203"/>
      <c r="BV209" s="191"/>
      <c r="BW209" s="189"/>
      <c r="BX209" s="189"/>
      <c r="BY209" s="189">
        <f t="shared" si="143"/>
        <v>0</v>
      </c>
      <c r="BZ209" s="192"/>
      <c r="CA209" s="192"/>
      <c r="CB209" s="203"/>
      <c r="CC209" s="191"/>
      <c r="CD209" s="189"/>
      <c r="CE209" s="189"/>
      <c r="CF209" s="189">
        <f t="shared" si="144"/>
        <v>0</v>
      </c>
      <c r="CG209" s="192"/>
      <c r="CH209" s="192"/>
      <c r="CI209" s="203"/>
      <c r="CJ209" s="191"/>
      <c r="CK209" s="189"/>
      <c r="CL209" s="189"/>
      <c r="CM209" s="189">
        <f t="shared" si="145"/>
        <v>0</v>
      </c>
      <c r="CN209" s="192"/>
      <c r="CO209" s="192"/>
      <c r="CP209" s="203"/>
      <c r="CQ209" s="191"/>
      <c r="CR209" s="189"/>
      <c r="CS209" s="189"/>
      <c r="CT209" s="189">
        <f t="shared" si="146"/>
        <v>0</v>
      </c>
      <c r="CU209" s="192"/>
      <c r="CV209" s="192"/>
      <c r="CW209" s="203"/>
      <c r="CX209" s="358"/>
      <c r="CY209" s="189"/>
      <c r="CZ209" s="189"/>
      <c r="DA209" s="189">
        <f t="shared" si="147"/>
        <v>0</v>
      </c>
      <c r="DB209" s="192"/>
      <c r="DC209" s="192"/>
      <c r="DD209" s="192"/>
      <c r="DE209" s="189"/>
      <c r="DF209" s="189"/>
      <c r="DG209" s="189"/>
      <c r="DH209" s="189">
        <f t="shared" si="148"/>
        <v>0</v>
      </c>
      <c r="DI209" s="192"/>
      <c r="DJ209" s="192"/>
      <c r="DK209" s="203"/>
      <c r="DL209" s="675">
        <f t="shared" ca="1" si="152"/>
        <v>0</v>
      </c>
      <c r="DM209" s="192">
        <f>DN209*Довідники!$H$2</f>
        <v>0</v>
      </c>
      <c r="DN209" s="189">
        <f t="shared" si="149"/>
        <v>0</v>
      </c>
      <c r="DO209" s="673" t="str">
        <f t="shared" si="150"/>
        <v xml:space="preserve"> </v>
      </c>
      <c r="DP209" s="676"/>
      <c r="DQ209" s="671"/>
      <c r="DR209" s="203" t="str">
        <f t="shared" si="151"/>
        <v/>
      </c>
      <c r="DS209" s="193"/>
      <c r="DT209" s="675"/>
      <c r="DU209" s="192" t="str">
        <f>IF(AND(B209&lt;&gt;"",титул!AR39="захист"),IF(Розрахунок!B209&lt;&gt;"",1,""),"")</f>
        <v/>
      </c>
      <c r="DV209" s="192" t="str">
        <f>IF(B209&lt;&gt;"",титул!E39,"")</f>
        <v/>
      </c>
      <c r="DW209" s="672" t="str">
        <f t="shared" si="169"/>
        <v/>
      </c>
      <c r="DX209" s="671"/>
      <c r="DY209" s="192"/>
      <c r="DZ209" s="672"/>
      <c r="EA209" s="193"/>
      <c r="ED209" s="193">
        <f t="shared" ca="1" si="161"/>
        <v>0</v>
      </c>
      <c r="EE209" s="193">
        <f t="shared" ca="1" si="162"/>
        <v>0</v>
      </c>
      <c r="EF209" s="193">
        <f t="shared" ca="1" si="163"/>
        <v>0</v>
      </c>
      <c r="EG209" s="193">
        <f t="shared" ca="1" si="164"/>
        <v>0</v>
      </c>
      <c r="EH209" s="193">
        <f t="shared" ca="1" si="165"/>
        <v>0</v>
      </c>
      <c r="EI209" s="193">
        <f t="shared" ca="1" si="166"/>
        <v>0</v>
      </c>
      <c r="EJ209" s="193">
        <f t="shared" ca="1" si="167"/>
        <v>0</v>
      </c>
      <c r="EL209" s="193" t="str">
        <f ca="1">IF(OR(AND(TRIM(B209)&lt;&gt;"",OR(IF(UPPER(титул!AR45)="ЗАХИСТ",E209=0,E209&lt;&gt;0),D209="")),F209&lt;&gt;"",G209&lt;&gt;"",H209&lt;&gt;"",I209&lt;&gt;"",L209&gt;0,J209&gt;0,K209&lt;&gt;"",ISNA(C209)), "!", "")</f>
        <v/>
      </c>
      <c r="EM209" s="193" t="str">
        <f t="shared" si="155"/>
        <v/>
      </c>
      <c r="EN209" s="193" t="str" cm="1">
        <f t="array" ref="EN209">IF(OR(SUM(ISTEXT(R209:T209)*1,ISNUMBER(W209:X209)*1)&gt;0,SUM(ISTEXT(Y209:AA209)*1,ISNUMBER(AD209:AE209)*1)&gt;0,SUM(ISTEXT(AF209:AH209)*1,ISNUMBER(AK209:AL209)*1)&gt;0,SUM(ISTEXT(AM209:AO209)*1,ISNUMBER(AR209:AS209)*1)&gt;0,SUM(ISTEXT(AT209:AV209)*1,ISNUMBER(AY209:AZ209)*1)&gt;0,SUM(ISTEXT(BA209:BC209)*1,ISNUMBER(BF209:BG209)*1)&gt;0,SUM(ISTEXT(BH209:BJ209)*1,ISNUMBER(BM209:BN209)*1)&gt;0,SUM(ISTEXT(BO209:BQ209)*1,ISNUMBER(BT209:BU209)*1)&gt;0,SUM(ISTEXT(BV209:BX209)*1,ISNUMBER(CA209:CB209)*1)&gt;0,SUM(ISTEXT(CC209:CE209)*1,ISNUMBER(CH209:CI209)*1)&gt;0,SUM(ISTEXT(CJ209:CL209)*1,ISNUMBER(CO209:CP209)*1)&gt;0,SUM(ISTEXT(CQ209:CS209)*1,ISNUMBER(CV209:CW209)*1)&gt;0),"!","")</f>
        <v/>
      </c>
      <c r="EO209" s="193"/>
      <c r="EP209" s="74" t="str">
        <f t="shared" ca="1" si="168"/>
        <v/>
      </c>
    </row>
    <row r="210" spans="1:146" x14ac:dyDescent="0.2">
      <c r="A210" s="193" t="str">
        <f ca="1">IF(AND(TRIM($B210)&lt;&gt;"",$EP210=""),MAX($A$112:A209)+1,"")</f>
        <v/>
      </c>
      <c r="B210" s="319" t="str">
        <f>IF(титул!AR40="екзамен","Оглядові лекції з атестації: "&amp;титул!AH40,"")</f>
        <v/>
      </c>
      <c r="C210" s="319" t="str">
        <f>IF(ISBLANK(D210)=FALSE,VLOOKUP(D210,Довідники!$B$2:$C$45,2,FALSE),"")</f>
        <v/>
      </c>
      <c r="D210" s="320"/>
      <c r="E210" s="321"/>
      <c r="F210" s="671" t="str">
        <f>_xlfn.CONCAT(IF($X210=Довідники!$E$4,$R$4&amp;",",""),IF($AE210=Довідники!$E$4,$Y$4&amp;",",""),IF($AL210=Довідники!$E$4,$AF$4&amp;",",""),IF($AS210=Довідники!$E$4,$AM$4&amp;",",""),IF($AZ210=Довідники!$E$4,$AT$4&amp;",",""),IF($BG210=Довідники!$E$4,$BA$4&amp;",",""),IF($BN210=Довідники!$E$4,$BH$4&amp;",",""),IF($BU210=Довідники!$E$4,$BO$4&amp;",",""),IF($CB210=Довідники!$E$4,$BV$4&amp;",",""),IF($CI210=Довідники!$E$4,$CC$4&amp;",",""),IF($CP210=Довідники!$E$4,$CJ$4&amp;",",""),IF($CW210=Довідники!$E$4,$CQ$4&amp;",",""),IF($DD210=Довідники!$E$4,$CX$4&amp;",",""),IF($DK210=Довідники!$E$4,$DE$4&amp;",",""))</f>
        <v/>
      </c>
      <c r="G210" s="671" t="str">
        <f>_xlfn.CONCAT(IF($X210=Довідники!$E$3,$R$4&amp;",",""),IF($X210=Довідники!$E$5,$R$4&amp;"*,",""),IF($AE210=Довідники!$E$3,$Y$4&amp;",",""),IF($AE210=Довідники!$E$5,$Y$4&amp;"*,",""),IF($AL210=Довідники!$E$3,$AF$4&amp;",",""),IF($AL210=Довідники!$E$5,$AF$4&amp;"*,",""),IF($AS210=Довідники!$E$3,$AM$4&amp;",",""),IF($AS210=Довідники!$E$5,$AM$4&amp;"*,",""),IF($AZ210=Довідники!$E$3,$AT$4&amp;",",""),IF($AZ210=Довідники!$E$5,$AT$4&amp;"*,",""),IF($BG210=Довідники!$E$3,$BA$4&amp;",",""),IF($BG210=Довідники!$E$5,$BA$4&amp;"*,",""),IF($BN210=Довідники!$E$3,$BH$4&amp;",",""),IF($BN210=Довідники!$E$5,$BH$4&amp;"*,",""),IF($BU210=Довідники!$E$3,$BO$4&amp;",",""),IF($BU210=Довідники!$E$5,$BO$4&amp;"*,",""),IF($CB210=Довідники!$E$3,$BV$4&amp;",",""),IF($CB210=Довідники!$E$5,$BV$4&amp;"*,",""),IF($CI210=Довідники!$E$3,$CC$4&amp;",",""),IF($CI210=Довідники!$E$5,$CC$4&amp;"*,",""),IF($CP210=Довідники!$E$3,$CJ$4&amp;",",""),IF($CP210=Довідники!$E$5,$CJ$4&amp;"*,",""),IF($CW210=Довідники!$E$3,$CQ$4&amp;",",""),IF($CW210=Довідники!$E$5,$CQ$4&amp;"*,",""),IF($DD210=Довідники!$E$3,$CX$4&amp;",",""),IF($DD210=Довідники!$E$5,$CX$4&amp;"*,",""),IF($DK210=Довідники!$E$3,$DE$4&amp;",",""),IF($DK210=Довідники!$E$5,$DE$4&amp;"*,",""))</f>
        <v/>
      </c>
      <c r="H210" s="671" t="str">
        <f>_xlfn.CONCAT(IF($W210=Довідники!$N$4,$R$4&amp;",",""),IF($AD210=Довідники!$N$4,$Y$4&amp;",",""),IF($AK210=Довідники!$N$4,$AF$4&amp;",",""),IF($AR210=Довідники!$N$4,$AM$4&amp;",",""),IF($AY210=Довідники!$N$4,$AT$4&amp;",",""),IF($BF210=Довідники!$N$4,$BA$4&amp;",",""),IF($BM210=Довідники!$N$4,$BH$4&amp;",",""),IF($BT210=Довідники!$N$4,$BO$4&amp;",",""),IF($CA210=Довідники!$N$4,$BV$4&amp;",",""),IF($CH210=Довідники!$N$4,$CC$4&amp;",",""),IF($CO210=Довідники!$N$4,$CJ$4&amp;",",""),IF($CV210=Довідники!$N$4,$CQ$4&amp;",",""),IF($DC210=Довідники!$N$4,$CX$4&amp;",",""),IF($DJ210=Довідники!$N$4,$DE$4&amp;",",""))</f>
        <v/>
      </c>
      <c r="I210" s="671" t="str">
        <f>_xlfn.CONCAT(IF($W210=Довідники!$N$3,$R$4&amp;",",""),IF($AD210=Довідники!$N$3,$Y$4&amp;",",""),IF($AK210=Довідники!$N$3,$AF$4&amp;",",""),IF($AR210=Довідники!$N$3,$AM$4&amp;",",""),IF($AY210=Довідники!$N$3,$AT$4&amp;",",""),IF($BF210=Довідники!$N$3,$BA$4&amp;",",""),IF($BM210=Довідники!$N$3,$BH$4&amp;",",""),IF($BT210=Довідники!$N$3,$BO$4&amp;",",""),IF($CA210=Довідники!$N$3,$BV$4&amp;",",""),IF($CH210=Довідники!$N$3,$CC$4&amp;",",""),IF($CO210=Довідники!$N$3,$CJ$4&amp;",",""),IF($CV210=Довідники!$N$3,$CQ$4&amp;",",""),IF($DC210=Довідники!$N$3,$CX$4&amp;",",""),IF($DJ210=Довідники!$N$3,$DE$4&amp;",",""))</f>
        <v/>
      </c>
      <c r="J210" s="671"/>
      <c r="K210" s="671"/>
      <c r="L210" s="671">
        <f t="shared" ca="1" si="156"/>
        <v>0</v>
      </c>
      <c r="M210" s="192">
        <f t="shared" ca="1" si="157"/>
        <v>0</v>
      </c>
      <c r="N210" s="192">
        <f t="shared" ca="1" si="158"/>
        <v>0</v>
      </c>
      <c r="O210" s="672">
        <f t="shared" ca="1" si="159"/>
        <v>0</v>
      </c>
      <c r="P210" s="673" t="str">
        <f t="shared" si="160"/>
        <v/>
      </c>
      <c r="Q210" s="674" t="str">
        <f>IF(IF(TRIM(P210)="",FALSE,OR($P210&lt;Довідники!$J$8,$P210&gt;Довідники!$K$8)),"!","")</f>
        <v/>
      </c>
      <c r="R210" s="191"/>
      <c r="S210" s="189"/>
      <c r="T210" s="189"/>
      <c r="U210" s="189">
        <f t="shared" si="135"/>
        <v>0</v>
      </c>
      <c r="V210" s="192"/>
      <c r="W210" s="192"/>
      <c r="X210" s="203"/>
      <c r="Y210" s="191"/>
      <c r="Z210" s="189"/>
      <c r="AA210" s="189"/>
      <c r="AB210" s="189">
        <f t="shared" si="136"/>
        <v>0</v>
      </c>
      <c r="AC210" s="192"/>
      <c r="AD210" s="192"/>
      <c r="AE210" s="203"/>
      <c r="AF210" s="191"/>
      <c r="AG210" s="189"/>
      <c r="AH210" s="189"/>
      <c r="AI210" s="189">
        <f t="shared" si="137"/>
        <v>0</v>
      </c>
      <c r="AJ210" s="192"/>
      <c r="AK210" s="192"/>
      <c r="AL210" s="203"/>
      <c r="AM210" s="191"/>
      <c r="AN210" s="189"/>
      <c r="AO210" s="189"/>
      <c r="AP210" s="189">
        <f t="shared" si="138"/>
        <v>0</v>
      </c>
      <c r="AQ210" s="192"/>
      <c r="AR210" s="192"/>
      <c r="AS210" s="203"/>
      <c r="AT210" s="191"/>
      <c r="AU210" s="189"/>
      <c r="AV210" s="189"/>
      <c r="AW210" s="189">
        <f t="shared" si="139"/>
        <v>0</v>
      </c>
      <c r="AX210" s="192"/>
      <c r="AY210" s="192"/>
      <c r="AZ210" s="203"/>
      <c r="BA210" s="191"/>
      <c r="BB210" s="189"/>
      <c r="BC210" s="189"/>
      <c r="BD210" s="189">
        <f t="shared" si="140"/>
        <v>0</v>
      </c>
      <c r="BE210" s="192"/>
      <c r="BF210" s="192"/>
      <c r="BG210" s="203"/>
      <c r="BH210" s="191"/>
      <c r="BI210" s="189"/>
      <c r="BJ210" s="189"/>
      <c r="BK210" s="189">
        <f t="shared" si="141"/>
        <v>0</v>
      </c>
      <c r="BL210" s="192"/>
      <c r="BM210" s="192"/>
      <c r="BN210" s="203"/>
      <c r="BO210" s="191"/>
      <c r="BP210" s="189"/>
      <c r="BQ210" s="189"/>
      <c r="BR210" s="189">
        <f t="shared" si="142"/>
        <v>0</v>
      </c>
      <c r="BS210" s="192"/>
      <c r="BT210" s="192"/>
      <c r="BU210" s="203"/>
      <c r="BV210" s="191"/>
      <c r="BW210" s="189"/>
      <c r="BX210" s="189"/>
      <c r="BY210" s="189">
        <f t="shared" si="143"/>
        <v>0</v>
      </c>
      <c r="BZ210" s="192"/>
      <c r="CA210" s="192"/>
      <c r="CB210" s="203"/>
      <c r="CC210" s="191"/>
      <c r="CD210" s="189"/>
      <c r="CE210" s="189"/>
      <c r="CF210" s="189">
        <f t="shared" si="144"/>
        <v>0</v>
      </c>
      <c r="CG210" s="192"/>
      <c r="CH210" s="192"/>
      <c r="CI210" s="203"/>
      <c r="CJ210" s="191"/>
      <c r="CK210" s="189"/>
      <c r="CL210" s="189"/>
      <c r="CM210" s="189">
        <f t="shared" si="145"/>
        <v>0</v>
      </c>
      <c r="CN210" s="192"/>
      <c r="CO210" s="192"/>
      <c r="CP210" s="203"/>
      <c r="CQ210" s="191"/>
      <c r="CR210" s="189"/>
      <c r="CS210" s="189"/>
      <c r="CT210" s="189">
        <f t="shared" si="146"/>
        <v>0</v>
      </c>
      <c r="CU210" s="192"/>
      <c r="CV210" s="192"/>
      <c r="CW210" s="203"/>
      <c r="CX210" s="358"/>
      <c r="CY210" s="189"/>
      <c r="CZ210" s="189"/>
      <c r="DA210" s="189">
        <f t="shared" si="147"/>
        <v>0</v>
      </c>
      <c r="DB210" s="192"/>
      <c r="DC210" s="192"/>
      <c r="DD210" s="192"/>
      <c r="DE210" s="189"/>
      <c r="DF210" s="189"/>
      <c r="DG210" s="189"/>
      <c r="DH210" s="189">
        <f t="shared" si="148"/>
        <v>0</v>
      </c>
      <c r="DI210" s="192"/>
      <c r="DJ210" s="192"/>
      <c r="DK210" s="203"/>
      <c r="DL210" s="675">
        <f t="shared" ca="1" si="152"/>
        <v>0</v>
      </c>
      <c r="DM210" s="192">
        <f>DN210*Довідники!$H$2</f>
        <v>0</v>
      </c>
      <c r="DN210" s="189">
        <f t="shared" si="149"/>
        <v>0</v>
      </c>
      <c r="DO210" s="673" t="str">
        <f t="shared" si="150"/>
        <v xml:space="preserve"> </v>
      </c>
      <c r="DP210" s="676"/>
      <c r="DQ210" s="671"/>
      <c r="DR210" s="203" t="str">
        <f t="shared" si="151"/>
        <v/>
      </c>
      <c r="DS210" s="193"/>
      <c r="DT210" s="675"/>
      <c r="DU210" s="192" t="str">
        <f>IF(AND(B210&lt;&gt;"",титул!AR40="захист"),IF(Розрахунок!B210&lt;&gt;"",1,""),"")</f>
        <v/>
      </c>
      <c r="DV210" s="192" t="str">
        <f>IF(B210&lt;&gt;"",титул!E40,"")</f>
        <v/>
      </c>
      <c r="DW210" s="672" t="str">
        <f t="shared" si="169"/>
        <v/>
      </c>
      <c r="DX210" s="671"/>
      <c r="DY210" s="192"/>
      <c r="DZ210" s="672"/>
      <c r="EA210" s="193"/>
      <c r="ED210" s="193">
        <f t="shared" ca="1" si="161"/>
        <v>0</v>
      </c>
      <c r="EE210" s="193">
        <f t="shared" ca="1" si="162"/>
        <v>0</v>
      </c>
      <c r="EF210" s="193">
        <f t="shared" ca="1" si="163"/>
        <v>0</v>
      </c>
      <c r="EG210" s="193">
        <f t="shared" ca="1" si="164"/>
        <v>0</v>
      </c>
      <c r="EH210" s="193">
        <f t="shared" ca="1" si="165"/>
        <v>0</v>
      </c>
      <c r="EI210" s="193">
        <f t="shared" ca="1" si="166"/>
        <v>0</v>
      </c>
      <c r="EJ210" s="193">
        <f t="shared" ca="1" si="167"/>
        <v>0</v>
      </c>
      <c r="EL210" s="193" t="str">
        <f ca="1">IF(OR(AND(TRIM(B210)&lt;&gt;"",OR(IF(UPPER(титул!AR46)="ЗАХИСТ",E210=0,E210&lt;&gt;0),D210="")),F210&lt;&gt;"",G210&lt;&gt;"",H210&lt;&gt;"",I210&lt;&gt;"",L210&gt;0,J210&gt;0,K210&lt;&gt;"",ISNA(C210)), "!", "")</f>
        <v/>
      </c>
      <c r="EM210" s="193" t="str">
        <f t="shared" si="155"/>
        <v/>
      </c>
      <c r="EN210" s="193" t="str" cm="1">
        <f t="array" ref="EN210">IF(OR(SUM(ISTEXT(R210:T210)*1,ISNUMBER(W210:X210)*1)&gt;0,SUM(ISTEXT(Y210:AA210)*1,ISNUMBER(AD210:AE210)*1)&gt;0,SUM(ISTEXT(AF210:AH210)*1,ISNUMBER(AK210:AL210)*1)&gt;0,SUM(ISTEXT(AM210:AO210)*1,ISNUMBER(AR210:AS210)*1)&gt;0,SUM(ISTEXT(AT210:AV210)*1,ISNUMBER(AY210:AZ210)*1)&gt;0,SUM(ISTEXT(BA210:BC210)*1,ISNUMBER(BF210:BG210)*1)&gt;0,SUM(ISTEXT(BH210:BJ210)*1,ISNUMBER(BM210:BN210)*1)&gt;0,SUM(ISTEXT(BO210:BQ210)*1,ISNUMBER(BT210:BU210)*1)&gt;0,SUM(ISTEXT(BV210:BX210)*1,ISNUMBER(CA210:CB210)*1)&gt;0,SUM(ISTEXT(CC210:CE210)*1,ISNUMBER(CH210:CI210)*1)&gt;0,SUM(ISTEXT(CJ210:CL210)*1,ISNUMBER(CO210:CP210)*1)&gt;0,SUM(ISTEXT(CQ210:CS210)*1,ISNUMBER(CV210:CW210)*1)&gt;0),"!","")</f>
        <v/>
      </c>
      <c r="EO210" s="193"/>
      <c r="EP210" s="74" t="str">
        <f t="shared" ca="1" si="168"/>
        <v/>
      </c>
    </row>
    <row r="211" spans="1:146" ht="13.5" thickBot="1" x14ac:dyDescent="0.25">
      <c r="A211" s="210" t="e">
        <f ca="1">IF(AND(TRIM($B211)&lt;&gt;"",$EP211=""),MAX($A$112:A210)+1,"")</f>
        <v>#NAME?</v>
      </c>
      <c r="B211" s="322" t="str">
        <f>IF(титул!AR41="екзамен","Оглядові лекції з атестації: "&amp;титул!AH41,"")</f>
        <v>Оглядові лекції з атестації: Атестаційний екзамен</v>
      </c>
      <c r="C211" s="322">
        <f>IF(ISBLANK(D211)=FALSE,VLOOKUP(D211,Довідники!$B$2:$C$45,2,FALSE),"")</f>
        <v>34</v>
      </c>
      <c r="D211" s="323" t="s">
        <v>249</v>
      </c>
      <c r="E211" s="324"/>
      <c r="F211" s="677" t="str">
        <f>_xlfn.CONCAT(IF($X211=Довідники!$E$4,$R$4&amp;",",""),IF($AE211=Довідники!$E$4,$Y$4&amp;",",""),IF($AL211=Довідники!$E$4,$AF$4&amp;",",""),IF($AS211=Довідники!$E$4,$AM$4&amp;",",""),IF($AZ211=Довідники!$E$4,$AT$4&amp;",",""),IF($BG211=Довідники!$E$4,$BA$4&amp;",",""),IF($BN211=Довідники!$E$4,$BH$4&amp;",",""),IF($BU211=Довідники!$E$4,$BO$4&amp;",",""),IF($CB211=Довідники!$E$4,$BV$4&amp;",",""),IF($CI211=Довідники!$E$4,$CC$4&amp;",",""),IF($CP211=Довідники!$E$4,$CJ$4&amp;",",""),IF($CW211=Довідники!$E$4,$CQ$4&amp;",",""),IF($DD211=Довідники!$E$4,$CX$4&amp;",",""),IF($DK211=Довідники!$E$4,$DE$4&amp;",",""))</f>
        <v/>
      </c>
      <c r="G211" s="677" t="str">
        <f>_xlfn.CONCAT(IF($X211=Довідники!$E$3,$R$4&amp;",",""),IF($X211=Довідники!$E$5,$R$4&amp;"*,",""),IF($AE211=Довідники!$E$3,$Y$4&amp;",",""),IF($AE211=Довідники!$E$5,$Y$4&amp;"*,",""),IF($AL211=Довідники!$E$3,$AF$4&amp;",",""),IF($AL211=Довідники!$E$5,$AF$4&amp;"*,",""),IF($AS211=Довідники!$E$3,$AM$4&amp;",",""),IF($AS211=Довідники!$E$5,$AM$4&amp;"*,",""),IF($AZ211=Довідники!$E$3,$AT$4&amp;",",""),IF($AZ211=Довідники!$E$5,$AT$4&amp;"*,",""),IF($BG211=Довідники!$E$3,$BA$4&amp;",",""),IF($BG211=Довідники!$E$5,$BA$4&amp;"*,",""),IF($BN211=Довідники!$E$3,$BH$4&amp;",",""),IF($BN211=Довідники!$E$5,$BH$4&amp;"*,",""),IF($BU211=Довідники!$E$3,$BO$4&amp;",",""),IF($BU211=Довідники!$E$5,$BO$4&amp;"*,",""),IF($CB211=Довідники!$E$3,$BV$4&amp;",",""),IF($CB211=Довідники!$E$5,$BV$4&amp;"*,",""),IF($CI211=Довідники!$E$3,$CC$4&amp;",",""),IF($CI211=Довідники!$E$5,$CC$4&amp;"*,",""),IF($CP211=Довідники!$E$3,$CJ$4&amp;",",""),IF($CP211=Довідники!$E$5,$CJ$4&amp;"*,",""),IF($CW211=Довідники!$E$3,$CQ$4&amp;",",""),IF($CW211=Довідники!$E$5,$CQ$4&amp;"*,",""),IF($DD211=Довідники!$E$3,$CX$4&amp;",",""),IF($DD211=Довідники!$E$5,$CX$4&amp;"*,",""),IF($DK211=Довідники!$E$3,$DE$4&amp;",",""),IF($DK211=Довідники!$E$5,$DE$4&amp;"*,",""))</f>
        <v/>
      </c>
      <c r="H211" s="677" t="str">
        <f>_xlfn.CONCAT(IF($W211=Довідники!$N$4,$R$4&amp;",",""),IF($AD211=Довідники!$N$4,$Y$4&amp;",",""),IF($AK211=Довідники!$N$4,$AF$4&amp;",",""),IF($AR211=Довідники!$N$4,$AM$4&amp;",",""),IF($AY211=Довідники!$N$4,$AT$4&amp;",",""),IF($BF211=Довідники!$N$4,$BA$4&amp;",",""),IF($BM211=Довідники!$N$4,$BH$4&amp;",",""),IF($BT211=Довідники!$N$4,$BO$4&amp;",",""),IF($CA211=Довідники!$N$4,$BV$4&amp;",",""),IF($CH211=Довідники!$N$4,$CC$4&amp;",",""),IF($CO211=Довідники!$N$4,$CJ$4&amp;",",""),IF($CV211=Довідники!$N$4,$CQ$4&amp;",",""),IF($DC211=Довідники!$N$4,$CX$4&amp;",",""),IF($DJ211=Довідники!$N$4,$DE$4&amp;",",""))</f>
        <v/>
      </c>
      <c r="I211" s="677" t="str">
        <f>_xlfn.CONCAT(IF($W211=Довідники!$N$3,$R$4&amp;",",""),IF($AD211=Довідники!$N$3,$Y$4&amp;",",""),IF($AK211=Довідники!$N$3,$AF$4&amp;",",""),IF($AR211=Довідники!$N$3,$AM$4&amp;",",""),IF($AY211=Довідники!$N$3,$AT$4&amp;",",""),IF($BF211=Довідники!$N$3,$BA$4&amp;",",""),IF($BM211=Довідники!$N$3,$BH$4&amp;",",""),IF($BT211=Довідники!$N$3,$BO$4&amp;",",""),IF($CA211=Довідники!$N$3,$BV$4&amp;",",""),IF($CH211=Довідники!$N$3,$CC$4&amp;",",""),IF($CO211=Довідники!$N$3,$CJ$4&amp;",",""),IF($CV211=Довідники!$N$3,$CQ$4&amp;",",""),IF($DC211=Довідники!$N$3,$CX$4&amp;",",""),IF($DJ211=Довідники!$N$3,$DE$4&amp;",",""))</f>
        <v/>
      </c>
      <c r="J211" s="677"/>
      <c r="K211" s="677"/>
      <c r="L211" s="677">
        <f t="shared" ca="1" si="156"/>
        <v>0</v>
      </c>
      <c r="M211" s="309">
        <f t="shared" ca="1" si="157"/>
        <v>0</v>
      </c>
      <c r="N211" s="309">
        <f t="shared" ca="1" si="158"/>
        <v>0</v>
      </c>
      <c r="O211" s="678">
        <f t="shared" ca="1" si="159"/>
        <v>0</v>
      </c>
      <c r="P211" s="679" t="str">
        <f t="shared" si="160"/>
        <v/>
      </c>
      <c r="Q211" s="680" t="str">
        <f>IF(IF(TRIM(P211)="",FALSE,OR($P211&lt;Довідники!$J$8,$P211&gt;Довідники!$K$8)),"!","")</f>
        <v/>
      </c>
      <c r="R211" s="308"/>
      <c r="S211" s="307"/>
      <c r="T211" s="307"/>
      <c r="U211" s="307">
        <f t="shared" si="135"/>
        <v>0</v>
      </c>
      <c r="V211" s="309"/>
      <c r="W211" s="309"/>
      <c r="X211" s="310"/>
      <c r="Y211" s="308"/>
      <c r="Z211" s="307"/>
      <c r="AA211" s="307"/>
      <c r="AB211" s="307">
        <f t="shared" si="136"/>
        <v>0</v>
      </c>
      <c r="AC211" s="309"/>
      <c r="AD211" s="309"/>
      <c r="AE211" s="310"/>
      <c r="AF211" s="308"/>
      <c r="AG211" s="307"/>
      <c r="AH211" s="307"/>
      <c r="AI211" s="307">
        <f t="shared" si="137"/>
        <v>0</v>
      </c>
      <c r="AJ211" s="309"/>
      <c r="AK211" s="309"/>
      <c r="AL211" s="310"/>
      <c r="AM211" s="308"/>
      <c r="AN211" s="307"/>
      <c r="AO211" s="307"/>
      <c r="AP211" s="307">
        <f t="shared" si="138"/>
        <v>0</v>
      </c>
      <c r="AQ211" s="309"/>
      <c r="AR211" s="309"/>
      <c r="AS211" s="310"/>
      <c r="AT211" s="308"/>
      <c r="AU211" s="307"/>
      <c r="AV211" s="307"/>
      <c r="AW211" s="307">
        <f t="shared" si="139"/>
        <v>0</v>
      </c>
      <c r="AX211" s="309"/>
      <c r="AY211" s="309"/>
      <c r="AZ211" s="310"/>
      <c r="BA211" s="308"/>
      <c r="BB211" s="307"/>
      <c r="BC211" s="307"/>
      <c r="BD211" s="307">
        <f t="shared" si="140"/>
        <v>0</v>
      </c>
      <c r="BE211" s="309"/>
      <c r="BF211" s="309"/>
      <c r="BG211" s="310"/>
      <c r="BH211" s="308"/>
      <c r="BI211" s="307"/>
      <c r="BJ211" s="307"/>
      <c r="BK211" s="307">
        <f t="shared" si="141"/>
        <v>0</v>
      </c>
      <c r="BL211" s="309"/>
      <c r="BM211" s="309"/>
      <c r="BN211" s="310"/>
      <c r="BO211" s="308"/>
      <c r="BP211" s="307"/>
      <c r="BQ211" s="307"/>
      <c r="BR211" s="307">
        <f t="shared" si="142"/>
        <v>0</v>
      </c>
      <c r="BS211" s="309"/>
      <c r="BT211" s="309"/>
      <c r="BU211" s="310"/>
      <c r="BV211" s="308"/>
      <c r="BW211" s="307"/>
      <c r="BX211" s="307"/>
      <c r="BY211" s="307">
        <f t="shared" si="143"/>
        <v>0</v>
      </c>
      <c r="BZ211" s="309"/>
      <c r="CA211" s="309"/>
      <c r="CB211" s="310"/>
      <c r="CC211" s="308"/>
      <c r="CD211" s="307"/>
      <c r="CE211" s="307"/>
      <c r="CF211" s="307">
        <f t="shared" si="144"/>
        <v>0</v>
      </c>
      <c r="CG211" s="309"/>
      <c r="CH211" s="309"/>
      <c r="CI211" s="310"/>
      <c r="CJ211" s="308"/>
      <c r="CK211" s="307"/>
      <c r="CL211" s="307"/>
      <c r="CM211" s="307">
        <f t="shared" si="145"/>
        <v>0</v>
      </c>
      <c r="CN211" s="309"/>
      <c r="CO211" s="309"/>
      <c r="CP211" s="310"/>
      <c r="CQ211" s="308"/>
      <c r="CR211" s="307"/>
      <c r="CS211" s="307"/>
      <c r="CT211" s="307">
        <f t="shared" si="146"/>
        <v>0</v>
      </c>
      <c r="CU211" s="309"/>
      <c r="CV211" s="309"/>
      <c r="CW211" s="310"/>
      <c r="CX211" s="359"/>
      <c r="CY211" s="307"/>
      <c r="CZ211" s="307"/>
      <c r="DA211" s="307">
        <f t="shared" si="147"/>
        <v>0</v>
      </c>
      <c r="DB211" s="309"/>
      <c r="DC211" s="309"/>
      <c r="DD211" s="309"/>
      <c r="DE211" s="307"/>
      <c r="DF211" s="307"/>
      <c r="DG211" s="307"/>
      <c r="DH211" s="307">
        <f t="shared" si="148"/>
        <v>0</v>
      </c>
      <c r="DI211" s="309"/>
      <c r="DJ211" s="309"/>
      <c r="DK211" s="310"/>
      <c r="DL211" s="681">
        <f t="shared" ca="1" si="152"/>
        <v>0</v>
      </c>
      <c r="DM211" s="309">
        <f>DN211*Довідники!$H$2</f>
        <v>0</v>
      </c>
      <c r="DN211" s="307">
        <f t="shared" si="149"/>
        <v>0</v>
      </c>
      <c r="DO211" s="679" t="str">
        <f t="shared" si="150"/>
        <v xml:space="preserve"> </v>
      </c>
      <c r="DP211" s="682"/>
      <c r="DQ211" s="677"/>
      <c r="DR211" s="310" t="str">
        <f t="shared" si="151"/>
        <v/>
      </c>
      <c r="DS211" s="210"/>
      <c r="DT211" s="681"/>
      <c r="DU211" s="309" t="str">
        <f>IF(AND(B211&lt;&gt;"",титул!AR41="захист"),IF(Розрахунок!B211&lt;&gt;"",1,""),"")</f>
        <v/>
      </c>
      <c r="DV211" s="309">
        <f>IF(B211&lt;&gt;"",титул!E41,"")</f>
        <v>6</v>
      </c>
      <c r="DW211" s="678">
        <f t="shared" si="169"/>
        <v>8</v>
      </c>
      <c r="DX211" s="677"/>
      <c r="DY211" s="309"/>
      <c r="DZ211" s="678"/>
      <c r="EA211" s="210"/>
      <c r="ED211" s="210" t="e">
        <f t="shared" ca="1" si="161"/>
        <v>#NAME?</v>
      </c>
      <c r="EE211" s="210" t="e">
        <f t="shared" ca="1" si="162"/>
        <v>#NAME?</v>
      </c>
      <c r="EF211" s="210" t="e">
        <f t="shared" ca="1" si="163"/>
        <v>#NAME?</v>
      </c>
      <c r="EG211" s="210" t="e">
        <f t="shared" ca="1" si="164"/>
        <v>#NAME?</v>
      </c>
      <c r="EH211" s="210" t="e">
        <f t="shared" ca="1" si="165"/>
        <v>#NAME?</v>
      </c>
      <c r="EI211" s="210" t="e">
        <f t="shared" ca="1" si="166"/>
        <v>#NAME?</v>
      </c>
      <c r="EJ211" s="210" t="e">
        <f t="shared" ca="1" si="167"/>
        <v>#NAME?</v>
      </c>
      <c r="EL211" s="210" t="str">
        <f ca="1">IF(OR(AND(TRIM(B211)&lt;&gt;"",OR(IF(UPPER(титул!AR47)="ЗАХИСТ",E211=0,E211&lt;&gt;0),D211="")),F211&lt;&gt;"",G211&lt;&gt;"",H211&lt;&gt;"",I211&lt;&gt;"",L211&gt;0,J211&gt;0,K211&lt;&gt;"",ISNA(C211)), "!", "")</f>
        <v/>
      </c>
      <c r="EM211" s="210" t="str">
        <f t="shared" si="155"/>
        <v/>
      </c>
      <c r="EN211" s="210" t="str" cm="1">
        <f t="array" ref="EN211">IF(OR(SUM(ISTEXT(R211:T211)*1,ISNUMBER(W211:X211)*1)&gt;0,SUM(ISTEXT(Y211:AA211)*1,ISNUMBER(AD211:AE211)*1)&gt;0,SUM(ISTEXT(AF211:AH211)*1,ISNUMBER(AK211:AL211)*1)&gt;0,SUM(ISTEXT(AM211:AO211)*1,ISNUMBER(AR211:AS211)*1)&gt;0,SUM(ISTEXT(AT211:AV211)*1,ISNUMBER(AY211:AZ211)*1)&gt;0,SUM(ISTEXT(BA211:BC211)*1,ISNUMBER(BF211:BG211)*1)&gt;0,SUM(ISTEXT(BH211:BJ211)*1,ISNUMBER(BM211:BN211)*1)&gt;0,SUM(ISTEXT(BO211:BQ211)*1,ISNUMBER(BT211:BU211)*1)&gt;0,SUM(ISTEXT(BV211:BX211)*1,ISNUMBER(CA211:CB211)*1)&gt;0,SUM(ISTEXT(CC211:CE211)*1,ISNUMBER(CH211:CI211)*1)&gt;0,SUM(ISTEXT(CJ211:CL211)*1,ISNUMBER(CO211:CP211)*1)&gt;0,SUM(ISTEXT(CQ211:CS211)*1,ISNUMBER(CV211:CW211)*1)&gt;0),"!","")</f>
        <v/>
      </c>
      <c r="EO211" s="210"/>
      <c r="EP211" s="74" t="str">
        <f t="shared" ca="1" si="168"/>
        <v/>
      </c>
    </row>
    <row r="212" spans="1:146" s="92" customFormat="1" ht="13.5" thickBot="1" x14ac:dyDescent="0.25">
      <c r="A212" s="88"/>
      <c r="B212" s="89" t="s">
        <v>143</v>
      </c>
      <c r="C212" s="89"/>
      <c r="D212" s="93"/>
      <c r="E212" s="94">
        <f>SUM(E112:E211)</f>
        <v>58.5</v>
      </c>
      <c r="F212" s="95"/>
      <c r="G212" s="95"/>
      <c r="H212" s="95"/>
      <c r="I212" s="95"/>
      <c r="J212" s="95">
        <f t="shared" ref="J212:O212" si="170">SUM(J112:J211)</f>
        <v>0</v>
      </c>
      <c r="K212" s="95">
        <f t="shared" si="170"/>
        <v>0</v>
      </c>
      <c r="L212" s="95">
        <f t="shared" ca="1" si="170"/>
        <v>0</v>
      </c>
      <c r="M212" s="96">
        <f t="shared" ca="1" si="170"/>
        <v>0</v>
      </c>
      <c r="N212" s="96">
        <f t="shared" ca="1" si="170"/>
        <v>0</v>
      </c>
      <c r="O212" s="96">
        <f t="shared" ca="1" si="170"/>
        <v>0</v>
      </c>
      <c r="P212" s="96"/>
      <c r="Q212" s="97"/>
      <c r="R212" s="100"/>
      <c r="S212" s="98"/>
      <c r="T212" s="98"/>
      <c r="U212" s="98"/>
      <c r="V212" s="96"/>
      <c r="W212" s="96"/>
      <c r="X212" s="117"/>
      <c r="Y212" s="100"/>
      <c r="Z212" s="98"/>
      <c r="AA212" s="98"/>
      <c r="AB212" s="98"/>
      <c r="AC212" s="96"/>
      <c r="AD212" s="96"/>
      <c r="AE212" s="114"/>
      <c r="AF212" s="100"/>
      <c r="AG212" s="98"/>
      <c r="AH212" s="98"/>
      <c r="AI212" s="98"/>
      <c r="AJ212" s="96"/>
      <c r="AK212" s="96"/>
      <c r="AL212" s="114"/>
      <c r="AM212" s="100"/>
      <c r="AN212" s="98"/>
      <c r="AO212" s="98"/>
      <c r="AP212" s="98"/>
      <c r="AQ212" s="96"/>
      <c r="AR212" s="96"/>
      <c r="AS212" s="114"/>
      <c r="AT212" s="100"/>
      <c r="AU212" s="98"/>
      <c r="AV212" s="98"/>
      <c r="AW212" s="98"/>
      <c r="AX212" s="96"/>
      <c r="AY212" s="96"/>
      <c r="AZ212" s="114"/>
      <c r="BA212" s="100"/>
      <c r="BB212" s="98"/>
      <c r="BC212" s="98"/>
      <c r="BD212" s="98"/>
      <c r="BE212" s="96"/>
      <c r="BF212" s="96"/>
      <c r="BG212" s="114"/>
      <c r="BH212" s="100"/>
      <c r="BI212" s="98"/>
      <c r="BJ212" s="98"/>
      <c r="BK212" s="98"/>
      <c r="BL212" s="96"/>
      <c r="BM212" s="96"/>
      <c r="BN212" s="114"/>
      <c r="BO212" s="100"/>
      <c r="BP212" s="98"/>
      <c r="BQ212" s="98"/>
      <c r="BR212" s="98"/>
      <c r="BS212" s="96"/>
      <c r="BT212" s="96"/>
      <c r="BU212" s="114"/>
      <c r="BV212" s="100"/>
      <c r="BW212" s="98"/>
      <c r="BX212" s="98"/>
      <c r="BY212" s="98"/>
      <c r="BZ212" s="96"/>
      <c r="CA212" s="96"/>
      <c r="CB212" s="114"/>
      <c r="CC212" s="100"/>
      <c r="CD212" s="98"/>
      <c r="CE212" s="98"/>
      <c r="CF212" s="98"/>
      <c r="CG212" s="96"/>
      <c r="CH212" s="96"/>
      <c r="CI212" s="114"/>
      <c r="CJ212" s="100"/>
      <c r="CK212" s="98"/>
      <c r="CL212" s="98"/>
      <c r="CM212" s="98"/>
      <c r="CN212" s="96"/>
      <c r="CO212" s="96"/>
      <c r="CP212" s="114"/>
      <c r="CQ212" s="100"/>
      <c r="CR212" s="98"/>
      <c r="CS212" s="98"/>
      <c r="CT212" s="98"/>
      <c r="CU212" s="96"/>
      <c r="CV212" s="96"/>
      <c r="CW212" s="114"/>
      <c r="CX212" s="352"/>
      <c r="CY212" s="98"/>
      <c r="CZ212" s="98"/>
      <c r="DA212" s="98"/>
      <c r="DB212" s="96"/>
      <c r="DC212" s="96"/>
      <c r="DD212" s="96"/>
      <c r="DE212" s="98"/>
      <c r="DF212" s="98"/>
      <c r="DG212" s="98"/>
      <c r="DH212" s="98"/>
      <c r="DI212" s="96"/>
      <c r="DJ212" s="96"/>
      <c r="DK212" s="114"/>
      <c r="DL212" s="101">
        <f ca="1">SUM(DL112:DL211)</f>
        <v>1755</v>
      </c>
      <c r="DM212" s="96">
        <f t="shared" ref="DM212:DN212" si="171">SUM(DM112:DM211)</f>
        <v>1755</v>
      </c>
      <c r="DN212" s="96">
        <f t="shared" si="171"/>
        <v>58.5</v>
      </c>
      <c r="DO212" s="102"/>
      <c r="DP212" s="103"/>
      <c r="DQ212" s="104"/>
      <c r="DR212" s="117"/>
      <c r="DS212" s="445"/>
      <c r="DT212" s="101"/>
      <c r="DU212" s="96"/>
      <c r="DV212" s="116"/>
      <c r="DW212" s="99"/>
      <c r="DX212" s="104"/>
      <c r="DY212" s="116"/>
      <c r="DZ212" s="99"/>
      <c r="EA212" s="88"/>
      <c r="ED212" s="1045"/>
      <c r="EE212" s="1046"/>
      <c r="EF212" s="1046"/>
      <c r="EG212" s="1046"/>
      <c r="EH212" s="1046"/>
      <c r="EI212" s="1046"/>
      <c r="EJ212" s="1047"/>
      <c r="EL212" s="1045"/>
      <c r="EM212" s="1046"/>
      <c r="EN212" s="1046"/>
      <c r="EO212" s="1047"/>
      <c r="EP212" s="74"/>
    </row>
    <row r="213" spans="1:146" s="92" customFormat="1" ht="13.5" thickBot="1" x14ac:dyDescent="0.25">
      <c r="A213" s="88"/>
      <c r="B213" s="89" t="s">
        <v>83</v>
      </c>
      <c r="C213" s="89"/>
      <c r="D213" s="93"/>
      <c r="E213" s="94">
        <f>E110+E212</f>
        <v>67.5</v>
      </c>
      <c r="F213" s="95"/>
      <c r="G213" s="95"/>
      <c r="H213" s="95"/>
      <c r="I213" s="95"/>
      <c r="J213" s="95">
        <f t="shared" ref="J213:O213" si="172">J110+J212</f>
        <v>0</v>
      </c>
      <c r="K213" s="95">
        <f t="shared" si="172"/>
        <v>0</v>
      </c>
      <c r="L213" s="95">
        <f t="shared" ca="1" si="172"/>
        <v>0</v>
      </c>
      <c r="M213" s="96">
        <f t="shared" ca="1" si="172"/>
        <v>0</v>
      </c>
      <c r="N213" s="96">
        <f t="shared" ca="1" si="172"/>
        <v>0</v>
      </c>
      <c r="O213" s="96">
        <f t="shared" ca="1" si="172"/>
        <v>0</v>
      </c>
      <c r="P213" s="96"/>
      <c r="Q213" s="293"/>
      <c r="R213" s="100"/>
      <c r="S213" s="98"/>
      <c r="T213" s="98"/>
      <c r="U213" s="98"/>
      <c r="V213" s="96"/>
      <c r="W213" s="96"/>
      <c r="X213" s="117"/>
      <c r="Y213" s="100"/>
      <c r="Z213" s="98"/>
      <c r="AA213" s="98"/>
      <c r="AB213" s="98"/>
      <c r="AC213" s="96"/>
      <c r="AD213" s="96"/>
      <c r="AE213" s="114"/>
      <c r="AF213" s="100"/>
      <c r="AG213" s="98"/>
      <c r="AH213" s="98"/>
      <c r="AI213" s="98"/>
      <c r="AJ213" s="96"/>
      <c r="AK213" s="96"/>
      <c r="AL213" s="114"/>
      <c r="AM213" s="100"/>
      <c r="AN213" s="98"/>
      <c r="AO213" s="98"/>
      <c r="AP213" s="98"/>
      <c r="AQ213" s="96"/>
      <c r="AR213" s="96"/>
      <c r="AS213" s="114"/>
      <c r="AT213" s="100"/>
      <c r="AU213" s="98"/>
      <c r="AV213" s="98"/>
      <c r="AW213" s="98"/>
      <c r="AX213" s="96"/>
      <c r="AY213" s="96"/>
      <c r="AZ213" s="114"/>
      <c r="BA213" s="100"/>
      <c r="BB213" s="98"/>
      <c r="BC213" s="98"/>
      <c r="BD213" s="98"/>
      <c r="BE213" s="96"/>
      <c r="BF213" s="96"/>
      <c r="BG213" s="114"/>
      <c r="BH213" s="100"/>
      <c r="BI213" s="98"/>
      <c r="BJ213" s="98"/>
      <c r="BK213" s="98"/>
      <c r="BL213" s="96"/>
      <c r="BM213" s="96"/>
      <c r="BN213" s="114"/>
      <c r="BO213" s="100"/>
      <c r="BP213" s="98"/>
      <c r="BQ213" s="98"/>
      <c r="BR213" s="98"/>
      <c r="BS213" s="96"/>
      <c r="BT213" s="96"/>
      <c r="BU213" s="114"/>
      <c r="BV213" s="100"/>
      <c r="BW213" s="98"/>
      <c r="BX213" s="98"/>
      <c r="BY213" s="98"/>
      <c r="BZ213" s="96"/>
      <c r="CA213" s="96"/>
      <c r="CB213" s="114"/>
      <c r="CC213" s="100"/>
      <c r="CD213" s="98"/>
      <c r="CE213" s="98"/>
      <c r="CF213" s="98"/>
      <c r="CG213" s="96"/>
      <c r="CH213" s="96"/>
      <c r="CI213" s="114"/>
      <c r="CJ213" s="100"/>
      <c r="CK213" s="98"/>
      <c r="CL213" s="98"/>
      <c r="CM213" s="98"/>
      <c r="CN213" s="96"/>
      <c r="CO213" s="96"/>
      <c r="CP213" s="114"/>
      <c r="CQ213" s="100"/>
      <c r="CR213" s="98"/>
      <c r="CS213" s="98"/>
      <c r="CT213" s="98"/>
      <c r="CU213" s="96"/>
      <c r="CV213" s="96"/>
      <c r="CW213" s="114"/>
      <c r="CX213" s="352"/>
      <c r="CY213" s="98"/>
      <c r="CZ213" s="98"/>
      <c r="DA213" s="98"/>
      <c r="DB213" s="96"/>
      <c r="DC213" s="96"/>
      <c r="DD213" s="96"/>
      <c r="DE213" s="98"/>
      <c r="DF213" s="98"/>
      <c r="DG213" s="98"/>
      <c r="DH213" s="98"/>
      <c r="DI213" s="96"/>
      <c r="DJ213" s="96"/>
      <c r="DK213" s="114"/>
      <c r="DL213" s="101">
        <f ca="1">DL110+DL212</f>
        <v>2025</v>
      </c>
      <c r="DM213" s="95">
        <f>DM110+DM212</f>
        <v>2025</v>
      </c>
      <c r="DN213" s="96">
        <f>DN110+DN212</f>
        <v>67.5</v>
      </c>
      <c r="DO213" s="102"/>
      <c r="DP213" s="103"/>
      <c r="DQ213" s="104"/>
      <c r="DR213" s="117"/>
      <c r="DS213" s="445"/>
      <c r="DT213" s="299"/>
      <c r="DU213" s="116"/>
      <c r="DV213" s="116"/>
      <c r="DW213" s="99"/>
      <c r="DX213" s="104"/>
      <c r="DY213" s="116"/>
      <c r="DZ213" s="99"/>
      <c r="EA213" s="88"/>
      <c r="ED213" s="1080"/>
      <c r="EE213" s="1081"/>
      <c r="EF213" s="1081"/>
      <c r="EG213" s="1081"/>
      <c r="EH213" s="1081"/>
      <c r="EI213" s="1081"/>
      <c r="EJ213" s="1082"/>
      <c r="EL213" s="1080"/>
      <c r="EM213" s="1081"/>
      <c r="EN213" s="1081"/>
      <c r="EO213" s="1082"/>
      <c r="EP213" s="74"/>
    </row>
    <row r="214" spans="1:146" s="92" customFormat="1" ht="13.5" thickBot="1" x14ac:dyDescent="0.25">
      <c r="A214" s="88"/>
      <c r="B214" s="89" t="s">
        <v>145</v>
      </c>
      <c r="C214" s="89"/>
      <c r="D214" s="93"/>
      <c r="E214" s="94"/>
      <c r="F214" s="95"/>
      <c r="G214" s="95"/>
      <c r="H214" s="95"/>
      <c r="I214" s="95"/>
      <c r="J214" s="95"/>
      <c r="K214" s="95"/>
      <c r="L214" s="95"/>
      <c r="M214" s="96"/>
      <c r="N214" s="96"/>
      <c r="O214" s="97"/>
      <c r="P214" s="97"/>
      <c r="Q214" s="293"/>
      <c r="R214" s="100"/>
      <c r="S214" s="98"/>
      <c r="T214" s="98"/>
      <c r="U214" s="98"/>
      <c r="V214" s="96"/>
      <c r="W214" s="96"/>
      <c r="X214" s="117"/>
      <c r="Y214" s="100"/>
      <c r="Z214" s="98"/>
      <c r="AA214" s="98"/>
      <c r="AB214" s="98"/>
      <c r="AC214" s="96"/>
      <c r="AD214" s="96"/>
      <c r="AE214" s="114"/>
      <c r="AF214" s="100"/>
      <c r="AG214" s="98"/>
      <c r="AH214" s="98"/>
      <c r="AI214" s="98"/>
      <c r="AJ214" s="96"/>
      <c r="AK214" s="96"/>
      <c r="AL214" s="114"/>
      <c r="AM214" s="100"/>
      <c r="AN214" s="98"/>
      <c r="AO214" s="98"/>
      <c r="AP214" s="98"/>
      <c r="AQ214" s="96"/>
      <c r="AR214" s="96"/>
      <c r="AS214" s="114"/>
      <c r="AT214" s="100"/>
      <c r="AU214" s="98"/>
      <c r="AV214" s="98"/>
      <c r="AW214" s="98"/>
      <c r="AX214" s="96"/>
      <c r="AY214" s="96"/>
      <c r="AZ214" s="114"/>
      <c r="BA214" s="100"/>
      <c r="BB214" s="98"/>
      <c r="BC214" s="98"/>
      <c r="BD214" s="98"/>
      <c r="BE214" s="96"/>
      <c r="BF214" s="96"/>
      <c r="BG214" s="114"/>
      <c r="BH214" s="100"/>
      <c r="BI214" s="98"/>
      <c r="BJ214" s="98"/>
      <c r="BK214" s="98"/>
      <c r="BL214" s="96"/>
      <c r="BM214" s="96"/>
      <c r="BN214" s="114"/>
      <c r="BO214" s="100"/>
      <c r="BP214" s="98"/>
      <c r="BQ214" s="98"/>
      <c r="BR214" s="98"/>
      <c r="BS214" s="96"/>
      <c r="BT214" s="96"/>
      <c r="BU214" s="114"/>
      <c r="BV214" s="100"/>
      <c r="BW214" s="98"/>
      <c r="BX214" s="98"/>
      <c r="BY214" s="98"/>
      <c r="BZ214" s="96"/>
      <c r="CA214" s="96"/>
      <c r="CB214" s="114"/>
      <c r="CC214" s="100"/>
      <c r="CD214" s="98"/>
      <c r="CE214" s="98"/>
      <c r="CF214" s="98"/>
      <c r="CG214" s="96"/>
      <c r="CH214" s="96"/>
      <c r="CI214" s="114"/>
      <c r="CJ214" s="100"/>
      <c r="CK214" s="98"/>
      <c r="CL214" s="98"/>
      <c r="CM214" s="98"/>
      <c r="CN214" s="96"/>
      <c r="CO214" s="96"/>
      <c r="CP214" s="114"/>
      <c r="CQ214" s="100"/>
      <c r="CR214" s="98"/>
      <c r="CS214" s="98"/>
      <c r="CT214" s="98"/>
      <c r="CU214" s="96"/>
      <c r="CV214" s="96"/>
      <c r="CW214" s="114"/>
      <c r="CX214" s="352"/>
      <c r="CY214" s="98"/>
      <c r="CZ214" s="98"/>
      <c r="DA214" s="98"/>
      <c r="DB214" s="96"/>
      <c r="DC214" s="96"/>
      <c r="DD214" s="96"/>
      <c r="DE214" s="98"/>
      <c r="DF214" s="98"/>
      <c r="DG214" s="98"/>
      <c r="DH214" s="98"/>
      <c r="DI214" s="96"/>
      <c r="DJ214" s="96"/>
      <c r="DK214" s="114"/>
      <c r="DL214" s="101"/>
      <c r="DM214" s="96"/>
      <c r="DN214" s="96"/>
      <c r="DO214" s="102"/>
      <c r="DP214" s="103"/>
      <c r="DQ214" s="104"/>
      <c r="DR214" s="117"/>
      <c r="DS214" s="445"/>
      <c r="DT214" s="101"/>
      <c r="DU214" s="96"/>
      <c r="DV214" s="116"/>
      <c r="DW214" s="99"/>
      <c r="DX214" s="104"/>
      <c r="DY214" s="116"/>
      <c r="DZ214" s="99"/>
      <c r="EA214" s="88"/>
      <c r="ED214" s="1080"/>
      <c r="EE214" s="1081"/>
      <c r="EF214" s="1081"/>
      <c r="EG214" s="1081"/>
      <c r="EH214" s="1081"/>
      <c r="EI214" s="1081"/>
      <c r="EJ214" s="1082"/>
      <c r="EL214" s="1080"/>
      <c r="EM214" s="1081"/>
      <c r="EN214" s="1081"/>
      <c r="EO214" s="1082"/>
      <c r="EP214" s="74"/>
    </row>
    <row r="215" spans="1:146" s="92" customFormat="1" ht="13.5" thickBot="1" x14ac:dyDescent="0.25">
      <c r="A215" s="88"/>
      <c r="B215" s="89" t="s">
        <v>146</v>
      </c>
      <c r="C215" s="89"/>
      <c r="D215" s="93"/>
      <c r="E215" s="94"/>
      <c r="F215" s="95"/>
      <c r="G215" s="95"/>
      <c r="H215" s="95"/>
      <c r="I215" s="95"/>
      <c r="J215" s="95"/>
      <c r="K215" s="95"/>
      <c r="L215" s="95"/>
      <c r="M215" s="96"/>
      <c r="N215" s="96"/>
      <c r="O215" s="97"/>
      <c r="P215" s="97"/>
      <c r="Q215" s="293"/>
      <c r="R215" s="100"/>
      <c r="S215" s="98"/>
      <c r="T215" s="98"/>
      <c r="U215" s="98"/>
      <c r="V215" s="96"/>
      <c r="W215" s="96"/>
      <c r="X215" s="117"/>
      <c r="Y215" s="100"/>
      <c r="Z215" s="98"/>
      <c r="AA215" s="98"/>
      <c r="AB215" s="98"/>
      <c r="AC215" s="96"/>
      <c r="AD215" s="96"/>
      <c r="AE215" s="114"/>
      <c r="AF215" s="100"/>
      <c r="AG215" s="98"/>
      <c r="AH215" s="98"/>
      <c r="AI215" s="98"/>
      <c r="AJ215" s="96"/>
      <c r="AK215" s="96"/>
      <c r="AL215" s="114"/>
      <c r="AM215" s="100"/>
      <c r="AN215" s="98"/>
      <c r="AO215" s="98"/>
      <c r="AP215" s="98"/>
      <c r="AQ215" s="96"/>
      <c r="AR215" s="96"/>
      <c r="AS215" s="114"/>
      <c r="AT215" s="100"/>
      <c r="AU215" s="98"/>
      <c r="AV215" s="98"/>
      <c r="AW215" s="98"/>
      <c r="AX215" s="96"/>
      <c r="AY215" s="96"/>
      <c r="AZ215" s="114"/>
      <c r="BA215" s="100"/>
      <c r="BB215" s="98"/>
      <c r="BC215" s="98"/>
      <c r="BD215" s="98"/>
      <c r="BE215" s="96"/>
      <c r="BF215" s="96"/>
      <c r="BG215" s="114"/>
      <c r="BH215" s="100"/>
      <c r="BI215" s="98"/>
      <c r="BJ215" s="98"/>
      <c r="BK215" s="98"/>
      <c r="BL215" s="96"/>
      <c r="BM215" s="96"/>
      <c r="BN215" s="114"/>
      <c r="BO215" s="100"/>
      <c r="BP215" s="98"/>
      <c r="BQ215" s="98"/>
      <c r="BR215" s="98"/>
      <c r="BS215" s="96"/>
      <c r="BT215" s="96"/>
      <c r="BU215" s="114"/>
      <c r="BV215" s="100"/>
      <c r="BW215" s="98"/>
      <c r="BX215" s="98"/>
      <c r="BY215" s="98"/>
      <c r="BZ215" s="96"/>
      <c r="CA215" s="96"/>
      <c r="CB215" s="114"/>
      <c r="CC215" s="100"/>
      <c r="CD215" s="98"/>
      <c r="CE215" s="98"/>
      <c r="CF215" s="98"/>
      <c r="CG215" s="96"/>
      <c r="CH215" s="96"/>
      <c r="CI215" s="114"/>
      <c r="CJ215" s="100"/>
      <c r="CK215" s="98"/>
      <c r="CL215" s="98"/>
      <c r="CM215" s="98"/>
      <c r="CN215" s="96"/>
      <c r="CO215" s="96"/>
      <c r="CP215" s="114"/>
      <c r="CQ215" s="100"/>
      <c r="CR215" s="98"/>
      <c r="CS215" s="98"/>
      <c r="CT215" s="98"/>
      <c r="CU215" s="96"/>
      <c r="CV215" s="96"/>
      <c r="CW215" s="114"/>
      <c r="CX215" s="352"/>
      <c r="CY215" s="98"/>
      <c r="CZ215" s="98"/>
      <c r="DA215" s="98"/>
      <c r="DB215" s="96"/>
      <c r="DC215" s="96"/>
      <c r="DD215" s="96"/>
      <c r="DE215" s="98"/>
      <c r="DF215" s="98"/>
      <c r="DG215" s="98"/>
      <c r="DH215" s="98"/>
      <c r="DI215" s="96"/>
      <c r="DJ215" s="96"/>
      <c r="DK215" s="114"/>
      <c r="DL215" s="101"/>
      <c r="DM215" s="96"/>
      <c r="DN215" s="96"/>
      <c r="DO215" s="102"/>
      <c r="DP215" s="103"/>
      <c r="DQ215" s="104"/>
      <c r="DR215" s="117"/>
      <c r="DS215" s="445"/>
      <c r="DT215" s="101"/>
      <c r="DU215" s="96"/>
      <c r="DV215" s="116"/>
      <c r="DW215" s="99"/>
      <c r="DX215" s="104"/>
      <c r="DY215" s="116"/>
      <c r="DZ215" s="99"/>
      <c r="EA215" s="88"/>
      <c r="ED215" s="1048"/>
      <c r="EE215" s="1049"/>
      <c r="EF215" s="1049"/>
      <c r="EG215" s="1049"/>
      <c r="EH215" s="1049"/>
      <c r="EI215" s="1049"/>
      <c r="EJ215" s="1050"/>
      <c r="EL215" s="1048"/>
      <c r="EM215" s="1049"/>
      <c r="EN215" s="1049"/>
      <c r="EO215" s="1050"/>
      <c r="EP215" s="74"/>
    </row>
    <row r="216" spans="1:146" x14ac:dyDescent="0.2">
      <c r="A216" s="527" t="e">
        <f ca="1">IF(AND(TRIM($B216)&lt;&gt;"",$E216&lt;&gt;"",$EP216=""),1,"")</f>
        <v>#NAME?</v>
      </c>
      <c r="B216" s="311" t="s">
        <v>380</v>
      </c>
      <c r="C216" s="530">
        <f>IF(ISBLANK(D216)=FALSE,VLOOKUP(D216,Довідники!$B$2:$C$45,2,FALSE),"")</f>
        <v>34</v>
      </c>
      <c r="D216" s="404" t="s">
        <v>249</v>
      </c>
      <c r="E216" s="168">
        <v>4.5</v>
      </c>
      <c r="F216" s="533" t="str">
        <f>_xlfn.CONCAT(IF($X216=Довідники!$E$4,$R$4&amp;",",""),IF($AE216=Довідники!$E$4,$Y$4&amp;",",""),IF($AL216=Довідники!$E$4,$AF$4&amp;",",""),IF($AS216=Довідники!$E$4,$AM$4&amp;",",""),IF($AZ216=Довідники!$E$4,$AT$4&amp;",",""),IF($BG216=Довідники!$E$4,$BA$4&amp;",",""),IF($BN216=Довідники!$E$4,$BH$4&amp;",",""),IF($BU216=Довідники!$E$4,$BO$4&amp;",",""),IF($CB216=Довідники!$E$4,$BV$4&amp;",",""),IF($CI216=Довідники!$E$4,$CC$4&amp;",",""),IF($CP216=Довідники!$E$4,$CJ$4&amp;",",""),IF($CW216=Довідники!$E$4,$CQ$4&amp;",",""),IF($DD216=Довідники!$E$4,$CX$4&amp;",",""),IF($DK216=Довідники!$E$4,$DE$4&amp;",",""))</f>
        <v/>
      </c>
      <c r="G216" s="533" t="str">
        <f>_xlfn.CONCAT(IF($X216=Довідники!$E$3,$R$4&amp;",",""),IF($X216=Довідники!$E$5,$R$4&amp;"*,",""),IF($AE216=Довідники!$E$3,$Y$4&amp;",",""),IF($AE216=Довідники!$E$5,$Y$4&amp;"*,",""),IF($AL216=Довідники!$E$3,$AF$4&amp;",",""),IF($AL216=Довідники!$E$5,$AF$4&amp;"*,",""),IF($AS216=Довідники!$E$3,$AM$4&amp;",",""),IF($AS216=Довідники!$E$5,$AM$4&amp;"*,",""),IF($AZ216=Довідники!$E$3,$AT$4&amp;",",""),IF($AZ216=Довідники!$E$5,$AT$4&amp;"*,",""),IF($BG216=Довідники!$E$3,$BA$4&amp;",",""),IF($BG216=Довідники!$E$5,$BA$4&amp;"*,",""),IF($BN216=Довідники!$E$3,$BH$4&amp;",",""),IF($BN216=Довідники!$E$5,$BH$4&amp;"*,",""),IF($BU216=Довідники!$E$3,$BO$4&amp;",",""),IF($BU216=Довідники!$E$5,$BO$4&amp;"*,",""),IF($CB216=Довідники!$E$3,$BV$4&amp;",",""),IF($CB216=Довідники!$E$5,$BV$4&amp;"*,",""),IF($CI216=Довідники!$E$3,$CC$4&amp;",",""),IF($CI216=Довідники!$E$5,$CC$4&amp;"*,",""),IF($CP216=Довідники!$E$3,$CJ$4&amp;",",""),IF($CP216=Довідники!$E$5,$CJ$4&amp;"*,",""),IF($CW216=Довідники!$E$3,$CQ$4&amp;",",""),IF($CW216=Довідники!$E$5,$CQ$4&amp;"*,",""),IF($DD216=Довідники!$E$3,$CX$4&amp;",",""),IF($DD216=Довідники!$E$5,$CX$4&amp;"*,",""),IF($DK216=Довідники!$E$3,$DE$4&amp;",",""),IF($DK216=Довідники!$E$5,$DE$4&amp;"*,",""))</f>
        <v>10,</v>
      </c>
      <c r="H216" s="533" t="str">
        <f>_xlfn.CONCAT(IF($W216=Довідники!$N$4,$R$4&amp;",",""),IF($AD216=Довідники!$N$4,$Y$4&amp;",",""),IF($AK216=Довідники!$N$4,$AF$4&amp;",",""),IF($AR216=Довідники!$N$4,$AM$4&amp;",",""),IF($AY216=Довідники!$N$4,$AT$4&amp;",",""),IF($BF216=Довідники!$N$4,$BA$4&amp;",",""),IF($BM216=Довідники!$N$4,$BH$4&amp;",",""),IF($BT216=Довідники!$N$4,$BO$4&amp;",",""),IF($CA216=Довідники!$N$4,$BV$4&amp;",",""),IF($CH216=Довідники!$N$4,$CC$4&amp;",",""),IF($CO216=Довідники!$N$4,$CJ$4&amp;",",""),IF($CV216=Довідники!$N$4,$CQ$4&amp;",",""),IF($DC216=Довідники!$N$4,$CX$4&amp;",",""),IF($DJ216=Довідники!$N$4,$DE$4&amp;",",""))</f>
        <v/>
      </c>
      <c r="I216" s="533" t="str">
        <f>_xlfn.CONCAT(IF($W216=Довідники!$N$3,$R$4&amp;",",""),IF($AD216=Довідники!$N$3,$Y$4&amp;",",""),IF($AK216=Довідники!$N$3,$AF$4&amp;",",""),IF($AR216=Довідники!$N$3,$AM$4&amp;",",""),IF($AY216=Довідники!$N$3,$AT$4&amp;",",""),IF($BF216=Довідники!$N$3,$BA$4&amp;",",""),IF($BM216=Довідники!$N$3,$BH$4&amp;",",""),IF($BT216=Довідники!$N$3,$BO$4&amp;",",""),IF($CA216=Довідники!$N$3,$BV$4&amp;",",""),IF($CH216=Довідники!$N$3,$CC$4&amp;",",""),IF($CO216=Довідники!$N$3,$CJ$4&amp;",",""),IF($CV216=Довідники!$N$3,$CQ$4&amp;",",""),IF($DC216=Довідники!$N$3,$CX$4&amp;",",""),IF($DJ216=Довідники!$N$3,$DE$4&amp;",",""))</f>
        <v/>
      </c>
      <c r="J216" s="533"/>
      <c r="K216" s="533"/>
      <c r="L216" s="533">
        <f t="shared" ca="1" si="156"/>
        <v>0</v>
      </c>
      <c r="M216" s="534">
        <f t="shared" ca="1" si="157"/>
        <v>0</v>
      </c>
      <c r="N216" s="534">
        <f t="shared" ca="1" si="158"/>
        <v>0</v>
      </c>
      <c r="O216" s="535">
        <f t="shared" ca="1" si="159"/>
        <v>0</v>
      </c>
      <c r="P216" s="536">
        <f t="shared" ca="1" si="160"/>
        <v>0</v>
      </c>
      <c r="Q216" s="537" t="str">
        <f ca="1">IF(IF(TRIM(P216)="",FALSE,OR($P216&lt;Довідники!$J$8,$P216&gt;Довідники!$K$8)),"!","")</f>
        <v>!</v>
      </c>
      <c r="R216" s="287"/>
      <c r="S216" s="286"/>
      <c r="T216" s="286"/>
      <c r="U216" s="548">
        <f t="shared" ref="U216:U315" si="173">SUM(R216:T216)</f>
        <v>0</v>
      </c>
      <c r="V216" s="534"/>
      <c r="W216" s="171"/>
      <c r="X216" s="174"/>
      <c r="Y216" s="287"/>
      <c r="Z216" s="286"/>
      <c r="AA216" s="286"/>
      <c r="AB216" s="548">
        <f t="shared" ref="AB216:AB315" si="174">SUM(Y216:AA216)</f>
        <v>0</v>
      </c>
      <c r="AC216" s="534"/>
      <c r="AD216" s="171"/>
      <c r="AE216" s="174"/>
      <c r="AF216" s="287"/>
      <c r="AG216" s="286"/>
      <c r="AH216" s="286"/>
      <c r="AI216" s="548">
        <f t="shared" ref="AI216:AI315" si="175">SUM(AF216:AH216)</f>
        <v>0</v>
      </c>
      <c r="AJ216" s="534"/>
      <c r="AK216" s="171"/>
      <c r="AL216" s="174"/>
      <c r="AM216" s="287"/>
      <c r="AN216" s="286"/>
      <c r="AO216" s="286"/>
      <c r="AP216" s="548">
        <f t="shared" ref="AP216:AP315" si="176">SUM(AM216:AO216)</f>
        <v>0</v>
      </c>
      <c r="AQ216" s="534"/>
      <c r="AR216" s="171"/>
      <c r="AS216" s="174"/>
      <c r="AT216" s="287"/>
      <c r="AU216" s="286"/>
      <c r="AV216" s="286"/>
      <c r="AW216" s="548">
        <f t="shared" ref="AW216:AW315" si="177">SUM(AT216:AV216)</f>
        <v>0</v>
      </c>
      <c r="AX216" s="534"/>
      <c r="AY216" s="171"/>
      <c r="AZ216" s="174"/>
      <c r="BA216" s="287"/>
      <c r="BB216" s="286"/>
      <c r="BC216" s="286"/>
      <c r="BD216" s="548">
        <f t="shared" ref="BD216:BD315" si="178">SUM(BA216:BC216)</f>
        <v>0</v>
      </c>
      <c r="BE216" s="534"/>
      <c r="BF216" s="171"/>
      <c r="BG216" s="174"/>
      <c r="BH216" s="287"/>
      <c r="BI216" s="286"/>
      <c r="BJ216" s="286"/>
      <c r="BK216" s="548">
        <f t="shared" ref="BK216:BK315" si="179">SUM(BH216:BJ216)</f>
        <v>0</v>
      </c>
      <c r="BL216" s="534"/>
      <c r="BM216" s="171"/>
      <c r="BN216" s="174"/>
      <c r="BO216" s="287"/>
      <c r="BP216" s="286"/>
      <c r="BQ216" s="286"/>
      <c r="BR216" s="548">
        <f t="shared" ref="BR216:BR315" si="180">SUM(BO216:BQ216)</f>
        <v>0</v>
      </c>
      <c r="BS216" s="534"/>
      <c r="BT216" s="171"/>
      <c r="BU216" s="174"/>
      <c r="BV216" s="287"/>
      <c r="BW216" s="286"/>
      <c r="BX216" s="286"/>
      <c r="BY216" s="548">
        <f t="shared" ref="BY216:BY315" si="181">SUM(BV216:BX216)</f>
        <v>0</v>
      </c>
      <c r="BZ216" s="534"/>
      <c r="CA216" s="171"/>
      <c r="CB216" s="174"/>
      <c r="CC216" s="287">
        <v>1</v>
      </c>
      <c r="CD216" s="286">
        <v>2</v>
      </c>
      <c r="CE216" s="286"/>
      <c r="CF216" s="548">
        <f t="shared" ref="CF216:CF315" si="182">SUM(CC216:CE216)</f>
        <v>3</v>
      </c>
      <c r="CG216" s="534"/>
      <c r="CH216" s="171"/>
      <c r="CI216" s="174" t="s">
        <v>171</v>
      </c>
      <c r="CJ216" s="287"/>
      <c r="CK216" s="286"/>
      <c r="CL216" s="286"/>
      <c r="CM216" s="548">
        <f t="shared" ref="CM216:CM315" si="183">SUM(CJ216:CL216)</f>
        <v>0</v>
      </c>
      <c r="CN216" s="534"/>
      <c r="CO216" s="171"/>
      <c r="CP216" s="174"/>
      <c r="CQ216" s="287"/>
      <c r="CR216" s="286"/>
      <c r="CS216" s="286"/>
      <c r="CT216" s="548">
        <f t="shared" ref="CT216:CT315" si="184">SUM(CQ216:CS216)</f>
        <v>0</v>
      </c>
      <c r="CU216" s="534"/>
      <c r="CV216" s="171"/>
      <c r="CW216" s="174"/>
      <c r="CX216" s="360"/>
      <c r="CY216" s="90"/>
      <c r="CZ216" s="90"/>
      <c r="DA216" s="548">
        <f t="shared" ref="DA216:DA315" si="185">SUM(CX216:CZ216)</f>
        <v>0</v>
      </c>
      <c r="DB216" s="534"/>
      <c r="DC216" s="437"/>
      <c r="DD216" s="437"/>
      <c r="DE216" s="90"/>
      <c r="DF216" s="90"/>
      <c r="DG216" s="90"/>
      <c r="DH216" s="548">
        <f t="shared" ref="DH216:DH315" si="186">SUM(DE216:DG216)</f>
        <v>0</v>
      </c>
      <c r="DI216" s="534"/>
      <c r="DJ216" s="437"/>
      <c r="DK216" s="438"/>
      <c r="DL216" s="551">
        <f ca="1">IF(DQ216&lt;&gt;0,0,DM216-L216)</f>
        <v>135</v>
      </c>
      <c r="DM216" s="534">
        <f>DN216*Довідники!$H$2</f>
        <v>135</v>
      </c>
      <c r="DN216" s="548">
        <f>E216-DQ216</f>
        <v>4.5</v>
      </c>
      <c r="DO216" s="536">
        <f t="shared" ref="DO216:DO315" ca="1" si="187">IF(DM216&lt;&gt;0,DL216/DM216," ")</f>
        <v>1</v>
      </c>
      <c r="DP216" s="552" t="str">
        <f ca="1">IF(OR(DO216&lt;Довідники!$J$3, DO216&gt;Довідники!$K$3), "!", "")</f>
        <v>!</v>
      </c>
      <c r="DQ216" s="553"/>
      <c r="DR216" s="554" t="str">
        <f>IF(AND(E216&lt;&gt;0,DQ216=E216), "+", "")</f>
        <v/>
      </c>
      <c r="DS216" s="527"/>
      <c r="DT216" s="551"/>
      <c r="DU216" s="534"/>
      <c r="DV216" s="534"/>
      <c r="DW216" s="535"/>
      <c r="DX216" s="553"/>
      <c r="DY216" s="565"/>
      <c r="DZ216" s="566"/>
      <c r="EA216" s="567"/>
      <c r="ED216" s="207" t="e">
        <f t="shared" ca="1" si="161"/>
        <v>#NAME?</v>
      </c>
      <c r="EE216" s="207" t="e">
        <f t="shared" ca="1" si="162"/>
        <v>#NAME?</v>
      </c>
      <c r="EF216" s="207" t="e">
        <f t="shared" ca="1" si="163"/>
        <v>#NAME?</v>
      </c>
      <c r="EG216" s="207" t="e">
        <f t="shared" ca="1" si="164"/>
        <v>#NAME?</v>
      </c>
      <c r="EH216" s="207" t="e">
        <f t="shared" ca="1" si="165"/>
        <v>#NAME?</v>
      </c>
      <c r="EI216" s="207" t="e">
        <f t="shared" ca="1" si="166"/>
        <v>#NAME?</v>
      </c>
      <c r="EJ216" s="207" t="e">
        <f t="shared" ca="1" si="167"/>
        <v>#NAME?</v>
      </c>
      <c r="EL216" s="207" t="str">
        <f t="shared" ca="1" si="134"/>
        <v>!</v>
      </c>
      <c r="EM216" s="87" t="str">
        <f t="shared" ref="EM216:EM266" si="188">IF(OR(AND(U216=0,X216&lt;&gt;""),AND(AB216=0,AE216&lt;&gt;""),AND(AI216=0,AL216&lt;&gt;""),AND(AP216=0,AS216&lt;&gt;""),AND(AW216=0,AZ216&lt;&gt;""),AND(BD216=0,BG216&lt;&gt;""),AND(BK216=0,BN216&lt;&gt;""),AND(BR216=0,BU216&lt;&gt;""),AND(BY216=0,CB216&lt;&gt;""),AND(CF216=0,CI216&lt;&gt;""),AND(CM216=0,CP216&lt;&gt;""),AND(CT216=0,CW216&lt;&gt;"")),"!","")</f>
        <v/>
      </c>
      <c r="EN216" s="87" t="str" cm="1">
        <f t="array" ref="EN216">IF(OR(SUM(ISTEXT(R216:T216)*1,ISNUMBER(W216:X216)*1)&gt;0,SUM(ISTEXT(Y216:AA216)*1,ISNUMBER(AD216:AE216)*1)&gt;0,SUM(ISTEXT(AF216:AH216)*1,ISNUMBER(AK216:AL216)*1)&gt;0,SUM(ISTEXT(AM216:AO216)*1,ISNUMBER(AR216:AS216)*1)&gt;0,SUM(ISTEXT(AT216:AV216)*1,ISNUMBER(AY216:AZ216)*1)&gt;0,SUM(ISTEXT(BA216:BC216)*1,ISNUMBER(BF216:BG216)*1)&gt;0,SUM(ISTEXT(BH216:BJ216)*1,ISNUMBER(BM216:BN216)*1)&gt;0,SUM(ISTEXT(BO216:BQ216)*1,ISNUMBER(BT216:BU216)*1)&gt;0,SUM(ISTEXT(BV216:BX216)*1,ISNUMBER(CA216:CB216)*1)&gt;0,SUM(ISTEXT(CC216:CE216)*1,ISNUMBER(CH216:CI216)*1)&gt;0,SUM(ISTEXT(CJ216:CL216)*1,ISNUMBER(CO216:CP216)*1)&gt;0,SUM(ISTEXT(CQ216:CS216)*1,ISNUMBER(CV216:CW216)*1)&gt;0),"!","")</f>
        <v/>
      </c>
      <c r="EO216" s="87" t="e">
        <f t="shared" ref="EO216:EO266" ca="1" si="189">IF(OR(AND($R$6=0,OR(U216&gt;0,W216&lt;&gt;"",X216&lt;&gt;"")),AND($Y$6=0,OR(AB216&gt;0,AD216&lt;&gt;"",AE216&lt;&gt;"")),AND($AF$6=0,OR(AI216&gt;0,AK216&lt;&gt;"",AL216&lt;&gt;"")),AND($AM$6=0,OR(AP216&gt;0,AR216&lt;&gt;"",AS216&lt;&gt;"")),AND($AT$6=0,OR(AW216&gt;0,AY216&lt;&gt;"",AZ216&lt;&gt;"")),AND($BA$6=0,OR(BD216&gt;0,BF216&lt;&gt;"",BG216&lt;&gt;"")),AND($BH$6=0,OR(BK216&gt;0,BM216&lt;&gt;"",BN216&lt;&gt;"")),AND($BO$6=0,OR(BR216&gt;0,BT216&lt;&gt;"",BU216&lt;&gt;"")),AND($BV$6=0,OR(BY216&gt;0,CA216&lt;&gt;"",CB216&lt;&gt;"")),AND($CC$6=0,OR(CF216&gt;0,CH216&lt;&gt;"",CI216&lt;&gt;"")),AND($CJ$6=0,OR(CM216&gt;0,CO216&lt;&gt;"",CP216&lt;&gt;"")),AND($CQ$6=0,OR(CT216&gt;0,CV216&lt;&gt;"",CW216&lt;&gt;""))), "!", "")</f>
        <v>#NAME?</v>
      </c>
      <c r="EP216" s="74" t="e">
        <f t="shared" ca="1" si="168"/>
        <v>#NAME?</v>
      </c>
    </row>
    <row r="217" spans="1:146" x14ac:dyDescent="0.2">
      <c r="A217" s="528" t="e">
        <f ca="1">IF(AND(TRIM($B217)&lt;&gt;"",$E217&lt;&gt;"",$EP217=""),MAX($A$216:A216)+1,"")</f>
        <v>#NAME?</v>
      </c>
      <c r="B217" s="312"/>
      <c r="C217" s="531" t="str">
        <f>IF(ISBLANK(D217)=FALSE,VLOOKUP(D217,Довідники!$B$2:$C$45,2,FALSE),"")</f>
        <v/>
      </c>
      <c r="D217" s="410"/>
      <c r="E217" s="313"/>
      <c r="F217" s="538" t="str">
        <f>_xlfn.CONCAT(IF($X217=Довідники!$E$4,$R$4&amp;",",""),IF($AE217=Довідники!$E$4,$Y$4&amp;",",""),IF($AL217=Довідники!$E$4,$AF$4&amp;",",""),IF($AS217=Довідники!$E$4,$AM$4&amp;",",""),IF($AZ217=Довідники!$E$4,$AT$4&amp;",",""),IF($BG217=Довідники!$E$4,$BA$4&amp;",",""),IF($BN217=Довідники!$E$4,$BH$4&amp;",",""),IF($BU217=Довідники!$E$4,$BO$4&amp;",",""),IF($CB217=Довідники!$E$4,$BV$4&amp;",",""),IF($CI217=Довідники!$E$4,$CC$4&amp;",",""),IF($CP217=Довідники!$E$4,$CJ$4&amp;",",""),IF($CW217=Довідники!$E$4,$CQ$4&amp;",",""),IF($DD217=Довідники!$E$4,$CX$4&amp;",",""),IF($DK217=Довідники!$E$4,$DE$4&amp;",",""))</f>
        <v/>
      </c>
      <c r="G217" s="538" t="str">
        <f>_xlfn.CONCAT(IF($X217=Довідники!$E$3,$R$4&amp;",",""),IF($X217=Довідники!$E$5,$R$4&amp;"*,",""),IF($AE217=Довідники!$E$3,$Y$4&amp;",",""),IF($AE217=Довідники!$E$5,$Y$4&amp;"*,",""),IF($AL217=Довідники!$E$3,$AF$4&amp;",",""),IF($AL217=Довідники!$E$5,$AF$4&amp;"*,",""),IF($AS217=Довідники!$E$3,$AM$4&amp;",",""),IF($AS217=Довідники!$E$5,$AM$4&amp;"*,",""),IF($AZ217=Довідники!$E$3,$AT$4&amp;",",""),IF($AZ217=Довідники!$E$5,$AT$4&amp;"*,",""),IF($BG217=Довідники!$E$3,$BA$4&amp;",",""),IF($BG217=Довідники!$E$5,$BA$4&amp;"*,",""),IF($BN217=Довідники!$E$3,$BH$4&amp;",",""),IF($BN217=Довідники!$E$5,$BH$4&amp;"*,",""),IF($BU217=Довідники!$E$3,$BO$4&amp;",",""),IF($BU217=Довідники!$E$5,$BO$4&amp;"*,",""),IF($CB217=Довідники!$E$3,$BV$4&amp;",",""),IF($CB217=Довідники!$E$5,$BV$4&amp;"*,",""),IF($CI217=Довідники!$E$3,$CC$4&amp;",",""),IF($CI217=Довідники!$E$5,$CC$4&amp;"*,",""),IF($CP217=Довідники!$E$3,$CJ$4&amp;",",""),IF($CP217=Довідники!$E$5,$CJ$4&amp;"*,",""),IF($CW217=Довідники!$E$3,$CQ$4&amp;",",""),IF($CW217=Довідники!$E$5,$CQ$4&amp;"*,",""),IF($DD217=Довідники!$E$3,$CX$4&amp;",",""),IF($DD217=Довідники!$E$5,$CX$4&amp;"*,",""),IF($DK217=Довідники!$E$3,$DE$4&amp;",",""),IF($DK217=Довідники!$E$5,$DE$4&amp;"*,",""))</f>
        <v/>
      </c>
      <c r="H217" s="538" t="str">
        <f>_xlfn.CONCAT(IF($W217=Довідники!$N$4,$R$4&amp;",",""),IF($AD217=Довідники!$N$4,$Y$4&amp;",",""),IF($AK217=Довідники!$N$4,$AF$4&amp;",",""),IF($AR217=Довідники!$N$4,$AM$4&amp;",",""),IF($AY217=Довідники!$N$4,$AT$4&amp;",",""),IF($BF217=Довідники!$N$4,$BA$4&amp;",",""),IF($BM217=Довідники!$N$4,$BH$4&amp;",",""),IF($BT217=Довідники!$N$4,$BO$4&amp;",",""),IF($CA217=Довідники!$N$4,$BV$4&amp;",",""),IF($CH217=Довідники!$N$4,$CC$4&amp;",",""),IF($CO217=Довідники!$N$4,$CJ$4&amp;",",""),IF($CV217=Довідники!$N$4,$CQ$4&amp;",",""),IF($DC217=Довідники!$N$4,$CX$4&amp;",",""),IF($DJ217=Довідники!$N$4,$DE$4&amp;",",""))</f>
        <v/>
      </c>
      <c r="I217" s="538" t="str">
        <f>_xlfn.CONCAT(IF($W217=Довідники!$N$3,$R$4&amp;",",""),IF($AD217=Довідники!$N$3,$Y$4&amp;",",""),IF($AK217=Довідники!$N$3,$AF$4&amp;",",""),IF($AR217=Довідники!$N$3,$AM$4&amp;",",""),IF($AY217=Довідники!$N$3,$AT$4&amp;",",""),IF($BF217=Довідники!$N$3,$BA$4&amp;",",""),IF($BM217=Довідники!$N$3,$BH$4&amp;",",""),IF($BT217=Довідники!$N$3,$BO$4&amp;",",""),IF($CA217=Довідники!$N$3,$BV$4&amp;",",""),IF($CH217=Довідники!$N$3,$CC$4&amp;",",""),IF($CO217=Довідники!$N$3,$CJ$4&amp;",",""),IF($CV217=Довідники!$N$3,$CQ$4&amp;",",""),IF($DC217=Довідники!$N$3,$CX$4&amp;",",""),IF($DJ217=Довідники!$N$3,$DE$4&amp;",",""))</f>
        <v/>
      </c>
      <c r="J217" s="538"/>
      <c r="K217" s="538"/>
      <c r="L217" s="538">
        <f t="shared" ca="1" si="156"/>
        <v>0</v>
      </c>
      <c r="M217" s="539">
        <f t="shared" ca="1" si="157"/>
        <v>0</v>
      </c>
      <c r="N217" s="539">
        <f t="shared" ca="1" si="158"/>
        <v>0</v>
      </c>
      <c r="O217" s="540">
        <f t="shared" ca="1" si="159"/>
        <v>0</v>
      </c>
      <c r="P217" s="541" t="str">
        <f t="shared" si="160"/>
        <v/>
      </c>
      <c r="Q217" s="542" t="str">
        <f>IF(IF(TRIM(P217)="",FALSE,OR($P217&lt;Довідники!$J$8,$P217&gt;Довідники!$K$8)),"!","")</f>
        <v/>
      </c>
      <c r="R217" s="172"/>
      <c r="S217" s="169"/>
      <c r="T217" s="169"/>
      <c r="U217" s="549">
        <f t="shared" si="173"/>
        <v>0</v>
      </c>
      <c r="V217" s="539"/>
      <c r="W217" s="175"/>
      <c r="X217" s="176"/>
      <c r="Y217" s="172"/>
      <c r="Z217" s="169"/>
      <c r="AA217" s="169"/>
      <c r="AB217" s="549">
        <f t="shared" si="174"/>
        <v>0</v>
      </c>
      <c r="AC217" s="539"/>
      <c r="AD217" s="175"/>
      <c r="AE217" s="176"/>
      <c r="AF217" s="172"/>
      <c r="AG217" s="169"/>
      <c r="AH217" s="169"/>
      <c r="AI217" s="549">
        <f t="shared" si="175"/>
        <v>0</v>
      </c>
      <c r="AJ217" s="539"/>
      <c r="AK217" s="175"/>
      <c r="AL217" s="176"/>
      <c r="AM217" s="172"/>
      <c r="AN217" s="169"/>
      <c r="AO217" s="169"/>
      <c r="AP217" s="549">
        <f t="shared" si="176"/>
        <v>0</v>
      </c>
      <c r="AQ217" s="539"/>
      <c r="AR217" s="175"/>
      <c r="AS217" s="176"/>
      <c r="AT217" s="172"/>
      <c r="AU217" s="169"/>
      <c r="AV217" s="169"/>
      <c r="AW217" s="549">
        <f t="shared" si="177"/>
        <v>0</v>
      </c>
      <c r="AX217" s="539"/>
      <c r="AY217" s="175"/>
      <c r="AZ217" s="176"/>
      <c r="BA217" s="172"/>
      <c r="BB217" s="169"/>
      <c r="BC217" s="169"/>
      <c r="BD217" s="549">
        <f t="shared" si="178"/>
        <v>0</v>
      </c>
      <c r="BE217" s="539"/>
      <c r="BF217" s="175"/>
      <c r="BG217" s="176"/>
      <c r="BH217" s="172"/>
      <c r="BI217" s="169"/>
      <c r="BJ217" s="169"/>
      <c r="BK217" s="549">
        <f t="shared" si="179"/>
        <v>0</v>
      </c>
      <c r="BL217" s="539"/>
      <c r="BM217" s="175"/>
      <c r="BN217" s="176"/>
      <c r="BO217" s="172"/>
      <c r="BP217" s="169"/>
      <c r="BQ217" s="169"/>
      <c r="BR217" s="549">
        <f t="shared" si="180"/>
        <v>0</v>
      </c>
      <c r="BS217" s="539"/>
      <c r="BT217" s="175"/>
      <c r="BU217" s="176"/>
      <c r="BV217" s="172"/>
      <c r="BW217" s="169"/>
      <c r="BX217" s="169"/>
      <c r="BY217" s="549">
        <f t="shared" si="181"/>
        <v>0</v>
      </c>
      <c r="BZ217" s="539"/>
      <c r="CA217" s="175"/>
      <c r="CB217" s="176"/>
      <c r="CC217" s="172"/>
      <c r="CD217" s="169"/>
      <c r="CE217" s="169"/>
      <c r="CF217" s="549">
        <f t="shared" si="182"/>
        <v>0</v>
      </c>
      <c r="CG217" s="539"/>
      <c r="CH217" s="175"/>
      <c r="CI217" s="176"/>
      <c r="CJ217" s="172"/>
      <c r="CK217" s="169"/>
      <c r="CL217" s="169"/>
      <c r="CM217" s="549">
        <f t="shared" si="183"/>
        <v>0</v>
      </c>
      <c r="CN217" s="539"/>
      <c r="CO217" s="175"/>
      <c r="CP217" s="176"/>
      <c r="CQ217" s="172"/>
      <c r="CR217" s="169"/>
      <c r="CS217" s="169"/>
      <c r="CT217" s="549">
        <f t="shared" si="184"/>
        <v>0</v>
      </c>
      <c r="CU217" s="539"/>
      <c r="CV217" s="175"/>
      <c r="CW217" s="176"/>
      <c r="CX217" s="361"/>
      <c r="CY217" s="108"/>
      <c r="CZ217" s="108"/>
      <c r="DA217" s="549">
        <f t="shared" si="185"/>
        <v>0</v>
      </c>
      <c r="DB217" s="539"/>
      <c r="DC217" s="439"/>
      <c r="DD217" s="439"/>
      <c r="DE217" s="108"/>
      <c r="DF217" s="108"/>
      <c r="DG217" s="108"/>
      <c r="DH217" s="549">
        <f t="shared" si="186"/>
        <v>0</v>
      </c>
      <c r="DI217" s="539"/>
      <c r="DJ217" s="439"/>
      <c r="DK217" s="440"/>
      <c r="DL217" s="555">
        <f t="shared" ref="DL217:DL280" ca="1" si="190">IF(DQ217&lt;&gt;0,0,DM217-L217)</f>
        <v>0</v>
      </c>
      <c r="DM217" s="539">
        <f>DN217*Довідники!$H$2</f>
        <v>0</v>
      </c>
      <c r="DN217" s="549">
        <f t="shared" ref="DN217:DN315" si="191">E217-DQ217</f>
        <v>0</v>
      </c>
      <c r="DO217" s="541" t="str">
        <f t="shared" si="187"/>
        <v xml:space="preserve"> </v>
      </c>
      <c r="DP217" s="556" t="str">
        <f>IF(OR(DO217&lt;Довідники!$J$3, DO217&gt;Довідники!$K$3), "!", "")</f>
        <v>!</v>
      </c>
      <c r="DQ217" s="557"/>
      <c r="DR217" s="558" t="str">
        <f t="shared" ref="DR217:DR315" si="192">IF(AND(E217&lt;&gt;0,DQ217=E217), "+", "")</f>
        <v/>
      </c>
      <c r="DS217" s="528"/>
      <c r="DT217" s="555"/>
      <c r="DU217" s="539"/>
      <c r="DV217" s="539"/>
      <c r="DW217" s="540"/>
      <c r="DX217" s="557"/>
      <c r="DY217" s="568"/>
      <c r="DZ217" s="569"/>
      <c r="EA217" s="570"/>
      <c r="ED217" s="91" t="e">
        <f t="shared" ca="1" si="161"/>
        <v>#NAME?</v>
      </c>
      <c r="EE217" s="91" t="e">
        <f t="shared" ca="1" si="162"/>
        <v>#NAME?</v>
      </c>
      <c r="EF217" s="91" t="e">
        <f t="shared" ca="1" si="163"/>
        <v>#NAME?</v>
      </c>
      <c r="EG217" s="91" t="e">
        <f t="shared" ca="1" si="164"/>
        <v>#NAME?</v>
      </c>
      <c r="EH217" s="91" t="e">
        <f t="shared" ca="1" si="165"/>
        <v>#NAME?</v>
      </c>
      <c r="EI217" s="91" t="e">
        <f t="shared" ca="1" si="166"/>
        <v>#NAME?</v>
      </c>
      <c r="EJ217" s="91" t="e">
        <f t="shared" ca="1" si="167"/>
        <v>#NAME?</v>
      </c>
      <c r="EL217" s="207" t="str">
        <f t="shared" ca="1" si="134"/>
        <v/>
      </c>
      <c r="EM217" s="91" t="str">
        <f t="shared" si="188"/>
        <v/>
      </c>
      <c r="EN217" s="91" t="str" cm="1">
        <f t="array" ref="EN217">IF(OR(SUM(ISTEXT(R217:T217)*1,ISNUMBER(W217:X217)*1)&gt;0,SUM(ISTEXT(Y217:AA217)*1,ISNUMBER(AD217:AE217)*1)&gt;0,SUM(ISTEXT(AF217:AH217)*1,ISNUMBER(AK217:AL217)*1)&gt;0,SUM(ISTEXT(AM217:AO217)*1,ISNUMBER(AR217:AS217)*1)&gt;0,SUM(ISTEXT(AT217:AV217)*1,ISNUMBER(AY217:AZ217)*1)&gt;0,SUM(ISTEXT(BA217:BC217)*1,ISNUMBER(BF217:BG217)*1)&gt;0,SUM(ISTEXT(BH217:BJ217)*1,ISNUMBER(BM217:BN217)*1)&gt;0,SUM(ISTEXT(BO217:BQ217)*1,ISNUMBER(BT217:BU217)*1)&gt;0,SUM(ISTEXT(BV217:BX217)*1,ISNUMBER(CA217:CB217)*1)&gt;0,SUM(ISTEXT(CC217:CE217)*1,ISNUMBER(CH217:CI217)*1)&gt;0,SUM(ISTEXT(CJ217:CL217)*1,ISNUMBER(CO217:CP217)*1)&gt;0,SUM(ISTEXT(CQ217:CS217)*1,ISNUMBER(CV217:CW217)*1)&gt;0),"!","")</f>
        <v/>
      </c>
      <c r="EO217" s="91" t="e">
        <f t="shared" ca="1" si="189"/>
        <v>#NAME?</v>
      </c>
      <c r="EP217" s="74" t="e">
        <f t="shared" ca="1" si="168"/>
        <v>#NAME?</v>
      </c>
    </row>
    <row r="218" spans="1:146" x14ac:dyDescent="0.2">
      <c r="A218" s="528" t="e">
        <f ca="1">IF(AND(TRIM($B218)&lt;&gt;"",$E218&lt;&gt;"",$EP218=""),MAX($A$216:A217)+1,"")</f>
        <v>#NAME?</v>
      </c>
      <c r="B218" s="312"/>
      <c r="C218" s="531" t="str">
        <f>IF(ISBLANK(D218)=FALSE,VLOOKUP(D218,Довідники!$B$2:$C$45,2,FALSE),"")</f>
        <v/>
      </c>
      <c r="D218" s="410"/>
      <c r="E218" s="313"/>
      <c r="F218" s="538" t="str">
        <f>_xlfn.CONCAT(IF($X218=Довідники!$E$4,$R$4&amp;",",""),IF($AE218=Довідники!$E$4,$Y$4&amp;",",""),IF($AL218=Довідники!$E$4,$AF$4&amp;",",""),IF($AS218=Довідники!$E$4,$AM$4&amp;",",""),IF($AZ218=Довідники!$E$4,$AT$4&amp;",",""),IF($BG218=Довідники!$E$4,$BA$4&amp;",",""),IF($BN218=Довідники!$E$4,$BH$4&amp;",",""),IF($BU218=Довідники!$E$4,$BO$4&amp;",",""),IF($CB218=Довідники!$E$4,$BV$4&amp;",",""),IF($CI218=Довідники!$E$4,$CC$4&amp;",",""),IF($CP218=Довідники!$E$4,$CJ$4&amp;",",""),IF($CW218=Довідники!$E$4,$CQ$4&amp;",",""),IF($DD218=Довідники!$E$4,$CX$4&amp;",",""),IF($DK218=Довідники!$E$4,$DE$4&amp;",",""))</f>
        <v/>
      </c>
      <c r="G218" s="538" t="str">
        <f>_xlfn.CONCAT(IF($X218=Довідники!$E$3,$R$4&amp;",",""),IF($X218=Довідники!$E$5,$R$4&amp;"*,",""),IF($AE218=Довідники!$E$3,$Y$4&amp;",",""),IF($AE218=Довідники!$E$5,$Y$4&amp;"*,",""),IF($AL218=Довідники!$E$3,$AF$4&amp;",",""),IF($AL218=Довідники!$E$5,$AF$4&amp;"*,",""),IF($AS218=Довідники!$E$3,$AM$4&amp;",",""),IF($AS218=Довідники!$E$5,$AM$4&amp;"*,",""),IF($AZ218=Довідники!$E$3,$AT$4&amp;",",""),IF($AZ218=Довідники!$E$5,$AT$4&amp;"*,",""),IF($BG218=Довідники!$E$3,$BA$4&amp;",",""),IF($BG218=Довідники!$E$5,$BA$4&amp;"*,",""),IF($BN218=Довідники!$E$3,$BH$4&amp;",",""),IF($BN218=Довідники!$E$5,$BH$4&amp;"*,",""),IF($BU218=Довідники!$E$3,$BO$4&amp;",",""),IF($BU218=Довідники!$E$5,$BO$4&amp;"*,",""),IF($CB218=Довідники!$E$3,$BV$4&amp;",",""),IF($CB218=Довідники!$E$5,$BV$4&amp;"*,",""),IF($CI218=Довідники!$E$3,$CC$4&amp;",",""),IF($CI218=Довідники!$E$5,$CC$4&amp;"*,",""),IF($CP218=Довідники!$E$3,$CJ$4&amp;",",""),IF($CP218=Довідники!$E$5,$CJ$4&amp;"*,",""),IF($CW218=Довідники!$E$3,$CQ$4&amp;",",""),IF($CW218=Довідники!$E$5,$CQ$4&amp;"*,",""),IF($DD218=Довідники!$E$3,$CX$4&amp;",",""),IF($DD218=Довідники!$E$5,$CX$4&amp;"*,",""),IF($DK218=Довідники!$E$3,$DE$4&amp;",",""),IF($DK218=Довідники!$E$5,$DE$4&amp;"*,",""))</f>
        <v/>
      </c>
      <c r="H218" s="538" t="str">
        <f>_xlfn.CONCAT(IF($W218=Довідники!$N$4,$R$4&amp;",",""),IF($AD218=Довідники!$N$4,$Y$4&amp;",",""),IF($AK218=Довідники!$N$4,$AF$4&amp;",",""),IF($AR218=Довідники!$N$4,$AM$4&amp;",",""),IF($AY218=Довідники!$N$4,$AT$4&amp;",",""),IF($BF218=Довідники!$N$4,$BA$4&amp;",",""),IF($BM218=Довідники!$N$4,$BH$4&amp;",",""),IF($BT218=Довідники!$N$4,$BO$4&amp;",",""),IF($CA218=Довідники!$N$4,$BV$4&amp;",",""),IF($CH218=Довідники!$N$4,$CC$4&amp;",",""),IF($CO218=Довідники!$N$4,$CJ$4&amp;",",""),IF($CV218=Довідники!$N$4,$CQ$4&amp;",",""),IF($DC218=Довідники!$N$4,$CX$4&amp;",",""),IF($DJ218=Довідники!$N$4,$DE$4&amp;",",""))</f>
        <v/>
      </c>
      <c r="I218" s="538" t="str">
        <f>_xlfn.CONCAT(IF($W218=Довідники!$N$3,$R$4&amp;",",""),IF($AD218=Довідники!$N$3,$Y$4&amp;",",""),IF($AK218=Довідники!$N$3,$AF$4&amp;",",""),IF($AR218=Довідники!$N$3,$AM$4&amp;",",""),IF($AY218=Довідники!$N$3,$AT$4&amp;",",""),IF($BF218=Довідники!$N$3,$BA$4&amp;",",""),IF($BM218=Довідники!$N$3,$BH$4&amp;",",""),IF($BT218=Довідники!$N$3,$BO$4&amp;",",""),IF($CA218=Довідники!$N$3,$BV$4&amp;",",""),IF($CH218=Довідники!$N$3,$CC$4&amp;",",""),IF($CO218=Довідники!$N$3,$CJ$4&amp;",",""),IF($CV218=Довідники!$N$3,$CQ$4&amp;",",""),IF($DC218=Довідники!$N$3,$CX$4&amp;",",""),IF($DJ218=Довідники!$N$3,$DE$4&amp;",",""))</f>
        <v/>
      </c>
      <c r="J218" s="538"/>
      <c r="K218" s="538"/>
      <c r="L218" s="538">
        <f t="shared" ca="1" si="156"/>
        <v>0</v>
      </c>
      <c r="M218" s="539">
        <f t="shared" ca="1" si="157"/>
        <v>0</v>
      </c>
      <c r="N218" s="539">
        <f t="shared" ca="1" si="158"/>
        <v>0</v>
      </c>
      <c r="O218" s="540">
        <f t="shared" ca="1" si="159"/>
        <v>0</v>
      </c>
      <c r="P218" s="541" t="str">
        <f t="shared" si="160"/>
        <v/>
      </c>
      <c r="Q218" s="542" t="str">
        <f>IF(IF(TRIM(P218)="",FALSE,OR($P218&lt;Довідники!$J$8,$P218&gt;Довідники!$K$8)),"!","")</f>
        <v/>
      </c>
      <c r="R218" s="172"/>
      <c r="S218" s="169"/>
      <c r="T218" s="169"/>
      <c r="U218" s="549">
        <f t="shared" si="173"/>
        <v>0</v>
      </c>
      <c r="V218" s="539"/>
      <c r="W218" s="175"/>
      <c r="X218" s="176"/>
      <c r="Y218" s="172"/>
      <c r="Z218" s="169"/>
      <c r="AA218" s="169"/>
      <c r="AB218" s="549">
        <f t="shared" si="174"/>
        <v>0</v>
      </c>
      <c r="AC218" s="539"/>
      <c r="AD218" s="175"/>
      <c r="AE218" s="176"/>
      <c r="AF218" s="172"/>
      <c r="AG218" s="169"/>
      <c r="AH218" s="169"/>
      <c r="AI218" s="549">
        <f t="shared" si="175"/>
        <v>0</v>
      </c>
      <c r="AJ218" s="539"/>
      <c r="AK218" s="175"/>
      <c r="AL218" s="176"/>
      <c r="AM218" s="172"/>
      <c r="AN218" s="169"/>
      <c r="AO218" s="169"/>
      <c r="AP218" s="549">
        <f t="shared" si="176"/>
        <v>0</v>
      </c>
      <c r="AQ218" s="539"/>
      <c r="AR218" s="175"/>
      <c r="AS218" s="176"/>
      <c r="AT218" s="172"/>
      <c r="AU218" s="169"/>
      <c r="AV218" s="169"/>
      <c r="AW218" s="549">
        <f t="shared" si="177"/>
        <v>0</v>
      </c>
      <c r="AX218" s="539"/>
      <c r="AY218" s="175"/>
      <c r="AZ218" s="176"/>
      <c r="BA218" s="172"/>
      <c r="BB218" s="169"/>
      <c r="BC218" s="169"/>
      <c r="BD218" s="549">
        <f t="shared" si="178"/>
        <v>0</v>
      </c>
      <c r="BE218" s="539"/>
      <c r="BF218" s="175"/>
      <c r="BG218" s="176"/>
      <c r="BH218" s="172"/>
      <c r="BI218" s="169"/>
      <c r="BJ218" s="169"/>
      <c r="BK218" s="549">
        <f t="shared" si="179"/>
        <v>0</v>
      </c>
      <c r="BL218" s="539"/>
      <c r="BM218" s="175"/>
      <c r="BN218" s="176"/>
      <c r="BO218" s="172"/>
      <c r="BP218" s="169"/>
      <c r="BQ218" s="169"/>
      <c r="BR218" s="549">
        <f t="shared" si="180"/>
        <v>0</v>
      </c>
      <c r="BS218" s="539"/>
      <c r="BT218" s="175"/>
      <c r="BU218" s="176"/>
      <c r="BV218" s="172"/>
      <c r="BW218" s="169"/>
      <c r="BX218" s="169"/>
      <c r="BY218" s="549">
        <f t="shared" si="181"/>
        <v>0</v>
      </c>
      <c r="BZ218" s="539"/>
      <c r="CA218" s="175"/>
      <c r="CB218" s="176"/>
      <c r="CC218" s="172"/>
      <c r="CD218" s="169"/>
      <c r="CE218" s="169"/>
      <c r="CF218" s="549">
        <f t="shared" si="182"/>
        <v>0</v>
      </c>
      <c r="CG218" s="539"/>
      <c r="CH218" s="175"/>
      <c r="CI218" s="176"/>
      <c r="CJ218" s="172"/>
      <c r="CK218" s="169"/>
      <c r="CL218" s="169"/>
      <c r="CM218" s="549">
        <f t="shared" si="183"/>
        <v>0</v>
      </c>
      <c r="CN218" s="539"/>
      <c r="CO218" s="175"/>
      <c r="CP218" s="176"/>
      <c r="CQ218" s="172"/>
      <c r="CR218" s="169"/>
      <c r="CS218" s="169"/>
      <c r="CT218" s="549">
        <f t="shared" si="184"/>
        <v>0</v>
      </c>
      <c r="CU218" s="539"/>
      <c r="CV218" s="175"/>
      <c r="CW218" s="176"/>
      <c r="CX218" s="361"/>
      <c r="CY218" s="108"/>
      <c r="CZ218" s="108"/>
      <c r="DA218" s="549">
        <f t="shared" si="185"/>
        <v>0</v>
      </c>
      <c r="DB218" s="539"/>
      <c r="DC218" s="439"/>
      <c r="DD218" s="439"/>
      <c r="DE218" s="108"/>
      <c r="DF218" s="108"/>
      <c r="DG218" s="108"/>
      <c r="DH218" s="549">
        <f t="shared" si="186"/>
        <v>0</v>
      </c>
      <c r="DI218" s="539"/>
      <c r="DJ218" s="439"/>
      <c r="DK218" s="440"/>
      <c r="DL218" s="555">
        <f t="shared" ca="1" si="190"/>
        <v>0</v>
      </c>
      <c r="DM218" s="539">
        <f>DN218*Довідники!$H$2</f>
        <v>0</v>
      </c>
      <c r="DN218" s="549">
        <f t="shared" si="191"/>
        <v>0</v>
      </c>
      <c r="DO218" s="541" t="str">
        <f t="shared" si="187"/>
        <v xml:space="preserve"> </v>
      </c>
      <c r="DP218" s="556" t="str">
        <f>IF(OR(DO218&lt;Довідники!$J$3, DO218&gt;Довідники!$K$3), "!", "")</f>
        <v>!</v>
      </c>
      <c r="DQ218" s="557"/>
      <c r="DR218" s="558" t="str">
        <f t="shared" si="192"/>
        <v/>
      </c>
      <c r="DS218" s="528"/>
      <c r="DT218" s="555"/>
      <c r="DU218" s="539"/>
      <c r="DV218" s="539"/>
      <c r="DW218" s="540"/>
      <c r="DX218" s="557"/>
      <c r="DY218" s="568"/>
      <c r="DZ218" s="569"/>
      <c r="EA218" s="570"/>
      <c r="ED218" s="91" t="e">
        <f t="shared" ca="1" si="161"/>
        <v>#NAME?</v>
      </c>
      <c r="EE218" s="91" t="e">
        <f t="shared" ca="1" si="162"/>
        <v>#NAME?</v>
      </c>
      <c r="EF218" s="91" t="e">
        <f t="shared" ca="1" si="163"/>
        <v>#NAME?</v>
      </c>
      <c r="EG218" s="91" t="e">
        <f t="shared" ca="1" si="164"/>
        <v>#NAME?</v>
      </c>
      <c r="EH218" s="91" t="e">
        <f t="shared" ca="1" si="165"/>
        <v>#NAME?</v>
      </c>
      <c r="EI218" s="91" t="e">
        <f t="shared" ca="1" si="166"/>
        <v>#NAME?</v>
      </c>
      <c r="EJ218" s="91" t="e">
        <f t="shared" ca="1" si="167"/>
        <v>#NAME?</v>
      </c>
      <c r="EL218" s="207" t="str">
        <f t="shared" ca="1" si="134"/>
        <v/>
      </c>
      <c r="EM218" s="91" t="str">
        <f t="shared" si="188"/>
        <v/>
      </c>
      <c r="EN218" s="91" t="str" cm="1">
        <f t="array" ref="EN218">IF(OR(SUM(ISTEXT(R218:T218)*1,ISNUMBER(W218:X218)*1)&gt;0,SUM(ISTEXT(Y218:AA218)*1,ISNUMBER(AD218:AE218)*1)&gt;0,SUM(ISTEXT(AF218:AH218)*1,ISNUMBER(AK218:AL218)*1)&gt;0,SUM(ISTEXT(AM218:AO218)*1,ISNUMBER(AR218:AS218)*1)&gt;0,SUM(ISTEXT(AT218:AV218)*1,ISNUMBER(AY218:AZ218)*1)&gt;0,SUM(ISTEXT(BA218:BC218)*1,ISNUMBER(BF218:BG218)*1)&gt;0,SUM(ISTEXT(BH218:BJ218)*1,ISNUMBER(BM218:BN218)*1)&gt;0,SUM(ISTEXT(BO218:BQ218)*1,ISNUMBER(BT218:BU218)*1)&gt;0,SUM(ISTEXT(BV218:BX218)*1,ISNUMBER(CA218:CB218)*1)&gt;0,SUM(ISTEXT(CC218:CE218)*1,ISNUMBER(CH218:CI218)*1)&gt;0,SUM(ISTEXT(CJ218:CL218)*1,ISNUMBER(CO218:CP218)*1)&gt;0,SUM(ISTEXT(CQ218:CS218)*1,ISNUMBER(CV218:CW218)*1)&gt;0),"!","")</f>
        <v/>
      </c>
      <c r="EO218" s="91" t="e">
        <f t="shared" ca="1" si="189"/>
        <v>#NAME?</v>
      </c>
      <c r="EP218" s="74" t="e">
        <f t="shared" ca="1" si="168"/>
        <v>#NAME?</v>
      </c>
    </row>
    <row r="219" spans="1:146" ht="13.5" thickBot="1" x14ac:dyDescent="0.25">
      <c r="A219" s="528" t="e">
        <f ca="1">IF(AND(TRIM($B219)&lt;&gt;"",$E219&lt;&gt;"",$EP219=""),MAX($A$216:A218)+1,"")</f>
        <v>#NAME?</v>
      </c>
      <c r="B219" s="312"/>
      <c r="C219" s="531" t="str">
        <f>IF(ISBLANK(D219)=FALSE,VLOOKUP(D219,Довідники!$B$2:$C$45,2,FALSE),"")</f>
        <v/>
      </c>
      <c r="D219" s="410"/>
      <c r="E219" s="313"/>
      <c r="F219" s="538" t="str">
        <f>_xlfn.CONCAT(IF($X219=Довідники!$E$4,$R$4&amp;",",""),IF($AE219=Довідники!$E$4,$Y$4&amp;",",""),IF($AL219=Довідники!$E$4,$AF$4&amp;",",""),IF($AS219=Довідники!$E$4,$AM$4&amp;",",""),IF($AZ219=Довідники!$E$4,$AT$4&amp;",",""),IF($BG219=Довідники!$E$4,$BA$4&amp;",",""),IF($BN219=Довідники!$E$4,$BH$4&amp;",",""),IF($BU219=Довідники!$E$4,$BO$4&amp;",",""),IF($CB219=Довідники!$E$4,$BV$4&amp;",",""),IF($CI219=Довідники!$E$4,$CC$4&amp;",",""),IF($CP219=Довідники!$E$4,$CJ$4&amp;",",""),IF($CW219=Довідники!$E$4,$CQ$4&amp;",",""),IF($DD219=Довідники!$E$4,$CX$4&amp;",",""),IF($DK219=Довідники!$E$4,$DE$4&amp;",",""))</f>
        <v/>
      </c>
      <c r="G219" s="538" t="str">
        <f>_xlfn.CONCAT(IF($X219=Довідники!$E$3,$R$4&amp;",",""),IF($X219=Довідники!$E$5,$R$4&amp;"*,",""),IF($AE219=Довідники!$E$3,$Y$4&amp;",",""),IF($AE219=Довідники!$E$5,$Y$4&amp;"*,",""),IF($AL219=Довідники!$E$3,$AF$4&amp;",",""),IF($AL219=Довідники!$E$5,$AF$4&amp;"*,",""),IF($AS219=Довідники!$E$3,$AM$4&amp;",",""),IF($AS219=Довідники!$E$5,$AM$4&amp;"*,",""),IF($AZ219=Довідники!$E$3,$AT$4&amp;",",""),IF($AZ219=Довідники!$E$5,$AT$4&amp;"*,",""),IF($BG219=Довідники!$E$3,$BA$4&amp;",",""),IF($BG219=Довідники!$E$5,$BA$4&amp;"*,",""),IF($BN219=Довідники!$E$3,$BH$4&amp;",",""),IF($BN219=Довідники!$E$5,$BH$4&amp;"*,",""),IF($BU219=Довідники!$E$3,$BO$4&amp;",",""),IF($BU219=Довідники!$E$5,$BO$4&amp;"*,",""),IF($CB219=Довідники!$E$3,$BV$4&amp;",",""),IF($CB219=Довідники!$E$5,$BV$4&amp;"*,",""),IF($CI219=Довідники!$E$3,$CC$4&amp;",",""),IF($CI219=Довідники!$E$5,$CC$4&amp;"*,",""),IF($CP219=Довідники!$E$3,$CJ$4&amp;",",""),IF($CP219=Довідники!$E$5,$CJ$4&amp;"*,",""),IF($CW219=Довідники!$E$3,$CQ$4&amp;",",""),IF($CW219=Довідники!$E$5,$CQ$4&amp;"*,",""),IF($DD219=Довідники!$E$3,$CX$4&amp;",",""),IF($DD219=Довідники!$E$5,$CX$4&amp;"*,",""),IF($DK219=Довідники!$E$3,$DE$4&amp;",",""),IF($DK219=Довідники!$E$5,$DE$4&amp;"*,",""))</f>
        <v/>
      </c>
      <c r="H219" s="538" t="str">
        <f>_xlfn.CONCAT(IF($W219=Довідники!$N$4,$R$4&amp;",",""),IF($AD219=Довідники!$N$4,$Y$4&amp;",",""),IF($AK219=Довідники!$N$4,$AF$4&amp;",",""),IF($AR219=Довідники!$N$4,$AM$4&amp;",",""),IF($AY219=Довідники!$N$4,$AT$4&amp;",",""),IF($BF219=Довідники!$N$4,$BA$4&amp;",",""),IF($BM219=Довідники!$N$4,$BH$4&amp;",",""),IF($BT219=Довідники!$N$4,$BO$4&amp;",",""),IF($CA219=Довідники!$N$4,$BV$4&amp;",",""),IF($CH219=Довідники!$N$4,$CC$4&amp;",",""),IF($CO219=Довідники!$N$4,$CJ$4&amp;",",""),IF($CV219=Довідники!$N$4,$CQ$4&amp;",",""),IF($DC219=Довідники!$N$4,$CX$4&amp;",",""),IF($DJ219=Довідники!$N$4,$DE$4&amp;",",""))</f>
        <v/>
      </c>
      <c r="I219" s="538" t="str">
        <f>_xlfn.CONCAT(IF($W219=Довідники!$N$3,$R$4&amp;",",""),IF($AD219=Довідники!$N$3,$Y$4&amp;",",""),IF($AK219=Довідники!$N$3,$AF$4&amp;",",""),IF($AR219=Довідники!$N$3,$AM$4&amp;",",""),IF($AY219=Довідники!$N$3,$AT$4&amp;",",""),IF($BF219=Довідники!$N$3,$BA$4&amp;",",""),IF($BM219=Довідники!$N$3,$BH$4&amp;",",""),IF($BT219=Довідники!$N$3,$BO$4&amp;",",""),IF($CA219=Довідники!$N$3,$BV$4&amp;",",""),IF($CH219=Довідники!$N$3,$CC$4&amp;",",""),IF($CO219=Довідники!$N$3,$CJ$4&amp;",",""),IF($CV219=Довідники!$N$3,$CQ$4&amp;",",""),IF($DC219=Довідники!$N$3,$CX$4&amp;",",""),IF($DJ219=Довідники!$N$3,$DE$4&amp;",",""))</f>
        <v/>
      </c>
      <c r="J219" s="538"/>
      <c r="K219" s="538"/>
      <c r="L219" s="538">
        <f t="shared" ca="1" si="156"/>
        <v>0</v>
      </c>
      <c r="M219" s="539">
        <f t="shared" ca="1" si="157"/>
        <v>0</v>
      </c>
      <c r="N219" s="539">
        <f t="shared" ca="1" si="158"/>
        <v>0</v>
      </c>
      <c r="O219" s="540">
        <f t="shared" ca="1" si="159"/>
        <v>0</v>
      </c>
      <c r="P219" s="541" t="str">
        <f t="shared" si="160"/>
        <v/>
      </c>
      <c r="Q219" s="542" t="str">
        <f>IF(IF(TRIM(P219)="",FALSE,OR($P219&lt;Довідники!$J$8,$P219&gt;Довідники!$K$8)),"!","")</f>
        <v/>
      </c>
      <c r="R219" s="172"/>
      <c r="S219" s="169"/>
      <c r="T219" s="169"/>
      <c r="U219" s="549">
        <f t="shared" si="173"/>
        <v>0</v>
      </c>
      <c r="V219" s="539"/>
      <c r="W219" s="175"/>
      <c r="X219" s="176"/>
      <c r="Y219" s="172"/>
      <c r="Z219" s="169"/>
      <c r="AA219" s="169"/>
      <c r="AB219" s="549">
        <f t="shared" si="174"/>
        <v>0</v>
      </c>
      <c r="AC219" s="539"/>
      <c r="AD219" s="175"/>
      <c r="AE219" s="176"/>
      <c r="AF219" s="172"/>
      <c r="AG219" s="169"/>
      <c r="AH219" s="169"/>
      <c r="AI219" s="549">
        <f t="shared" si="175"/>
        <v>0</v>
      </c>
      <c r="AJ219" s="539"/>
      <c r="AK219" s="175"/>
      <c r="AL219" s="176"/>
      <c r="AM219" s="172"/>
      <c r="AN219" s="169"/>
      <c r="AO219" s="169"/>
      <c r="AP219" s="549">
        <f t="shared" si="176"/>
        <v>0</v>
      </c>
      <c r="AQ219" s="539"/>
      <c r="AR219" s="175"/>
      <c r="AS219" s="176"/>
      <c r="AT219" s="172"/>
      <c r="AU219" s="169"/>
      <c r="AV219" s="169"/>
      <c r="AW219" s="549">
        <f t="shared" si="177"/>
        <v>0</v>
      </c>
      <c r="AX219" s="539"/>
      <c r="AY219" s="175"/>
      <c r="AZ219" s="176"/>
      <c r="BA219" s="172"/>
      <c r="BB219" s="169"/>
      <c r="BC219" s="169"/>
      <c r="BD219" s="549">
        <f t="shared" si="178"/>
        <v>0</v>
      </c>
      <c r="BE219" s="539"/>
      <c r="BF219" s="175"/>
      <c r="BG219" s="176"/>
      <c r="BH219" s="172"/>
      <c r="BI219" s="169"/>
      <c r="BJ219" s="169"/>
      <c r="BK219" s="549">
        <f t="shared" si="179"/>
        <v>0</v>
      </c>
      <c r="BL219" s="539"/>
      <c r="BM219" s="175"/>
      <c r="BN219" s="176"/>
      <c r="BO219" s="172"/>
      <c r="BP219" s="169"/>
      <c r="BQ219" s="169"/>
      <c r="BR219" s="549">
        <f t="shared" si="180"/>
        <v>0</v>
      </c>
      <c r="BS219" s="539"/>
      <c r="BT219" s="175"/>
      <c r="BU219" s="176"/>
      <c r="BV219" s="172"/>
      <c r="BW219" s="169"/>
      <c r="BX219" s="169"/>
      <c r="BY219" s="549">
        <f t="shared" si="181"/>
        <v>0</v>
      </c>
      <c r="BZ219" s="539"/>
      <c r="CA219" s="175"/>
      <c r="CB219" s="176"/>
      <c r="CC219" s="172"/>
      <c r="CD219" s="169"/>
      <c r="CE219" s="169"/>
      <c r="CF219" s="549">
        <f t="shared" si="182"/>
        <v>0</v>
      </c>
      <c r="CG219" s="539"/>
      <c r="CH219" s="175"/>
      <c r="CI219" s="176"/>
      <c r="CJ219" s="172"/>
      <c r="CK219" s="169"/>
      <c r="CL219" s="169"/>
      <c r="CM219" s="549">
        <f t="shared" si="183"/>
        <v>0</v>
      </c>
      <c r="CN219" s="539"/>
      <c r="CO219" s="175"/>
      <c r="CP219" s="176"/>
      <c r="CQ219" s="172"/>
      <c r="CR219" s="169"/>
      <c r="CS219" s="169"/>
      <c r="CT219" s="549">
        <f t="shared" si="184"/>
        <v>0</v>
      </c>
      <c r="CU219" s="539"/>
      <c r="CV219" s="175"/>
      <c r="CW219" s="176"/>
      <c r="CX219" s="361"/>
      <c r="CY219" s="108"/>
      <c r="CZ219" s="108"/>
      <c r="DA219" s="549">
        <f t="shared" si="185"/>
        <v>0</v>
      </c>
      <c r="DB219" s="539"/>
      <c r="DC219" s="439"/>
      <c r="DD219" s="439"/>
      <c r="DE219" s="108"/>
      <c r="DF219" s="108"/>
      <c r="DG219" s="108"/>
      <c r="DH219" s="549">
        <f t="shared" si="186"/>
        <v>0</v>
      </c>
      <c r="DI219" s="539"/>
      <c r="DJ219" s="439"/>
      <c r="DK219" s="440"/>
      <c r="DL219" s="555">
        <f t="shared" ca="1" si="190"/>
        <v>0</v>
      </c>
      <c r="DM219" s="539">
        <f>DN219*Довідники!$H$2</f>
        <v>0</v>
      </c>
      <c r="DN219" s="549">
        <f t="shared" si="191"/>
        <v>0</v>
      </c>
      <c r="DO219" s="541" t="str">
        <f t="shared" si="187"/>
        <v xml:space="preserve"> </v>
      </c>
      <c r="DP219" s="556" t="str">
        <f>IF(OR(DO219&lt;Довідники!$J$3, DO219&gt;Довідники!$K$3), "!", "")</f>
        <v>!</v>
      </c>
      <c r="DQ219" s="557"/>
      <c r="DR219" s="558" t="str">
        <f t="shared" si="192"/>
        <v/>
      </c>
      <c r="DS219" s="528"/>
      <c r="DT219" s="555"/>
      <c r="DU219" s="539"/>
      <c r="DV219" s="539"/>
      <c r="DW219" s="540"/>
      <c r="DX219" s="557"/>
      <c r="DY219" s="568"/>
      <c r="DZ219" s="569"/>
      <c r="EA219" s="570"/>
      <c r="ED219" s="91" t="e">
        <f t="shared" ca="1" si="161"/>
        <v>#NAME?</v>
      </c>
      <c r="EE219" s="91" t="e">
        <f t="shared" ca="1" si="162"/>
        <v>#NAME?</v>
      </c>
      <c r="EF219" s="91" t="e">
        <f t="shared" ca="1" si="163"/>
        <v>#NAME?</v>
      </c>
      <c r="EG219" s="91" t="e">
        <f t="shared" ca="1" si="164"/>
        <v>#NAME?</v>
      </c>
      <c r="EH219" s="91" t="e">
        <f t="shared" ca="1" si="165"/>
        <v>#NAME?</v>
      </c>
      <c r="EI219" s="91" t="e">
        <f t="shared" ca="1" si="166"/>
        <v>#NAME?</v>
      </c>
      <c r="EJ219" s="91" t="e">
        <f t="shared" ca="1" si="167"/>
        <v>#NAME?</v>
      </c>
      <c r="EL219" s="207" t="str">
        <f t="shared" ca="1" si="134"/>
        <v/>
      </c>
      <c r="EM219" s="91" t="str">
        <f t="shared" si="188"/>
        <v/>
      </c>
      <c r="EN219" s="91" t="str" cm="1">
        <f t="array" ref="EN219">IF(OR(SUM(ISTEXT(R219:T219)*1,ISNUMBER(W219:X219)*1)&gt;0,SUM(ISTEXT(Y219:AA219)*1,ISNUMBER(AD219:AE219)*1)&gt;0,SUM(ISTEXT(AF219:AH219)*1,ISNUMBER(AK219:AL219)*1)&gt;0,SUM(ISTEXT(AM219:AO219)*1,ISNUMBER(AR219:AS219)*1)&gt;0,SUM(ISTEXT(AT219:AV219)*1,ISNUMBER(AY219:AZ219)*1)&gt;0,SUM(ISTEXT(BA219:BC219)*1,ISNUMBER(BF219:BG219)*1)&gt;0,SUM(ISTEXT(BH219:BJ219)*1,ISNUMBER(BM219:BN219)*1)&gt;0,SUM(ISTEXT(BO219:BQ219)*1,ISNUMBER(BT219:BU219)*1)&gt;0,SUM(ISTEXT(BV219:BX219)*1,ISNUMBER(CA219:CB219)*1)&gt;0,SUM(ISTEXT(CC219:CE219)*1,ISNUMBER(CH219:CI219)*1)&gt;0,SUM(ISTEXT(CJ219:CL219)*1,ISNUMBER(CO219:CP219)*1)&gt;0,SUM(ISTEXT(CQ219:CS219)*1,ISNUMBER(CV219:CW219)*1)&gt;0),"!","")</f>
        <v/>
      </c>
      <c r="EO219" s="91" t="e">
        <f t="shared" ca="1" si="189"/>
        <v>#NAME?</v>
      </c>
      <c r="EP219" s="74" t="e">
        <f t="shared" ca="1" si="168"/>
        <v>#NAME?</v>
      </c>
    </row>
    <row r="220" spans="1:146" hidden="1" x14ac:dyDescent="0.2">
      <c r="A220" s="528" t="e">
        <f ca="1">IF(AND(TRIM($B220)&lt;&gt;"",$E220&lt;&gt;"",$EP220=""),MAX($A$216:A219)+1,"")</f>
        <v>#NAME?</v>
      </c>
      <c r="B220" s="312"/>
      <c r="C220" s="531" t="str">
        <f>IF(ISBLANK(D220)=FALSE,VLOOKUP(D220,Довідники!$B$2:$C$45,2,FALSE),"")</f>
        <v/>
      </c>
      <c r="D220" s="410"/>
      <c r="E220" s="313"/>
      <c r="F220" s="538" t="str">
        <f>_xlfn.CONCAT(IF($X220=Довідники!$E$4,$R$4&amp;",",""),IF($AE220=Довідники!$E$4,$Y$4&amp;",",""),IF($AL220=Довідники!$E$4,$AF$4&amp;",",""),IF($AS220=Довідники!$E$4,$AM$4&amp;",",""),IF($AZ220=Довідники!$E$4,$AT$4&amp;",",""),IF($BG220=Довідники!$E$4,$BA$4&amp;",",""),IF($BN220=Довідники!$E$4,$BH$4&amp;",",""),IF($BU220=Довідники!$E$4,$BO$4&amp;",",""),IF($CB220=Довідники!$E$4,$BV$4&amp;",",""),IF($CI220=Довідники!$E$4,$CC$4&amp;",",""),IF($CP220=Довідники!$E$4,$CJ$4&amp;",",""),IF($CW220=Довідники!$E$4,$CQ$4&amp;",",""),IF($DD220=Довідники!$E$4,$CX$4&amp;",",""),IF($DK220=Довідники!$E$4,$DE$4&amp;",",""))</f>
        <v/>
      </c>
      <c r="G220" s="538" t="str">
        <f>_xlfn.CONCAT(IF($X220=Довідники!$E$3,$R$4&amp;",",""),IF($X220=Довідники!$E$5,$R$4&amp;"*,",""),IF($AE220=Довідники!$E$3,$Y$4&amp;",",""),IF($AE220=Довідники!$E$5,$Y$4&amp;"*,",""),IF($AL220=Довідники!$E$3,$AF$4&amp;",",""),IF($AL220=Довідники!$E$5,$AF$4&amp;"*,",""),IF($AS220=Довідники!$E$3,$AM$4&amp;",",""),IF($AS220=Довідники!$E$5,$AM$4&amp;"*,",""),IF($AZ220=Довідники!$E$3,$AT$4&amp;",",""),IF($AZ220=Довідники!$E$5,$AT$4&amp;"*,",""),IF($BG220=Довідники!$E$3,$BA$4&amp;",",""),IF($BG220=Довідники!$E$5,$BA$4&amp;"*,",""),IF($BN220=Довідники!$E$3,$BH$4&amp;",",""),IF($BN220=Довідники!$E$5,$BH$4&amp;"*,",""),IF($BU220=Довідники!$E$3,$BO$4&amp;",",""),IF($BU220=Довідники!$E$5,$BO$4&amp;"*,",""),IF($CB220=Довідники!$E$3,$BV$4&amp;",",""),IF($CB220=Довідники!$E$5,$BV$4&amp;"*,",""),IF($CI220=Довідники!$E$3,$CC$4&amp;",",""),IF($CI220=Довідники!$E$5,$CC$4&amp;"*,",""),IF($CP220=Довідники!$E$3,$CJ$4&amp;",",""),IF($CP220=Довідники!$E$5,$CJ$4&amp;"*,",""),IF($CW220=Довідники!$E$3,$CQ$4&amp;",",""),IF($CW220=Довідники!$E$5,$CQ$4&amp;"*,",""),IF($DD220=Довідники!$E$3,$CX$4&amp;",",""),IF($DD220=Довідники!$E$5,$CX$4&amp;"*,",""),IF($DK220=Довідники!$E$3,$DE$4&amp;",",""),IF($DK220=Довідники!$E$5,$DE$4&amp;"*,",""))</f>
        <v/>
      </c>
      <c r="H220" s="538" t="str">
        <f>_xlfn.CONCAT(IF($W220=Довідники!$N$4,$R$4&amp;",",""),IF($AD220=Довідники!$N$4,$Y$4&amp;",",""),IF($AK220=Довідники!$N$4,$AF$4&amp;",",""),IF($AR220=Довідники!$N$4,$AM$4&amp;",",""),IF($AY220=Довідники!$N$4,$AT$4&amp;",",""),IF($BF220=Довідники!$N$4,$BA$4&amp;",",""),IF($BM220=Довідники!$N$4,$BH$4&amp;",",""),IF($BT220=Довідники!$N$4,$BO$4&amp;",",""),IF($CA220=Довідники!$N$4,$BV$4&amp;",",""),IF($CH220=Довідники!$N$4,$CC$4&amp;",",""),IF($CO220=Довідники!$N$4,$CJ$4&amp;",",""),IF($CV220=Довідники!$N$4,$CQ$4&amp;",",""),IF($DC220=Довідники!$N$4,$CX$4&amp;",",""),IF($DJ220=Довідники!$N$4,$DE$4&amp;",",""))</f>
        <v/>
      </c>
      <c r="I220" s="538" t="str">
        <f>_xlfn.CONCAT(IF($W220=Довідники!$N$3,$R$4&amp;",",""),IF($AD220=Довідники!$N$3,$Y$4&amp;",",""),IF($AK220=Довідники!$N$3,$AF$4&amp;",",""),IF($AR220=Довідники!$N$3,$AM$4&amp;",",""),IF($AY220=Довідники!$N$3,$AT$4&amp;",",""),IF($BF220=Довідники!$N$3,$BA$4&amp;",",""),IF($BM220=Довідники!$N$3,$BH$4&amp;",",""),IF($BT220=Довідники!$N$3,$BO$4&amp;",",""),IF($CA220=Довідники!$N$3,$BV$4&amp;",",""),IF($CH220=Довідники!$N$3,$CC$4&amp;",",""),IF($CO220=Довідники!$N$3,$CJ$4&amp;",",""),IF($CV220=Довідники!$N$3,$CQ$4&amp;",",""),IF($DC220=Довідники!$N$3,$CX$4&amp;",",""),IF($DJ220=Довідники!$N$3,$DE$4&amp;",",""))</f>
        <v/>
      </c>
      <c r="J220" s="538"/>
      <c r="K220" s="538"/>
      <c r="L220" s="538">
        <f t="shared" ca="1" si="156"/>
        <v>0</v>
      </c>
      <c r="M220" s="539">
        <f t="shared" ca="1" si="157"/>
        <v>0</v>
      </c>
      <c r="N220" s="539">
        <f t="shared" ca="1" si="158"/>
        <v>0</v>
      </c>
      <c r="O220" s="540">
        <f t="shared" ca="1" si="159"/>
        <v>0</v>
      </c>
      <c r="P220" s="541" t="str">
        <f t="shared" si="160"/>
        <v/>
      </c>
      <c r="Q220" s="542" t="str">
        <f>IF(IF(TRIM(P220)="",FALSE,OR($P220&lt;Довідники!$J$8,$P220&gt;Довідники!$K$8)),"!","")</f>
        <v/>
      </c>
      <c r="R220" s="172"/>
      <c r="S220" s="169"/>
      <c r="T220" s="169"/>
      <c r="U220" s="549">
        <f t="shared" si="173"/>
        <v>0</v>
      </c>
      <c r="V220" s="539"/>
      <c r="W220" s="175"/>
      <c r="X220" s="176"/>
      <c r="Y220" s="172"/>
      <c r="Z220" s="169"/>
      <c r="AA220" s="169"/>
      <c r="AB220" s="549">
        <f t="shared" si="174"/>
        <v>0</v>
      </c>
      <c r="AC220" s="539"/>
      <c r="AD220" s="175"/>
      <c r="AE220" s="176"/>
      <c r="AF220" s="172"/>
      <c r="AG220" s="169"/>
      <c r="AH220" s="169"/>
      <c r="AI220" s="549">
        <f t="shared" si="175"/>
        <v>0</v>
      </c>
      <c r="AJ220" s="539"/>
      <c r="AK220" s="175"/>
      <c r="AL220" s="176"/>
      <c r="AM220" s="172"/>
      <c r="AN220" s="169"/>
      <c r="AO220" s="169"/>
      <c r="AP220" s="549">
        <f t="shared" si="176"/>
        <v>0</v>
      </c>
      <c r="AQ220" s="539"/>
      <c r="AR220" s="175"/>
      <c r="AS220" s="176"/>
      <c r="AT220" s="172"/>
      <c r="AU220" s="169"/>
      <c r="AV220" s="169"/>
      <c r="AW220" s="549">
        <f t="shared" si="177"/>
        <v>0</v>
      </c>
      <c r="AX220" s="539"/>
      <c r="AY220" s="175"/>
      <c r="AZ220" s="176"/>
      <c r="BA220" s="172"/>
      <c r="BB220" s="169"/>
      <c r="BC220" s="169"/>
      <c r="BD220" s="549">
        <f t="shared" si="178"/>
        <v>0</v>
      </c>
      <c r="BE220" s="539"/>
      <c r="BF220" s="175"/>
      <c r="BG220" s="176"/>
      <c r="BH220" s="172"/>
      <c r="BI220" s="169"/>
      <c r="BJ220" s="169"/>
      <c r="BK220" s="549">
        <f t="shared" si="179"/>
        <v>0</v>
      </c>
      <c r="BL220" s="539"/>
      <c r="BM220" s="175"/>
      <c r="BN220" s="176"/>
      <c r="BO220" s="172"/>
      <c r="BP220" s="169"/>
      <c r="BQ220" s="169"/>
      <c r="BR220" s="549">
        <f t="shared" si="180"/>
        <v>0</v>
      </c>
      <c r="BS220" s="539"/>
      <c r="BT220" s="175"/>
      <c r="BU220" s="176"/>
      <c r="BV220" s="172"/>
      <c r="BW220" s="169"/>
      <c r="BX220" s="169"/>
      <c r="BY220" s="549">
        <f t="shared" si="181"/>
        <v>0</v>
      </c>
      <c r="BZ220" s="539"/>
      <c r="CA220" s="175"/>
      <c r="CB220" s="176"/>
      <c r="CC220" s="172"/>
      <c r="CD220" s="169"/>
      <c r="CE220" s="169"/>
      <c r="CF220" s="549">
        <f t="shared" si="182"/>
        <v>0</v>
      </c>
      <c r="CG220" s="539"/>
      <c r="CH220" s="175"/>
      <c r="CI220" s="176"/>
      <c r="CJ220" s="172"/>
      <c r="CK220" s="169"/>
      <c r="CL220" s="169"/>
      <c r="CM220" s="549">
        <f t="shared" si="183"/>
        <v>0</v>
      </c>
      <c r="CN220" s="539"/>
      <c r="CO220" s="175"/>
      <c r="CP220" s="176"/>
      <c r="CQ220" s="172"/>
      <c r="CR220" s="169"/>
      <c r="CS220" s="169"/>
      <c r="CT220" s="549">
        <f t="shared" si="184"/>
        <v>0</v>
      </c>
      <c r="CU220" s="539"/>
      <c r="CV220" s="175"/>
      <c r="CW220" s="176"/>
      <c r="CX220" s="361"/>
      <c r="CY220" s="108"/>
      <c r="CZ220" s="108"/>
      <c r="DA220" s="549">
        <f t="shared" si="185"/>
        <v>0</v>
      </c>
      <c r="DB220" s="539"/>
      <c r="DC220" s="439"/>
      <c r="DD220" s="439"/>
      <c r="DE220" s="108"/>
      <c r="DF220" s="108"/>
      <c r="DG220" s="108"/>
      <c r="DH220" s="549">
        <f t="shared" si="186"/>
        <v>0</v>
      </c>
      <c r="DI220" s="539"/>
      <c r="DJ220" s="439"/>
      <c r="DK220" s="440"/>
      <c r="DL220" s="555">
        <f t="shared" ca="1" si="190"/>
        <v>0</v>
      </c>
      <c r="DM220" s="539">
        <f>DN220*Довідники!$H$2</f>
        <v>0</v>
      </c>
      <c r="DN220" s="549">
        <f t="shared" si="191"/>
        <v>0</v>
      </c>
      <c r="DO220" s="541" t="str">
        <f t="shared" si="187"/>
        <v xml:space="preserve"> </v>
      </c>
      <c r="DP220" s="556" t="str">
        <f>IF(OR(DO220&lt;Довідники!$J$3, DO220&gt;Довідники!$K$3), "!", "")</f>
        <v>!</v>
      </c>
      <c r="DQ220" s="557"/>
      <c r="DR220" s="558" t="str">
        <f t="shared" si="192"/>
        <v/>
      </c>
      <c r="DS220" s="528"/>
      <c r="DT220" s="555"/>
      <c r="DU220" s="539"/>
      <c r="DV220" s="539"/>
      <c r="DW220" s="540"/>
      <c r="DX220" s="557"/>
      <c r="DY220" s="568"/>
      <c r="DZ220" s="569"/>
      <c r="EA220" s="570"/>
      <c r="ED220" s="91" t="e">
        <f t="shared" ca="1" si="161"/>
        <v>#NAME?</v>
      </c>
      <c r="EE220" s="91" t="e">
        <f t="shared" ca="1" si="162"/>
        <v>#NAME?</v>
      </c>
      <c r="EF220" s="91" t="e">
        <f t="shared" ca="1" si="163"/>
        <v>#NAME?</v>
      </c>
      <c r="EG220" s="91" t="e">
        <f t="shared" ca="1" si="164"/>
        <v>#NAME?</v>
      </c>
      <c r="EH220" s="91" t="e">
        <f t="shared" ca="1" si="165"/>
        <v>#NAME?</v>
      </c>
      <c r="EI220" s="91" t="e">
        <f t="shared" ca="1" si="166"/>
        <v>#NAME?</v>
      </c>
      <c r="EJ220" s="91" t="e">
        <f t="shared" ca="1" si="167"/>
        <v>#NAME?</v>
      </c>
      <c r="EL220" s="207" t="str">
        <f t="shared" ca="1" si="134"/>
        <v/>
      </c>
      <c r="EM220" s="91" t="str">
        <f t="shared" si="188"/>
        <v/>
      </c>
      <c r="EN220" s="91" t="str" cm="1">
        <f t="array" ref="EN220">IF(OR(SUM(ISTEXT(R220:T220)*1,ISNUMBER(W220:X220)*1)&gt;0,SUM(ISTEXT(Y220:AA220)*1,ISNUMBER(AD220:AE220)*1)&gt;0,SUM(ISTEXT(AF220:AH220)*1,ISNUMBER(AK220:AL220)*1)&gt;0,SUM(ISTEXT(AM220:AO220)*1,ISNUMBER(AR220:AS220)*1)&gt;0,SUM(ISTEXT(AT220:AV220)*1,ISNUMBER(AY220:AZ220)*1)&gt;0,SUM(ISTEXT(BA220:BC220)*1,ISNUMBER(BF220:BG220)*1)&gt;0,SUM(ISTEXT(BH220:BJ220)*1,ISNUMBER(BM220:BN220)*1)&gt;0,SUM(ISTEXT(BO220:BQ220)*1,ISNUMBER(BT220:BU220)*1)&gt;0,SUM(ISTEXT(BV220:BX220)*1,ISNUMBER(CA220:CB220)*1)&gt;0,SUM(ISTEXT(CC220:CE220)*1,ISNUMBER(CH220:CI220)*1)&gt;0,SUM(ISTEXT(CJ220:CL220)*1,ISNUMBER(CO220:CP220)*1)&gt;0,SUM(ISTEXT(CQ220:CS220)*1,ISNUMBER(CV220:CW220)*1)&gt;0),"!","")</f>
        <v/>
      </c>
      <c r="EO220" s="91" t="e">
        <f t="shared" ca="1" si="189"/>
        <v>#NAME?</v>
      </c>
      <c r="EP220" s="74" t="e">
        <f t="shared" ca="1" si="168"/>
        <v>#NAME?</v>
      </c>
    </row>
    <row r="221" spans="1:146" hidden="1" x14ac:dyDescent="0.2">
      <c r="A221" s="528" t="e">
        <f ca="1">IF(AND(TRIM($B221)&lt;&gt;"",$E221&lt;&gt;"",$EP221=""),MAX($A$216:A220)+1,"")</f>
        <v>#NAME?</v>
      </c>
      <c r="B221" s="312"/>
      <c r="C221" s="531" t="str">
        <f>IF(ISBLANK(D221)=FALSE,VLOOKUP(D221,Довідники!$B$2:$C$45,2,FALSE),"")</f>
        <v/>
      </c>
      <c r="D221" s="410"/>
      <c r="E221" s="313"/>
      <c r="F221" s="538" t="str">
        <f>_xlfn.CONCAT(IF($X221=Довідники!$E$4,$R$4&amp;",",""),IF($AE221=Довідники!$E$4,$Y$4&amp;",",""),IF($AL221=Довідники!$E$4,$AF$4&amp;",",""),IF($AS221=Довідники!$E$4,$AM$4&amp;",",""),IF($AZ221=Довідники!$E$4,$AT$4&amp;",",""),IF($BG221=Довідники!$E$4,$BA$4&amp;",",""),IF($BN221=Довідники!$E$4,$BH$4&amp;",",""),IF($BU221=Довідники!$E$4,$BO$4&amp;",",""),IF($CB221=Довідники!$E$4,$BV$4&amp;",",""),IF($CI221=Довідники!$E$4,$CC$4&amp;",",""),IF($CP221=Довідники!$E$4,$CJ$4&amp;",",""),IF($CW221=Довідники!$E$4,$CQ$4&amp;",",""),IF($DD221=Довідники!$E$4,$CX$4&amp;",",""),IF($DK221=Довідники!$E$4,$DE$4&amp;",",""))</f>
        <v/>
      </c>
      <c r="G221" s="538" t="str">
        <f>_xlfn.CONCAT(IF($X221=Довідники!$E$3,$R$4&amp;",",""),IF($X221=Довідники!$E$5,$R$4&amp;"*,",""),IF($AE221=Довідники!$E$3,$Y$4&amp;",",""),IF($AE221=Довідники!$E$5,$Y$4&amp;"*,",""),IF($AL221=Довідники!$E$3,$AF$4&amp;",",""),IF($AL221=Довідники!$E$5,$AF$4&amp;"*,",""),IF($AS221=Довідники!$E$3,$AM$4&amp;",",""),IF($AS221=Довідники!$E$5,$AM$4&amp;"*,",""),IF($AZ221=Довідники!$E$3,$AT$4&amp;",",""),IF($AZ221=Довідники!$E$5,$AT$4&amp;"*,",""),IF($BG221=Довідники!$E$3,$BA$4&amp;",",""),IF($BG221=Довідники!$E$5,$BA$4&amp;"*,",""),IF($BN221=Довідники!$E$3,$BH$4&amp;",",""),IF($BN221=Довідники!$E$5,$BH$4&amp;"*,",""),IF($BU221=Довідники!$E$3,$BO$4&amp;",",""),IF($BU221=Довідники!$E$5,$BO$4&amp;"*,",""),IF($CB221=Довідники!$E$3,$BV$4&amp;",",""),IF($CB221=Довідники!$E$5,$BV$4&amp;"*,",""),IF($CI221=Довідники!$E$3,$CC$4&amp;",",""),IF($CI221=Довідники!$E$5,$CC$4&amp;"*,",""),IF($CP221=Довідники!$E$3,$CJ$4&amp;",",""),IF($CP221=Довідники!$E$5,$CJ$4&amp;"*,",""),IF($CW221=Довідники!$E$3,$CQ$4&amp;",",""),IF($CW221=Довідники!$E$5,$CQ$4&amp;"*,",""),IF($DD221=Довідники!$E$3,$CX$4&amp;",",""),IF($DD221=Довідники!$E$5,$CX$4&amp;"*,",""),IF($DK221=Довідники!$E$3,$DE$4&amp;",",""),IF($DK221=Довідники!$E$5,$DE$4&amp;"*,",""))</f>
        <v/>
      </c>
      <c r="H221" s="538" t="str">
        <f>_xlfn.CONCAT(IF($W221=Довідники!$N$4,$R$4&amp;",",""),IF($AD221=Довідники!$N$4,$Y$4&amp;",",""),IF($AK221=Довідники!$N$4,$AF$4&amp;",",""),IF($AR221=Довідники!$N$4,$AM$4&amp;",",""),IF($AY221=Довідники!$N$4,$AT$4&amp;",",""),IF($BF221=Довідники!$N$4,$BA$4&amp;",",""),IF($BM221=Довідники!$N$4,$BH$4&amp;",",""),IF($BT221=Довідники!$N$4,$BO$4&amp;",",""),IF($CA221=Довідники!$N$4,$BV$4&amp;",",""),IF($CH221=Довідники!$N$4,$CC$4&amp;",",""),IF($CO221=Довідники!$N$4,$CJ$4&amp;",",""),IF($CV221=Довідники!$N$4,$CQ$4&amp;",",""),IF($DC221=Довідники!$N$4,$CX$4&amp;",",""),IF($DJ221=Довідники!$N$4,$DE$4&amp;",",""))</f>
        <v/>
      </c>
      <c r="I221" s="538" t="str">
        <f>_xlfn.CONCAT(IF($W221=Довідники!$N$3,$R$4&amp;",",""),IF($AD221=Довідники!$N$3,$Y$4&amp;",",""),IF($AK221=Довідники!$N$3,$AF$4&amp;",",""),IF($AR221=Довідники!$N$3,$AM$4&amp;",",""),IF($AY221=Довідники!$N$3,$AT$4&amp;",",""),IF($BF221=Довідники!$N$3,$BA$4&amp;",",""),IF($BM221=Довідники!$N$3,$BH$4&amp;",",""),IF($BT221=Довідники!$N$3,$BO$4&amp;",",""),IF($CA221=Довідники!$N$3,$BV$4&amp;",",""),IF($CH221=Довідники!$N$3,$CC$4&amp;",",""),IF($CO221=Довідники!$N$3,$CJ$4&amp;",",""),IF($CV221=Довідники!$N$3,$CQ$4&amp;",",""),IF($DC221=Довідники!$N$3,$CX$4&amp;",",""),IF($DJ221=Довідники!$N$3,$DE$4&amp;",",""))</f>
        <v/>
      </c>
      <c r="J221" s="538"/>
      <c r="K221" s="538"/>
      <c r="L221" s="538">
        <f t="shared" ca="1" si="156"/>
        <v>0</v>
      </c>
      <c r="M221" s="539">
        <f t="shared" ca="1" si="157"/>
        <v>0</v>
      </c>
      <c r="N221" s="539">
        <f t="shared" ca="1" si="158"/>
        <v>0</v>
      </c>
      <c r="O221" s="540">
        <f t="shared" ca="1" si="159"/>
        <v>0</v>
      </c>
      <c r="P221" s="541" t="str">
        <f t="shared" si="160"/>
        <v/>
      </c>
      <c r="Q221" s="542" t="str">
        <f>IF(IF(TRIM(P221)="",FALSE,OR($P221&lt;Довідники!$J$8,$P221&gt;Довідники!$K$8)),"!","")</f>
        <v/>
      </c>
      <c r="R221" s="172"/>
      <c r="S221" s="169"/>
      <c r="T221" s="169"/>
      <c r="U221" s="549">
        <f t="shared" si="173"/>
        <v>0</v>
      </c>
      <c r="V221" s="539"/>
      <c r="W221" s="175"/>
      <c r="X221" s="176"/>
      <c r="Y221" s="172"/>
      <c r="Z221" s="169"/>
      <c r="AA221" s="169"/>
      <c r="AB221" s="549">
        <f t="shared" si="174"/>
        <v>0</v>
      </c>
      <c r="AC221" s="539"/>
      <c r="AD221" s="175"/>
      <c r="AE221" s="176"/>
      <c r="AF221" s="172"/>
      <c r="AG221" s="169"/>
      <c r="AH221" s="169"/>
      <c r="AI221" s="549">
        <f t="shared" si="175"/>
        <v>0</v>
      </c>
      <c r="AJ221" s="539"/>
      <c r="AK221" s="175"/>
      <c r="AL221" s="176"/>
      <c r="AM221" s="172"/>
      <c r="AN221" s="169"/>
      <c r="AO221" s="169"/>
      <c r="AP221" s="549">
        <f t="shared" si="176"/>
        <v>0</v>
      </c>
      <c r="AQ221" s="539"/>
      <c r="AR221" s="175"/>
      <c r="AS221" s="176"/>
      <c r="AT221" s="172"/>
      <c r="AU221" s="169"/>
      <c r="AV221" s="169"/>
      <c r="AW221" s="549">
        <f t="shared" si="177"/>
        <v>0</v>
      </c>
      <c r="AX221" s="539"/>
      <c r="AY221" s="175"/>
      <c r="AZ221" s="176"/>
      <c r="BA221" s="172"/>
      <c r="BB221" s="169"/>
      <c r="BC221" s="169"/>
      <c r="BD221" s="549">
        <f t="shared" si="178"/>
        <v>0</v>
      </c>
      <c r="BE221" s="539"/>
      <c r="BF221" s="175"/>
      <c r="BG221" s="176"/>
      <c r="BH221" s="172"/>
      <c r="BI221" s="169"/>
      <c r="BJ221" s="169"/>
      <c r="BK221" s="549">
        <f t="shared" si="179"/>
        <v>0</v>
      </c>
      <c r="BL221" s="539"/>
      <c r="BM221" s="175"/>
      <c r="BN221" s="176"/>
      <c r="BO221" s="172"/>
      <c r="BP221" s="169"/>
      <c r="BQ221" s="169"/>
      <c r="BR221" s="549">
        <f t="shared" si="180"/>
        <v>0</v>
      </c>
      <c r="BS221" s="539"/>
      <c r="BT221" s="175"/>
      <c r="BU221" s="176"/>
      <c r="BV221" s="172"/>
      <c r="BW221" s="169"/>
      <c r="BX221" s="169"/>
      <c r="BY221" s="549">
        <f t="shared" si="181"/>
        <v>0</v>
      </c>
      <c r="BZ221" s="539"/>
      <c r="CA221" s="175"/>
      <c r="CB221" s="176"/>
      <c r="CC221" s="172"/>
      <c r="CD221" s="169"/>
      <c r="CE221" s="169"/>
      <c r="CF221" s="549">
        <f t="shared" si="182"/>
        <v>0</v>
      </c>
      <c r="CG221" s="539"/>
      <c r="CH221" s="175"/>
      <c r="CI221" s="176"/>
      <c r="CJ221" s="172"/>
      <c r="CK221" s="169"/>
      <c r="CL221" s="169"/>
      <c r="CM221" s="549">
        <f t="shared" si="183"/>
        <v>0</v>
      </c>
      <c r="CN221" s="539"/>
      <c r="CO221" s="175"/>
      <c r="CP221" s="176"/>
      <c r="CQ221" s="172"/>
      <c r="CR221" s="169"/>
      <c r="CS221" s="169"/>
      <c r="CT221" s="549">
        <f t="shared" si="184"/>
        <v>0</v>
      </c>
      <c r="CU221" s="539"/>
      <c r="CV221" s="175"/>
      <c r="CW221" s="176"/>
      <c r="CX221" s="361"/>
      <c r="CY221" s="108"/>
      <c r="CZ221" s="108"/>
      <c r="DA221" s="549">
        <f t="shared" si="185"/>
        <v>0</v>
      </c>
      <c r="DB221" s="539"/>
      <c r="DC221" s="439"/>
      <c r="DD221" s="439"/>
      <c r="DE221" s="108"/>
      <c r="DF221" s="108"/>
      <c r="DG221" s="108"/>
      <c r="DH221" s="549">
        <f t="shared" si="186"/>
        <v>0</v>
      </c>
      <c r="DI221" s="539"/>
      <c r="DJ221" s="439"/>
      <c r="DK221" s="440"/>
      <c r="DL221" s="555">
        <f t="shared" ca="1" si="190"/>
        <v>0</v>
      </c>
      <c r="DM221" s="539">
        <f>DN221*Довідники!$H$2</f>
        <v>0</v>
      </c>
      <c r="DN221" s="549">
        <f t="shared" si="191"/>
        <v>0</v>
      </c>
      <c r="DO221" s="541" t="str">
        <f t="shared" si="187"/>
        <v xml:space="preserve"> </v>
      </c>
      <c r="DP221" s="556" t="str">
        <f>IF(OR(DO221&lt;Довідники!$J$3, DO221&gt;Довідники!$K$3), "!", "")</f>
        <v>!</v>
      </c>
      <c r="DQ221" s="557"/>
      <c r="DR221" s="558" t="str">
        <f t="shared" si="192"/>
        <v/>
      </c>
      <c r="DS221" s="528"/>
      <c r="DT221" s="555"/>
      <c r="DU221" s="539"/>
      <c r="DV221" s="539"/>
      <c r="DW221" s="540"/>
      <c r="DX221" s="557"/>
      <c r="DY221" s="568"/>
      <c r="DZ221" s="569"/>
      <c r="EA221" s="570"/>
      <c r="ED221" s="91" t="e">
        <f t="shared" ca="1" si="161"/>
        <v>#NAME?</v>
      </c>
      <c r="EE221" s="91" t="e">
        <f t="shared" ca="1" si="162"/>
        <v>#NAME?</v>
      </c>
      <c r="EF221" s="91" t="e">
        <f t="shared" ca="1" si="163"/>
        <v>#NAME?</v>
      </c>
      <c r="EG221" s="91" t="e">
        <f t="shared" ca="1" si="164"/>
        <v>#NAME?</v>
      </c>
      <c r="EH221" s="91" t="e">
        <f t="shared" ca="1" si="165"/>
        <v>#NAME?</v>
      </c>
      <c r="EI221" s="91" t="e">
        <f t="shared" ca="1" si="166"/>
        <v>#NAME?</v>
      </c>
      <c r="EJ221" s="91" t="e">
        <f t="shared" ca="1" si="167"/>
        <v>#NAME?</v>
      </c>
      <c r="EL221" s="207" t="str">
        <f t="shared" ca="1" si="134"/>
        <v/>
      </c>
      <c r="EM221" s="91" t="str">
        <f t="shared" si="188"/>
        <v/>
      </c>
      <c r="EN221" s="91" t="str" cm="1">
        <f t="array" ref="EN221">IF(OR(SUM(ISTEXT(R221:T221)*1,ISNUMBER(W221:X221)*1)&gt;0,SUM(ISTEXT(Y221:AA221)*1,ISNUMBER(AD221:AE221)*1)&gt;0,SUM(ISTEXT(AF221:AH221)*1,ISNUMBER(AK221:AL221)*1)&gt;0,SUM(ISTEXT(AM221:AO221)*1,ISNUMBER(AR221:AS221)*1)&gt;0,SUM(ISTEXT(AT221:AV221)*1,ISNUMBER(AY221:AZ221)*1)&gt;0,SUM(ISTEXT(BA221:BC221)*1,ISNUMBER(BF221:BG221)*1)&gt;0,SUM(ISTEXT(BH221:BJ221)*1,ISNUMBER(BM221:BN221)*1)&gt;0,SUM(ISTEXT(BO221:BQ221)*1,ISNUMBER(BT221:BU221)*1)&gt;0,SUM(ISTEXT(BV221:BX221)*1,ISNUMBER(CA221:CB221)*1)&gt;0,SUM(ISTEXT(CC221:CE221)*1,ISNUMBER(CH221:CI221)*1)&gt;0,SUM(ISTEXT(CJ221:CL221)*1,ISNUMBER(CO221:CP221)*1)&gt;0,SUM(ISTEXT(CQ221:CS221)*1,ISNUMBER(CV221:CW221)*1)&gt;0),"!","")</f>
        <v/>
      </c>
      <c r="EO221" s="91" t="e">
        <f t="shared" ca="1" si="189"/>
        <v>#NAME?</v>
      </c>
      <c r="EP221" s="74" t="e">
        <f t="shared" ca="1" si="168"/>
        <v>#NAME?</v>
      </c>
    </row>
    <row r="222" spans="1:146" hidden="1" x14ac:dyDescent="0.2">
      <c r="A222" s="528" t="e">
        <f ca="1">IF(AND(TRIM($B222)&lt;&gt;"",$E222&lt;&gt;"",$EP222=""),MAX($A$216:A221)+1,"")</f>
        <v>#NAME?</v>
      </c>
      <c r="B222" s="312"/>
      <c r="C222" s="531" t="str">
        <f>IF(ISBLANK(D222)=FALSE,VLOOKUP(D222,Довідники!$B$2:$C$45,2,FALSE),"")</f>
        <v/>
      </c>
      <c r="D222" s="410"/>
      <c r="E222" s="313"/>
      <c r="F222" s="538" t="str">
        <f>_xlfn.CONCAT(IF($X222=Довідники!$E$4,$R$4&amp;",",""),IF($AE222=Довідники!$E$4,$Y$4&amp;",",""),IF($AL222=Довідники!$E$4,$AF$4&amp;",",""),IF($AS222=Довідники!$E$4,$AM$4&amp;",",""),IF($AZ222=Довідники!$E$4,$AT$4&amp;",",""),IF($BG222=Довідники!$E$4,$BA$4&amp;",",""),IF($BN222=Довідники!$E$4,$BH$4&amp;",",""),IF($BU222=Довідники!$E$4,$BO$4&amp;",",""),IF($CB222=Довідники!$E$4,$BV$4&amp;",",""),IF($CI222=Довідники!$E$4,$CC$4&amp;",",""),IF($CP222=Довідники!$E$4,$CJ$4&amp;",",""),IF($CW222=Довідники!$E$4,$CQ$4&amp;",",""),IF($DD222=Довідники!$E$4,$CX$4&amp;",",""),IF($DK222=Довідники!$E$4,$DE$4&amp;",",""))</f>
        <v/>
      </c>
      <c r="G222" s="538" t="str">
        <f>_xlfn.CONCAT(IF($X222=Довідники!$E$3,$R$4&amp;",",""),IF($X222=Довідники!$E$5,$R$4&amp;"*,",""),IF($AE222=Довідники!$E$3,$Y$4&amp;",",""),IF($AE222=Довідники!$E$5,$Y$4&amp;"*,",""),IF($AL222=Довідники!$E$3,$AF$4&amp;",",""),IF($AL222=Довідники!$E$5,$AF$4&amp;"*,",""),IF($AS222=Довідники!$E$3,$AM$4&amp;",",""),IF($AS222=Довідники!$E$5,$AM$4&amp;"*,",""),IF($AZ222=Довідники!$E$3,$AT$4&amp;",",""),IF($AZ222=Довідники!$E$5,$AT$4&amp;"*,",""),IF($BG222=Довідники!$E$3,$BA$4&amp;",",""),IF($BG222=Довідники!$E$5,$BA$4&amp;"*,",""),IF($BN222=Довідники!$E$3,$BH$4&amp;",",""),IF($BN222=Довідники!$E$5,$BH$4&amp;"*,",""),IF($BU222=Довідники!$E$3,$BO$4&amp;",",""),IF($BU222=Довідники!$E$5,$BO$4&amp;"*,",""),IF($CB222=Довідники!$E$3,$BV$4&amp;",",""),IF($CB222=Довідники!$E$5,$BV$4&amp;"*,",""),IF($CI222=Довідники!$E$3,$CC$4&amp;",",""),IF($CI222=Довідники!$E$5,$CC$4&amp;"*,",""),IF($CP222=Довідники!$E$3,$CJ$4&amp;",",""),IF($CP222=Довідники!$E$5,$CJ$4&amp;"*,",""),IF($CW222=Довідники!$E$3,$CQ$4&amp;",",""),IF($CW222=Довідники!$E$5,$CQ$4&amp;"*,",""),IF($DD222=Довідники!$E$3,$CX$4&amp;",",""),IF($DD222=Довідники!$E$5,$CX$4&amp;"*,",""),IF($DK222=Довідники!$E$3,$DE$4&amp;",",""),IF($DK222=Довідники!$E$5,$DE$4&amp;"*,",""))</f>
        <v/>
      </c>
      <c r="H222" s="538" t="str">
        <f>_xlfn.CONCAT(IF($W222=Довідники!$N$4,$R$4&amp;",",""),IF($AD222=Довідники!$N$4,$Y$4&amp;",",""),IF($AK222=Довідники!$N$4,$AF$4&amp;",",""),IF($AR222=Довідники!$N$4,$AM$4&amp;",",""),IF($AY222=Довідники!$N$4,$AT$4&amp;",",""),IF($BF222=Довідники!$N$4,$BA$4&amp;",",""),IF($BM222=Довідники!$N$4,$BH$4&amp;",",""),IF($BT222=Довідники!$N$4,$BO$4&amp;",",""),IF($CA222=Довідники!$N$4,$BV$4&amp;",",""),IF($CH222=Довідники!$N$4,$CC$4&amp;",",""),IF($CO222=Довідники!$N$4,$CJ$4&amp;",",""),IF($CV222=Довідники!$N$4,$CQ$4&amp;",",""),IF($DC222=Довідники!$N$4,$CX$4&amp;",",""),IF($DJ222=Довідники!$N$4,$DE$4&amp;",",""))</f>
        <v/>
      </c>
      <c r="I222" s="538" t="str">
        <f>_xlfn.CONCAT(IF($W222=Довідники!$N$3,$R$4&amp;",",""),IF($AD222=Довідники!$N$3,$Y$4&amp;",",""),IF($AK222=Довідники!$N$3,$AF$4&amp;",",""),IF($AR222=Довідники!$N$3,$AM$4&amp;",",""),IF($AY222=Довідники!$N$3,$AT$4&amp;",",""),IF($BF222=Довідники!$N$3,$BA$4&amp;",",""),IF($BM222=Довідники!$N$3,$BH$4&amp;",",""),IF($BT222=Довідники!$N$3,$BO$4&amp;",",""),IF($CA222=Довідники!$N$3,$BV$4&amp;",",""),IF($CH222=Довідники!$N$3,$CC$4&amp;",",""),IF($CO222=Довідники!$N$3,$CJ$4&amp;",",""),IF($CV222=Довідники!$N$3,$CQ$4&amp;",",""),IF($DC222=Довідники!$N$3,$CX$4&amp;",",""),IF($DJ222=Довідники!$N$3,$DE$4&amp;",",""))</f>
        <v/>
      </c>
      <c r="J222" s="538"/>
      <c r="K222" s="538"/>
      <c r="L222" s="538">
        <f t="shared" ca="1" si="156"/>
        <v>0</v>
      </c>
      <c r="M222" s="539">
        <f t="shared" ca="1" si="157"/>
        <v>0</v>
      </c>
      <c r="N222" s="539">
        <f t="shared" ca="1" si="158"/>
        <v>0</v>
      </c>
      <c r="O222" s="540">
        <f t="shared" ca="1" si="159"/>
        <v>0</v>
      </c>
      <c r="P222" s="541" t="str">
        <f t="shared" si="160"/>
        <v/>
      </c>
      <c r="Q222" s="542" t="str">
        <f>IF(IF(TRIM(P222)="",FALSE,OR($P222&lt;Довідники!$J$8,$P222&gt;Довідники!$K$8)),"!","")</f>
        <v/>
      </c>
      <c r="R222" s="172"/>
      <c r="S222" s="169"/>
      <c r="T222" s="169"/>
      <c r="U222" s="549">
        <f t="shared" si="173"/>
        <v>0</v>
      </c>
      <c r="V222" s="539"/>
      <c r="W222" s="175"/>
      <c r="X222" s="176"/>
      <c r="Y222" s="172"/>
      <c r="Z222" s="169"/>
      <c r="AA222" s="169"/>
      <c r="AB222" s="549">
        <f t="shared" si="174"/>
        <v>0</v>
      </c>
      <c r="AC222" s="539"/>
      <c r="AD222" s="175"/>
      <c r="AE222" s="176"/>
      <c r="AF222" s="172"/>
      <c r="AG222" s="169"/>
      <c r="AH222" s="169"/>
      <c r="AI222" s="549">
        <f t="shared" si="175"/>
        <v>0</v>
      </c>
      <c r="AJ222" s="539"/>
      <c r="AK222" s="175"/>
      <c r="AL222" s="176"/>
      <c r="AM222" s="172"/>
      <c r="AN222" s="169"/>
      <c r="AO222" s="169"/>
      <c r="AP222" s="549">
        <f t="shared" si="176"/>
        <v>0</v>
      </c>
      <c r="AQ222" s="539"/>
      <c r="AR222" s="175"/>
      <c r="AS222" s="176"/>
      <c r="AT222" s="172"/>
      <c r="AU222" s="169"/>
      <c r="AV222" s="169"/>
      <c r="AW222" s="549">
        <f t="shared" si="177"/>
        <v>0</v>
      </c>
      <c r="AX222" s="539"/>
      <c r="AY222" s="175"/>
      <c r="AZ222" s="176"/>
      <c r="BA222" s="172"/>
      <c r="BB222" s="169"/>
      <c r="BC222" s="169"/>
      <c r="BD222" s="549">
        <f t="shared" si="178"/>
        <v>0</v>
      </c>
      <c r="BE222" s="539"/>
      <c r="BF222" s="175"/>
      <c r="BG222" s="176"/>
      <c r="BH222" s="172"/>
      <c r="BI222" s="169"/>
      <c r="BJ222" s="169"/>
      <c r="BK222" s="549">
        <f t="shared" si="179"/>
        <v>0</v>
      </c>
      <c r="BL222" s="539"/>
      <c r="BM222" s="175"/>
      <c r="BN222" s="176"/>
      <c r="BO222" s="172"/>
      <c r="BP222" s="169"/>
      <c r="BQ222" s="169"/>
      <c r="BR222" s="549">
        <f t="shared" si="180"/>
        <v>0</v>
      </c>
      <c r="BS222" s="539"/>
      <c r="BT222" s="175"/>
      <c r="BU222" s="176"/>
      <c r="BV222" s="172"/>
      <c r="BW222" s="169"/>
      <c r="BX222" s="169"/>
      <c r="BY222" s="549">
        <f t="shared" si="181"/>
        <v>0</v>
      </c>
      <c r="BZ222" s="539"/>
      <c r="CA222" s="175"/>
      <c r="CB222" s="176"/>
      <c r="CC222" s="172"/>
      <c r="CD222" s="169"/>
      <c r="CE222" s="169"/>
      <c r="CF222" s="549">
        <f t="shared" si="182"/>
        <v>0</v>
      </c>
      <c r="CG222" s="539"/>
      <c r="CH222" s="175"/>
      <c r="CI222" s="176"/>
      <c r="CJ222" s="172"/>
      <c r="CK222" s="169"/>
      <c r="CL222" s="169"/>
      <c r="CM222" s="549">
        <f t="shared" si="183"/>
        <v>0</v>
      </c>
      <c r="CN222" s="539"/>
      <c r="CO222" s="175"/>
      <c r="CP222" s="176"/>
      <c r="CQ222" s="172"/>
      <c r="CR222" s="169"/>
      <c r="CS222" s="169"/>
      <c r="CT222" s="549">
        <f t="shared" si="184"/>
        <v>0</v>
      </c>
      <c r="CU222" s="539"/>
      <c r="CV222" s="175"/>
      <c r="CW222" s="176"/>
      <c r="CX222" s="361"/>
      <c r="CY222" s="108"/>
      <c r="CZ222" s="108"/>
      <c r="DA222" s="549">
        <f t="shared" si="185"/>
        <v>0</v>
      </c>
      <c r="DB222" s="539"/>
      <c r="DC222" s="439"/>
      <c r="DD222" s="439"/>
      <c r="DE222" s="108"/>
      <c r="DF222" s="108"/>
      <c r="DG222" s="108"/>
      <c r="DH222" s="549">
        <f t="shared" si="186"/>
        <v>0</v>
      </c>
      <c r="DI222" s="539"/>
      <c r="DJ222" s="439"/>
      <c r="DK222" s="440"/>
      <c r="DL222" s="555">
        <f t="shared" ca="1" si="190"/>
        <v>0</v>
      </c>
      <c r="DM222" s="539">
        <f>DN222*Довідники!$H$2</f>
        <v>0</v>
      </c>
      <c r="DN222" s="549">
        <f t="shared" si="191"/>
        <v>0</v>
      </c>
      <c r="DO222" s="541" t="str">
        <f t="shared" si="187"/>
        <v xml:space="preserve"> </v>
      </c>
      <c r="DP222" s="556" t="str">
        <f>IF(OR(DO222&lt;Довідники!$J$3, DO222&gt;Довідники!$K$3), "!", "")</f>
        <v>!</v>
      </c>
      <c r="DQ222" s="557"/>
      <c r="DR222" s="558" t="str">
        <f t="shared" si="192"/>
        <v/>
      </c>
      <c r="DS222" s="528"/>
      <c r="DT222" s="555"/>
      <c r="DU222" s="539"/>
      <c r="DV222" s="539"/>
      <c r="DW222" s="540"/>
      <c r="DX222" s="557"/>
      <c r="DY222" s="568"/>
      <c r="DZ222" s="569"/>
      <c r="EA222" s="570"/>
      <c r="ED222" s="91" t="e">
        <f t="shared" ca="1" si="161"/>
        <v>#NAME?</v>
      </c>
      <c r="EE222" s="91" t="e">
        <f t="shared" ca="1" si="162"/>
        <v>#NAME?</v>
      </c>
      <c r="EF222" s="91" t="e">
        <f t="shared" ca="1" si="163"/>
        <v>#NAME?</v>
      </c>
      <c r="EG222" s="91" t="e">
        <f t="shared" ca="1" si="164"/>
        <v>#NAME?</v>
      </c>
      <c r="EH222" s="91" t="e">
        <f t="shared" ca="1" si="165"/>
        <v>#NAME?</v>
      </c>
      <c r="EI222" s="91" t="e">
        <f t="shared" ca="1" si="166"/>
        <v>#NAME?</v>
      </c>
      <c r="EJ222" s="91" t="e">
        <f t="shared" ca="1" si="167"/>
        <v>#NAME?</v>
      </c>
      <c r="EL222" s="207" t="str">
        <f t="shared" ca="1" si="134"/>
        <v/>
      </c>
      <c r="EM222" s="91" t="str">
        <f t="shared" si="188"/>
        <v/>
      </c>
      <c r="EN222" s="91" t="str" cm="1">
        <f t="array" ref="EN222">IF(OR(SUM(ISTEXT(R222:T222)*1,ISNUMBER(W222:X222)*1)&gt;0,SUM(ISTEXT(Y222:AA222)*1,ISNUMBER(AD222:AE222)*1)&gt;0,SUM(ISTEXT(AF222:AH222)*1,ISNUMBER(AK222:AL222)*1)&gt;0,SUM(ISTEXT(AM222:AO222)*1,ISNUMBER(AR222:AS222)*1)&gt;0,SUM(ISTEXT(AT222:AV222)*1,ISNUMBER(AY222:AZ222)*1)&gt;0,SUM(ISTEXT(BA222:BC222)*1,ISNUMBER(BF222:BG222)*1)&gt;0,SUM(ISTEXT(BH222:BJ222)*1,ISNUMBER(BM222:BN222)*1)&gt;0,SUM(ISTEXT(BO222:BQ222)*1,ISNUMBER(BT222:BU222)*1)&gt;0,SUM(ISTEXT(BV222:BX222)*1,ISNUMBER(CA222:CB222)*1)&gt;0,SUM(ISTEXT(CC222:CE222)*1,ISNUMBER(CH222:CI222)*1)&gt;0,SUM(ISTEXT(CJ222:CL222)*1,ISNUMBER(CO222:CP222)*1)&gt;0,SUM(ISTEXT(CQ222:CS222)*1,ISNUMBER(CV222:CW222)*1)&gt;0),"!","")</f>
        <v/>
      </c>
      <c r="EO222" s="91" t="e">
        <f t="shared" ca="1" si="189"/>
        <v>#NAME?</v>
      </c>
      <c r="EP222" s="74" t="e">
        <f t="shared" ca="1" si="168"/>
        <v>#NAME?</v>
      </c>
    </row>
    <row r="223" spans="1:146" hidden="1" x14ac:dyDescent="0.2">
      <c r="A223" s="528" t="e">
        <f ca="1">IF(AND(TRIM($B223)&lt;&gt;"",$E223&lt;&gt;"",$EP223=""),MAX($A$216:A222)+1,"")</f>
        <v>#NAME?</v>
      </c>
      <c r="B223" s="312"/>
      <c r="C223" s="531" t="str">
        <f>IF(ISBLANK(D223)=FALSE,VLOOKUP(D223,Довідники!$B$2:$C$45,2,FALSE),"")</f>
        <v/>
      </c>
      <c r="D223" s="410"/>
      <c r="E223" s="313"/>
      <c r="F223" s="538" t="str">
        <f>_xlfn.CONCAT(IF($X223=Довідники!$E$4,$R$4&amp;",",""),IF($AE223=Довідники!$E$4,$Y$4&amp;",",""),IF($AL223=Довідники!$E$4,$AF$4&amp;",",""),IF($AS223=Довідники!$E$4,$AM$4&amp;",",""),IF($AZ223=Довідники!$E$4,$AT$4&amp;",",""),IF($BG223=Довідники!$E$4,$BA$4&amp;",",""),IF($BN223=Довідники!$E$4,$BH$4&amp;",",""),IF($BU223=Довідники!$E$4,$BO$4&amp;",",""),IF($CB223=Довідники!$E$4,$BV$4&amp;",",""),IF($CI223=Довідники!$E$4,$CC$4&amp;",",""),IF($CP223=Довідники!$E$4,$CJ$4&amp;",",""),IF($CW223=Довідники!$E$4,$CQ$4&amp;",",""),IF($DD223=Довідники!$E$4,$CX$4&amp;",",""),IF($DK223=Довідники!$E$4,$DE$4&amp;",",""))</f>
        <v/>
      </c>
      <c r="G223" s="538" t="str">
        <f>_xlfn.CONCAT(IF($X223=Довідники!$E$3,$R$4&amp;",",""),IF($X223=Довідники!$E$5,$R$4&amp;"*,",""),IF($AE223=Довідники!$E$3,$Y$4&amp;",",""),IF($AE223=Довідники!$E$5,$Y$4&amp;"*,",""),IF($AL223=Довідники!$E$3,$AF$4&amp;",",""),IF($AL223=Довідники!$E$5,$AF$4&amp;"*,",""),IF($AS223=Довідники!$E$3,$AM$4&amp;",",""),IF($AS223=Довідники!$E$5,$AM$4&amp;"*,",""),IF($AZ223=Довідники!$E$3,$AT$4&amp;",",""),IF($AZ223=Довідники!$E$5,$AT$4&amp;"*,",""),IF($BG223=Довідники!$E$3,$BA$4&amp;",",""),IF($BG223=Довідники!$E$5,$BA$4&amp;"*,",""),IF($BN223=Довідники!$E$3,$BH$4&amp;",",""),IF($BN223=Довідники!$E$5,$BH$4&amp;"*,",""),IF($BU223=Довідники!$E$3,$BO$4&amp;",",""),IF($BU223=Довідники!$E$5,$BO$4&amp;"*,",""),IF($CB223=Довідники!$E$3,$BV$4&amp;",",""),IF($CB223=Довідники!$E$5,$BV$4&amp;"*,",""),IF($CI223=Довідники!$E$3,$CC$4&amp;",",""),IF($CI223=Довідники!$E$5,$CC$4&amp;"*,",""),IF($CP223=Довідники!$E$3,$CJ$4&amp;",",""),IF($CP223=Довідники!$E$5,$CJ$4&amp;"*,",""),IF($CW223=Довідники!$E$3,$CQ$4&amp;",",""),IF($CW223=Довідники!$E$5,$CQ$4&amp;"*,",""),IF($DD223=Довідники!$E$3,$CX$4&amp;",",""),IF($DD223=Довідники!$E$5,$CX$4&amp;"*,",""),IF($DK223=Довідники!$E$3,$DE$4&amp;",",""),IF($DK223=Довідники!$E$5,$DE$4&amp;"*,",""))</f>
        <v/>
      </c>
      <c r="H223" s="538" t="str">
        <f>_xlfn.CONCAT(IF($W223=Довідники!$N$4,$R$4&amp;",",""),IF($AD223=Довідники!$N$4,$Y$4&amp;",",""),IF($AK223=Довідники!$N$4,$AF$4&amp;",",""),IF($AR223=Довідники!$N$4,$AM$4&amp;",",""),IF($AY223=Довідники!$N$4,$AT$4&amp;",",""),IF($BF223=Довідники!$N$4,$BA$4&amp;",",""),IF($BM223=Довідники!$N$4,$BH$4&amp;",",""),IF($BT223=Довідники!$N$4,$BO$4&amp;",",""),IF($CA223=Довідники!$N$4,$BV$4&amp;",",""),IF($CH223=Довідники!$N$4,$CC$4&amp;",",""),IF($CO223=Довідники!$N$4,$CJ$4&amp;",",""),IF($CV223=Довідники!$N$4,$CQ$4&amp;",",""),IF($DC223=Довідники!$N$4,$CX$4&amp;",",""),IF($DJ223=Довідники!$N$4,$DE$4&amp;",",""))</f>
        <v/>
      </c>
      <c r="I223" s="538" t="str">
        <f>_xlfn.CONCAT(IF($W223=Довідники!$N$3,$R$4&amp;",",""),IF($AD223=Довідники!$N$3,$Y$4&amp;",",""),IF($AK223=Довідники!$N$3,$AF$4&amp;",",""),IF($AR223=Довідники!$N$3,$AM$4&amp;",",""),IF($AY223=Довідники!$N$3,$AT$4&amp;",",""),IF($BF223=Довідники!$N$3,$BA$4&amp;",",""),IF($BM223=Довідники!$N$3,$BH$4&amp;",",""),IF($BT223=Довідники!$N$3,$BO$4&amp;",",""),IF($CA223=Довідники!$N$3,$BV$4&amp;",",""),IF($CH223=Довідники!$N$3,$CC$4&amp;",",""),IF($CO223=Довідники!$N$3,$CJ$4&amp;",",""),IF($CV223=Довідники!$N$3,$CQ$4&amp;",",""),IF($DC223=Довідники!$N$3,$CX$4&amp;",",""),IF($DJ223=Довідники!$N$3,$DE$4&amp;",",""))</f>
        <v/>
      </c>
      <c r="J223" s="538"/>
      <c r="K223" s="538"/>
      <c r="L223" s="538">
        <f t="shared" ca="1" si="156"/>
        <v>0</v>
      </c>
      <c r="M223" s="539">
        <f t="shared" ca="1" si="157"/>
        <v>0</v>
      </c>
      <c r="N223" s="539">
        <f t="shared" ca="1" si="158"/>
        <v>0</v>
      </c>
      <c r="O223" s="540">
        <f t="shared" ca="1" si="159"/>
        <v>0</v>
      </c>
      <c r="P223" s="541" t="str">
        <f t="shared" si="160"/>
        <v/>
      </c>
      <c r="Q223" s="542" t="str">
        <f>IF(IF(TRIM(P223)="",FALSE,OR($P223&lt;Довідники!$J$8,$P223&gt;Довідники!$K$8)),"!","")</f>
        <v/>
      </c>
      <c r="R223" s="172"/>
      <c r="S223" s="169"/>
      <c r="T223" s="169"/>
      <c r="U223" s="549">
        <f t="shared" si="173"/>
        <v>0</v>
      </c>
      <c r="V223" s="539"/>
      <c r="W223" s="175"/>
      <c r="X223" s="176"/>
      <c r="Y223" s="172"/>
      <c r="Z223" s="169"/>
      <c r="AA223" s="169"/>
      <c r="AB223" s="549">
        <f t="shared" si="174"/>
        <v>0</v>
      </c>
      <c r="AC223" s="539"/>
      <c r="AD223" s="175"/>
      <c r="AE223" s="176"/>
      <c r="AF223" s="172"/>
      <c r="AG223" s="169"/>
      <c r="AH223" s="169"/>
      <c r="AI223" s="549">
        <f t="shared" si="175"/>
        <v>0</v>
      </c>
      <c r="AJ223" s="539"/>
      <c r="AK223" s="175"/>
      <c r="AL223" s="176"/>
      <c r="AM223" s="172"/>
      <c r="AN223" s="169"/>
      <c r="AO223" s="169"/>
      <c r="AP223" s="549">
        <f t="shared" si="176"/>
        <v>0</v>
      </c>
      <c r="AQ223" s="539"/>
      <c r="AR223" s="175"/>
      <c r="AS223" s="176"/>
      <c r="AT223" s="172"/>
      <c r="AU223" s="169"/>
      <c r="AV223" s="169"/>
      <c r="AW223" s="549">
        <f t="shared" si="177"/>
        <v>0</v>
      </c>
      <c r="AX223" s="539"/>
      <c r="AY223" s="175"/>
      <c r="AZ223" s="176"/>
      <c r="BA223" s="172"/>
      <c r="BB223" s="169"/>
      <c r="BC223" s="169"/>
      <c r="BD223" s="549">
        <f t="shared" si="178"/>
        <v>0</v>
      </c>
      <c r="BE223" s="539"/>
      <c r="BF223" s="175"/>
      <c r="BG223" s="176"/>
      <c r="BH223" s="172"/>
      <c r="BI223" s="169"/>
      <c r="BJ223" s="169"/>
      <c r="BK223" s="549">
        <f t="shared" si="179"/>
        <v>0</v>
      </c>
      <c r="BL223" s="539"/>
      <c r="BM223" s="175"/>
      <c r="BN223" s="176"/>
      <c r="BO223" s="172"/>
      <c r="BP223" s="169"/>
      <c r="BQ223" s="169"/>
      <c r="BR223" s="549">
        <f t="shared" si="180"/>
        <v>0</v>
      </c>
      <c r="BS223" s="539"/>
      <c r="BT223" s="175"/>
      <c r="BU223" s="176"/>
      <c r="BV223" s="172"/>
      <c r="BW223" s="169"/>
      <c r="BX223" s="169"/>
      <c r="BY223" s="549">
        <f t="shared" si="181"/>
        <v>0</v>
      </c>
      <c r="BZ223" s="539"/>
      <c r="CA223" s="175"/>
      <c r="CB223" s="176"/>
      <c r="CC223" s="172"/>
      <c r="CD223" s="169"/>
      <c r="CE223" s="169"/>
      <c r="CF223" s="549">
        <f t="shared" si="182"/>
        <v>0</v>
      </c>
      <c r="CG223" s="539"/>
      <c r="CH223" s="175"/>
      <c r="CI223" s="176"/>
      <c r="CJ223" s="172"/>
      <c r="CK223" s="169"/>
      <c r="CL223" s="169"/>
      <c r="CM223" s="549">
        <f t="shared" si="183"/>
        <v>0</v>
      </c>
      <c r="CN223" s="539"/>
      <c r="CO223" s="175"/>
      <c r="CP223" s="176"/>
      <c r="CQ223" s="172"/>
      <c r="CR223" s="169"/>
      <c r="CS223" s="169"/>
      <c r="CT223" s="549">
        <f t="shared" si="184"/>
        <v>0</v>
      </c>
      <c r="CU223" s="539"/>
      <c r="CV223" s="175"/>
      <c r="CW223" s="176"/>
      <c r="CX223" s="361"/>
      <c r="CY223" s="108"/>
      <c r="CZ223" s="108"/>
      <c r="DA223" s="549">
        <f t="shared" si="185"/>
        <v>0</v>
      </c>
      <c r="DB223" s="539"/>
      <c r="DC223" s="439"/>
      <c r="DD223" s="439"/>
      <c r="DE223" s="108"/>
      <c r="DF223" s="108"/>
      <c r="DG223" s="108"/>
      <c r="DH223" s="549">
        <f t="shared" si="186"/>
        <v>0</v>
      </c>
      <c r="DI223" s="539"/>
      <c r="DJ223" s="439"/>
      <c r="DK223" s="440"/>
      <c r="DL223" s="555">
        <f t="shared" ca="1" si="190"/>
        <v>0</v>
      </c>
      <c r="DM223" s="539">
        <f>DN223*Довідники!$H$2</f>
        <v>0</v>
      </c>
      <c r="DN223" s="549">
        <f t="shared" si="191"/>
        <v>0</v>
      </c>
      <c r="DO223" s="541" t="str">
        <f t="shared" si="187"/>
        <v xml:space="preserve"> </v>
      </c>
      <c r="DP223" s="556" t="str">
        <f>IF(OR(DO223&lt;Довідники!$J$3, DO223&gt;Довідники!$K$3), "!", "")</f>
        <v>!</v>
      </c>
      <c r="DQ223" s="557"/>
      <c r="DR223" s="558" t="str">
        <f t="shared" si="192"/>
        <v/>
      </c>
      <c r="DS223" s="528"/>
      <c r="DT223" s="555"/>
      <c r="DU223" s="539"/>
      <c r="DV223" s="539"/>
      <c r="DW223" s="540"/>
      <c r="DX223" s="557"/>
      <c r="DY223" s="568"/>
      <c r="DZ223" s="569"/>
      <c r="EA223" s="570"/>
      <c r="ED223" s="91" t="e">
        <f t="shared" ca="1" si="161"/>
        <v>#NAME?</v>
      </c>
      <c r="EE223" s="91" t="e">
        <f t="shared" ca="1" si="162"/>
        <v>#NAME?</v>
      </c>
      <c r="EF223" s="91" t="e">
        <f t="shared" ca="1" si="163"/>
        <v>#NAME?</v>
      </c>
      <c r="EG223" s="91" t="e">
        <f t="shared" ca="1" si="164"/>
        <v>#NAME?</v>
      </c>
      <c r="EH223" s="91" t="e">
        <f t="shared" ca="1" si="165"/>
        <v>#NAME?</v>
      </c>
      <c r="EI223" s="91" t="e">
        <f t="shared" ca="1" si="166"/>
        <v>#NAME?</v>
      </c>
      <c r="EJ223" s="91" t="e">
        <f t="shared" ca="1" si="167"/>
        <v>#NAME?</v>
      </c>
      <c r="EL223" s="207" t="str">
        <f t="shared" ca="1" si="134"/>
        <v/>
      </c>
      <c r="EM223" s="91" t="str">
        <f t="shared" si="188"/>
        <v/>
      </c>
      <c r="EN223" s="91" t="str" cm="1">
        <f t="array" ref="EN223">IF(OR(SUM(ISTEXT(R223:T223)*1,ISNUMBER(W223:X223)*1)&gt;0,SUM(ISTEXT(Y223:AA223)*1,ISNUMBER(AD223:AE223)*1)&gt;0,SUM(ISTEXT(AF223:AH223)*1,ISNUMBER(AK223:AL223)*1)&gt;0,SUM(ISTEXT(AM223:AO223)*1,ISNUMBER(AR223:AS223)*1)&gt;0,SUM(ISTEXT(AT223:AV223)*1,ISNUMBER(AY223:AZ223)*1)&gt;0,SUM(ISTEXT(BA223:BC223)*1,ISNUMBER(BF223:BG223)*1)&gt;0,SUM(ISTEXT(BH223:BJ223)*1,ISNUMBER(BM223:BN223)*1)&gt;0,SUM(ISTEXT(BO223:BQ223)*1,ISNUMBER(BT223:BU223)*1)&gt;0,SUM(ISTEXT(BV223:BX223)*1,ISNUMBER(CA223:CB223)*1)&gt;0,SUM(ISTEXT(CC223:CE223)*1,ISNUMBER(CH223:CI223)*1)&gt;0,SUM(ISTEXT(CJ223:CL223)*1,ISNUMBER(CO223:CP223)*1)&gt;0,SUM(ISTEXT(CQ223:CS223)*1,ISNUMBER(CV223:CW223)*1)&gt;0),"!","")</f>
        <v/>
      </c>
      <c r="EO223" s="91" t="e">
        <f t="shared" ca="1" si="189"/>
        <v>#NAME?</v>
      </c>
      <c r="EP223" s="74" t="e">
        <f t="shared" ca="1" si="168"/>
        <v>#NAME?</v>
      </c>
    </row>
    <row r="224" spans="1:146" hidden="1" x14ac:dyDescent="0.2">
      <c r="A224" s="528" t="e">
        <f ca="1">IF(AND(TRIM($B224)&lt;&gt;"",$E224&lt;&gt;"",$EP224=""),MAX($A$216:A223)+1,"")</f>
        <v>#NAME?</v>
      </c>
      <c r="B224" s="312"/>
      <c r="C224" s="531" t="str">
        <f>IF(ISBLANK(D224)=FALSE,VLOOKUP(D224,Довідники!$B$2:$C$45,2,FALSE),"")</f>
        <v/>
      </c>
      <c r="D224" s="410"/>
      <c r="E224" s="313"/>
      <c r="F224" s="538" t="str">
        <f>_xlfn.CONCAT(IF($X224=Довідники!$E$4,$R$4&amp;",",""),IF($AE224=Довідники!$E$4,$Y$4&amp;",",""),IF($AL224=Довідники!$E$4,$AF$4&amp;",",""),IF($AS224=Довідники!$E$4,$AM$4&amp;",",""),IF($AZ224=Довідники!$E$4,$AT$4&amp;",",""),IF($BG224=Довідники!$E$4,$BA$4&amp;",",""),IF($BN224=Довідники!$E$4,$BH$4&amp;",",""),IF($BU224=Довідники!$E$4,$BO$4&amp;",",""),IF($CB224=Довідники!$E$4,$BV$4&amp;",",""),IF($CI224=Довідники!$E$4,$CC$4&amp;",",""),IF($CP224=Довідники!$E$4,$CJ$4&amp;",",""),IF($CW224=Довідники!$E$4,$CQ$4&amp;",",""),IF($DD224=Довідники!$E$4,$CX$4&amp;",",""),IF($DK224=Довідники!$E$4,$DE$4&amp;",",""))</f>
        <v/>
      </c>
      <c r="G224" s="538" t="str">
        <f>_xlfn.CONCAT(IF($X224=Довідники!$E$3,$R$4&amp;",",""),IF($X224=Довідники!$E$5,$R$4&amp;"*,",""),IF($AE224=Довідники!$E$3,$Y$4&amp;",",""),IF($AE224=Довідники!$E$5,$Y$4&amp;"*,",""),IF($AL224=Довідники!$E$3,$AF$4&amp;",",""),IF($AL224=Довідники!$E$5,$AF$4&amp;"*,",""),IF($AS224=Довідники!$E$3,$AM$4&amp;",",""),IF($AS224=Довідники!$E$5,$AM$4&amp;"*,",""),IF($AZ224=Довідники!$E$3,$AT$4&amp;",",""),IF($AZ224=Довідники!$E$5,$AT$4&amp;"*,",""),IF($BG224=Довідники!$E$3,$BA$4&amp;",",""),IF($BG224=Довідники!$E$5,$BA$4&amp;"*,",""),IF($BN224=Довідники!$E$3,$BH$4&amp;",",""),IF($BN224=Довідники!$E$5,$BH$4&amp;"*,",""),IF($BU224=Довідники!$E$3,$BO$4&amp;",",""),IF($BU224=Довідники!$E$5,$BO$4&amp;"*,",""),IF($CB224=Довідники!$E$3,$BV$4&amp;",",""),IF($CB224=Довідники!$E$5,$BV$4&amp;"*,",""),IF($CI224=Довідники!$E$3,$CC$4&amp;",",""),IF($CI224=Довідники!$E$5,$CC$4&amp;"*,",""),IF($CP224=Довідники!$E$3,$CJ$4&amp;",",""),IF($CP224=Довідники!$E$5,$CJ$4&amp;"*,",""),IF($CW224=Довідники!$E$3,$CQ$4&amp;",",""),IF($CW224=Довідники!$E$5,$CQ$4&amp;"*,",""),IF($DD224=Довідники!$E$3,$CX$4&amp;",",""),IF($DD224=Довідники!$E$5,$CX$4&amp;"*,",""),IF($DK224=Довідники!$E$3,$DE$4&amp;",",""),IF($DK224=Довідники!$E$5,$DE$4&amp;"*,",""))</f>
        <v/>
      </c>
      <c r="H224" s="538" t="str">
        <f>_xlfn.CONCAT(IF($W224=Довідники!$N$4,$R$4&amp;",",""),IF($AD224=Довідники!$N$4,$Y$4&amp;",",""),IF($AK224=Довідники!$N$4,$AF$4&amp;",",""),IF($AR224=Довідники!$N$4,$AM$4&amp;",",""),IF($AY224=Довідники!$N$4,$AT$4&amp;",",""),IF($BF224=Довідники!$N$4,$BA$4&amp;",",""),IF($BM224=Довідники!$N$4,$BH$4&amp;",",""),IF($BT224=Довідники!$N$4,$BO$4&amp;",",""),IF($CA224=Довідники!$N$4,$BV$4&amp;",",""),IF($CH224=Довідники!$N$4,$CC$4&amp;",",""),IF($CO224=Довідники!$N$4,$CJ$4&amp;",",""),IF($CV224=Довідники!$N$4,$CQ$4&amp;",",""),IF($DC224=Довідники!$N$4,$CX$4&amp;",",""),IF($DJ224=Довідники!$N$4,$DE$4&amp;",",""))</f>
        <v/>
      </c>
      <c r="I224" s="538" t="str">
        <f>_xlfn.CONCAT(IF($W224=Довідники!$N$3,$R$4&amp;",",""),IF($AD224=Довідники!$N$3,$Y$4&amp;",",""),IF($AK224=Довідники!$N$3,$AF$4&amp;",",""),IF($AR224=Довідники!$N$3,$AM$4&amp;",",""),IF($AY224=Довідники!$N$3,$AT$4&amp;",",""),IF($BF224=Довідники!$N$3,$BA$4&amp;",",""),IF($BM224=Довідники!$N$3,$BH$4&amp;",",""),IF($BT224=Довідники!$N$3,$BO$4&amp;",",""),IF($CA224=Довідники!$N$3,$BV$4&amp;",",""),IF($CH224=Довідники!$N$3,$CC$4&amp;",",""),IF($CO224=Довідники!$N$3,$CJ$4&amp;",",""),IF($CV224=Довідники!$N$3,$CQ$4&amp;",",""),IF($DC224=Довідники!$N$3,$CX$4&amp;",",""),IF($DJ224=Довідники!$N$3,$DE$4&amp;",",""))</f>
        <v/>
      </c>
      <c r="J224" s="538"/>
      <c r="K224" s="538"/>
      <c r="L224" s="538">
        <f t="shared" ca="1" si="156"/>
        <v>0</v>
      </c>
      <c r="M224" s="539">
        <f t="shared" ca="1" si="157"/>
        <v>0</v>
      </c>
      <c r="N224" s="539">
        <f t="shared" ca="1" si="158"/>
        <v>0</v>
      </c>
      <c r="O224" s="540">
        <f t="shared" ca="1" si="159"/>
        <v>0</v>
      </c>
      <c r="P224" s="541" t="str">
        <f t="shared" si="160"/>
        <v/>
      </c>
      <c r="Q224" s="542" t="str">
        <f>IF(IF(TRIM(P224)="",FALSE,OR($P224&lt;Довідники!$J$8,$P224&gt;Довідники!$K$8)),"!","")</f>
        <v/>
      </c>
      <c r="R224" s="172"/>
      <c r="S224" s="169"/>
      <c r="T224" s="169"/>
      <c r="U224" s="549">
        <f t="shared" si="173"/>
        <v>0</v>
      </c>
      <c r="V224" s="539"/>
      <c r="W224" s="175"/>
      <c r="X224" s="176"/>
      <c r="Y224" s="172"/>
      <c r="Z224" s="169"/>
      <c r="AA224" s="169"/>
      <c r="AB224" s="549">
        <f t="shared" si="174"/>
        <v>0</v>
      </c>
      <c r="AC224" s="539"/>
      <c r="AD224" s="175"/>
      <c r="AE224" s="176"/>
      <c r="AF224" s="172"/>
      <c r="AG224" s="169"/>
      <c r="AH224" s="169"/>
      <c r="AI224" s="549">
        <f t="shared" si="175"/>
        <v>0</v>
      </c>
      <c r="AJ224" s="539"/>
      <c r="AK224" s="175"/>
      <c r="AL224" s="176"/>
      <c r="AM224" s="172"/>
      <c r="AN224" s="169"/>
      <c r="AO224" s="169"/>
      <c r="AP224" s="549">
        <f t="shared" si="176"/>
        <v>0</v>
      </c>
      <c r="AQ224" s="539"/>
      <c r="AR224" s="175"/>
      <c r="AS224" s="176"/>
      <c r="AT224" s="172"/>
      <c r="AU224" s="169"/>
      <c r="AV224" s="169"/>
      <c r="AW224" s="549">
        <f t="shared" si="177"/>
        <v>0</v>
      </c>
      <c r="AX224" s="539"/>
      <c r="AY224" s="175"/>
      <c r="AZ224" s="176"/>
      <c r="BA224" s="172"/>
      <c r="BB224" s="169"/>
      <c r="BC224" s="169"/>
      <c r="BD224" s="549">
        <f t="shared" si="178"/>
        <v>0</v>
      </c>
      <c r="BE224" s="539"/>
      <c r="BF224" s="175"/>
      <c r="BG224" s="176"/>
      <c r="BH224" s="172"/>
      <c r="BI224" s="169"/>
      <c r="BJ224" s="169"/>
      <c r="BK224" s="549">
        <f t="shared" si="179"/>
        <v>0</v>
      </c>
      <c r="BL224" s="539"/>
      <c r="BM224" s="175"/>
      <c r="BN224" s="176"/>
      <c r="BO224" s="172"/>
      <c r="BP224" s="169"/>
      <c r="BQ224" s="169"/>
      <c r="BR224" s="549">
        <f t="shared" si="180"/>
        <v>0</v>
      </c>
      <c r="BS224" s="539"/>
      <c r="BT224" s="175"/>
      <c r="BU224" s="176"/>
      <c r="BV224" s="172"/>
      <c r="BW224" s="169"/>
      <c r="BX224" s="169"/>
      <c r="BY224" s="549">
        <f t="shared" si="181"/>
        <v>0</v>
      </c>
      <c r="BZ224" s="539"/>
      <c r="CA224" s="175"/>
      <c r="CB224" s="176"/>
      <c r="CC224" s="172"/>
      <c r="CD224" s="169"/>
      <c r="CE224" s="169"/>
      <c r="CF224" s="549">
        <f t="shared" si="182"/>
        <v>0</v>
      </c>
      <c r="CG224" s="539"/>
      <c r="CH224" s="175"/>
      <c r="CI224" s="176"/>
      <c r="CJ224" s="172"/>
      <c r="CK224" s="169"/>
      <c r="CL224" s="169"/>
      <c r="CM224" s="549">
        <f t="shared" si="183"/>
        <v>0</v>
      </c>
      <c r="CN224" s="539"/>
      <c r="CO224" s="175"/>
      <c r="CP224" s="176"/>
      <c r="CQ224" s="172"/>
      <c r="CR224" s="169"/>
      <c r="CS224" s="169"/>
      <c r="CT224" s="549">
        <f t="shared" si="184"/>
        <v>0</v>
      </c>
      <c r="CU224" s="539"/>
      <c r="CV224" s="175"/>
      <c r="CW224" s="176"/>
      <c r="CX224" s="361"/>
      <c r="CY224" s="108"/>
      <c r="CZ224" s="108"/>
      <c r="DA224" s="549">
        <f t="shared" si="185"/>
        <v>0</v>
      </c>
      <c r="DB224" s="539"/>
      <c r="DC224" s="439"/>
      <c r="DD224" s="439"/>
      <c r="DE224" s="108"/>
      <c r="DF224" s="108"/>
      <c r="DG224" s="108"/>
      <c r="DH224" s="549">
        <f t="shared" si="186"/>
        <v>0</v>
      </c>
      <c r="DI224" s="539"/>
      <c r="DJ224" s="439"/>
      <c r="DK224" s="440"/>
      <c r="DL224" s="555">
        <f t="shared" ca="1" si="190"/>
        <v>0</v>
      </c>
      <c r="DM224" s="539">
        <f>DN224*Довідники!$H$2</f>
        <v>0</v>
      </c>
      <c r="DN224" s="549">
        <f t="shared" si="191"/>
        <v>0</v>
      </c>
      <c r="DO224" s="541" t="str">
        <f t="shared" si="187"/>
        <v xml:space="preserve"> </v>
      </c>
      <c r="DP224" s="556" t="str">
        <f>IF(OR(DO224&lt;Довідники!$J$3, DO224&gt;Довідники!$K$3), "!", "")</f>
        <v>!</v>
      </c>
      <c r="DQ224" s="557"/>
      <c r="DR224" s="558" t="str">
        <f t="shared" si="192"/>
        <v/>
      </c>
      <c r="DS224" s="528"/>
      <c r="DT224" s="555"/>
      <c r="DU224" s="539"/>
      <c r="DV224" s="539"/>
      <c r="DW224" s="540"/>
      <c r="DX224" s="557"/>
      <c r="DY224" s="568"/>
      <c r="DZ224" s="569"/>
      <c r="EA224" s="570"/>
      <c r="ED224" s="91" t="e">
        <f t="shared" ca="1" si="161"/>
        <v>#NAME?</v>
      </c>
      <c r="EE224" s="91" t="e">
        <f t="shared" ca="1" si="162"/>
        <v>#NAME?</v>
      </c>
      <c r="EF224" s="91" t="e">
        <f t="shared" ca="1" si="163"/>
        <v>#NAME?</v>
      </c>
      <c r="EG224" s="91" t="e">
        <f t="shared" ca="1" si="164"/>
        <v>#NAME?</v>
      </c>
      <c r="EH224" s="91" t="e">
        <f t="shared" ca="1" si="165"/>
        <v>#NAME?</v>
      </c>
      <c r="EI224" s="91" t="e">
        <f t="shared" ca="1" si="166"/>
        <v>#NAME?</v>
      </c>
      <c r="EJ224" s="91" t="e">
        <f t="shared" ca="1" si="167"/>
        <v>#NAME?</v>
      </c>
      <c r="EL224" s="207" t="str">
        <f t="shared" ca="1" si="134"/>
        <v/>
      </c>
      <c r="EM224" s="91" t="str">
        <f t="shared" si="188"/>
        <v/>
      </c>
      <c r="EN224" s="91" t="str" cm="1">
        <f t="array" ref="EN224">IF(OR(SUM(ISTEXT(R224:T224)*1,ISNUMBER(W224:X224)*1)&gt;0,SUM(ISTEXT(Y224:AA224)*1,ISNUMBER(AD224:AE224)*1)&gt;0,SUM(ISTEXT(AF224:AH224)*1,ISNUMBER(AK224:AL224)*1)&gt;0,SUM(ISTEXT(AM224:AO224)*1,ISNUMBER(AR224:AS224)*1)&gt;0,SUM(ISTEXT(AT224:AV224)*1,ISNUMBER(AY224:AZ224)*1)&gt;0,SUM(ISTEXT(BA224:BC224)*1,ISNUMBER(BF224:BG224)*1)&gt;0,SUM(ISTEXT(BH224:BJ224)*1,ISNUMBER(BM224:BN224)*1)&gt;0,SUM(ISTEXT(BO224:BQ224)*1,ISNUMBER(BT224:BU224)*1)&gt;0,SUM(ISTEXT(BV224:BX224)*1,ISNUMBER(CA224:CB224)*1)&gt;0,SUM(ISTEXT(CC224:CE224)*1,ISNUMBER(CH224:CI224)*1)&gt;0,SUM(ISTEXT(CJ224:CL224)*1,ISNUMBER(CO224:CP224)*1)&gt;0,SUM(ISTEXT(CQ224:CS224)*1,ISNUMBER(CV224:CW224)*1)&gt;0),"!","")</f>
        <v/>
      </c>
      <c r="EO224" s="91" t="e">
        <f t="shared" ca="1" si="189"/>
        <v>#NAME?</v>
      </c>
      <c r="EP224" s="74" t="e">
        <f t="shared" ca="1" si="168"/>
        <v>#NAME?</v>
      </c>
    </row>
    <row r="225" spans="1:146" hidden="1" x14ac:dyDescent="0.2">
      <c r="A225" s="528" t="e">
        <f ca="1">IF(AND(TRIM($B225)&lt;&gt;"",$E225&lt;&gt;"",$EP225=""),MAX($A$216:A224)+1,"")</f>
        <v>#NAME?</v>
      </c>
      <c r="B225" s="312"/>
      <c r="C225" s="531" t="str">
        <f>IF(ISBLANK(D225)=FALSE,VLOOKUP(D225,Довідники!$B$2:$C$45,2,FALSE),"")</f>
        <v/>
      </c>
      <c r="D225" s="410"/>
      <c r="E225" s="313"/>
      <c r="F225" s="538" t="str">
        <f>_xlfn.CONCAT(IF($X225=Довідники!$E$4,$R$4&amp;",",""),IF($AE225=Довідники!$E$4,$Y$4&amp;",",""),IF($AL225=Довідники!$E$4,$AF$4&amp;",",""),IF($AS225=Довідники!$E$4,$AM$4&amp;",",""),IF($AZ225=Довідники!$E$4,$AT$4&amp;",",""),IF($BG225=Довідники!$E$4,$BA$4&amp;",",""),IF($BN225=Довідники!$E$4,$BH$4&amp;",",""),IF($BU225=Довідники!$E$4,$BO$4&amp;",",""),IF($CB225=Довідники!$E$4,$BV$4&amp;",",""),IF($CI225=Довідники!$E$4,$CC$4&amp;",",""),IF($CP225=Довідники!$E$4,$CJ$4&amp;",",""),IF($CW225=Довідники!$E$4,$CQ$4&amp;",",""),IF($DD225=Довідники!$E$4,$CX$4&amp;",",""),IF($DK225=Довідники!$E$4,$DE$4&amp;",",""))</f>
        <v/>
      </c>
      <c r="G225" s="538" t="str">
        <f>_xlfn.CONCAT(IF($X225=Довідники!$E$3,$R$4&amp;",",""),IF($X225=Довідники!$E$5,$R$4&amp;"*,",""),IF($AE225=Довідники!$E$3,$Y$4&amp;",",""),IF($AE225=Довідники!$E$5,$Y$4&amp;"*,",""),IF($AL225=Довідники!$E$3,$AF$4&amp;",",""),IF($AL225=Довідники!$E$5,$AF$4&amp;"*,",""),IF($AS225=Довідники!$E$3,$AM$4&amp;",",""),IF($AS225=Довідники!$E$5,$AM$4&amp;"*,",""),IF($AZ225=Довідники!$E$3,$AT$4&amp;",",""),IF($AZ225=Довідники!$E$5,$AT$4&amp;"*,",""),IF($BG225=Довідники!$E$3,$BA$4&amp;",",""),IF($BG225=Довідники!$E$5,$BA$4&amp;"*,",""),IF($BN225=Довідники!$E$3,$BH$4&amp;",",""),IF($BN225=Довідники!$E$5,$BH$4&amp;"*,",""),IF($BU225=Довідники!$E$3,$BO$4&amp;",",""),IF($BU225=Довідники!$E$5,$BO$4&amp;"*,",""),IF($CB225=Довідники!$E$3,$BV$4&amp;",",""),IF($CB225=Довідники!$E$5,$BV$4&amp;"*,",""),IF($CI225=Довідники!$E$3,$CC$4&amp;",",""),IF($CI225=Довідники!$E$5,$CC$4&amp;"*,",""),IF($CP225=Довідники!$E$3,$CJ$4&amp;",",""),IF($CP225=Довідники!$E$5,$CJ$4&amp;"*,",""),IF($CW225=Довідники!$E$3,$CQ$4&amp;",",""),IF($CW225=Довідники!$E$5,$CQ$4&amp;"*,",""),IF($DD225=Довідники!$E$3,$CX$4&amp;",",""),IF($DD225=Довідники!$E$5,$CX$4&amp;"*,",""),IF($DK225=Довідники!$E$3,$DE$4&amp;",",""),IF($DK225=Довідники!$E$5,$DE$4&amp;"*,",""))</f>
        <v/>
      </c>
      <c r="H225" s="538" t="str">
        <f>_xlfn.CONCAT(IF($W225=Довідники!$N$4,$R$4&amp;",",""),IF($AD225=Довідники!$N$4,$Y$4&amp;",",""),IF($AK225=Довідники!$N$4,$AF$4&amp;",",""),IF($AR225=Довідники!$N$4,$AM$4&amp;",",""),IF($AY225=Довідники!$N$4,$AT$4&amp;",",""),IF($BF225=Довідники!$N$4,$BA$4&amp;",",""),IF($BM225=Довідники!$N$4,$BH$4&amp;",",""),IF($BT225=Довідники!$N$4,$BO$4&amp;",",""),IF($CA225=Довідники!$N$4,$BV$4&amp;",",""),IF($CH225=Довідники!$N$4,$CC$4&amp;",",""),IF($CO225=Довідники!$N$4,$CJ$4&amp;",",""),IF($CV225=Довідники!$N$4,$CQ$4&amp;",",""),IF($DC225=Довідники!$N$4,$CX$4&amp;",",""),IF($DJ225=Довідники!$N$4,$DE$4&amp;",",""))</f>
        <v/>
      </c>
      <c r="I225" s="538" t="str">
        <f>_xlfn.CONCAT(IF($W225=Довідники!$N$3,$R$4&amp;",",""),IF($AD225=Довідники!$N$3,$Y$4&amp;",",""),IF($AK225=Довідники!$N$3,$AF$4&amp;",",""),IF($AR225=Довідники!$N$3,$AM$4&amp;",",""),IF($AY225=Довідники!$N$3,$AT$4&amp;",",""),IF($BF225=Довідники!$N$3,$BA$4&amp;",",""),IF($BM225=Довідники!$N$3,$BH$4&amp;",",""),IF($BT225=Довідники!$N$3,$BO$4&amp;",",""),IF($CA225=Довідники!$N$3,$BV$4&amp;",",""),IF($CH225=Довідники!$N$3,$CC$4&amp;",",""),IF($CO225=Довідники!$N$3,$CJ$4&amp;",",""),IF($CV225=Довідники!$N$3,$CQ$4&amp;",",""),IF($DC225=Довідники!$N$3,$CX$4&amp;",",""),IF($DJ225=Довідники!$N$3,$DE$4&amp;",",""))</f>
        <v/>
      </c>
      <c r="J225" s="538"/>
      <c r="K225" s="538"/>
      <c r="L225" s="538">
        <f t="shared" ca="1" si="156"/>
        <v>0</v>
      </c>
      <c r="M225" s="539">
        <f t="shared" ca="1" si="157"/>
        <v>0</v>
      </c>
      <c r="N225" s="539">
        <f t="shared" ca="1" si="158"/>
        <v>0</v>
      </c>
      <c r="O225" s="540">
        <f t="shared" ca="1" si="159"/>
        <v>0</v>
      </c>
      <c r="P225" s="541" t="str">
        <f t="shared" si="160"/>
        <v/>
      </c>
      <c r="Q225" s="542" t="str">
        <f>IF(IF(TRIM(P225)="",FALSE,OR($P225&lt;Довідники!$J$8,$P225&gt;Довідники!$K$8)),"!","")</f>
        <v/>
      </c>
      <c r="R225" s="172"/>
      <c r="S225" s="169"/>
      <c r="T225" s="169"/>
      <c r="U225" s="549">
        <f t="shared" si="173"/>
        <v>0</v>
      </c>
      <c r="V225" s="539"/>
      <c r="W225" s="175"/>
      <c r="X225" s="176"/>
      <c r="Y225" s="172"/>
      <c r="Z225" s="169"/>
      <c r="AA225" s="169"/>
      <c r="AB225" s="549">
        <f t="shared" si="174"/>
        <v>0</v>
      </c>
      <c r="AC225" s="539"/>
      <c r="AD225" s="175"/>
      <c r="AE225" s="176"/>
      <c r="AF225" s="172"/>
      <c r="AG225" s="169"/>
      <c r="AH225" s="169"/>
      <c r="AI225" s="549">
        <f t="shared" si="175"/>
        <v>0</v>
      </c>
      <c r="AJ225" s="539"/>
      <c r="AK225" s="175"/>
      <c r="AL225" s="176"/>
      <c r="AM225" s="172"/>
      <c r="AN225" s="169"/>
      <c r="AO225" s="169"/>
      <c r="AP225" s="549">
        <f t="shared" si="176"/>
        <v>0</v>
      </c>
      <c r="AQ225" s="539"/>
      <c r="AR225" s="175"/>
      <c r="AS225" s="176"/>
      <c r="AT225" s="172"/>
      <c r="AU225" s="169"/>
      <c r="AV225" s="169"/>
      <c r="AW225" s="549">
        <f t="shared" si="177"/>
        <v>0</v>
      </c>
      <c r="AX225" s="539"/>
      <c r="AY225" s="175"/>
      <c r="AZ225" s="176"/>
      <c r="BA225" s="172"/>
      <c r="BB225" s="169"/>
      <c r="BC225" s="169"/>
      <c r="BD225" s="549">
        <f t="shared" si="178"/>
        <v>0</v>
      </c>
      <c r="BE225" s="539"/>
      <c r="BF225" s="175"/>
      <c r="BG225" s="176"/>
      <c r="BH225" s="172"/>
      <c r="BI225" s="169"/>
      <c r="BJ225" s="169"/>
      <c r="BK225" s="549">
        <f t="shared" si="179"/>
        <v>0</v>
      </c>
      <c r="BL225" s="539"/>
      <c r="BM225" s="175"/>
      <c r="BN225" s="176"/>
      <c r="BO225" s="172"/>
      <c r="BP225" s="169"/>
      <c r="BQ225" s="169"/>
      <c r="BR225" s="549">
        <f t="shared" si="180"/>
        <v>0</v>
      </c>
      <c r="BS225" s="539"/>
      <c r="BT225" s="175"/>
      <c r="BU225" s="176"/>
      <c r="BV225" s="172"/>
      <c r="BW225" s="169"/>
      <c r="BX225" s="169"/>
      <c r="BY225" s="549">
        <f t="shared" si="181"/>
        <v>0</v>
      </c>
      <c r="BZ225" s="539"/>
      <c r="CA225" s="175"/>
      <c r="CB225" s="176"/>
      <c r="CC225" s="172"/>
      <c r="CD225" s="169"/>
      <c r="CE225" s="169"/>
      <c r="CF225" s="549">
        <f t="shared" si="182"/>
        <v>0</v>
      </c>
      <c r="CG225" s="539"/>
      <c r="CH225" s="175"/>
      <c r="CI225" s="176"/>
      <c r="CJ225" s="172"/>
      <c r="CK225" s="169"/>
      <c r="CL225" s="169"/>
      <c r="CM225" s="549">
        <f t="shared" si="183"/>
        <v>0</v>
      </c>
      <c r="CN225" s="539"/>
      <c r="CO225" s="175"/>
      <c r="CP225" s="176"/>
      <c r="CQ225" s="172"/>
      <c r="CR225" s="169"/>
      <c r="CS225" s="169"/>
      <c r="CT225" s="549">
        <f t="shared" si="184"/>
        <v>0</v>
      </c>
      <c r="CU225" s="539"/>
      <c r="CV225" s="175"/>
      <c r="CW225" s="176"/>
      <c r="CX225" s="361"/>
      <c r="CY225" s="108"/>
      <c r="CZ225" s="108"/>
      <c r="DA225" s="549">
        <f t="shared" si="185"/>
        <v>0</v>
      </c>
      <c r="DB225" s="539"/>
      <c r="DC225" s="439"/>
      <c r="DD225" s="439"/>
      <c r="DE225" s="108"/>
      <c r="DF225" s="108"/>
      <c r="DG225" s="108"/>
      <c r="DH225" s="549">
        <f t="shared" si="186"/>
        <v>0</v>
      </c>
      <c r="DI225" s="539"/>
      <c r="DJ225" s="439"/>
      <c r="DK225" s="440"/>
      <c r="DL225" s="555">
        <f t="shared" ca="1" si="190"/>
        <v>0</v>
      </c>
      <c r="DM225" s="539">
        <f>DN225*Довідники!$H$2</f>
        <v>0</v>
      </c>
      <c r="DN225" s="549">
        <f t="shared" si="191"/>
        <v>0</v>
      </c>
      <c r="DO225" s="541" t="str">
        <f t="shared" si="187"/>
        <v xml:space="preserve"> </v>
      </c>
      <c r="DP225" s="556" t="str">
        <f>IF(OR(DO225&lt;Довідники!$J$3, DO225&gt;Довідники!$K$3), "!", "")</f>
        <v>!</v>
      </c>
      <c r="DQ225" s="557"/>
      <c r="DR225" s="558" t="str">
        <f t="shared" si="192"/>
        <v/>
      </c>
      <c r="DS225" s="528"/>
      <c r="DT225" s="555"/>
      <c r="DU225" s="539"/>
      <c r="DV225" s="539"/>
      <c r="DW225" s="540"/>
      <c r="DX225" s="557"/>
      <c r="DY225" s="568"/>
      <c r="DZ225" s="569"/>
      <c r="EA225" s="570"/>
      <c r="ED225" s="91" t="e">
        <f t="shared" ca="1" si="161"/>
        <v>#NAME?</v>
      </c>
      <c r="EE225" s="91" t="e">
        <f t="shared" ca="1" si="162"/>
        <v>#NAME?</v>
      </c>
      <c r="EF225" s="91" t="e">
        <f t="shared" ca="1" si="163"/>
        <v>#NAME?</v>
      </c>
      <c r="EG225" s="91" t="e">
        <f t="shared" ca="1" si="164"/>
        <v>#NAME?</v>
      </c>
      <c r="EH225" s="91" t="e">
        <f t="shared" ca="1" si="165"/>
        <v>#NAME?</v>
      </c>
      <c r="EI225" s="91" t="e">
        <f t="shared" ca="1" si="166"/>
        <v>#NAME?</v>
      </c>
      <c r="EJ225" s="91" t="e">
        <f t="shared" ca="1" si="167"/>
        <v>#NAME?</v>
      </c>
      <c r="EL225" s="207" t="str">
        <f t="shared" ca="1" si="134"/>
        <v/>
      </c>
      <c r="EM225" s="91" t="str">
        <f t="shared" si="188"/>
        <v/>
      </c>
      <c r="EN225" s="91" t="str" cm="1">
        <f t="array" ref="EN225">IF(OR(SUM(ISTEXT(R225:T225)*1,ISNUMBER(W225:X225)*1)&gt;0,SUM(ISTEXT(Y225:AA225)*1,ISNUMBER(AD225:AE225)*1)&gt;0,SUM(ISTEXT(AF225:AH225)*1,ISNUMBER(AK225:AL225)*1)&gt;0,SUM(ISTEXT(AM225:AO225)*1,ISNUMBER(AR225:AS225)*1)&gt;0,SUM(ISTEXT(AT225:AV225)*1,ISNUMBER(AY225:AZ225)*1)&gt;0,SUM(ISTEXT(BA225:BC225)*1,ISNUMBER(BF225:BG225)*1)&gt;0,SUM(ISTEXT(BH225:BJ225)*1,ISNUMBER(BM225:BN225)*1)&gt;0,SUM(ISTEXT(BO225:BQ225)*1,ISNUMBER(BT225:BU225)*1)&gt;0,SUM(ISTEXT(BV225:BX225)*1,ISNUMBER(CA225:CB225)*1)&gt;0,SUM(ISTEXT(CC225:CE225)*1,ISNUMBER(CH225:CI225)*1)&gt;0,SUM(ISTEXT(CJ225:CL225)*1,ISNUMBER(CO225:CP225)*1)&gt;0,SUM(ISTEXT(CQ225:CS225)*1,ISNUMBER(CV225:CW225)*1)&gt;0),"!","")</f>
        <v/>
      </c>
      <c r="EO225" s="91" t="e">
        <f t="shared" ca="1" si="189"/>
        <v>#NAME?</v>
      </c>
      <c r="EP225" s="74" t="e">
        <f t="shared" ca="1" si="168"/>
        <v>#NAME?</v>
      </c>
    </row>
    <row r="226" spans="1:146" hidden="1" x14ac:dyDescent="0.2">
      <c r="A226" s="528" t="e">
        <f ca="1">IF(AND(TRIM($B226)&lt;&gt;"",$E226&lt;&gt;"",$EP226=""),MAX($A$216:A225)+1,"")</f>
        <v>#NAME?</v>
      </c>
      <c r="B226" s="312"/>
      <c r="C226" s="531" t="str">
        <f>IF(ISBLANK(D226)=FALSE,VLOOKUP(D226,Довідники!$B$2:$C$45,2,FALSE),"")</f>
        <v/>
      </c>
      <c r="D226" s="410"/>
      <c r="E226" s="313"/>
      <c r="F226" s="538" t="str">
        <f>_xlfn.CONCAT(IF($X226=Довідники!$E$4,$R$4&amp;",",""),IF($AE226=Довідники!$E$4,$Y$4&amp;",",""),IF($AL226=Довідники!$E$4,$AF$4&amp;",",""),IF($AS226=Довідники!$E$4,$AM$4&amp;",",""),IF($AZ226=Довідники!$E$4,$AT$4&amp;",",""),IF($BG226=Довідники!$E$4,$BA$4&amp;",",""),IF($BN226=Довідники!$E$4,$BH$4&amp;",",""),IF($BU226=Довідники!$E$4,$BO$4&amp;",",""),IF($CB226=Довідники!$E$4,$BV$4&amp;",",""),IF($CI226=Довідники!$E$4,$CC$4&amp;",",""),IF($CP226=Довідники!$E$4,$CJ$4&amp;",",""),IF($CW226=Довідники!$E$4,$CQ$4&amp;",",""),IF($DD226=Довідники!$E$4,$CX$4&amp;",",""),IF($DK226=Довідники!$E$4,$DE$4&amp;",",""))</f>
        <v/>
      </c>
      <c r="G226" s="538" t="str">
        <f>_xlfn.CONCAT(IF($X226=Довідники!$E$3,$R$4&amp;",",""),IF($X226=Довідники!$E$5,$R$4&amp;"*,",""),IF($AE226=Довідники!$E$3,$Y$4&amp;",",""),IF($AE226=Довідники!$E$5,$Y$4&amp;"*,",""),IF($AL226=Довідники!$E$3,$AF$4&amp;",",""),IF($AL226=Довідники!$E$5,$AF$4&amp;"*,",""),IF($AS226=Довідники!$E$3,$AM$4&amp;",",""),IF($AS226=Довідники!$E$5,$AM$4&amp;"*,",""),IF($AZ226=Довідники!$E$3,$AT$4&amp;",",""),IF($AZ226=Довідники!$E$5,$AT$4&amp;"*,",""),IF($BG226=Довідники!$E$3,$BA$4&amp;",",""),IF($BG226=Довідники!$E$5,$BA$4&amp;"*,",""),IF($BN226=Довідники!$E$3,$BH$4&amp;",",""),IF($BN226=Довідники!$E$5,$BH$4&amp;"*,",""),IF($BU226=Довідники!$E$3,$BO$4&amp;",",""),IF($BU226=Довідники!$E$5,$BO$4&amp;"*,",""),IF($CB226=Довідники!$E$3,$BV$4&amp;",",""),IF($CB226=Довідники!$E$5,$BV$4&amp;"*,",""),IF($CI226=Довідники!$E$3,$CC$4&amp;",",""),IF($CI226=Довідники!$E$5,$CC$4&amp;"*,",""),IF($CP226=Довідники!$E$3,$CJ$4&amp;",",""),IF($CP226=Довідники!$E$5,$CJ$4&amp;"*,",""),IF($CW226=Довідники!$E$3,$CQ$4&amp;",",""),IF($CW226=Довідники!$E$5,$CQ$4&amp;"*,",""),IF($DD226=Довідники!$E$3,$CX$4&amp;",",""),IF($DD226=Довідники!$E$5,$CX$4&amp;"*,",""),IF($DK226=Довідники!$E$3,$DE$4&amp;",",""),IF($DK226=Довідники!$E$5,$DE$4&amp;"*,",""))</f>
        <v/>
      </c>
      <c r="H226" s="538" t="str">
        <f>_xlfn.CONCAT(IF($W226=Довідники!$N$4,$R$4&amp;",",""),IF($AD226=Довідники!$N$4,$Y$4&amp;",",""),IF($AK226=Довідники!$N$4,$AF$4&amp;",",""),IF($AR226=Довідники!$N$4,$AM$4&amp;",",""),IF($AY226=Довідники!$N$4,$AT$4&amp;",",""),IF($BF226=Довідники!$N$4,$BA$4&amp;",",""),IF($BM226=Довідники!$N$4,$BH$4&amp;",",""),IF($BT226=Довідники!$N$4,$BO$4&amp;",",""),IF($CA226=Довідники!$N$4,$BV$4&amp;",",""),IF($CH226=Довідники!$N$4,$CC$4&amp;",",""),IF($CO226=Довідники!$N$4,$CJ$4&amp;",",""),IF($CV226=Довідники!$N$4,$CQ$4&amp;",",""),IF($DC226=Довідники!$N$4,$CX$4&amp;",",""),IF($DJ226=Довідники!$N$4,$DE$4&amp;",",""))</f>
        <v/>
      </c>
      <c r="I226" s="538" t="str">
        <f>_xlfn.CONCAT(IF($W226=Довідники!$N$3,$R$4&amp;",",""),IF($AD226=Довідники!$N$3,$Y$4&amp;",",""),IF($AK226=Довідники!$N$3,$AF$4&amp;",",""),IF($AR226=Довідники!$N$3,$AM$4&amp;",",""),IF($AY226=Довідники!$N$3,$AT$4&amp;",",""),IF($BF226=Довідники!$N$3,$BA$4&amp;",",""),IF($BM226=Довідники!$N$3,$BH$4&amp;",",""),IF($BT226=Довідники!$N$3,$BO$4&amp;",",""),IF($CA226=Довідники!$N$3,$BV$4&amp;",",""),IF($CH226=Довідники!$N$3,$CC$4&amp;",",""),IF($CO226=Довідники!$N$3,$CJ$4&amp;",",""),IF($CV226=Довідники!$N$3,$CQ$4&amp;",",""),IF($DC226=Довідники!$N$3,$CX$4&amp;",",""),IF($DJ226=Довідники!$N$3,$DE$4&amp;",",""))</f>
        <v/>
      </c>
      <c r="J226" s="538"/>
      <c r="K226" s="538"/>
      <c r="L226" s="538">
        <f t="shared" ca="1" si="156"/>
        <v>0</v>
      </c>
      <c r="M226" s="539">
        <f t="shared" ca="1" si="157"/>
        <v>0</v>
      </c>
      <c r="N226" s="539">
        <f t="shared" ca="1" si="158"/>
        <v>0</v>
      </c>
      <c r="O226" s="540">
        <f t="shared" ca="1" si="159"/>
        <v>0</v>
      </c>
      <c r="P226" s="541" t="str">
        <f t="shared" si="160"/>
        <v/>
      </c>
      <c r="Q226" s="542" t="str">
        <f>IF(IF(TRIM(P226)="",FALSE,OR($P226&lt;Довідники!$J$8,$P226&gt;Довідники!$K$8)),"!","")</f>
        <v/>
      </c>
      <c r="R226" s="172"/>
      <c r="S226" s="169"/>
      <c r="T226" s="169"/>
      <c r="U226" s="549">
        <f t="shared" si="173"/>
        <v>0</v>
      </c>
      <c r="V226" s="539"/>
      <c r="W226" s="175"/>
      <c r="X226" s="176"/>
      <c r="Y226" s="172"/>
      <c r="Z226" s="169"/>
      <c r="AA226" s="169"/>
      <c r="AB226" s="549">
        <f t="shared" si="174"/>
        <v>0</v>
      </c>
      <c r="AC226" s="539"/>
      <c r="AD226" s="175"/>
      <c r="AE226" s="176"/>
      <c r="AF226" s="172"/>
      <c r="AG226" s="169"/>
      <c r="AH226" s="169"/>
      <c r="AI226" s="549">
        <f t="shared" si="175"/>
        <v>0</v>
      </c>
      <c r="AJ226" s="539"/>
      <c r="AK226" s="175"/>
      <c r="AL226" s="176"/>
      <c r="AM226" s="172"/>
      <c r="AN226" s="169"/>
      <c r="AO226" s="169"/>
      <c r="AP226" s="549">
        <f t="shared" si="176"/>
        <v>0</v>
      </c>
      <c r="AQ226" s="539"/>
      <c r="AR226" s="175"/>
      <c r="AS226" s="176"/>
      <c r="AT226" s="172"/>
      <c r="AU226" s="169"/>
      <c r="AV226" s="169"/>
      <c r="AW226" s="549">
        <f t="shared" si="177"/>
        <v>0</v>
      </c>
      <c r="AX226" s="539"/>
      <c r="AY226" s="175"/>
      <c r="AZ226" s="176"/>
      <c r="BA226" s="172"/>
      <c r="BB226" s="169"/>
      <c r="BC226" s="169"/>
      <c r="BD226" s="549">
        <f t="shared" si="178"/>
        <v>0</v>
      </c>
      <c r="BE226" s="539"/>
      <c r="BF226" s="175"/>
      <c r="BG226" s="176"/>
      <c r="BH226" s="172"/>
      <c r="BI226" s="169"/>
      <c r="BJ226" s="169"/>
      <c r="BK226" s="549">
        <f t="shared" si="179"/>
        <v>0</v>
      </c>
      <c r="BL226" s="539"/>
      <c r="BM226" s="175"/>
      <c r="BN226" s="176"/>
      <c r="BO226" s="172"/>
      <c r="BP226" s="169"/>
      <c r="BQ226" s="169"/>
      <c r="BR226" s="549">
        <f t="shared" si="180"/>
        <v>0</v>
      </c>
      <c r="BS226" s="539"/>
      <c r="BT226" s="175"/>
      <c r="BU226" s="176"/>
      <c r="BV226" s="172"/>
      <c r="BW226" s="169"/>
      <c r="BX226" s="169"/>
      <c r="BY226" s="549">
        <f t="shared" si="181"/>
        <v>0</v>
      </c>
      <c r="BZ226" s="539"/>
      <c r="CA226" s="175"/>
      <c r="CB226" s="176"/>
      <c r="CC226" s="172"/>
      <c r="CD226" s="169"/>
      <c r="CE226" s="169"/>
      <c r="CF226" s="549">
        <f t="shared" si="182"/>
        <v>0</v>
      </c>
      <c r="CG226" s="539"/>
      <c r="CH226" s="175"/>
      <c r="CI226" s="176"/>
      <c r="CJ226" s="172"/>
      <c r="CK226" s="169"/>
      <c r="CL226" s="169"/>
      <c r="CM226" s="549">
        <f t="shared" si="183"/>
        <v>0</v>
      </c>
      <c r="CN226" s="539"/>
      <c r="CO226" s="175"/>
      <c r="CP226" s="176"/>
      <c r="CQ226" s="172"/>
      <c r="CR226" s="169"/>
      <c r="CS226" s="169"/>
      <c r="CT226" s="549">
        <f t="shared" si="184"/>
        <v>0</v>
      </c>
      <c r="CU226" s="539"/>
      <c r="CV226" s="175"/>
      <c r="CW226" s="176"/>
      <c r="CX226" s="361"/>
      <c r="CY226" s="108"/>
      <c r="CZ226" s="108"/>
      <c r="DA226" s="549">
        <f t="shared" si="185"/>
        <v>0</v>
      </c>
      <c r="DB226" s="539"/>
      <c r="DC226" s="439"/>
      <c r="DD226" s="439"/>
      <c r="DE226" s="108"/>
      <c r="DF226" s="108"/>
      <c r="DG226" s="108"/>
      <c r="DH226" s="549">
        <f t="shared" si="186"/>
        <v>0</v>
      </c>
      <c r="DI226" s="539"/>
      <c r="DJ226" s="439"/>
      <c r="DK226" s="440"/>
      <c r="DL226" s="555">
        <f t="shared" ca="1" si="190"/>
        <v>0</v>
      </c>
      <c r="DM226" s="539">
        <f>DN226*Довідники!$H$2</f>
        <v>0</v>
      </c>
      <c r="DN226" s="549">
        <f t="shared" si="191"/>
        <v>0</v>
      </c>
      <c r="DO226" s="541" t="str">
        <f t="shared" si="187"/>
        <v xml:space="preserve"> </v>
      </c>
      <c r="DP226" s="556" t="str">
        <f>IF(OR(DO226&lt;Довідники!$J$3, DO226&gt;Довідники!$K$3), "!", "")</f>
        <v>!</v>
      </c>
      <c r="DQ226" s="557"/>
      <c r="DR226" s="558" t="str">
        <f t="shared" si="192"/>
        <v/>
      </c>
      <c r="DS226" s="528"/>
      <c r="DT226" s="555"/>
      <c r="DU226" s="539"/>
      <c r="DV226" s="539"/>
      <c r="DW226" s="540"/>
      <c r="DX226" s="557"/>
      <c r="DY226" s="568"/>
      <c r="DZ226" s="569"/>
      <c r="EA226" s="570"/>
      <c r="ED226" s="91" t="e">
        <f t="shared" ca="1" si="161"/>
        <v>#NAME?</v>
      </c>
      <c r="EE226" s="91" t="e">
        <f t="shared" ca="1" si="162"/>
        <v>#NAME?</v>
      </c>
      <c r="EF226" s="91" t="e">
        <f t="shared" ca="1" si="163"/>
        <v>#NAME?</v>
      </c>
      <c r="EG226" s="91" t="e">
        <f t="shared" ca="1" si="164"/>
        <v>#NAME?</v>
      </c>
      <c r="EH226" s="91" t="e">
        <f t="shared" ca="1" si="165"/>
        <v>#NAME?</v>
      </c>
      <c r="EI226" s="91" t="e">
        <f t="shared" ca="1" si="166"/>
        <v>#NAME?</v>
      </c>
      <c r="EJ226" s="91" t="e">
        <f t="shared" ca="1" si="167"/>
        <v>#NAME?</v>
      </c>
      <c r="EL226" s="207" t="str">
        <f t="shared" ca="1" si="134"/>
        <v/>
      </c>
      <c r="EM226" s="91" t="str">
        <f t="shared" si="188"/>
        <v/>
      </c>
      <c r="EN226" s="91" t="str" cm="1">
        <f t="array" ref="EN226">IF(OR(SUM(ISTEXT(R226:T226)*1,ISNUMBER(W226:X226)*1)&gt;0,SUM(ISTEXT(Y226:AA226)*1,ISNUMBER(AD226:AE226)*1)&gt;0,SUM(ISTEXT(AF226:AH226)*1,ISNUMBER(AK226:AL226)*1)&gt;0,SUM(ISTEXT(AM226:AO226)*1,ISNUMBER(AR226:AS226)*1)&gt;0,SUM(ISTEXT(AT226:AV226)*1,ISNUMBER(AY226:AZ226)*1)&gt;0,SUM(ISTEXT(BA226:BC226)*1,ISNUMBER(BF226:BG226)*1)&gt;0,SUM(ISTEXT(BH226:BJ226)*1,ISNUMBER(BM226:BN226)*1)&gt;0,SUM(ISTEXT(BO226:BQ226)*1,ISNUMBER(BT226:BU226)*1)&gt;0,SUM(ISTEXT(BV226:BX226)*1,ISNUMBER(CA226:CB226)*1)&gt;0,SUM(ISTEXT(CC226:CE226)*1,ISNUMBER(CH226:CI226)*1)&gt;0,SUM(ISTEXT(CJ226:CL226)*1,ISNUMBER(CO226:CP226)*1)&gt;0,SUM(ISTEXT(CQ226:CS226)*1,ISNUMBER(CV226:CW226)*1)&gt;0),"!","")</f>
        <v/>
      </c>
      <c r="EO226" s="91" t="e">
        <f t="shared" ca="1" si="189"/>
        <v>#NAME?</v>
      </c>
      <c r="EP226" s="74" t="e">
        <f t="shared" ca="1" si="168"/>
        <v>#NAME?</v>
      </c>
    </row>
    <row r="227" spans="1:146" hidden="1" x14ac:dyDescent="0.2">
      <c r="A227" s="528" t="e">
        <f ca="1">IF(AND(TRIM($B227)&lt;&gt;"",$E227&lt;&gt;"",$EP227=""),MAX($A$216:A226)+1,"")</f>
        <v>#NAME?</v>
      </c>
      <c r="B227" s="312"/>
      <c r="C227" s="531" t="str">
        <f>IF(ISBLANK(D227)=FALSE,VLOOKUP(D227,Довідники!$B$2:$C$45,2,FALSE),"")</f>
        <v/>
      </c>
      <c r="D227" s="410"/>
      <c r="E227" s="313"/>
      <c r="F227" s="538" t="str">
        <f>_xlfn.CONCAT(IF($X227=Довідники!$E$4,$R$4&amp;",",""),IF($AE227=Довідники!$E$4,$Y$4&amp;",",""),IF($AL227=Довідники!$E$4,$AF$4&amp;",",""),IF($AS227=Довідники!$E$4,$AM$4&amp;",",""),IF($AZ227=Довідники!$E$4,$AT$4&amp;",",""),IF($BG227=Довідники!$E$4,$BA$4&amp;",",""),IF($BN227=Довідники!$E$4,$BH$4&amp;",",""),IF($BU227=Довідники!$E$4,$BO$4&amp;",",""),IF($CB227=Довідники!$E$4,$BV$4&amp;",",""),IF($CI227=Довідники!$E$4,$CC$4&amp;",",""),IF($CP227=Довідники!$E$4,$CJ$4&amp;",",""),IF($CW227=Довідники!$E$4,$CQ$4&amp;",",""),IF($DD227=Довідники!$E$4,$CX$4&amp;",",""),IF($DK227=Довідники!$E$4,$DE$4&amp;",",""))</f>
        <v/>
      </c>
      <c r="G227" s="538" t="str">
        <f>_xlfn.CONCAT(IF($X227=Довідники!$E$3,$R$4&amp;",",""),IF($X227=Довідники!$E$5,$R$4&amp;"*,",""),IF($AE227=Довідники!$E$3,$Y$4&amp;",",""),IF($AE227=Довідники!$E$5,$Y$4&amp;"*,",""),IF($AL227=Довідники!$E$3,$AF$4&amp;",",""),IF($AL227=Довідники!$E$5,$AF$4&amp;"*,",""),IF($AS227=Довідники!$E$3,$AM$4&amp;",",""),IF($AS227=Довідники!$E$5,$AM$4&amp;"*,",""),IF($AZ227=Довідники!$E$3,$AT$4&amp;",",""),IF($AZ227=Довідники!$E$5,$AT$4&amp;"*,",""),IF($BG227=Довідники!$E$3,$BA$4&amp;",",""),IF($BG227=Довідники!$E$5,$BA$4&amp;"*,",""),IF($BN227=Довідники!$E$3,$BH$4&amp;",",""),IF($BN227=Довідники!$E$5,$BH$4&amp;"*,",""),IF($BU227=Довідники!$E$3,$BO$4&amp;",",""),IF($BU227=Довідники!$E$5,$BO$4&amp;"*,",""),IF($CB227=Довідники!$E$3,$BV$4&amp;",",""),IF($CB227=Довідники!$E$5,$BV$4&amp;"*,",""),IF($CI227=Довідники!$E$3,$CC$4&amp;",",""),IF($CI227=Довідники!$E$5,$CC$4&amp;"*,",""),IF($CP227=Довідники!$E$3,$CJ$4&amp;",",""),IF($CP227=Довідники!$E$5,$CJ$4&amp;"*,",""),IF($CW227=Довідники!$E$3,$CQ$4&amp;",",""),IF($CW227=Довідники!$E$5,$CQ$4&amp;"*,",""),IF($DD227=Довідники!$E$3,$CX$4&amp;",",""),IF($DD227=Довідники!$E$5,$CX$4&amp;"*,",""),IF($DK227=Довідники!$E$3,$DE$4&amp;",",""),IF($DK227=Довідники!$E$5,$DE$4&amp;"*,",""))</f>
        <v/>
      </c>
      <c r="H227" s="538" t="str">
        <f>_xlfn.CONCAT(IF($W227=Довідники!$N$4,$R$4&amp;",",""),IF($AD227=Довідники!$N$4,$Y$4&amp;",",""),IF($AK227=Довідники!$N$4,$AF$4&amp;",",""),IF($AR227=Довідники!$N$4,$AM$4&amp;",",""),IF($AY227=Довідники!$N$4,$AT$4&amp;",",""),IF($BF227=Довідники!$N$4,$BA$4&amp;",",""),IF($BM227=Довідники!$N$4,$BH$4&amp;",",""),IF($BT227=Довідники!$N$4,$BO$4&amp;",",""),IF($CA227=Довідники!$N$4,$BV$4&amp;",",""),IF($CH227=Довідники!$N$4,$CC$4&amp;",",""),IF($CO227=Довідники!$N$4,$CJ$4&amp;",",""),IF($CV227=Довідники!$N$4,$CQ$4&amp;",",""),IF($DC227=Довідники!$N$4,$CX$4&amp;",",""),IF($DJ227=Довідники!$N$4,$DE$4&amp;",",""))</f>
        <v/>
      </c>
      <c r="I227" s="538" t="str">
        <f>_xlfn.CONCAT(IF($W227=Довідники!$N$3,$R$4&amp;",",""),IF($AD227=Довідники!$N$3,$Y$4&amp;",",""),IF($AK227=Довідники!$N$3,$AF$4&amp;",",""),IF($AR227=Довідники!$N$3,$AM$4&amp;",",""),IF($AY227=Довідники!$N$3,$AT$4&amp;",",""),IF($BF227=Довідники!$N$3,$BA$4&amp;",",""),IF($BM227=Довідники!$N$3,$BH$4&amp;",",""),IF($BT227=Довідники!$N$3,$BO$4&amp;",",""),IF($CA227=Довідники!$N$3,$BV$4&amp;",",""),IF($CH227=Довідники!$N$3,$CC$4&amp;",",""),IF($CO227=Довідники!$N$3,$CJ$4&amp;",",""),IF($CV227=Довідники!$N$3,$CQ$4&amp;",",""),IF($DC227=Довідники!$N$3,$CX$4&amp;",",""),IF($DJ227=Довідники!$N$3,$DE$4&amp;",",""))</f>
        <v/>
      </c>
      <c r="J227" s="538"/>
      <c r="K227" s="538"/>
      <c r="L227" s="538">
        <f t="shared" ca="1" si="156"/>
        <v>0</v>
      </c>
      <c r="M227" s="539">
        <f t="shared" ca="1" si="157"/>
        <v>0</v>
      </c>
      <c r="N227" s="539">
        <f t="shared" ca="1" si="158"/>
        <v>0</v>
      </c>
      <c r="O227" s="540">
        <f t="shared" ca="1" si="159"/>
        <v>0</v>
      </c>
      <c r="P227" s="541" t="str">
        <f t="shared" si="160"/>
        <v/>
      </c>
      <c r="Q227" s="542" t="str">
        <f>IF(IF(TRIM(P227)="",FALSE,OR($P227&lt;Довідники!$J$8,$P227&gt;Довідники!$K$8)),"!","")</f>
        <v/>
      </c>
      <c r="R227" s="172"/>
      <c r="S227" s="169"/>
      <c r="T227" s="169"/>
      <c r="U227" s="549">
        <f t="shared" si="173"/>
        <v>0</v>
      </c>
      <c r="V227" s="539"/>
      <c r="W227" s="175"/>
      <c r="X227" s="176"/>
      <c r="Y227" s="172"/>
      <c r="Z227" s="169"/>
      <c r="AA227" s="169"/>
      <c r="AB227" s="549">
        <f t="shared" si="174"/>
        <v>0</v>
      </c>
      <c r="AC227" s="539"/>
      <c r="AD227" s="175"/>
      <c r="AE227" s="176"/>
      <c r="AF227" s="172"/>
      <c r="AG227" s="169"/>
      <c r="AH227" s="169"/>
      <c r="AI227" s="549">
        <f t="shared" si="175"/>
        <v>0</v>
      </c>
      <c r="AJ227" s="539"/>
      <c r="AK227" s="175"/>
      <c r="AL227" s="176"/>
      <c r="AM227" s="172"/>
      <c r="AN227" s="169"/>
      <c r="AO227" s="169"/>
      <c r="AP227" s="549">
        <f t="shared" si="176"/>
        <v>0</v>
      </c>
      <c r="AQ227" s="539"/>
      <c r="AR227" s="175"/>
      <c r="AS227" s="176"/>
      <c r="AT227" s="172"/>
      <c r="AU227" s="169"/>
      <c r="AV227" s="169"/>
      <c r="AW227" s="549">
        <f t="shared" si="177"/>
        <v>0</v>
      </c>
      <c r="AX227" s="539"/>
      <c r="AY227" s="175"/>
      <c r="AZ227" s="176"/>
      <c r="BA227" s="172"/>
      <c r="BB227" s="169"/>
      <c r="BC227" s="169"/>
      <c r="BD227" s="549">
        <f t="shared" si="178"/>
        <v>0</v>
      </c>
      <c r="BE227" s="539"/>
      <c r="BF227" s="175"/>
      <c r="BG227" s="176"/>
      <c r="BH227" s="172"/>
      <c r="BI227" s="169"/>
      <c r="BJ227" s="169"/>
      <c r="BK227" s="549">
        <f t="shared" si="179"/>
        <v>0</v>
      </c>
      <c r="BL227" s="539"/>
      <c r="BM227" s="175"/>
      <c r="BN227" s="176"/>
      <c r="BO227" s="172"/>
      <c r="BP227" s="169"/>
      <c r="BQ227" s="169"/>
      <c r="BR227" s="549">
        <f t="shared" si="180"/>
        <v>0</v>
      </c>
      <c r="BS227" s="539"/>
      <c r="BT227" s="175"/>
      <c r="BU227" s="176"/>
      <c r="BV227" s="172"/>
      <c r="BW227" s="169"/>
      <c r="BX227" s="169"/>
      <c r="BY227" s="549">
        <f t="shared" si="181"/>
        <v>0</v>
      </c>
      <c r="BZ227" s="539"/>
      <c r="CA227" s="175"/>
      <c r="CB227" s="176"/>
      <c r="CC227" s="172"/>
      <c r="CD227" s="169"/>
      <c r="CE227" s="169"/>
      <c r="CF227" s="549">
        <f t="shared" si="182"/>
        <v>0</v>
      </c>
      <c r="CG227" s="539"/>
      <c r="CH227" s="175"/>
      <c r="CI227" s="176"/>
      <c r="CJ227" s="172"/>
      <c r="CK227" s="169"/>
      <c r="CL227" s="169"/>
      <c r="CM227" s="549">
        <f t="shared" si="183"/>
        <v>0</v>
      </c>
      <c r="CN227" s="539"/>
      <c r="CO227" s="175"/>
      <c r="CP227" s="176"/>
      <c r="CQ227" s="172"/>
      <c r="CR227" s="169"/>
      <c r="CS227" s="169"/>
      <c r="CT227" s="549">
        <f t="shared" si="184"/>
        <v>0</v>
      </c>
      <c r="CU227" s="539"/>
      <c r="CV227" s="175"/>
      <c r="CW227" s="176"/>
      <c r="CX227" s="361"/>
      <c r="CY227" s="108"/>
      <c r="CZ227" s="108"/>
      <c r="DA227" s="549">
        <f t="shared" si="185"/>
        <v>0</v>
      </c>
      <c r="DB227" s="539"/>
      <c r="DC227" s="439"/>
      <c r="DD227" s="439"/>
      <c r="DE227" s="108"/>
      <c r="DF227" s="108"/>
      <c r="DG227" s="108"/>
      <c r="DH227" s="549">
        <f t="shared" si="186"/>
        <v>0</v>
      </c>
      <c r="DI227" s="539"/>
      <c r="DJ227" s="439"/>
      <c r="DK227" s="440"/>
      <c r="DL227" s="555">
        <f t="shared" ca="1" si="190"/>
        <v>0</v>
      </c>
      <c r="DM227" s="539">
        <f>DN227*Довідники!$H$2</f>
        <v>0</v>
      </c>
      <c r="DN227" s="549">
        <f t="shared" si="191"/>
        <v>0</v>
      </c>
      <c r="DO227" s="541" t="str">
        <f t="shared" si="187"/>
        <v xml:space="preserve"> </v>
      </c>
      <c r="DP227" s="556" t="str">
        <f>IF(OR(DO227&lt;Довідники!$J$3, DO227&gt;Довідники!$K$3), "!", "")</f>
        <v>!</v>
      </c>
      <c r="DQ227" s="557"/>
      <c r="DR227" s="558" t="str">
        <f t="shared" si="192"/>
        <v/>
      </c>
      <c r="DS227" s="528"/>
      <c r="DT227" s="555"/>
      <c r="DU227" s="539"/>
      <c r="DV227" s="539"/>
      <c r="DW227" s="540"/>
      <c r="DX227" s="557"/>
      <c r="DY227" s="568"/>
      <c r="DZ227" s="569"/>
      <c r="EA227" s="570"/>
      <c r="ED227" s="91" t="e">
        <f t="shared" ca="1" si="161"/>
        <v>#NAME?</v>
      </c>
      <c r="EE227" s="91" t="e">
        <f t="shared" ca="1" si="162"/>
        <v>#NAME?</v>
      </c>
      <c r="EF227" s="91" t="e">
        <f t="shared" ca="1" si="163"/>
        <v>#NAME?</v>
      </c>
      <c r="EG227" s="91" t="e">
        <f t="shared" ca="1" si="164"/>
        <v>#NAME?</v>
      </c>
      <c r="EH227" s="91" t="e">
        <f t="shared" ca="1" si="165"/>
        <v>#NAME?</v>
      </c>
      <c r="EI227" s="91" t="e">
        <f t="shared" ca="1" si="166"/>
        <v>#NAME?</v>
      </c>
      <c r="EJ227" s="91" t="e">
        <f t="shared" ca="1" si="167"/>
        <v>#NAME?</v>
      </c>
      <c r="EL227" s="207" t="str">
        <f t="shared" ca="1" si="134"/>
        <v/>
      </c>
      <c r="EM227" s="91" t="str">
        <f t="shared" si="188"/>
        <v/>
      </c>
      <c r="EN227" s="91" t="str" cm="1">
        <f t="array" ref="EN227">IF(OR(SUM(ISTEXT(R227:T227)*1,ISNUMBER(W227:X227)*1)&gt;0,SUM(ISTEXT(Y227:AA227)*1,ISNUMBER(AD227:AE227)*1)&gt;0,SUM(ISTEXT(AF227:AH227)*1,ISNUMBER(AK227:AL227)*1)&gt;0,SUM(ISTEXT(AM227:AO227)*1,ISNUMBER(AR227:AS227)*1)&gt;0,SUM(ISTEXT(AT227:AV227)*1,ISNUMBER(AY227:AZ227)*1)&gt;0,SUM(ISTEXT(BA227:BC227)*1,ISNUMBER(BF227:BG227)*1)&gt;0,SUM(ISTEXT(BH227:BJ227)*1,ISNUMBER(BM227:BN227)*1)&gt;0,SUM(ISTEXT(BO227:BQ227)*1,ISNUMBER(BT227:BU227)*1)&gt;0,SUM(ISTEXT(BV227:BX227)*1,ISNUMBER(CA227:CB227)*1)&gt;0,SUM(ISTEXT(CC227:CE227)*1,ISNUMBER(CH227:CI227)*1)&gt;0,SUM(ISTEXT(CJ227:CL227)*1,ISNUMBER(CO227:CP227)*1)&gt;0,SUM(ISTEXT(CQ227:CS227)*1,ISNUMBER(CV227:CW227)*1)&gt;0),"!","")</f>
        <v/>
      </c>
      <c r="EO227" s="91" t="e">
        <f t="shared" ca="1" si="189"/>
        <v>#NAME?</v>
      </c>
      <c r="EP227" s="74" t="e">
        <f t="shared" ca="1" si="168"/>
        <v>#NAME?</v>
      </c>
    </row>
    <row r="228" spans="1:146" hidden="1" x14ac:dyDescent="0.2">
      <c r="A228" s="528" t="e">
        <f ca="1">IF(AND(TRIM($B228)&lt;&gt;"",$E228&lt;&gt;"",$EP228=""),MAX($A$216:A227)+1,"")</f>
        <v>#NAME?</v>
      </c>
      <c r="B228" s="312"/>
      <c r="C228" s="531" t="str">
        <f>IF(ISBLANK(D228)=FALSE,VLOOKUP(D228,Довідники!$B$2:$C$45,2,FALSE),"")</f>
        <v/>
      </c>
      <c r="D228" s="410"/>
      <c r="E228" s="313"/>
      <c r="F228" s="538" t="str">
        <f>_xlfn.CONCAT(IF($X228=Довідники!$E$4,$R$4&amp;",",""),IF($AE228=Довідники!$E$4,$Y$4&amp;",",""),IF($AL228=Довідники!$E$4,$AF$4&amp;",",""),IF($AS228=Довідники!$E$4,$AM$4&amp;",",""),IF($AZ228=Довідники!$E$4,$AT$4&amp;",",""),IF($BG228=Довідники!$E$4,$BA$4&amp;",",""),IF($BN228=Довідники!$E$4,$BH$4&amp;",",""),IF($BU228=Довідники!$E$4,$BO$4&amp;",",""),IF($CB228=Довідники!$E$4,$BV$4&amp;",",""),IF($CI228=Довідники!$E$4,$CC$4&amp;",",""),IF($CP228=Довідники!$E$4,$CJ$4&amp;",",""),IF($CW228=Довідники!$E$4,$CQ$4&amp;",",""),IF($DD228=Довідники!$E$4,$CX$4&amp;",",""),IF($DK228=Довідники!$E$4,$DE$4&amp;",",""))</f>
        <v/>
      </c>
      <c r="G228" s="538" t="str">
        <f>_xlfn.CONCAT(IF($X228=Довідники!$E$3,$R$4&amp;",",""),IF($X228=Довідники!$E$5,$R$4&amp;"*,",""),IF($AE228=Довідники!$E$3,$Y$4&amp;",",""),IF($AE228=Довідники!$E$5,$Y$4&amp;"*,",""),IF($AL228=Довідники!$E$3,$AF$4&amp;",",""),IF($AL228=Довідники!$E$5,$AF$4&amp;"*,",""),IF($AS228=Довідники!$E$3,$AM$4&amp;",",""),IF($AS228=Довідники!$E$5,$AM$4&amp;"*,",""),IF($AZ228=Довідники!$E$3,$AT$4&amp;",",""),IF($AZ228=Довідники!$E$5,$AT$4&amp;"*,",""),IF($BG228=Довідники!$E$3,$BA$4&amp;",",""),IF($BG228=Довідники!$E$5,$BA$4&amp;"*,",""),IF($BN228=Довідники!$E$3,$BH$4&amp;",",""),IF($BN228=Довідники!$E$5,$BH$4&amp;"*,",""),IF($BU228=Довідники!$E$3,$BO$4&amp;",",""),IF($BU228=Довідники!$E$5,$BO$4&amp;"*,",""),IF($CB228=Довідники!$E$3,$BV$4&amp;",",""),IF($CB228=Довідники!$E$5,$BV$4&amp;"*,",""),IF($CI228=Довідники!$E$3,$CC$4&amp;",",""),IF($CI228=Довідники!$E$5,$CC$4&amp;"*,",""),IF($CP228=Довідники!$E$3,$CJ$4&amp;",",""),IF($CP228=Довідники!$E$5,$CJ$4&amp;"*,",""),IF($CW228=Довідники!$E$3,$CQ$4&amp;",",""),IF($CW228=Довідники!$E$5,$CQ$4&amp;"*,",""),IF($DD228=Довідники!$E$3,$CX$4&amp;",",""),IF($DD228=Довідники!$E$5,$CX$4&amp;"*,",""),IF($DK228=Довідники!$E$3,$DE$4&amp;",",""),IF($DK228=Довідники!$E$5,$DE$4&amp;"*,",""))</f>
        <v/>
      </c>
      <c r="H228" s="538" t="str">
        <f>_xlfn.CONCAT(IF($W228=Довідники!$N$4,$R$4&amp;",",""),IF($AD228=Довідники!$N$4,$Y$4&amp;",",""),IF($AK228=Довідники!$N$4,$AF$4&amp;",",""),IF($AR228=Довідники!$N$4,$AM$4&amp;",",""),IF($AY228=Довідники!$N$4,$AT$4&amp;",",""),IF($BF228=Довідники!$N$4,$BA$4&amp;",",""),IF($BM228=Довідники!$N$4,$BH$4&amp;",",""),IF($BT228=Довідники!$N$4,$BO$4&amp;",",""),IF($CA228=Довідники!$N$4,$BV$4&amp;",",""),IF($CH228=Довідники!$N$4,$CC$4&amp;",",""),IF($CO228=Довідники!$N$4,$CJ$4&amp;",",""),IF($CV228=Довідники!$N$4,$CQ$4&amp;",",""),IF($DC228=Довідники!$N$4,$CX$4&amp;",",""),IF($DJ228=Довідники!$N$4,$DE$4&amp;",",""))</f>
        <v/>
      </c>
      <c r="I228" s="538" t="str">
        <f>_xlfn.CONCAT(IF($W228=Довідники!$N$3,$R$4&amp;",",""),IF($AD228=Довідники!$N$3,$Y$4&amp;",",""),IF($AK228=Довідники!$N$3,$AF$4&amp;",",""),IF($AR228=Довідники!$N$3,$AM$4&amp;",",""),IF($AY228=Довідники!$N$3,$AT$4&amp;",",""),IF($BF228=Довідники!$N$3,$BA$4&amp;",",""),IF($BM228=Довідники!$N$3,$BH$4&amp;",",""),IF($BT228=Довідники!$N$3,$BO$4&amp;",",""),IF($CA228=Довідники!$N$3,$BV$4&amp;",",""),IF($CH228=Довідники!$N$3,$CC$4&amp;",",""),IF($CO228=Довідники!$N$3,$CJ$4&amp;",",""),IF($CV228=Довідники!$N$3,$CQ$4&amp;",",""),IF($DC228=Довідники!$N$3,$CX$4&amp;",",""),IF($DJ228=Довідники!$N$3,$DE$4&amp;",",""))</f>
        <v/>
      </c>
      <c r="J228" s="538"/>
      <c r="K228" s="538"/>
      <c r="L228" s="538">
        <f t="shared" ca="1" si="156"/>
        <v>0</v>
      </c>
      <c r="M228" s="539">
        <f t="shared" ca="1" si="157"/>
        <v>0</v>
      </c>
      <c r="N228" s="539">
        <f t="shared" ca="1" si="158"/>
        <v>0</v>
      </c>
      <c r="O228" s="540">
        <f t="shared" ca="1" si="159"/>
        <v>0</v>
      </c>
      <c r="P228" s="541" t="str">
        <f t="shared" si="160"/>
        <v/>
      </c>
      <c r="Q228" s="542" t="str">
        <f>IF(IF(TRIM(P228)="",FALSE,OR($P228&lt;Довідники!$J$8,$P228&gt;Довідники!$K$8)),"!","")</f>
        <v/>
      </c>
      <c r="R228" s="172"/>
      <c r="S228" s="169"/>
      <c r="T228" s="169"/>
      <c r="U228" s="549">
        <f t="shared" si="173"/>
        <v>0</v>
      </c>
      <c r="V228" s="539"/>
      <c r="W228" s="175"/>
      <c r="X228" s="176"/>
      <c r="Y228" s="172"/>
      <c r="Z228" s="169"/>
      <c r="AA228" s="169"/>
      <c r="AB228" s="549">
        <f t="shared" si="174"/>
        <v>0</v>
      </c>
      <c r="AC228" s="539"/>
      <c r="AD228" s="175"/>
      <c r="AE228" s="176"/>
      <c r="AF228" s="172"/>
      <c r="AG228" s="169"/>
      <c r="AH228" s="169"/>
      <c r="AI228" s="549">
        <f t="shared" si="175"/>
        <v>0</v>
      </c>
      <c r="AJ228" s="539"/>
      <c r="AK228" s="175"/>
      <c r="AL228" s="176"/>
      <c r="AM228" s="172"/>
      <c r="AN228" s="169"/>
      <c r="AO228" s="169"/>
      <c r="AP228" s="549">
        <f t="shared" si="176"/>
        <v>0</v>
      </c>
      <c r="AQ228" s="539"/>
      <c r="AR228" s="175"/>
      <c r="AS228" s="176"/>
      <c r="AT228" s="172"/>
      <c r="AU228" s="169"/>
      <c r="AV228" s="169"/>
      <c r="AW228" s="549">
        <f t="shared" si="177"/>
        <v>0</v>
      </c>
      <c r="AX228" s="539"/>
      <c r="AY228" s="175"/>
      <c r="AZ228" s="176"/>
      <c r="BA228" s="172"/>
      <c r="BB228" s="169"/>
      <c r="BC228" s="169"/>
      <c r="BD228" s="549">
        <f t="shared" si="178"/>
        <v>0</v>
      </c>
      <c r="BE228" s="539"/>
      <c r="BF228" s="175"/>
      <c r="BG228" s="176"/>
      <c r="BH228" s="172"/>
      <c r="BI228" s="169"/>
      <c r="BJ228" s="169"/>
      <c r="BK228" s="549">
        <f t="shared" si="179"/>
        <v>0</v>
      </c>
      <c r="BL228" s="539"/>
      <c r="BM228" s="175"/>
      <c r="BN228" s="176"/>
      <c r="BO228" s="172"/>
      <c r="BP228" s="169"/>
      <c r="BQ228" s="169"/>
      <c r="BR228" s="549">
        <f t="shared" si="180"/>
        <v>0</v>
      </c>
      <c r="BS228" s="539"/>
      <c r="BT228" s="175"/>
      <c r="BU228" s="176"/>
      <c r="BV228" s="172"/>
      <c r="BW228" s="169"/>
      <c r="BX228" s="169"/>
      <c r="BY228" s="549">
        <f t="shared" si="181"/>
        <v>0</v>
      </c>
      <c r="BZ228" s="539"/>
      <c r="CA228" s="175"/>
      <c r="CB228" s="176"/>
      <c r="CC228" s="172"/>
      <c r="CD228" s="169"/>
      <c r="CE228" s="169"/>
      <c r="CF228" s="549">
        <f t="shared" si="182"/>
        <v>0</v>
      </c>
      <c r="CG228" s="539"/>
      <c r="CH228" s="175"/>
      <c r="CI228" s="176"/>
      <c r="CJ228" s="172"/>
      <c r="CK228" s="169"/>
      <c r="CL228" s="169"/>
      <c r="CM228" s="549">
        <f t="shared" si="183"/>
        <v>0</v>
      </c>
      <c r="CN228" s="539"/>
      <c r="CO228" s="175"/>
      <c r="CP228" s="176"/>
      <c r="CQ228" s="172"/>
      <c r="CR228" s="169"/>
      <c r="CS228" s="169"/>
      <c r="CT228" s="549">
        <f t="shared" si="184"/>
        <v>0</v>
      </c>
      <c r="CU228" s="539"/>
      <c r="CV228" s="175"/>
      <c r="CW228" s="176"/>
      <c r="CX228" s="361"/>
      <c r="CY228" s="108"/>
      <c r="CZ228" s="108"/>
      <c r="DA228" s="549">
        <f t="shared" si="185"/>
        <v>0</v>
      </c>
      <c r="DB228" s="539"/>
      <c r="DC228" s="439"/>
      <c r="DD228" s="439"/>
      <c r="DE228" s="108"/>
      <c r="DF228" s="108"/>
      <c r="DG228" s="108"/>
      <c r="DH228" s="549">
        <f t="shared" si="186"/>
        <v>0</v>
      </c>
      <c r="DI228" s="539"/>
      <c r="DJ228" s="439"/>
      <c r="DK228" s="440"/>
      <c r="DL228" s="555">
        <f t="shared" ca="1" si="190"/>
        <v>0</v>
      </c>
      <c r="DM228" s="539">
        <f>DN228*Довідники!$H$2</f>
        <v>0</v>
      </c>
      <c r="DN228" s="549">
        <f t="shared" si="191"/>
        <v>0</v>
      </c>
      <c r="DO228" s="541" t="str">
        <f t="shared" si="187"/>
        <v xml:space="preserve"> </v>
      </c>
      <c r="DP228" s="556" t="str">
        <f>IF(OR(DO228&lt;Довідники!$J$3, DO228&gt;Довідники!$K$3), "!", "")</f>
        <v>!</v>
      </c>
      <c r="DQ228" s="557"/>
      <c r="DR228" s="558" t="str">
        <f t="shared" si="192"/>
        <v/>
      </c>
      <c r="DS228" s="528"/>
      <c r="DT228" s="555"/>
      <c r="DU228" s="539"/>
      <c r="DV228" s="539"/>
      <c r="DW228" s="540"/>
      <c r="DX228" s="557"/>
      <c r="DY228" s="568"/>
      <c r="DZ228" s="569"/>
      <c r="EA228" s="570"/>
      <c r="ED228" s="91" t="e">
        <f t="shared" ca="1" si="161"/>
        <v>#NAME?</v>
      </c>
      <c r="EE228" s="91" t="e">
        <f t="shared" ca="1" si="162"/>
        <v>#NAME?</v>
      </c>
      <c r="EF228" s="91" t="e">
        <f t="shared" ca="1" si="163"/>
        <v>#NAME?</v>
      </c>
      <c r="EG228" s="91" t="e">
        <f t="shared" ca="1" si="164"/>
        <v>#NAME?</v>
      </c>
      <c r="EH228" s="91" t="e">
        <f t="shared" ca="1" si="165"/>
        <v>#NAME?</v>
      </c>
      <c r="EI228" s="91" t="e">
        <f t="shared" ca="1" si="166"/>
        <v>#NAME?</v>
      </c>
      <c r="EJ228" s="91" t="e">
        <f t="shared" ca="1" si="167"/>
        <v>#NAME?</v>
      </c>
      <c r="EL228" s="207" t="str">
        <f t="shared" ca="1" si="134"/>
        <v/>
      </c>
      <c r="EM228" s="91" t="str">
        <f t="shared" si="188"/>
        <v/>
      </c>
      <c r="EN228" s="91" t="str" cm="1">
        <f t="array" ref="EN228">IF(OR(SUM(ISTEXT(R228:T228)*1,ISNUMBER(W228:X228)*1)&gt;0,SUM(ISTEXT(Y228:AA228)*1,ISNUMBER(AD228:AE228)*1)&gt;0,SUM(ISTEXT(AF228:AH228)*1,ISNUMBER(AK228:AL228)*1)&gt;0,SUM(ISTEXT(AM228:AO228)*1,ISNUMBER(AR228:AS228)*1)&gt;0,SUM(ISTEXT(AT228:AV228)*1,ISNUMBER(AY228:AZ228)*1)&gt;0,SUM(ISTEXT(BA228:BC228)*1,ISNUMBER(BF228:BG228)*1)&gt;0,SUM(ISTEXT(BH228:BJ228)*1,ISNUMBER(BM228:BN228)*1)&gt;0,SUM(ISTEXT(BO228:BQ228)*1,ISNUMBER(BT228:BU228)*1)&gt;0,SUM(ISTEXT(BV228:BX228)*1,ISNUMBER(CA228:CB228)*1)&gt;0,SUM(ISTEXT(CC228:CE228)*1,ISNUMBER(CH228:CI228)*1)&gt;0,SUM(ISTEXT(CJ228:CL228)*1,ISNUMBER(CO228:CP228)*1)&gt;0,SUM(ISTEXT(CQ228:CS228)*1,ISNUMBER(CV228:CW228)*1)&gt;0),"!","")</f>
        <v/>
      </c>
      <c r="EO228" s="91" t="e">
        <f t="shared" ca="1" si="189"/>
        <v>#NAME?</v>
      </c>
      <c r="EP228" s="74" t="e">
        <f t="shared" ca="1" si="168"/>
        <v>#NAME?</v>
      </c>
    </row>
    <row r="229" spans="1:146" hidden="1" x14ac:dyDescent="0.2">
      <c r="A229" s="528" t="e">
        <f ca="1">IF(AND(TRIM($B229)&lt;&gt;"",$E229&lt;&gt;"",$EP229=""),MAX($A$216:A228)+1,"")</f>
        <v>#NAME?</v>
      </c>
      <c r="B229" s="312"/>
      <c r="C229" s="531" t="str">
        <f>IF(ISBLANK(D229)=FALSE,VLOOKUP(D229,Довідники!$B$2:$C$45,2,FALSE),"")</f>
        <v/>
      </c>
      <c r="D229" s="410"/>
      <c r="E229" s="313"/>
      <c r="F229" s="538" t="str">
        <f>_xlfn.CONCAT(IF($X229=Довідники!$E$4,$R$4&amp;",",""),IF($AE229=Довідники!$E$4,$Y$4&amp;",",""),IF($AL229=Довідники!$E$4,$AF$4&amp;",",""),IF($AS229=Довідники!$E$4,$AM$4&amp;",",""),IF($AZ229=Довідники!$E$4,$AT$4&amp;",",""),IF($BG229=Довідники!$E$4,$BA$4&amp;",",""),IF($BN229=Довідники!$E$4,$BH$4&amp;",",""),IF($BU229=Довідники!$E$4,$BO$4&amp;",",""),IF($CB229=Довідники!$E$4,$BV$4&amp;",",""),IF($CI229=Довідники!$E$4,$CC$4&amp;",",""),IF($CP229=Довідники!$E$4,$CJ$4&amp;",",""),IF($CW229=Довідники!$E$4,$CQ$4&amp;",",""),IF($DD229=Довідники!$E$4,$CX$4&amp;",",""),IF($DK229=Довідники!$E$4,$DE$4&amp;",",""))</f>
        <v/>
      </c>
      <c r="G229" s="538" t="str">
        <f>_xlfn.CONCAT(IF($X229=Довідники!$E$3,$R$4&amp;",",""),IF($X229=Довідники!$E$5,$R$4&amp;"*,",""),IF($AE229=Довідники!$E$3,$Y$4&amp;",",""),IF($AE229=Довідники!$E$5,$Y$4&amp;"*,",""),IF($AL229=Довідники!$E$3,$AF$4&amp;",",""),IF($AL229=Довідники!$E$5,$AF$4&amp;"*,",""),IF($AS229=Довідники!$E$3,$AM$4&amp;",",""),IF($AS229=Довідники!$E$5,$AM$4&amp;"*,",""),IF($AZ229=Довідники!$E$3,$AT$4&amp;",",""),IF($AZ229=Довідники!$E$5,$AT$4&amp;"*,",""),IF($BG229=Довідники!$E$3,$BA$4&amp;",",""),IF($BG229=Довідники!$E$5,$BA$4&amp;"*,",""),IF($BN229=Довідники!$E$3,$BH$4&amp;",",""),IF($BN229=Довідники!$E$5,$BH$4&amp;"*,",""),IF($BU229=Довідники!$E$3,$BO$4&amp;",",""),IF($BU229=Довідники!$E$5,$BO$4&amp;"*,",""),IF($CB229=Довідники!$E$3,$BV$4&amp;",",""),IF($CB229=Довідники!$E$5,$BV$4&amp;"*,",""),IF($CI229=Довідники!$E$3,$CC$4&amp;",",""),IF($CI229=Довідники!$E$5,$CC$4&amp;"*,",""),IF($CP229=Довідники!$E$3,$CJ$4&amp;",",""),IF($CP229=Довідники!$E$5,$CJ$4&amp;"*,",""),IF($CW229=Довідники!$E$3,$CQ$4&amp;",",""),IF($CW229=Довідники!$E$5,$CQ$4&amp;"*,",""),IF($DD229=Довідники!$E$3,$CX$4&amp;",",""),IF($DD229=Довідники!$E$5,$CX$4&amp;"*,",""),IF($DK229=Довідники!$E$3,$DE$4&amp;",",""),IF($DK229=Довідники!$E$5,$DE$4&amp;"*,",""))</f>
        <v/>
      </c>
      <c r="H229" s="538" t="str">
        <f>_xlfn.CONCAT(IF($W229=Довідники!$N$4,$R$4&amp;",",""),IF($AD229=Довідники!$N$4,$Y$4&amp;",",""),IF($AK229=Довідники!$N$4,$AF$4&amp;",",""),IF($AR229=Довідники!$N$4,$AM$4&amp;",",""),IF($AY229=Довідники!$N$4,$AT$4&amp;",",""),IF($BF229=Довідники!$N$4,$BA$4&amp;",",""),IF($BM229=Довідники!$N$4,$BH$4&amp;",",""),IF($BT229=Довідники!$N$4,$BO$4&amp;",",""),IF($CA229=Довідники!$N$4,$BV$4&amp;",",""),IF($CH229=Довідники!$N$4,$CC$4&amp;",",""),IF($CO229=Довідники!$N$4,$CJ$4&amp;",",""),IF($CV229=Довідники!$N$4,$CQ$4&amp;",",""),IF($DC229=Довідники!$N$4,$CX$4&amp;",",""),IF($DJ229=Довідники!$N$4,$DE$4&amp;",",""))</f>
        <v/>
      </c>
      <c r="I229" s="538" t="str">
        <f>_xlfn.CONCAT(IF($W229=Довідники!$N$3,$R$4&amp;",",""),IF($AD229=Довідники!$N$3,$Y$4&amp;",",""),IF($AK229=Довідники!$N$3,$AF$4&amp;",",""),IF($AR229=Довідники!$N$3,$AM$4&amp;",",""),IF($AY229=Довідники!$N$3,$AT$4&amp;",",""),IF($BF229=Довідники!$N$3,$BA$4&amp;",",""),IF($BM229=Довідники!$N$3,$BH$4&amp;",",""),IF($BT229=Довідники!$N$3,$BO$4&amp;",",""),IF($CA229=Довідники!$N$3,$BV$4&amp;",",""),IF($CH229=Довідники!$N$3,$CC$4&amp;",",""),IF($CO229=Довідники!$N$3,$CJ$4&amp;",",""),IF($CV229=Довідники!$N$3,$CQ$4&amp;",",""),IF($DC229=Довідники!$N$3,$CX$4&amp;",",""),IF($DJ229=Довідники!$N$3,$DE$4&amp;",",""))</f>
        <v/>
      </c>
      <c r="J229" s="538"/>
      <c r="K229" s="538"/>
      <c r="L229" s="538">
        <f t="shared" ca="1" si="156"/>
        <v>0</v>
      </c>
      <c r="M229" s="539">
        <f t="shared" ca="1" si="157"/>
        <v>0</v>
      </c>
      <c r="N229" s="539">
        <f t="shared" ca="1" si="158"/>
        <v>0</v>
      </c>
      <c r="O229" s="540">
        <f t="shared" ca="1" si="159"/>
        <v>0</v>
      </c>
      <c r="P229" s="541" t="str">
        <f t="shared" si="160"/>
        <v/>
      </c>
      <c r="Q229" s="542" t="str">
        <f>IF(IF(TRIM(P229)="",FALSE,OR($P229&lt;Довідники!$J$8,$P229&gt;Довідники!$K$8)),"!","")</f>
        <v/>
      </c>
      <c r="R229" s="172"/>
      <c r="S229" s="169"/>
      <c r="T229" s="169"/>
      <c r="U229" s="549">
        <f t="shared" si="173"/>
        <v>0</v>
      </c>
      <c r="V229" s="539"/>
      <c r="W229" s="175"/>
      <c r="X229" s="176"/>
      <c r="Y229" s="172"/>
      <c r="Z229" s="169"/>
      <c r="AA229" s="169"/>
      <c r="AB229" s="549">
        <f t="shared" si="174"/>
        <v>0</v>
      </c>
      <c r="AC229" s="539"/>
      <c r="AD229" s="175"/>
      <c r="AE229" s="176"/>
      <c r="AF229" s="172"/>
      <c r="AG229" s="169"/>
      <c r="AH229" s="169"/>
      <c r="AI229" s="549">
        <f t="shared" si="175"/>
        <v>0</v>
      </c>
      <c r="AJ229" s="539"/>
      <c r="AK229" s="175"/>
      <c r="AL229" s="176"/>
      <c r="AM229" s="172"/>
      <c r="AN229" s="169"/>
      <c r="AO229" s="169"/>
      <c r="AP229" s="549">
        <f t="shared" si="176"/>
        <v>0</v>
      </c>
      <c r="AQ229" s="539"/>
      <c r="AR229" s="175"/>
      <c r="AS229" s="176"/>
      <c r="AT229" s="172"/>
      <c r="AU229" s="169"/>
      <c r="AV229" s="169"/>
      <c r="AW229" s="549">
        <f t="shared" si="177"/>
        <v>0</v>
      </c>
      <c r="AX229" s="539"/>
      <c r="AY229" s="175"/>
      <c r="AZ229" s="176"/>
      <c r="BA229" s="172"/>
      <c r="BB229" s="169"/>
      <c r="BC229" s="169"/>
      <c r="BD229" s="549">
        <f t="shared" si="178"/>
        <v>0</v>
      </c>
      <c r="BE229" s="539"/>
      <c r="BF229" s="175"/>
      <c r="BG229" s="176"/>
      <c r="BH229" s="172"/>
      <c r="BI229" s="169"/>
      <c r="BJ229" s="169"/>
      <c r="BK229" s="549">
        <f t="shared" si="179"/>
        <v>0</v>
      </c>
      <c r="BL229" s="539"/>
      <c r="BM229" s="175"/>
      <c r="BN229" s="176"/>
      <c r="BO229" s="172"/>
      <c r="BP229" s="169"/>
      <c r="BQ229" s="169"/>
      <c r="BR229" s="549">
        <f t="shared" si="180"/>
        <v>0</v>
      </c>
      <c r="BS229" s="539"/>
      <c r="BT229" s="175"/>
      <c r="BU229" s="176"/>
      <c r="BV229" s="172"/>
      <c r="BW229" s="169"/>
      <c r="BX229" s="169"/>
      <c r="BY229" s="549">
        <f t="shared" si="181"/>
        <v>0</v>
      </c>
      <c r="BZ229" s="539"/>
      <c r="CA229" s="175"/>
      <c r="CB229" s="176"/>
      <c r="CC229" s="172"/>
      <c r="CD229" s="169"/>
      <c r="CE229" s="169"/>
      <c r="CF229" s="549">
        <f t="shared" si="182"/>
        <v>0</v>
      </c>
      <c r="CG229" s="539"/>
      <c r="CH229" s="175"/>
      <c r="CI229" s="176"/>
      <c r="CJ229" s="172"/>
      <c r="CK229" s="169"/>
      <c r="CL229" s="169"/>
      <c r="CM229" s="549">
        <f t="shared" si="183"/>
        <v>0</v>
      </c>
      <c r="CN229" s="539"/>
      <c r="CO229" s="175"/>
      <c r="CP229" s="176"/>
      <c r="CQ229" s="172"/>
      <c r="CR229" s="169"/>
      <c r="CS229" s="169"/>
      <c r="CT229" s="549">
        <f t="shared" si="184"/>
        <v>0</v>
      </c>
      <c r="CU229" s="539"/>
      <c r="CV229" s="175"/>
      <c r="CW229" s="176"/>
      <c r="CX229" s="361"/>
      <c r="CY229" s="108"/>
      <c r="CZ229" s="108"/>
      <c r="DA229" s="549">
        <f t="shared" si="185"/>
        <v>0</v>
      </c>
      <c r="DB229" s="539"/>
      <c r="DC229" s="439"/>
      <c r="DD229" s="439"/>
      <c r="DE229" s="108"/>
      <c r="DF229" s="108"/>
      <c r="DG229" s="108"/>
      <c r="DH229" s="549">
        <f t="shared" si="186"/>
        <v>0</v>
      </c>
      <c r="DI229" s="539"/>
      <c r="DJ229" s="439"/>
      <c r="DK229" s="440"/>
      <c r="DL229" s="555">
        <f t="shared" ca="1" si="190"/>
        <v>0</v>
      </c>
      <c r="DM229" s="539">
        <f>DN229*Довідники!$H$2</f>
        <v>0</v>
      </c>
      <c r="DN229" s="549">
        <f t="shared" si="191"/>
        <v>0</v>
      </c>
      <c r="DO229" s="541" t="str">
        <f t="shared" si="187"/>
        <v xml:space="preserve"> </v>
      </c>
      <c r="DP229" s="556" t="str">
        <f>IF(OR(DO229&lt;Довідники!$J$3, DO229&gt;Довідники!$K$3), "!", "")</f>
        <v>!</v>
      </c>
      <c r="DQ229" s="557"/>
      <c r="DR229" s="558" t="str">
        <f t="shared" si="192"/>
        <v/>
      </c>
      <c r="DS229" s="528"/>
      <c r="DT229" s="555"/>
      <c r="DU229" s="539"/>
      <c r="DV229" s="539"/>
      <c r="DW229" s="540"/>
      <c r="DX229" s="557"/>
      <c r="DY229" s="568"/>
      <c r="DZ229" s="569"/>
      <c r="EA229" s="570"/>
      <c r="ED229" s="91" t="e">
        <f t="shared" ca="1" si="161"/>
        <v>#NAME?</v>
      </c>
      <c r="EE229" s="91" t="e">
        <f t="shared" ca="1" si="162"/>
        <v>#NAME?</v>
      </c>
      <c r="EF229" s="91" t="e">
        <f t="shared" ca="1" si="163"/>
        <v>#NAME?</v>
      </c>
      <c r="EG229" s="91" t="e">
        <f t="shared" ca="1" si="164"/>
        <v>#NAME?</v>
      </c>
      <c r="EH229" s="91" t="e">
        <f t="shared" ca="1" si="165"/>
        <v>#NAME?</v>
      </c>
      <c r="EI229" s="91" t="e">
        <f t="shared" ca="1" si="166"/>
        <v>#NAME?</v>
      </c>
      <c r="EJ229" s="91" t="e">
        <f t="shared" ca="1" si="167"/>
        <v>#NAME?</v>
      </c>
      <c r="EL229" s="207" t="str">
        <f t="shared" ca="1" si="134"/>
        <v/>
      </c>
      <c r="EM229" s="91" t="str">
        <f t="shared" si="188"/>
        <v/>
      </c>
      <c r="EN229" s="91" t="str" cm="1">
        <f t="array" ref="EN229">IF(OR(SUM(ISTEXT(R229:T229)*1,ISNUMBER(W229:X229)*1)&gt;0,SUM(ISTEXT(Y229:AA229)*1,ISNUMBER(AD229:AE229)*1)&gt;0,SUM(ISTEXT(AF229:AH229)*1,ISNUMBER(AK229:AL229)*1)&gt;0,SUM(ISTEXT(AM229:AO229)*1,ISNUMBER(AR229:AS229)*1)&gt;0,SUM(ISTEXT(AT229:AV229)*1,ISNUMBER(AY229:AZ229)*1)&gt;0,SUM(ISTEXT(BA229:BC229)*1,ISNUMBER(BF229:BG229)*1)&gt;0,SUM(ISTEXT(BH229:BJ229)*1,ISNUMBER(BM229:BN229)*1)&gt;0,SUM(ISTEXT(BO229:BQ229)*1,ISNUMBER(BT229:BU229)*1)&gt;0,SUM(ISTEXT(BV229:BX229)*1,ISNUMBER(CA229:CB229)*1)&gt;0,SUM(ISTEXT(CC229:CE229)*1,ISNUMBER(CH229:CI229)*1)&gt;0,SUM(ISTEXT(CJ229:CL229)*1,ISNUMBER(CO229:CP229)*1)&gt;0,SUM(ISTEXT(CQ229:CS229)*1,ISNUMBER(CV229:CW229)*1)&gt;0),"!","")</f>
        <v/>
      </c>
      <c r="EO229" s="91" t="e">
        <f t="shared" ca="1" si="189"/>
        <v>#NAME?</v>
      </c>
      <c r="EP229" s="74" t="e">
        <f t="shared" ca="1" si="168"/>
        <v>#NAME?</v>
      </c>
    </row>
    <row r="230" spans="1:146" hidden="1" x14ac:dyDescent="0.2">
      <c r="A230" s="528" t="e">
        <f ca="1">IF(AND(TRIM($B230)&lt;&gt;"",$E230&lt;&gt;"",$EP230=""),MAX($A$216:A229)+1,"")</f>
        <v>#NAME?</v>
      </c>
      <c r="B230" s="312"/>
      <c r="C230" s="531" t="str">
        <f>IF(ISBLANK(D230)=FALSE,VLOOKUP(D230,Довідники!$B$2:$C$45,2,FALSE),"")</f>
        <v/>
      </c>
      <c r="D230" s="410"/>
      <c r="E230" s="313"/>
      <c r="F230" s="538" t="str">
        <f>_xlfn.CONCAT(IF($X230=Довідники!$E$4,$R$4&amp;",",""),IF($AE230=Довідники!$E$4,$Y$4&amp;",",""),IF($AL230=Довідники!$E$4,$AF$4&amp;",",""),IF($AS230=Довідники!$E$4,$AM$4&amp;",",""),IF($AZ230=Довідники!$E$4,$AT$4&amp;",",""),IF($BG230=Довідники!$E$4,$BA$4&amp;",",""),IF($BN230=Довідники!$E$4,$BH$4&amp;",",""),IF($BU230=Довідники!$E$4,$BO$4&amp;",",""),IF($CB230=Довідники!$E$4,$BV$4&amp;",",""),IF($CI230=Довідники!$E$4,$CC$4&amp;",",""),IF($CP230=Довідники!$E$4,$CJ$4&amp;",",""),IF($CW230=Довідники!$E$4,$CQ$4&amp;",",""),IF($DD230=Довідники!$E$4,$CX$4&amp;",",""),IF($DK230=Довідники!$E$4,$DE$4&amp;",",""))</f>
        <v/>
      </c>
      <c r="G230" s="538" t="str">
        <f>_xlfn.CONCAT(IF($X230=Довідники!$E$3,$R$4&amp;",",""),IF($X230=Довідники!$E$5,$R$4&amp;"*,",""),IF($AE230=Довідники!$E$3,$Y$4&amp;",",""),IF($AE230=Довідники!$E$5,$Y$4&amp;"*,",""),IF($AL230=Довідники!$E$3,$AF$4&amp;",",""),IF($AL230=Довідники!$E$5,$AF$4&amp;"*,",""),IF($AS230=Довідники!$E$3,$AM$4&amp;",",""),IF($AS230=Довідники!$E$5,$AM$4&amp;"*,",""),IF($AZ230=Довідники!$E$3,$AT$4&amp;",",""),IF($AZ230=Довідники!$E$5,$AT$4&amp;"*,",""),IF($BG230=Довідники!$E$3,$BA$4&amp;",",""),IF($BG230=Довідники!$E$5,$BA$4&amp;"*,",""),IF($BN230=Довідники!$E$3,$BH$4&amp;",",""),IF($BN230=Довідники!$E$5,$BH$4&amp;"*,",""),IF($BU230=Довідники!$E$3,$BO$4&amp;",",""),IF($BU230=Довідники!$E$5,$BO$4&amp;"*,",""),IF($CB230=Довідники!$E$3,$BV$4&amp;",",""),IF($CB230=Довідники!$E$5,$BV$4&amp;"*,",""),IF($CI230=Довідники!$E$3,$CC$4&amp;",",""),IF($CI230=Довідники!$E$5,$CC$4&amp;"*,",""),IF($CP230=Довідники!$E$3,$CJ$4&amp;",",""),IF($CP230=Довідники!$E$5,$CJ$4&amp;"*,",""),IF($CW230=Довідники!$E$3,$CQ$4&amp;",",""),IF($CW230=Довідники!$E$5,$CQ$4&amp;"*,",""),IF($DD230=Довідники!$E$3,$CX$4&amp;",",""),IF($DD230=Довідники!$E$5,$CX$4&amp;"*,",""),IF($DK230=Довідники!$E$3,$DE$4&amp;",",""),IF($DK230=Довідники!$E$5,$DE$4&amp;"*,",""))</f>
        <v/>
      </c>
      <c r="H230" s="538" t="str">
        <f>_xlfn.CONCAT(IF($W230=Довідники!$N$4,$R$4&amp;",",""),IF($AD230=Довідники!$N$4,$Y$4&amp;",",""),IF($AK230=Довідники!$N$4,$AF$4&amp;",",""),IF($AR230=Довідники!$N$4,$AM$4&amp;",",""),IF($AY230=Довідники!$N$4,$AT$4&amp;",",""),IF($BF230=Довідники!$N$4,$BA$4&amp;",",""),IF($BM230=Довідники!$N$4,$BH$4&amp;",",""),IF($BT230=Довідники!$N$4,$BO$4&amp;",",""),IF($CA230=Довідники!$N$4,$BV$4&amp;",",""),IF($CH230=Довідники!$N$4,$CC$4&amp;",",""),IF($CO230=Довідники!$N$4,$CJ$4&amp;",",""),IF($CV230=Довідники!$N$4,$CQ$4&amp;",",""),IF($DC230=Довідники!$N$4,$CX$4&amp;",",""),IF($DJ230=Довідники!$N$4,$DE$4&amp;",",""))</f>
        <v/>
      </c>
      <c r="I230" s="538" t="str">
        <f>_xlfn.CONCAT(IF($W230=Довідники!$N$3,$R$4&amp;",",""),IF($AD230=Довідники!$N$3,$Y$4&amp;",",""),IF($AK230=Довідники!$N$3,$AF$4&amp;",",""),IF($AR230=Довідники!$N$3,$AM$4&amp;",",""),IF($AY230=Довідники!$N$3,$AT$4&amp;",",""),IF($BF230=Довідники!$N$3,$BA$4&amp;",",""),IF($BM230=Довідники!$N$3,$BH$4&amp;",",""),IF($BT230=Довідники!$N$3,$BO$4&amp;",",""),IF($CA230=Довідники!$N$3,$BV$4&amp;",",""),IF($CH230=Довідники!$N$3,$CC$4&amp;",",""),IF($CO230=Довідники!$N$3,$CJ$4&amp;",",""),IF($CV230=Довідники!$N$3,$CQ$4&amp;",",""),IF($DC230=Довідники!$N$3,$CX$4&amp;",",""),IF($DJ230=Довідники!$N$3,$DE$4&amp;",",""))</f>
        <v/>
      </c>
      <c r="J230" s="538"/>
      <c r="K230" s="538"/>
      <c r="L230" s="538">
        <f t="shared" ca="1" si="156"/>
        <v>0</v>
      </c>
      <c r="M230" s="539">
        <f t="shared" ca="1" si="157"/>
        <v>0</v>
      </c>
      <c r="N230" s="539">
        <f t="shared" ca="1" si="158"/>
        <v>0</v>
      </c>
      <c r="O230" s="540">
        <f t="shared" ca="1" si="159"/>
        <v>0</v>
      </c>
      <c r="P230" s="541" t="str">
        <f t="shared" si="160"/>
        <v/>
      </c>
      <c r="Q230" s="542" t="str">
        <f>IF(IF(TRIM(P230)="",FALSE,OR($P230&lt;Довідники!$J$8,$P230&gt;Довідники!$K$8)),"!","")</f>
        <v/>
      </c>
      <c r="R230" s="172"/>
      <c r="S230" s="169"/>
      <c r="T230" s="169"/>
      <c r="U230" s="549">
        <f t="shared" si="173"/>
        <v>0</v>
      </c>
      <c r="V230" s="539"/>
      <c r="W230" s="175"/>
      <c r="X230" s="176"/>
      <c r="Y230" s="172"/>
      <c r="Z230" s="169"/>
      <c r="AA230" s="169"/>
      <c r="AB230" s="549">
        <f t="shared" si="174"/>
        <v>0</v>
      </c>
      <c r="AC230" s="539"/>
      <c r="AD230" s="175"/>
      <c r="AE230" s="176"/>
      <c r="AF230" s="172"/>
      <c r="AG230" s="169"/>
      <c r="AH230" s="169"/>
      <c r="AI230" s="549">
        <f t="shared" si="175"/>
        <v>0</v>
      </c>
      <c r="AJ230" s="539"/>
      <c r="AK230" s="175"/>
      <c r="AL230" s="176"/>
      <c r="AM230" s="172"/>
      <c r="AN230" s="169"/>
      <c r="AO230" s="169"/>
      <c r="AP230" s="549">
        <f t="shared" si="176"/>
        <v>0</v>
      </c>
      <c r="AQ230" s="539"/>
      <c r="AR230" s="175"/>
      <c r="AS230" s="176"/>
      <c r="AT230" s="172"/>
      <c r="AU230" s="169"/>
      <c r="AV230" s="169"/>
      <c r="AW230" s="549">
        <f t="shared" si="177"/>
        <v>0</v>
      </c>
      <c r="AX230" s="539"/>
      <c r="AY230" s="175"/>
      <c r="AZ230" s="176"/>
      <c r="BA230" s="172"/>
      <c r="BB230" s="169"/>
      <c r="BC230" s="169"/>
      <c r="BD230" s="549">
        <f t="shared" si="178"/>
        <v>0</v>
      </c>
      <c r="BE230" s="539"/>
      <c r="BF230" s="175"/>
      <c r="BG230" s="176"/>
      <c r="BH230" s="172"/>
      <c r="BI230" s="169"/>
      <c r="BJ230" s="169"/>
      <c r="BK230" s="549">
        <f t="shared" si="179"/>
        <v>0</v>
      </c>
      <c r="BL230" s="539"/>
      <c r="BM230" s="175"/>
      <c r="BN230" s="176"/>
      <c r="BO230" s="172"/>
      <c r="BP230" s="169"/>
      <c r="BQ230" s="169"/>
      <c r="BR230" s="549">
        <f t="shared" si="180"/>
        <v>0</v>
      </c>
      <c r="BS230" s="539"/>
      <c r="BT230" s="175"/>
      <c r="BU230" s="176"/>
      <c r="BV230" s="172"/>
      <c r="BW230" s="169"/>
      <c r="BX230" s="169"/>
      <c r="BY230" s="549">
        <f t="shared" si="181"/>
        <v>0</v>
      </c>
      <c r="BZ230" s="539"/>
      <c r="CA230" s="175"/>
      <c r="CB230" s="176"/>
      <c r="CC230" s="172"/>
      <c r="CD230" s="169"/>
      <c r="CE230" s="169"/>
      <c r="CF230" s="549">
        <f t="shared" si="182"/>
        <v>0</v>
      </c>
      <c r="CG230" s="539"/>
      <c r="CH230" s="175"/>
      <c r="CI230" s="176"/>
      <c r="CJ230" s="172"/>
      <c r="CK230" s="169"/>
      <c r="CL230" s="169"/>
      <c r="CM230" s="549">
        <f t="shared" si="183"/>
        <v>0</v>
      </c>
      <c r="CN230" s="539"/>
      <c r="CO230" s="175"/>
      <c r="CP230" s="176"/>
      <c r="CQ230" s="172"/>
      <c r="CR230" s="169"/>
      <c r="CS230" s="169"/>
      <c r="CT230" s="549">
        <f t="shared" si="184"/>
        <v>0</v>
      </c>
      <c r="CU230" s="539"/>
      <c r="CV230" s="175"/>
      <c r="CW230" s="176"/>
      <c r="CX230" s="361"/>
      <c r="CY230" s="108"/>
      <c r="CZ230" s="108"/>
      <c r="DA230" s="549">
        <f t="shared" si="185"/>
        <v>0</v>
      </c>
      <c r="DB230" s="539"/>
      <c r="DC230" s="439"/>
      <c r="DD230" s="439"/>
      <c r="DE230" s="108"/>
      <c r="DF230" s="108"/>
      <c r="DG230" s="108"/>
      <c r="DH230" s="549">
        <f t="shared" si="186"/>
        <v>0</v>
      </c>
      <c r="DI230" s="539"/>
      <c r="DJ230" s="439"/>
      <c r="DK230" s="440"/>
      <c r="DL230" s="555">
        <f t="shared" ca="1" si="190"/>
        <v>0</v>
      </c>
      <c r="DM230" s="539">
        <f>DN230*Довідники!$H$2</f>
        <v>0</v>
      </c>
      <c r="DN230" s="549">
        <f t="shared" si="191"/>
        <v>0</v>
      </c>
      <c r="DO230" s="541" t="str">
        <f t="shared" si="187"/>
        <v xml:space="preserve"> </v>
      </c>
      <c r="DP230" s="556" t="str">
        <f>IF(OR(DO230&lt;Довідники!$J$3, DO230&gt;Довідники!$K$3), "!", "")</f>
        <v>!</v>
      </c>
      <c r="DQ230" s="557"/>
      <c r="DR230" s="558" t="str">
        <f t="shared" si="192"/>
        <v/>
      </c>
      <c r="DS230" s="528"/>
      <c r="DT230" s="555"/>
      <c r="DU230" s="539"/>
      <c r="DV230" s="539"/>
      <c r="DW230" s="540"/>
      <c r="DX230" s="557"/>
      <c r="DY230" s="568"/>
      <c r="DZ230" s="569"/>
      <c r="EA230" s="570"/>
      <c r="ED230" s="91" t="e">
        <f t="shared" ca="1" si="161"/>
        <v>#NAME?</v>
      </c>
      <c r="EE230" s="91" t="e">
        <f t="shared" ca="1" si="162"/>
        <v>#NAME?</v>
      </c>
      <c r="EF230" s="91" t="e">
        <f t="shared" ca="1" si="163"/>
        <v>#NAME?</v>
      </c>
      <c r="EG230" s="91" t="e">
        <f t="shared" ca="1" si="164"/>
        <v>#NAME?</v>
      </c>
      <c r="EH230" s="91" t="e">
        <f t="shared" ca="1" si="165"/>
        <v>#NAME?</v>
      </c>
      <c r="EI230" s="91" t="e">
        <f t="shared" ca="1" si="166"/>
        <v>#NAME?</v>
      </c>
      <c r="EJ230" s="91" t="e">
        <f t="shared" ca="1" si="167"/>
        <v>#NAME?</v>
      </c>
      <c r="EL230" s="207" t="str">
        <f t="shared" ca="1" si="134"/>
        <v/>
      </c>
      <c r="EM230" s="91" t="str">
        <f t="shared" si="188"/>
        <v/>
      </c>
      <c r="EN230" s="91" t="str" cm="1">
        <f t="array" ref="EN230">IF(OR(SUM(ISTEXT(R230:T230)*1,ISNUMBER(W230:X230)*1)&gt;0,SUM(ISTEXT(Y230:AA230)*1,ISNUMBER(AD230:AE230)*1)&gt;0,SUM(ISTEXT(AF230:AH230)*1,ISNUMBER(AK230:AL230)*1)&gt;0,SUM(ISTEXT(AM230:AO230)*1,ISNUMBER(AR230:AS230)*1)&gt;0,SUM(ISTEXT(AT230:AV230)*1,ISNUMBER(AY230:AZ230)*1)&gt;0,SUM(ISTEXT(BA230:BC230)*1,ISNUMBER(BF230:BG230)*1)&gt;0,SUM(ISTEXT(BH230:BJ230)*1,ISNUMBER(BM230:BN230)*1)&gt;0,SUM(ISTEXT(BO230:BQ230)*1,ISNUMBER(BT230:BU230)*1)&gt;0,SUM(ISTEXT(BV230:BX230)*1,ISNUMBER(CA230:CB230)*1)&gt;0,SUM(ISTEXT(CC230:CE230)*1,ISNUMBER(CH230:CI230)*1)&gt;0,SUM(ISTEXT(CJ230:CL230)*1,ISNUMBER(CO230:CP230)*1)&gt;0,SUM(ISTEXT(CQ230:CS230)*1,ISNUMBER(CV230:CW230)*1)&gt;0),"!","")</f>
        <v/>
      </c>
      <c r="EO230" s="91" t="e">
        <f t="shared" ca="1" si="189"/>
        <v>#NAME?</v>
      </c>
      <c r="EP230" s="74" t="e">
        <f t="shared" ca="1" si="168"/>
        <v>#NAME?</v>
      </c>
    </row>
    <row r="231" spans="1:146" hidden="1" x14ac:dyDescent="0.2">
      <c r="A231" s="528" t="e">
        <f ca="1">IF(AND(TRIM($B231)&lt;&gt;"",$E231&lt;&gt;"",$EP231=""),MAX($A$216:A230)+1,"")</f>
        <v>#NAME?</v>
      </c>
      <c r="B231" s="312"/>
      <c r="C231" s="531" t="str">
        <f>IF(ISBLANK(D231)=FALSE,VLOOKUP(D231,Довідники!$B$2:$C$45,2,FALSE),"")</f>
        <v/>
      </c>
      <c r="D231" s="410"/>
      <c r="E231" s="313"/>
      <c r="F231" s="538" t="str">
        <f>_xlfn.CONCAT(IF($X231=Довідники!$E$4,$R$4&amp;",",""),IF($AE231=Довідники!$E$4,$Y$4&amp;",",""),IF($AL231=Довідники!$E$4,$AF$4&amp;",",""),IF($AS231=Довідники!$E$4,$AM$4&amp;",",""),IF($AZ231=Довідники!$E$4,$AT$4&amp;",",""),IF($BG231=Довідники!$E$4,$BA$4&amp;",",""),IF($BN231=Довідники!$E$4,$BH$4&amp;",",""),IF($BU231=Довідники!$E$4,$BO$4&amp;",",""),IF($CB231=Довідники!$E$4,$BV$4&amp;",",""),IF($CI231=Довідники!$E$4,$CC$4&amp;",",""),IF($CP231=Довідники!$E$4,$CJ$4&amp;",",""),IF($CW231=Довідники!$E$4,$CQ$4&amp;",",""),IF($DD231=Довідники!$E$4,$CX$4&amp;",",""),IF($DK231=Довідники!$E$4,$DE$4&amp;",",""))</f>
        <v/>
      </c>
      <c r="G231" s="538" t="str">
        <f>_xlfn.CONCAT(IF($X231=Довідники!$E$3,$R$4&amp;",",""),IF($X231=Довідники!$E$5,$R$4&amp;"*,",""),IF($AE231=Довідники!$E$3,$Y$4&amp;",",""),IF($AE231=Довідники!$E$5,$Y$4&amp;"*,",""),IF($AL231=Довідники!$E$3,$AF$4&amp;",",""),IF($AL231=Довідники!$E$5,$AF$4&amp;"*,",""),IF($AS231=Довідники!$E$3,$AM$4&amp;",",""),IF($AS231=Довідники!$E$5,$AM$4&amp;"*,",""),IF($AZ231=Довідники!$E$3,$AT$4&amp;",",""),IF($AZ231=Довідники!$E$5,$AT$4&amp;"*,",""),IF($BG231=Довідники!$E$3,$BA$4&amp;",",""),IF($BG231=Довідники!$E$5,$BA$4&amp;"*,",""),IF($BN231=Довідники!$E$3,$BH$4&amp;",",""),IF($BN231=Довідники!$E$5,$BH$4&amp;"*,",""),IF($BU231=Довідники!$E$3,$BO$4&amp;",",""),IF($BU231=Довідники!$E$5,$BO$4&amp;"*,",""),IF($CB231=Довідники!$E$3,$BV$4&amp;",",""),IF($CB231=Довідники!$E$5,$BV$4&amp;"*,",""),IF($CI231=Довідники!$E$3,$CC$4&amp;",",""),IF($CI231=Довідники!$E$5,$CC$4&amp;"*,",""),IF($CP231=Довідники!$E$3,$CJ$4&amp;",",""),IF($CP231=Довідники!$E$5,$CJ$4&amp;"*,",""),IF($CW231=Довідники!$E$3,$CQ$4&amp;",",""),IF($CW231=Довідники!$E$5,$CQ$4&amp;"*,",""),IF($DD231=Довідники!$E$3,$CX$4&amp;",",""),IF($DD231=Довідники!$E$5,$CX$4&amp;"*,",""),IF($DK231=Довідники!$E$3,$DE$4&amp;",",""),IF($DK231=Довідники!$E$5,$DE$4&amp;"*,",""))</f>
        <v/>
      </c>
      <c r="H231" s="538" t="str">
        <f>_xlfn.CONCAT(IF($W231=Довідники!$N$4,$R$4&amp;",",""),IF($AD231=Довідники!$N$4,$Y$4&amp;",",""),IF($AK231=Довідники!$N$4,$AF$4&amp;",",""),IF($AR231=Довідники!$N$4,$AM$4&amp;",",""),IF($AY231=Довідники!$N$4,$AT$4&amp;",",""),IF($BF231=Довідники!$N$4,$BA$4&amp;",",""),IF($BM231=Довідники!$N$4,$BH$4&amp;",",""),IF($BT231=Довідники!$N$4,$BO$4&amp;",",""),IF($CA231=Довідники!$N$4,$BV$4&amp;",",""),IF($CH231=Довідники!$N$4,$CC$4&amp;",",""),IF($CO231=Довідники!$N$4,$CJ$4&amp;",",""),IF($CV231=Довідники!$N$4,$CQ$4&amp;",",""),IF($DC231=Довідники!$N$4,$CX$4&amp;",",""),IF($DJ231=Довідники!$N$4,$DE$4&amp;",",""))</f>
        <v/>
      </c>
      <c r="I231" s="538" t="str">
        <f>_xlfn.CONCAT(IF($W231=Довідники!$N$3,$R$4&amp;",",""),IF($AD231=Довідники!$N$3,$Y$4&amp;",",""),IF($AK231=Довідники!$N$3,$AF$4&amp;",",""),IF($AR231=Довідники!$N$3,$AM$4&amp;",",""),IF($AY231=Довідники!$N$3,$AT$4&amp;",",""),IF($BF231=Довідники!$N$3,$BA$4&amp;",",""),IF($BM231=Довідники!$N$3,$BH$4&amp;",",""),IF($BT231=Довідники!$N$3,$BO$4&amp;",",""),IF($CA231=Довідники!$N$3,$BV$4&amp;",",""),IF($CH231=Довідники!$N$3,$CC$4&amp;",",""),IF($CO231=Довідники!$N$3,$CJ$4&amp;",",""),IF($CV231=Довідники!$N$3,$CQ$4&amp;",",""),IF($DC231=Довідники!$N$3,$CX$4&amp;",",""),IF($DJ231=Довідники!$N$3,$DE$4&amp;",",""))</f>
        <v/>
      </c>
      <c r="J231" s="538"/>
      <c r="K231" s="538"/>
      <c r="L231" s="538">
        <f t="shared" ca="1" si="156"/>
        <v>0</v>
      </c>
      <c r="M231" s="539">
        <f t="shared" ca="1" si="157"/>
        <v>0</v>
      </c>
      <c r="N231" s="539">
        <f t="shared" ca="1" si="158"/>
        <v>0</v>
      </c>
      <c r="O231" s="540">
        <f t="shared" ca="1" si="159"/>
        <v>0</v>
      </c>
      <c r="P231" s="541" t="str">
        <f t="shared" si="160"/>
        <v/>
      </c>
      <c r="Q231" s="542" t="str">
        <f>IF(IF(TRIM(P231)="",FALSE,OR($P231&lt;Довідники!$J$8,$P231&gt;Довідники!$K$8)),"!","")</f>
        <v/>
      </c>
      <c r="R231" s="172"/>
      <c r="S231" s="169"/>
      <c r="T231" s="169"/>
      <c r="U231" s="549">
        <f t="shared" si="173"/>
        <v>0</v>
      </c>
      <c r="V231" s="539"/>
      <c r="W231" s="175"/>
      <c r="X231" s="176"/>
      <c r="Y231" s="172"/>
      <c r="Z231" s="169"/>
      <c r="AA231" s="169"/>
      <c r="AB231" s="549">
        <f t="shared" si="174"/>
        <v>0</v>
      </c>
      <c r="AC231" s="539"/>
      <c r="AD231" s="175"/>
      <c r="AE231" s="176"/>
      <c r="AF231" s="172"/>
      <c r="AG231" s="169"/>
      <c r="AH231" s="169"/>
      <c r="AI231" s="549">
        <f t="shared" si="175"/>
        <v>0</v>
      </c>
      <c r="AJ231" s="539"/>
      <c r="AK231" s="175"/>
      <c r="AL231" s="176"/>
      <c r="AM231" s="172"/>
      <c r="AN231" s="169"/>
      <c r="AO231" s="169"/>
      <c r="AP231" s="549">
        <f t="shared" si="176"/>
        <v>0</v>
      </c>
      <c r="AQ231" s="539"/>
      <c r="AR231" s="175"/>
      <c r="AS231" s="176"/>
      <c r="AT231" s="172"/>
      <c r="AU231" s="169"/>
      <c r="AV231" s="169"/>
      <c r="AW231" s="549">
        <f t="shared" si="177"/>
        <v>0</v>
      </c>
      <c r="AX231" s="539"/>
      <c r="AY231" s="175"/>
      <c r="AZ231" s="176"/>
      <c r="BA231" s="172"/>
      <c r="BB231" s="169"/>
      <c r="BC231" s="169"/>
      <c r="BD231" s="549">
        <f t="shared" si="178"/>
        <v>0</v>
      </c>
      <c r="BE231" s="539"/>
      <c r="BF231" s="175"/>
      <c r="BG231" s="176"/>
      <c r="BH231" s="172"/>
      <c r="BI231" s="169"/>
      <c r="BJ231" s="169"/>
      <c r="BK231" s="549">
        <f t="shared" si="179"/>
        <v>0</v>
      </c>
      <c r="BL231" s="539"/>
      <c r="BM231" s="175"/>
      <c r="BN231" s="176"/>
      <c r="BO231" s="172"/>
      <c r="BP231" s="169"/>
      <c r="BQ231" s="169"/>
      <c r="BR231" s="549">
        <f t="shared" si="180"/>
        <v>0</v>
      </c>
      <c r="BS231" s="539"/>
      <c r="BT231" s="175"/>
      <c r="BU231" s="176"/>
      <c r="BV231" s="172"/>
      <c r="BW231" s="169"/>
      <c r="BX231" s="169"/>
      <c r="BY231" s="549">
        <f t="shared" si="181"/>
        <v>0</v>
      </c>
      <c r="BZ231" s="539"/>
      <c r="CA231" s="175"/>
      <c r="CB231" s="176"/>
      <c r="CC231" s="172"/>
      <c r="CD231" s="169"/>
      <c r="CE231" s="169"/>
      <c r="CF231" s="549">
        <f t="shared" si="182"/>
        <v>0</v>
      </c>
      <c r="CG231" s="539"/>
      <c r="CH231" s="175"/>
      <c r="CI231" s="176"/>
      <c r="CJ231" s="172"/>
      <c r="CK231" s="169"/>
      <c r="CL231" s="169"/>
      <c r="CM231" s="549">
        <f t="shared" si="183"/>
        <v>0</v>
      </c>
      <c r="CN231" s="539"/>
      <c r="CO231" s="175"/>
      <c r="CP231" s="176"/>
      <c r="CQ231" s="172"/>
      <c r="CR231" s="169"/>
      <c r="CS231" s="169"/>
      <c r="CT231" s="549">
        <f t="shared" si="184"/>
        <v>0</v>
      </c>
      <c r="CU231" s="539"/>
      <c r="CV231" s="175"/>
      <c r="CW231" s="176"/>
      <c r="CX231" s="361"/>
      <c r="CY231" s="108"/>
      <c r="CZ231" s="108"/>
      <c r="DA231" s="549">
        <f t="shared" si="185"/>
        <v>0</v>
      </c>
      <c r="DB231" s="539"/>
      <c r="DC231" s="439"/>
      <c r="DD231" s="439"/>
      <c r="DE231" s="108"/>
      <c r="DF231" s="108"/>
      <c r="DG231" s="108"/>
      <c r="DH231" s="549">
        <f t="shared" si="186"/>
        <v>0</v>
      </c>
      <c r="DI231" s="539"/>
      <c r="DJ231" s="439"/>
      <c r="DK231" s="440"/>
      <c r="DL231" s="555">
        <f t="shared" ca="1" si="190"/>
        <v>0</v>
      </c>
      <c r="DM231" s="539">
        <f>DN231*Довідники!$H$2</f>
        <v>0</v>
      </c>
      <c r="DN231" s="549">
        <f t="shared" si="191"/>
        <v>0</v>
      </c>
      <c r="DO231" s="541" t="str">
        <f t="shared" si="187"/>
        <v xml:space="preserve"> </v>
      </c>
      <c r="DP231" s="556" t="str">
        <f>IF(OR(DO231&lt;Довідники!$J$3, DO231&gt;Довідники!$K$3), "!", "")</f>
        <v>!</v>
      </c>
      <c r="DQ231" s="557"/>
      <c r="DR231" s="558" t="str">
        <f t="shared" si="192"/>
        <v/>
      </c>
      <c r="DS231" s="528"/>
      <c r="DT231" s="555"/>
      <c r="DU231" s="539"/>
      <c r="DV231" s="539"/>
      <c r="DW231" s="540"/>
      <c r="DX231" s="557"/>
      <c r="DY231" s="568"/>
      <c r="DZ231" s="569"/>
      <c r="EA231" s="570"/>
      <c r="ED231" s="91" t="e">
        <f t="shared" ca="1" si="161"/>
        <v>#NAME?</v>
      </c>
      <c r="EE231" s="91" t="e">
        <f t="shared" ca="1" si="162"/>
        <v>#NAME?</v>
      </c>
      <c r="EF231" s="91" t="e">
        <f t="shared" ca="1" si="163"/>
        <v>#NAME?</v>
      </c>
      <c r="EG231" s="91" t="e">
        <f t="shared" ca="1" si="164"/>
        <v>#NAME?</v>
      </c>
      <c r="EH231" s="91" t="e">
        <f t="shared" ca="1" si="165"/>
        <v>#NAME?</v>
      </c>
      <c r="EI231" s="91" t="e">
        <f t="shared" ca="1" si="166"/>
        <v>#NAME?</v>
      </c>
      <c r="EJ231" s="91" t="e">
        <f t="shared" ca="1" si="167"/>
        <v>#NAME?</v>
      </c>
      <c r="EL231" s="207" t="str">
        <f t="shared" ca="1" si="134"/>
        <v/>
      </c>
      <c r="EM231" s="91" t="str">
        <f t="shared" si="188"/>
        <v/>
      </c>
      <c r="EN231" s="91" t="str" cm="1">
        <f t="array" ref="EN231">IF(OR(SUM(ISTEXT(R231:T231)*1,ISNUMBER(W231:X231)*1)&gt;0,SUM(ISTEXT(Y231:AA231)*1,ISNUMBER(AD231:AE231)*1)&gt;0,SUM(ISTEXT(AF231:AH231)*1,ISNUMBER(AK231:AL231)*1)&gt;0,SUM(ISTEXT(AM231:AO231)*1,ISNUMBER(AR231:AS231)*1)&gt;0,SUM(ISTEXT(AT231:AV231)*1,ISNUMBER(AY231:AZ231)*1)&gt;0,SUM(ISTEXT(BA231:BC231)*1,ISNUMBER(BF231:BG231)*1)&gt;0,SUM(ISTEXT(BH231:BJ231)*1,ISNUMBER(BM231:BN231)*1)&gt;0,SUM(ISTEXT(BO231:BQ231)*1,ISNUMBER(BT231:BU231)*1)&gt;0,SUM(ISTEXT(BV231:BX231)*1,ISNUMBER(CA231:CB231)*1)&gt;0,SUM(ISTEXT(CC231:CE231)*1,ISNUMBER(CH231:CI231)*1)&gt;0,SUM(ISTEXT(CJ231:CL231)*1,ISNUMBER(CO231:CP231)*1)&gt;0,SUM(ISTEXT(CQ231:CS231)*1,ISNUMBER(CV231:CW231)*1)&gt;0),"!","")</f>
        <v/>
      </c>
      <c r="EO231" s="91" t="e">
        <f t="shared" ca="1" si="189"/>
        <v>#NAME?</v>
      </c>
      <c r="EP231" s="74" t="e">
        <f t="shared" ca="1" si="168"/>
        <v>#NAME?</v>
      </c>
    </row>
    <row r="232" spans="1:146" hidden="1" x14ac:dyDescent="0.2">
      <c r="A232" s="528" t="e">
        <f ca="1">IF(AND(TRIM($B232)&lt;&gt;"",$E232&lt;&gt;"",$EP232=""),MAX($A$216:A231)+1,"")</f>
        <v>#NAME?</v>
      </c>
      <c r="B232" s="312"/>
      <c r="C232" s="531" t="str">
        <f>IF(ISBLANK(D232)=FALSE,VLOOKUP(D232,Довідники!$B$2:$C$45,2,FALSE),"")</f>
        <v/>
      </c>
      <c r="D232" s="410"/>
      <c r="E232" s="313"/>
      <c r="F232" s="538" t="str">
        <f>_xlfn.CONCAT(IF($X232=Довідники!$E$4,$R$4&amp;",",""),IF($AE232=Довідники!$E$4,$Y$4&amp;",",""),IF($AL232=Довідники!$E$4,$AF$4&amp;",",""),IF($AS232=Довідники!$E$4,$AM$4&amp;",",""),IF($AZ232=Довідники!$E$4,$AT$4&amp;",",""),IF($BG232=Довідники!$E$4,$BA$4&amp;",",""),IF($BN232=Довідники!$E$4,$BH$4&amp;",",""),IF($BU232=Довідники!$E$4,$BO$4&amp;",",""),IF($CB232=Довідники!$E$4,$BV$4&amp;",",""),IF($CI232=Довідники!$E$4,$CC$4&amp;",",""),IF($CP232=Довідники!$E$4,$CJ$4&amp;",",""),IF($CW232=Довідники!$E$4,$CQ$4&amp;",",""),IF($DD232=Довідники!$E$4,$CX$4&amp;",",""),IF($DK232=Довідники!$E$4,$DE$4&amp;",",""))</f>
        <v/>
      </c>
      <c r="G232" s="538" t="str">
        <f>_xlfn.CONCAT(IF($X232=Довідники!$E$3,$R$4&amp;",",""),IF($X232=Довідники!$E$5,$R$4&amp;"*,",""),IF($AE232=Довідники!$E$3,$Y$4&amp;",",""),IF($AE232=Довідники!$E$5,$Y$4&amp;"*,",""),IF($AL232=Довідники!$E$3,$AF$4&amp;",",""),IF($AL232=Довідники!$E$5,$AF$4&amp;"*,",""),IF($AS232=Довідники!$E$3,$AM$4&amp;",",""),IF($AS232=Довідники!$E$5,$AM$4&amp;"*,",""),IF($AZ232=Довідники!$E$3,$AT$4&amp;",",""),IF($AZ232=Довідники!$E$5,$AT$4&amp;"*,",""),IF($BG232=Довідники!$E$3,$BA$4&amp;",",""),IF($BG232=Довідники!$E$5,$BA$4&amp;"*,",""),IF($BN232=Довідники!$E$3,$BH$4&amp;",",""),IF($BN232=Довідники!$E$5,$BH$4&amp;"*,",""),IF($BU232=Довідники!$E$3,$BO$4&amp;",",""),IF($BU232=Довідники!$E$5,$BO$4&amp;"*,",""),IF($CB232=Довідники!$E$3,$BV$4&amp;",",""),IF($CB232=Довідники!$E$5,$BV$4&amp;"*,",""),IF($CI232=Довідники!$E$3,$CC$4&amp;",",""),IF($CI232=Довідники!$E$5,$CC$4&amp;"*,",""),IF($CP232=Довідники!$E$3,$CJ$4&amp;",",""),IF($CP232=Довідники!$E$5,$CJ$4&amp;"*,",""),IF($CW232=Довідники!$E$3,$CQ$4&amp;",",""),IF($CW232=Довідники!$E$5,$CQ$4&amp;"*,",""),IF($DD232=Довідники!$E$3,$CX$4&amp;",",""),IF($DD232=Довідники!$E$5,$CX$4&amp;"*,",""),IF($DK232=Довідники!$E$3,$DE$4&amp;",",""),IF($DK232=Довідники!$E$5,$DE$4&amp;"*,",""))</f>
        <v/>
      </c>
      <c r="H232" s="538" t="str">
        <f>_xlfn.CONCAT(IF($W232=Довідники!$N$4,$R$4&amp;",",""),IF($AD232=Довідники!$N$4,$Y$4&amp;",",""),IF($AK232=Довідники!$N$4,$AF$4&amp;",",""),IF($AR232=Довідники!$N$4,$AM$4&amp;",",""),IF($AY232=Довідники!$N$4,$AT$4&amp;",",""),IF($BF232=Довідники!$N$4,$BA$4&amp;",",""),IF($BM232=Довідники!$N$4,$BH$4&amp;",",""),IF($BT232=Довідники!$N$4,$BO$4&amp;",",""),IF($CA232=Довідники!$N$4,$BV$4&amp;",",""),IF($CH232=Довідники!$N$4,$CC$4&amp;",",""),IF($CO232=Довідники!$N$4,$CJ$4&amp;",",""),IF($CV232=Довідники!$N$4,$CQ$4&amp;",",""),IF($DC232=Довідники!$N$4,$CX$4&amp;",",""),IF($DJ232=Довідники!$N$4,$DE$4&amp;",",""))</f>
        <v/>
      </c>
      <c r="I232" s="538" t="str">
        <f>_xlfn.CONCAT(IF($W232=Довідники!$N$3,$R$4&amp;",",""),IF($AD232=Довідники!$N$3,$Y$4&amp;",",""),IF($AK232=Довідники!$N$3,$AF$4&amp;",",""),IF($AR232=Довідники!$N$3,$AM$4&amp;",",""),IF($AY232=Довідники!$N$3,$AT$4&amp;",",""),IF($BF232=Довідники!$N$3,$BA$4&amp;",",""),IF($BM232=Довідники!$N$3,$BH$4&amp;",",""),IF($BT232=Довідники!$N$3,$BO$4&amp;",",""),IF($CA232=Довідники!$N$3,$BV$4&amp;",",""),IF($CH232=Довідники!$N$3,$CC$4&amp;",",""),IF($CO232=Довідники!$N$3,$CJ$4&amp;",",""),IF($CV232=Довідники!$N$3,$CQ$4&amp;",",""),IF($DC232=Довідники!$N$3,$CX$4&amp;",",""),IF($DJ232=Довідники!$N$3,$DE$4&amp;",",""))</f>
        <v/>
      </c>
      <c r="J232" s="538"/>
      <c r="K232" s="538"/>
      <c r="L232" s="538">
        <f t="shared" ca="1" si="156"/>
        <v>0</v>
      </c>
      <c r="M232" s="539">
        <f t="shared" ca="1" si="157"/>
        <v>0</v>
      </c>
      <c r="N232" s="539">
        <f t="shared" ca="1" si="158"/>
        <v>0</v>
      </c>
      <c r="O232" s="540">
        <f t="shared" ca="1" si="159"/>
        <v>0</v>
      </c>
      <c r="P232" s="541" t="str">
        <f t="shared" si="160"/>
        <v/>
      </c>
      <c r="Q232" s="542" t="str">
        <f>IF(IF(TRIM(P232)="",FALSE,OR($P232&lt;Довідники!$J$8,$P232&gt;Довідники!$K$8)),"!","")</f>
        <v/>
      </c>
      <c r="R232" s="172"/>
      <c r="S232" s="169"/>
      <c r="T232" s="169"/>
      <c r="U232" s="549">
        <f t="shared" si="173"/>
        <v>0</v>
      </c>
      <c r="V232" s="539"/>
      <c r="W232" s="175"/>
      <c r="X232" s="176"/>
      <c r="Y232" s="172"/>
      <c r="Z232" s="169"/>
      <c r="AA232" s="169"/>
      <c r="AB232" s="549">
        <f t="shared" si="174"/>
        <v>0</v>
      </c>
      <c r="AC232" s="539"/>
      <c r="AD232" s="175"/>
      <c r="AE232" s="176"/>
      <c r="AF232" s="172"/>
      <c r="AG232" s="169"/>
      <c r="AH232" s="169"/>
      <c r="AI232" s="549">
        <f t="shared" si="175"/>
        <v>0</v>
      </c>
      <c r="AJ232" s="539"/>
      <c r="AK232" s="175"/>
      <c r="AL232" s="176"/>
      <c r="AM232" s="172"/>
      <c r="AN232" s="169"/>
      <c r="AO232" s="169"/>
      <c r="AP232" s="549">
        <f t="shared" si="176"/>
        <v>0</v>
      </c>
      <c r="AQ232" s="539"/>
      <c r="AR232" s="175"/>
      <c r="AS232" s="176"/>
      <c r="AT232" s="172"/>
      <c r="AU232" s="169"/>
      <c r="AV232" s="169"/>
      <c r="AW232" s="549">
        <f t="shared" si="177"/>
        <v>0</v>
      </c>
      <c r="AX232" s="539"/>
      <c r="AY232" s="175"/>
      <c r="AZ232" s="176"/>
      <c r="BA232" s="172"/>
      <c r="BB232" s="169"/>
      <c r="BC232" s="169"/>
      <c r="BD232" s="549">
        <f t="shared" si="178"/>
        <v>0</v>
      </c>
      <c r="BE232" s="539"/>
      <c r="BF232" s="175"/>
      <c r="BG232" s="176"/>
      <c r="BH232" s="172"/>
      <c r="BI232" s="169"/>
      <c r="BJ232" s="169"/>
      <c r="BK232" s="549">
        <f t="shared" si="179"/>
        <v>0</v>
      </c>
      <c r="BL232" s="539"/>
      <c r="BM232" s="175"/>
      <c r="BN232" s="176"/>
      <c r="BO232" s="172"/>
      <c r="BP232" s="169"/>
      <c r="BQ232" s="169"/>
      <c r="BR232" s="549">
        <f t="shared" si="180"/>
        <v>0</v>
      </c>
      <c r="BS232" s="539"/>
      <c r="BT232" s="175"/>
      <c r="BU232" s="176"/>
      <c r="BV232" s="172"/>
      <c r="BW232" s="169"/>
      <c r="BX232" s="169"/>
      <c r="BY232" s="549">
        <f t="shared" si="181"/>
        <v>0</v>
      </c>
      <c r="BZ232" s="539"/>
      <c r="CA232" s="175"/>
      <c r="CB232" s="176"/>
      <c r="CC232" s="172"/>
      <c r="CD232" s="169"/>
      <c r="CE232" s="169"/>
      <c r="CF232" s="549">
        <f t="shared" si="182"/>
        <v>0</v>
      </c>
      <c r="CG232" s="539"/>
      <c r="CH232" s="175"/>
      <c r="CI232" s="176"/>
      <c r="CJ232" s="172"/>
      <c r="CK232" s="169"/>
      <c r="CL232" s="169"/>
      <c r="CM232" s="549">
        <f t="shared" si="183"/>
        <v>0</v>
      </c>
      <c r="CN232" s="539"/>
      <c r="CO232" s="175"/>
      <c r="CP232" s="176"/>
      <c r="CQ232" s="172"/>
      <c r="CR232" s="169"/>
      <c r="CS232" s="169"/>
      <c r="CT232" s="549">
        <f t="shared" si="184"/>
        <v>0</v>
      </c>
      <c r="CU232" s="539"/>
      <c r="CV232" s="175"/>
      <c r="CW232" s="176"/>
      <c r="CX232" s="361"/>
      <c r="CY232" s="108"/>
      <c r="CZ232" s="108"/>
      <c r="DA232" s="549">
        <f t="shared" si="185"/>
        <v>0</v>
      </c>
      <c r="DB232" s="539"/>
      <c r="DC232" s="439"/>
      <c r="DD232" s="439"/>
      <c r="DE232" s="108"/>
      <c r="DF232" s="108"/>
      <c r="DG232" s="108"/>
      <c r="DH232" s="549">
        <f t="shared" si="186"/>
        <v>0</v>
      </c>
      <c r="DI232" s="539"/>
      <c r="DJ232" s="439"/>
      <c r="DK232" s="440"/>
      <c r="DL232" s="555">
        <f t="shared" ca="1" si="190"/>
        <v>0</v>
      </c>
      <c r="DM232" s="539">
        <f>DN232*Довідники!$H$2</f>
        <v>0</v>
      </c>
      <c r="DN232" s="549">
        <f t="shared" si="191"/>
        <v>0</v>
      </c>
      <c r="DO232" s="541" t="str">
        <f t="shared" si="187"/>
        <v xml:space="preserve"> </v>
      </c>
      <c r="DP232" s="556" t="str">
        <f>IF(OR(DO232&lt;Довідники!$J$3, DO232&gt;Довідники!$K$3), "!", "")</f>
        <v>!</v>
      </c>
      <c r="DQ232" s="557"/>
      <c r="DR232" s="558" t="str">
        <f t="shared" si="192"/>
        <v/>
      </c>
      <c r="DS232" s="528"/>
      <c r="DT232" s="555"/>
      <c r="DU232" s="539"/>
      <c r="DV232" s="539"/>
      <c r="DW232" s="540"/>
      <c r="DX232" s="557"/>
      <c r="DY232" s="568"/>
      <c r="DZ232" s="569"/>
      <c r="EA232" s="570"/>
      <c r="ED232" s="91" t="e">
        <f t="shared" ca="1" si="161"/>
        <v>#NAME?</v>
      </c>
      <c r="EE232" s="91" t="e">
        <f t="shared" ca="1" si="162"/>
        <v>#NAME?</v>
      </c>
      <c r="EF232" s="91" t="e">
        <f t="shared" ca="1" si="163"/>
        <v>#NAME?</v>
      </c>
      <c r="EG232" s="91" t="e">
        <f t="shared" ca="1" si="164"/>
        <v>#NAME?</v>
      </c>
      <c r="EH232" s="91" t="e">
        <f t="shared" ca="1" si="165"/>
        <v>#NAME?</v>
      </c>
      <c r="EI232" s="91" t="e">
        <f t="shared" ca="1" si="166"/>
        <v>#NAME?</v>
      </c>
      <c r="EJ232" s="91" t="e">
        <f t="shared" ca="1" si="167"/>
        <v>#NAME?</v>
      </c>
      <c r="EL232" s="207" t="str">
        <f t="shared" ca="1" si="134"/>
        <v/>
      </c>
      <c r="EM232" s="91" t="str">
        <f t="shared" si="188"/>
        <v/>
      </c>
      <c r="EN232" s="91" t="str" cm="1">
        <f t="array" ref="EN232">IF(OR(SUM(ISTEXT(R232:T232)*1,ISNUMBER(W232:X232)*1)&gt;0,SUM(ISTEXT(Y232:AA232)*1,ISNUMBER(AD232:AE232)*1)&gt;0,SUM(ISTEXT(AF232:AH232)*1,ISNUMBER(AK232:AL232)*1)&gt;0,SUM(ISTEXT(AM232:AO232)*1,ISNUMBER(AR232:AS232)*1)&gt;0,SUM(ISTEXT(AT232:AV232)*1,ISNUMBER(AY232:AZ232)*1)&gt;0,SUM(ISTEXT(BA232:BC232)*1,ISNUMBER(BF232:BG232)*1)&gt;0,SUM(ISTEXT(BH232:BJ232)*1,ISNUMBER(BM232:BN232)*1)&gt;0,SUM(ISTEXT(BO232:BQ232)*1,ISNUMBER(BT232:BU232)*1)&gt;0,SUM(ISTEXT(BV232:BX232)*1,ISNUMBER(CA232:CB232)*1)&gt;0,SUM(ISTEXT(CC232:CE232)*1,ISNUMBER(CH232:CI232)*1)&gt;0,SUM(ISTEXT(CJ232:CL232)*1,ISNUMBER(CO232:CP232)*1)&gt;0,SUM(ISTEXT(CQ232:CS232)*1,ISNUMBER(CV232:CW232)*1)&gt;0),"!","")</f>
        <v/>
      </c>
      <c r="EO232" s="91" t="e">
        <f t="shared" ca="1" si="189"/>
        <v>#NAME?</v>
      </c>
      <c r="EP232" s="74" t="e">
        <f t="shared" ca="1" si="168"/>
        <v>#NAME?</v>
      </c>
    </row>
    <row r="233" spans="1:146" hidden="1" x14ac:dyDescent="0.2">
      <c r="A233" s="528" t="e">
        <f ca="1">IF(AND(TRIM($B233)&lt;&gt;"",$E233&lt;&gt;"",$EP233=""),MAX($A$216:A232)+1,"")</f>
        <v>#NAME?</v>
      </c>
      <c r="B233" s="312"/>
      <c r="C233" s="531" t="str">
        <f>IF(ISBLANK(D233)=FALSE,VLOOKUP(D233,Довідники!$B$2:$C$45,2,FALSE),"")</f>
        <v/>
      </c>
      <c r="D233" s="410"/>
      <c r="E233" s="313"/>
      <c r="F233" s="538" t="str">
        <f>_xlfn.CONCAT(IF($X233=Довідники!$E$4,$R$4&amp;",",""),IF($AE233=Довідники!$E$4,$Y$4&amp;",",""),IF($AL233=Довідники!$E$4,$AF$4&amp;",",""),IF($AS233=Довідники!$E$4,$AM$4&amp;",",""),IF($AZ233=Довідники!$E$4,$AT$4&amp;",",""),IF($BG233=Довідники!$E$4,$BA$4&amp;",",""),IF($BN233=Довідники!$E$4,$BH$4&amp;",",""),IF($BU233=Довідники!$E$4,$BO$4&amp;",",""),IF($CB233=Довідники!$E$4,$BV$4&amp;",",""),IF($CI233=Довідники!$E$4,$CC$4&amp;",",""),IF($CP233=Довідники!$E$4,$CJ$4&amp;",",""),IF($CW233=Довідники!$E$4,$CQ$4&amp;",",""),IF($DD233=Довідники!$E$4,$CX$4&amp;",",""),IF($DK233=Довідники!$E$4,$DE$4&amp;",",""))</f>
        <v/>
      </c>
      <c r="G233" s="538" t="str">
        <f>_xlfn.CONCAT(IF($X233=Довідники!$E$3,$R$4&amp;",",""),IF($X233=Довідники!$E$5,$R$4&amp;"*,",""),IF($AE233=Довідники!$E$3,$Y$4&amp;",",""),IF($AE233=Довідники!$E$5,$Y$4&amp;"*,",""),IF($AL233=Довідники!$E$3,$AF$4&amp;",",""),IF($AL233=Довідники!$E$5,$AF$4&amp;"*,",""),IF($AS233=Довідники!$E$3,$AM$4&amp;",",""),IF($AS233=Довідники!$E$5,$AM$4&amp;"*,",""),IF($AZ233=Довідники!$E$3,$AT$4&amp;",",""),IF($AZ233=Довідники!$E$5,$AT$4&amp;"*,",""),IF($BG233=Довідники!$E$3,$BA$4&amp;",",""),IF($BG233=Довідники!$E$5,$BA$4&amp;"*,",""),IF($BN233=Довідники!$E$3,$BH$4&amp;",",""),IF($BN233=Довідники!$E$5,$BH$4&amp;"*,",""),IF($BU233=Довідники!$E$3,$BO$4&amp;",",""),IF($BU233=Довідники!$E$5,$BO$4&amp;"*,",""),IF($CB233=Довідники!$E$3,$BV$4&amp;",",""),IF($CB233=Довідники!$E$5,$BV$4&amp;"*,",""),IF($CI233=Довідники!$E$3,$CC$4&amp;",",""),IF($CI233=Довідники!$E$5,$CC$4&amp;"*,",""),IF($CP233=Довідники!$E$3,$CJ$4&amp;",",""),IF($CP233=Довідники!$E$5,$CJ$4&amp;"*,",""),IF($CW233=Довідники!$E$3,$CQ$4&amp;",",""),IF($CW233=Довідники!$E$5,$CQ$4&amp;"*,",""),IF($DD233=Довідники!$E$3,$CX$4&amp;",",""),IF($DD233=Довідники!$E$5,$CX$4&amp;"*,",""),IF($DK233=Довідники!$E$3,$DE$4&amp;",",""),IF($DK233=Довідники!$E$5,$DE$4&amp;"*,",""))</f>
        <v/>
      </c>
      <c r="H233" s="538" t="str">
        <f>_xlfn.CONCAT(IF($W233=Довідники!$N$4,$R$4&amp;",",""),IF($AD233=Довідники!$N$4,$Y$4&amp;",",""),IF($AK233=Довідники!$N$4,$AF$4&amp;",",""),IF($AR233=Довідники!$N$4,$AM$4&amp;",",""),IF($AY233=Довідники!$N$4,$AT$4&amp;",",""),IF($BF233=Довідники!$N$4,$BA$4&amp;",",""),IF($BM233=Довідники!$N$4,$BH$4&amp;",",""),IF($BT233=Довідники!$N$4,$BO$4&amp;",",""),IF($CA233=Довідники!$N$4,$BV$4&amp;",",""),IF($CH233=Довідники!$N$4,$CC$4&amp;",",""),IF($CO233=Довідники!$N$4,$CJ$4&amp;",",""),IF($CV233=Довідники!$N$4,$CQ$4&amp;",",""),IF($DC233=Довідники!$N$4,$CX$4&amp;",",""),IF($DJ233=Довідники!$N$4,$DE$4&amp;",",""))</f>
        <v/>
      </c>
      <c r="I233" s="538" t="str">
        <f>_xlfn.CONCAT(IF($W233=Довідники!$N$3,$R$4&amp;",",""),IF($AD233=Довідники!$N$3,$Y$4&amp;",",""),IF($AK233=Довідники!$N$3,$AF$4&amp;",",""),IF($AR233=Довідники!$N$3,$AM$4&amp;",",""),IF($AY233=Довідники!$N$3,$AT$4&amp;",",""),IF($BF233=Довідники!$N$3,$BA$4&amp;",",""),IF($BM233=Довідники!$N$3,$BH$4&amp;",",""),IF($BT233=Довідники!$N$3,$BO$4&amp;",",""),IF($CA233=Довідники!$N$3,$BV$4&amp;",",""),IF($CH233=Довідники!$N$3,$CC$4&amp;",",""),IF($CO233=Довідники!$N$3,$CJ$4&amp;",",""),IF($CV233=Довідники!$N$3,$CQ$4&amp;",",""),IF($DC233=Довідники!$N$3,$CX$4&amp;",",""),IF($DJ233=Довідники!$N$3,$DE$4&amp;",",""))</f>
        <v/>
      </c>
      <c r="J233" s="538"/>
      <c r="K233" s="538"/>
      <c r="L233" s="538">
        <f t="shared" ca="1" si="156"/>
        <v>0</v>
      </c>
      <c r="M233" s="539">
        <f t="shared" ca="1" si="157"/>
        <v>0</v>
      </c>
      <c r="N233" s="539">
        <f t="shared" ca="1" si="158"/>
        <v>0</v>
      </c>
      <c r="O233" s="540">
        <f t="shared" ca="1" si="159"/>
        <v>0</v>
      </c>
      <c r="P233" s="541" t="str">
        <f t="shared" si="160"/>
        <v/>
      </c>
      <c r="Q233" s="542" t="str">
        <f>IF(IF(TRIM(P233)="",FALSE,OR($P233&lt;Довідники!$J$8,$P233&gt;Довідники!$K$8)),"!","")</f>
        <v/>
      </c>
      <c r="R233" s="172"/>
      <c r="S233" s="169"/>
      <c r="T233" s="169"/>
      <c r="U233" s="549">
        <f t="shared" si="173"/>
        <v>0</v>
      </c>
      <c r="V233" s="539"/>
      <c r="W233" s="175"/>
      <c r="X233" s="176"/>
      <c r="Y233" s="172"/>
      <c r="Z233" s="169"/>
      <c r="AA233" s="169"/>
      <c r="AB233" s="549">
        <f t="shared" si="174"/>
        <v>0</v>
      </c>
      <c r="AC233" s="539"/>
      <c r="AD233" s="175"/>
      <c r="AE233" s="176"/>
      <c r="AF233" s="172"/>
      <c r="AG233" s="169"/>
      <c r="AH233" s="169"/>
      <c r="AI233" s="549">
        <f t="shared" si="175"/>
        <v>0</v>
      </c>
      <c r="AJ233" s="539"/>
      <c r="AK233" s="175"/>
      <c r="AL233" s="176"/>
      <c r="AM233" s="172"/>
      <c r="AN233" s="169"/>
      <c r="AO233" s="169"/>
      <c r="AP233" s="549">
        <f t="shared" si="176"/>
        <v>0</v>
      </c>
      <c r="AQ233" s="539"/>
      <c r="AR233" s="175"/>
      <c r="AS233" s="176"/>
      <c r="AT233" s="172"/>
      <c r="AU233" s="169"/>
      <c r="AV233" s="169"/>
      <c r="AW233" s="549">
        <f t="shared" si="177"/>
        <v>0</v>
      </c>
      <c r="AX233" s="539"/>
      <c r="AY233" s="175"/>
      <c r="AZ233" s="176"/>
      <c r="BA233" s="172"/>
      <c r="BB233" s="169"/>
      <c r="BC233" s="169"/>
      <c r="BD233" s="549">
        <f t="shared" si="178"/>
        <v>0</v>
      </c>
      <c r="BE233" s="539"/>
      <c r="BF233" s="175"/>
      <c r="BG233" s="176"/>
      <c r="BH233" s="172"/>
      <c r="BI233" s="169"/>
      <c r="BJ233" s="169"/>
      <c r="BK233" s="549">
        <f t="shared" si="179"/>
        <v>0</v>
      </c>
      <c r="BL233" s="539"/>
      <c r="BM233" s="175"/>
      <c r="BN233" s="176"/>
      <c r="BO233" s="172"/>
      <c r="BP233" s="169"/>
      <c r="BQ233" s="169"/>
      <c r="BR233" s="549">
        <f t="shared" si="180"/>
        <v>0</v>
      </c>
      <c r="BS233" s="539"/>
      <c r="BT233" s="175"/>
      <c r="BU233" s="176"/>
      <c r="BV233" s="172"/>
      <c r="BW233" s="169"/>
      <c r="BX233" s="169"/>
      <c r="BY233" s="549">
        <f t="shared" si="181"/>
        <v>0</v>
      </c>
      <c r="BZ233" s="539"/>
      <c r="CA233" s="175"/>
      <c r="CB233" s="176"/>
      <c r="CC233" s="172"/>
      <c r="CD233" s="169"/>
      <c r="CE233" s="169"/>
      <c r="CF233" s="549">
        <f t="shared" si="182"/>
        <v>0</v>
      </c>
      <c r="CG233" s="539"/>
      <c r="CH233" s="175"/>
      <c r="CI233" s="176"/>
      <c r="CJ233" s="172"/>
      <c r="CK233" s="169"/>
      <c r="CL233" s="169"/>
      <c r="CM233" s="549">
        <f t="shared" si="183"/>
        <v>0</v>
      </c>
      <c r="CN233" s="539"/>
      <c r="CO233" s="175"/>
      <c r="CP233" s="176"/>
      <c r="CQ233" s="172"/>
      <c r="CR233" s="169"/>
      <c r="CS233" s="169"/>
      <c r="CT233" s="549">
        <f t="shared" si="184"/>
        <v>0</v>
      </c>
      <c r="CU233" s="539"/>
      <c r="CV233" s="175"/>
      <c r="CW233" s="176"/>
      <c r="CX233" s="361"/>
      <c r="CY233" s="108"/>
      <c r="CZ233" s="108"/>
      <c r="DA233" s="549">
        <f t="shared" si="185"/>
        <v>0</v>
      </c>
      <c r="DB233" s="539"/>
      <c r="DC233" s="439"/>
      <c r="DD233" s="439"/>
      <c r="DE233" s="108"/>
      <c r="DF233" s="108"/>
      <c r="DG233" s="108"/>
      <c r="DH233" s="549">
        <f t="shared" si="186"/>
        <v>0</v>
      </c>
      <c r="DI233" s="539"/>
      <c r="DJ233" s="439"/>
      <c r="DK233" s="440"/>
      <c r="DL233" s="555">
        <f t="shared" ca="1" si="190"/>
        <v>0</v>
      </c>
      <c r="DM233" s="539">
        <f>DN233*Довідники!$H$2</f>
        <v>0</v>
      </c>
      <c r="DN233" s="549">
        <f t="shared" si="191"/>
        <v>0</v>
      </c>
      <c r="DO233" s="541" t="str">
        <f t="shared" si="187"/>
        <v xml:space="preserve"> </v>
      </c>
      <c r="DP233" s="556" t="str">
        <f>IF(OR(DO233&lt;Довідники!$J$3, DO233&gt;Довідники!$K$3), "!", "")</f>
        <v>!</v>
      </c>
      <c r="DQ233" s="557"/>
      <c r="DR233" s="558" t="str">
        <f t="shared" si="192"/>
        <v/>
      </c>
      <c r="DS233" s="528"/>
      <c r="DT233" s="555"/>
      <c r="DU233" s="539"/>
      <c r="DV233" s="539"/>
      <c r="DW233" s="540"/>
      <c r="DX233" s="557"/>
      <c r="DY233" s="568"/>
      <c r="DZ233" s="569"/>
      <c r="EA233" s="570"/>
      <c r="ED233" s="91" t="e">
        <f t="shared" ca="1" si="161"/>
        <v>#NAME?</v>
      </c>
      <c r="EE233" s="91" t="e">
        <f t="shared" ca="1" si="162"/>
        <v>#NAME?</v>
      </c>
      <c r="EF233" s="91" t="e">
        <f t="shared" ca="1" si="163"/>
        <v>#NAME?</v>
      </c>
      <c r="EG233" s="91" t="e">
        <f t="shared" ca="1" si="164"/>
        <v>#NAME?</v>
      </c>
      <c r="EH233" s="91" t="e">
        <f t="shared" ca="1" si="165"/>
        <v>#NAME?</v>
      </c>
      <c r="EI233" s="91" t="e">
        <f t="shared" ca="1" si="166"/>
        <v>#NAME?</v>
      </c>
      <c r="EJ233" s="91" t="e">
        <f t="shared" ca="1" si="167"/>
        <v>#NAME?</v>
      </c>
      <c r="EL233" s="207" t="str">
        <f t="shared" ca="1" si="134"/>
        <v/>
      </c>
      <c r="EM233" s="91" t="str">
        <f t="shared" si="188"/>
        <v/>
      </c>
      <c r="EN233" s="91" t="str" cm="1">
        <f t="array" ref="EN233">IF(OR(SUM(ISTEXT(R233:T233)*1,ISNUMBER(W233:X233)*1)&gt;0,SUM(ISTEXT(Y233:AA233)*1,ISNUMBER(AD233:AE233)*1)&gt;0,SUM(ISTEXT(AF233:AH233)*1,ISNUMBER(AK233:AL233)*1)&gt;0,SUM(ISTEXT(AM233:AO233)*1,ISNUMBER(AR233:AS233)*1)&gt;0,SUM(ISTEXT(AT233:AV233)*1,ISNUMBER(AY233:AZ233)*1)&gt;0,SUM(ISTEXT(BA233:BC233)*1,ISNUMBER(BF233:BG233)*1)&gt;0,SUM(ISTEXT(BH233:BJ233)*1,ISNUMBER(BM233:BN233)*1)&gt;0,SUM(ISTEXT(BO233:BQ233)*1,ISNUMBER(BT233:BU233)*1)&gt;0,SUM(ISTEXT(BV233:BX233)*1,ISNUMBER(CA233:CB233)*1)&gt;0,SUM(ISTEXT(CC233:CE233)*1,ISNUMBER(CH233:CI233)*1)&gt;0,SUM(ISTEXT(CJ233:CL233)*1,ISNUMBER(CO233:CP233)*1)&gt;0,SUM(ISTEXT(CQ233:CS233)*1,ISNUMBER(CV233:CW233)*1)&gt;0),"!","")</f>
        <v/>
      </c>
      <c r="EO233" s="91" t="e">
        <f t="shared" ca="1" si="189"/>
        <v>#NAME?</v>
      </c>
      <c r="EP233" s="74" t="e">
        <f t="shared" ca="1" si="168"/>
        <v>#NAME?</v>
      </c>
    </row>
    <row r="234" spans="1:146" hidden="1" x14ac:dyDescent="0.2">
      <c r="A234" s="528" t="e">
        <f ca="1">IF(AND(TRIM($B234)&lt;&gt;"",$E234&lt;&gt;"",$EP234=""),MAX($A$216:A233)+1,"")</f>
        <v>#NAME?</v>
      </c>
      <c r="B234" s="312"/>
      <c r="C234" s="531" t="str">
        <f>IF(ISBLANK(D234)=FALSE,VLOOKUP(D234,Довідники!$B$2:$C$45,2,FALSE),"")</f>
        <v/>
      </c>
      <c r="D234" s="410"/>
      <c r="E234" s="313"/>
      <c r="F234" s="538" t="str">
        <f>_xlfn.CONCAT(IF($X234=Довідники!$E$4,$R$4&amp;",",""),IF($AE234=Довідники!$E$4,$Y$4&amp;",",""),IF($AL234=Довідники!$E$4,$AF$4&amp;",",""),IF($AS234=Довідники!$E$4,$AM$4&amp;",",""),IF($AZ234=Довідники!$E$4,$AT$4&amp;",",""),IF($BG234=Довідники!$E$4,$BA$4&amp;",",""),IF($BN234=Довідники!$E$4,$BH$4&amp;",",""),IF($BU234=Довідники!$E$4,$BO$4&amp;",",""),IF($CB234=Довідники!$E$4,$BV$4&amp;",",""),IF($CI234=Довідники!$E$4,$CC$4&amp;",",""),IF($CP234=Довідники!$E$4,$CJ$4&amp;",",""),IF($CW234=Довідники!$E$4,$CQ$4&amp;",",""),IF($DD234=Довідники!$E$4,$CX$4&amp;",",""),IF($DK234=Довідники!$E$4,$DE$4&amp;",",""))</f>
        <v/>
      </c>
      <c r="G234" s="538" t="str">
        <f>_xlfn.CONCAT(IF($X234=Довідники!$E$3,$R$4&amp;",",""),IF($X234=Довідники!$E$5,$R$4&amp;"*,",""),IF($AE234=Довідники!$E$3,$Y$4&amp;",",""),IF($AE234=Довідники!$E$5,$Y$4&amp;"*,",""),IF($AL234=Довідники!$E$3,$AF$4&amp;",",""),IF($AL234=Довідники!$E$5,$AF$4&amp;"*,",""),IF($AS234=Довідники!$E$3,$AM$4&amp;",",""),IF($AS234=Довідники!$E$5,$AM$4&amp;"*,",""),IF($AZ234=Довідники!$E$3,$AT$4&amp;",",""),IF($AZ234=Довідники!$E$5,$AT$4&amp;"*,",""),IF($BG234=Довідники!$E$3,$BA$4&amp;",",""),IF($BG234=Довідники!$E$5,$BA$4&amp;"*,",""),IF($BN234=Довідники!$E$3,$BH$4&amp;",",""),IF($BN234=Довідники!$E$5,$BH$4&amp;"*,",""),IF($BU234=Довідники!$E$3,$BO$4&amp;",",""),IF($BU234=Довідники!$E$5,$BO$4&amp;"*,",""),IF($CB234=Довідники!$E$3,$BV$4&amp;",",""),IF($CB234=Довідники!$E$5,$BV$4&amp;"*,",""),IF($CI234=Довідники!$E$3,$CC$4&amp;",",""),IF($CI234=Довідники!$E$5,$CC$4&amp;"*,",""),IF($CP234=Довідники!$E$3,$CJ$4&amp;",",""),IF($CP234=Довідники!$E$5,$CJ$4&amp;"*,",""),IF($CW234=Довідники!$E$3,$CQ$4&amp;",",""),IF($CW234=Довідники!$E$5,$CQ$4&amp;"*,",""),IF($DD234=Довідники!$E$3,$CX$4&amp;",",""),IF($DD234=Довідники!$E$5,$CX$4&amp;"*,",""),IF($DK234=Довідники!$E$3,$DE$4&amp;",",""),IF($DK234=Довідники!$E$5,$DE$4&amp;"*,",""))</f>
        <v/>
      </c>
      <c r="H234" s="538" t="str">
        <f>_xlfn.CONCAT(IF($W234=Довідники!$N$4,$R$4&amp;",",""),IF($AD234=Довідники!$N$4,$Y$4&amp;",",""),IF($AK234=Довідники!$N$4,$AF$4&amp;",",""),IF($AR234=Довідники!$N$4,$AM$4&amp;",",""),IF($AY234=Довідники!$N$4,$AT$4&amp;",",""),IF($BF234=Довідники!$N$4,$BA$4&amp;",",""),IF($BM234=Довідники!$N$4,$BH$4&amp;",",""),IF($BT234=Довідники!$N$4,$BO$4&amp;",",""),IF($CA234=Довідники!$N$4,$BV$4&amp;",",""),IF($CH234=Довідники!$N$4,$CC$4&amp;",",""),IF($CO234=Довідники!$N$4,$CJ$4&amp;",",""),IF($CV234=Довідники!$N$4,$CQ$4&amp;",",""),IF($DC234=Довідники!$N$4,$CX$4&amp;",",""),IF($DJ234=Довідники!$N$4,$DE$4&amp;",",""))</f>
        <v/>
      </c>
      <c r="I234" s="538" t="str">
        <f>_xlfn.CONCAT(IF($W234=Довідники!$N$3,$R$4&amp;",",""),IF($AD234=Довідники!$N$3,$Y$4&amp;",",""),IF($AK234=Довідники!$N$3,$AF$4&amp;",",""),IF($AR234=Довідники!$N$3,$AM$4&amp;",",""),IF($AY234=Довідники!$N$3,$AT$4&amp;",",""),IF($BF234=Довідники!$N$3,$BA$4&amp;",",""),IF($BM234=Довідники!$N$3,$BH$4&amp;",",""),IF($BT234=Довідники!$N$3,$BO$4&amp;",",""),IF($CA234=Довідники!$N$3,$BV$4&amp;",",""),IF($CH234=Довідники!$N$3,$CC$4&amp;",",""),IF($CO234=Довідники!$N$3,$CJ$4&amp;",",""),IF($CV234=Довідники!$N$3,$CQ$4&amp;",",""),IF($DC234=Довідники!$N$3,$CX$4&amp;",",""),IF($DJ234=Довідники!$N$3,$DE$4&amp;",",""))</f>
        <v/>
      </c>
      <c r="J234" s="538"/>
      <c r="K234" s="538"/>
      <c r="L234" s="538">
        <f t="shared" ca="1" si="156"/>
        <v>0</v>
      </c>
      <c r="M234" s="539">
        <f t="shared" ca="1" si="157"/>
        <v>0</v>
      </c>
      <c r="N234" s="539">
        <f t="shared" ca="1" si="158"/>
        <v>0</v>
      </c>
      <c r="O234" s="540">
        <f t="shared" ca="1" si="159"/>
        <v>0</v>
      </c>
      <c r="P234" s="541" t="str">
        <f t="shared" si="160"/>
        <v/>
      </c>
      <c r="Q234" s="542" t="str">
        <f>IF(IF(TRIM(P234)="",FALSE,OR($P234&lt;Довідники!$J$8,$P234&gt;Довідники!$K$8)),"!","")</f>
        <v/>
      </c>
      <c r="R234" s="172"/>
      <c r="S234" s="169"/>
      <c r="T234" s="169"/>
      <c r="U234" s="549">
        <f t="shared" si="173"/>
        <v>0</v>
      </c>
      <c r="V234" s="539"/>
      <c r="W234" s="175"/>
      <c r="X234" s="176"/>
      <c r="Y234" s="172"/>
      <c r="Z234" s="169"/>
      <c r="AA234" s="169"/>
      <c r="AB234" s="549">
        <f t="shared" si="174"/>
        <v>0</v>
      </c>
      <c r="AC234" s="539"/>
      <c r="AD234" s="175"/>
      <c r="AE234" s="176"/>
      <c r="AF234" s="172"/>
      <c r="AG234" s="169"/>
      <c r="AH234" s="169"/>
      <c r="AI234" s="549">
        <f t="shared" si="175"/>
        <v>0</v>
      </c>
      <c r="AJ234" s="539"/>
      <c r="AK234" s="175"/>
      <c r="AL234" s="176"/>
      <c r="AM234" s="172"/>
      <c r="AN234" s="169"/>
      <c r="AO234" s="169"/>
      <c r="AP234" s="549">
        <f t="shared" si="176"/>
        <v>0</v>
      </c>
      <c r="AQ234" s="539"/>
      <c r="AR234" s="175"/>
      <c r="AS234" s="176"/>
      <c r="AT234" s="172"/>
      <c r="AU234" s="169"/>
      <c r="AV234" s="169"/>
      <c r="AW234" s="549">
        <f t="shared" si="177"/>
        <v>0</v>
      </c>
      <c r="AX234" s="539"/>
      <c r="AY234" s="175"/>
      <c r="AZ234" s="176"/>
      <c r="BA234" s="172"/>
      <c r="BB234" s="169"/>
      <c r="BC234" s="169"/>
      <c r="BD234" s="549">
        <f t="shared" si="178"/>
        <v>0</v>
      </c>
      <c r="BE234" s="539"/>
      <c r="BF234" s="175"/>
      <c r="BG234" s="176"/>
      <c r="BH234" s="172"/>
      <c r="BI234" s="169"/>
      <c r="BJ234" s="169"/>
      <c r="BK234" s="549">
        <f t="shared" si="179"/>
        <v>0</v>
      </c>
      <c r="BL234" s="539"/>
      <c r="BM234" s="175"/>
      <c r="BN234" s="176"/>
      <c r="BO234" s="172"/>
      <c r="BP234" s="169"/>
      <c r="BQ234" s="169"/>
      <c r="BR234" s="549">
        <f t="shared" si="180"/>
        <v>0</v>
      </c>
      <c r="BS234" s="539"/>
      <c r="BT234" s="175"/>
      <c r="BU234" s="176"/>
      <c r="BV234" s="172"/>
      <c r="BW234" s="169"/>
      <c r="BX234" s="169"/>
      <c r="BY234" s="549">
        <f t="shared" si="181"/>
        <v>0</v>
      </c>
      <c r="BZ234" s="539"/>
      <c r="CA234" s="175"/>
      <c r="CB234" s="176"/>
      <c r="CC234" s="172"/>
      <c r="CD234" s="169"/>
      <c r="CE234" s="169"/>
      <c r="CF234" s="549">
        <f t="shared" si="182"/>
        <v>0</v>
      </c>
      <c r="CG234" s="539"/>
      <c r="CH234" s="175"/>
      <c r="CI234" s="176"/>
      <c r="CJ234" s="172"/>
      <c r="CK234" s="169"/>
      <c r="CL234" s="169"/>
      <c r="CM234" s="549">
        <f t="shared" si="183"/>
        <v>0</v>
      </c>
      <c r="CN234" s="539"/>
      <c r="CO234" s="175"/>
      <c r="CP234" s="176"/>
      <c r="CQ234" s="172"/>
      <c r="CR234" s="169"/>
      <c r="CS234" s="169"/>
      <c r="CT234" s="549">
        <f t="shared" si="184"/>
        <v>0</v>
      </c>
      <c r="CU234" s="539"/>
      <c r="CV234" s="175"/>
      <c r="CW234" s="176"/>
      <c r="CX234" s="361"/>
      <c r="CY234" s="108"/>
      <c r="CZ234" s="108"/>
      <c r="DA234" s="549">
        <f t="shared" si="185"/>
        <v>0</v>
      </c>
      <c r="DB234" s="539"/>
      <c r="DC234" s="439"/>
      <c r="DD234" s="439"/>
      <c r="DE234" s="108"/>
      <c r="DF234" s="108"/>
      <c r="DG234" s="108"/>
      <c r="DH234" s="549">
        <f t="shared" si="186"/>
        <v>0</v>
      </c>
      <c r="DI234" s="539"/>
      <c r="DJ234" s="439"/>
      <c r="DK234" s="440"/>
      <c r="DL234" s="555">
        <f t="shared" ca="1" si="190"/>
        <v>0</v>
      </c>
      <c r="DM234" s="539">
        <f>DN234*Довідники!$H$2</f>
        <v>0</v>
      </c>
      <c r="DN234" s="549">
        <f t="shared" si="191"/>
        <v>0</v>
      </c>
      <c r="DO234" s="541" t="str">
        <f t="shared" si="187"/>
        <v xml:space="preserve"> </v>
      </c>
      <c r="DP234" s="556" t="str">
        <f>IF(OR(DO234&lt;Довідники!$J$3, DO234&gt;Довідники!$K$3), "!", "")</f>
        <v>!</v>
      </c>
      <c r="DQ234" s="557"/>
      <c r="DR234" s="558" t="str">
        <f t="shared" si="192"/>
        <v/>
      </c>
      <c r="DS234" s="528"/>
      <c r="DT234" s="555"/>
      <c r="DU234" s="539"/>
      <c r="DV234" s="539"/>
      <c r="DW234" s="540"/>
      <c r="DX234" s="557"/>
      <c r="DY234" s="568"/>
      <c r="DZ234" s="569"/>
      <c r="EA234" s="570"/>
      <c r="ED234" s="91" t="e">
        <f t="shared" ca="1" si="161"/>
        <v>#NAME?</v>
      </c>
      <c r="EE234" s="91" t="e">
        <f t="shared" ca="1" si="162"/>
        <v>#NAME?</v>
      </c>
      <c r="EF234" s="91" t="e">
        <f t="shared" ca="1" si="163"/>
        <v>#NAME?</v>
      </c>
      <c r="EG234" s="91" t="e">
        <f t="shared" ca="1" si="164"/>
        <v>#NAME?</v>
      </c>
      <c r="EH234" s="91" t="e">
        <f t="shared" ca="1" si="165"/>
        <v>#NAME?</v>
      </c>
      <c r="EI234" s="91" t="e">
        <f t="shared" ca="1" si="166"/>
        <v>#NAME?</v>
      </c>
      <c r="EJ234" s="91" t="e">
        <f t="shared" ca="1" si="167"/>
        <v>#NAME?</v>
      </c>
      <c r="EL234" s="207" t="str">
        <f t="shared" ca="1" si="134"/>
        <v/>
      </c>
      <c r="EM234" s="91" t="str">
        <f t="shared" si="188"/>
        <v/>
      </c>
      <c r="EN234" s="91" t="str" cm="1">
        <f t="array" ref="EN234">IF(OR(SUM(ISTEXT(R234:T234)*1,ISNUMBER(W234:X234)*1)&gt;0,SUM(ISTEXT(Y234:AA234)*1,ISNUMBER(AD234:AE234)*1)&gt;0,SUM(ISTEXT(AF234:AH234)*1,ISNUMBER(AK234:AL234)*1)&gt;0,SUM(ISTEXT(AM234:AO234)*1,ISNUMBER(AR234:AS234)*1)&gt;0,SUM(ISTEXT(AT234:AV234)*1,ISNUMBER(AY234:AZ234)*1)&gt;0,SUM(ISTEXT(BA234:BC234)*1,ISNUMBER(BF234:BG234)*1)&gt;0,SUM(ISTEXT(BH234:BJ234)*1,ISNUMBER(BM234:BN234)*1)&gt;0,SUM(ISTEXT(BO234:BQ234)*1,ISNUMBER(BT234:BU234)*1)&gt;0,SUM(ISTEXT(BV234:BX234)*1,ISNUMBER(CA234:CB234)*1)&gt;0,SUM(ISTEXT(CC234:CE234)*1,ISNUMBER(CH234:CI234)*1)&gt;0,SUM(ISTEXT(CJ234:CL234)*1,ISNUMBER(CO234:CP234)*1)&gt;0,SUM(ISTEXT(CQ234:CS234)*1,ISNUMBER(CV234:CW234)*1)&gt;0),"!","")</f>
        <v/>
      </c>
      <c r="EO234" s="91" t="e">
        <f t="shared" ca="1" si="189"/>
        <v>#NAME?</v>
      </c>
      <c r="EP234" s="74" t="e">
        <f t="shared" ca="1" si="168"/>
        <v>#NAME?</v>
      </c>
    </row>
    <row r="235" spans="1:146" hidden="1" x14ac:dyDescent="0.2">
      <c r="A235" s="528" t="e">
        <f ca="1">IF(AND(TRIM($B235)&lt;&gt;"",$E235&lt;&gt;"",$EP235=""),MAX($A$216:A234)+1,"")</f>
        <v>#NAME?</v>
      </c>
      <c r="B235" s="312"/>
      <c r="C235" s="531" t="str">
        <f>IF(ISBLANK(D235)=FALSE,VLOOKUP(D235,Довідники!$B$2:$C$45,2,FALSE),"")</f>
        <v/>
      </c>
      <c r="D235" s="410"/>
      <c r="E235" s="313"/>
      <c r="F235" s="538" t="str">
        <f>_xlfn.CONCAT(IF($X235=Довідники!$E$4,$R$4&amp;",",""),IF($AE235=Довідники!$E$4,$Y$4&amp;",",""),IF($AL235=Довідники!$E$4,$AF$4&amp;",",""),IF($AS235=Довідники!$E$4,$AM$4&amp;",",""),IF($AZ235=Довідники!$E$4,$AT$4&amp;",",""),IF($BG235=Довідники!$E$4,$BA$4&amp;",",""),IF($BN235=Довідники!$E$4,$BH$4&amp;",",""),IF($BU235=Довідники!$E$4,$BO$4&amp;",",""),IF($CB235=Довідники!$E$4,$BV$4&amp;",",""),IF($CI235=Довідники!$E$4,$CC$4&amp;",",""),IF($CP235=Довідники!$E$4,$CJ$4&amp;",",""),IF($CW235=Довідники!$E$4,$CQ$4&amp;",",""),IF($DD235=Довідники!$E$4,$CX$4&amp;",",""),IF($DK235=Довідники!$E$4,$DE$4&amp;",",""))</f>
        <v/>
      </c>
      <c r="G235" s="538" t="str">
        <f>_xlfn.CONCAT(IF($X235=Довідники!$E$3,$R$4&amp;",",""),IF($X235=Довідники!$E$5,$R$4&amp;"*,",""),IF($AE235=Довідники!$E$3,$Y$4&amp;",",""),IF($AE235=Довідники!$E$5,$Y$4&amp;"*,",""),IF($AL235=Довідники!$E$3,$AF$4&amp;",",""),IF($AL235=Довідники!$E$5,$AF$4&amp;"*,",""),IF($AS235=Довідники!$E$3,$AM$4&amp;",",""),IF($AS235=Довідники!$E$5,$AM$4&amp;"*,",""),IF($AZ235=Довідники!$E$3,$AT$4&amp;",",""),IF($AZ235=Довідники!$E$5,$AT$4&amp;"*,",""),IF($BG235=Довідники!$E$3,$BA$4&amp;",",""),IF($BG235=Довідники!$E$5,$BA$4&amp;"*,",""),IF($BN235=Довідники!$E$3,$BH$4&amp;",",""),IF($BN235=Довідники!$E$5,$BH$4&amp;"*,",""),IF($BU235=Довідники!$E$3,$BO$4&amp;",",""),IF($BU235=Довідники!$E$5,$BO$4&amp;"*,",""),IF($CB235=Довідники!$E$3,$BV$4&amp;",",""),IF($CB235=Довідники!$E$5,$BV$4&amp;"*,",""),IF($CI235=Довідники!$E$3,$CC$4&amp;",",""),IF($CI235=Довідники!$E$5,$CC$4&amp;"*,",""),IF($CP235=Довідники!$E$3,$CJ$4&amp;",",""),IF($CP235=Довідники!$E$5,$CJ$4&amp;"*,",""),IF($CW235=Довідники!$E$3,$CQ$4&amp;",",""),IF($CW235=Довідники!$E$5,$CQ$4&amp;"*,",""),IF($DD235=Довідники!$E$3,$CX$4&amp;",",""),IF($DD235=Довідники!$E$5,$CX$4&amp;"*,",""),IF($DK235=Довідники!$E$3,$DE$4&amp;",",""),IF($DK235=Довідники!$E$5,$DE$4&amp;"*,",""))</f>
        <v/>
      </c>
      <c r="H235" s="538" t="str">
        <f>_xlfn.CONCAT(IF($W235=Довідники!$N$4,$R$4&amp;",",""),IF($AD235=Довідники!$N$4,$Y$4&amp;",",""),IF($AK235=Довідники!$N$4,$AF$4&amp;",",""),IF($AR235=Довідники!$N$4,$AM$4&amp;",",""),IF($AY235=Довідники!$N$4,$AT$4&amp;",",""),IF($BF235=Довідники!$N$4,$BA$4&amp;",",""),IF($BM235=Довідники!$N$4,$BH$4&amp;",",""),IF($BT235=Довідники!$N$4,$BO$4&amp;",",""),IF($CA235=Довідники!$N$4,$BV$4&amp;",",""),IF($CH235=Довідники!$N$4,$CC$4&amp;",",""),IF($CO235=Довідники!$N$4,$CJ$4&amp;",",""),IF($CV235=Довідники!$N$4,$CQ$4&amp;",",""),IF($DC235=Довідники!$N$4,$CX$4&amp;",",""),IF($DJ235=Довідники!$N$4,$DE$4&amp;",",""))</f>
        <v/>
      </c>
      <c r="I235" s="538" t="str">
        <f>_xlfn.CONCAT(IF($W235=Довідники!$N$3,$R$4&amp;",",""),IF($AD235=Довідники!$N$3,$Y$4&amp;",",""),IF($AK235=Довідники!$N$3,$AF$4&amp;",",""),IF($AR235=Довідники!$N$3,$AM$4&amp;",",""),IF($AY235=Довідники!$N$3,$AT$4&amp;",",""),IF($BF235=Довідники!$N$3,$BA$4&amp;",",""),IF($BM235=Довідники!$N$3,$BH$4&amp;",",""),IF($BT235=Довідники!$N$3,$BO$4&amp;",",""),IF($CA235=Довідники!$N$3,$BV$4&amp;",",""),IF($CH235=Довідники!$N$3,$CC$4&amp;",",""),IF($CO235=Довідники!$N$3,$CJ$4&amp;",",""),IF($CV235=Довідники!$N$3,$CQ$4&amp;",",""),IF($DC235=Довідники!$N$3,$CX$4&amp;",",""),IF($DJ235=Довідники!$N$3,$DE$4&amp;",",""))</f>
        <v/>
      </c>
      <c r="J235" s="538"/>
      <c r="K235" s="538"/>
      <c r="L235" s="538">
        <f t="shared" ca="1" si="156"/>
        <v>0</v>
      </c>
      <c r="M235" s="539">
        <f t="shared" ca="1" si="157"/>
        <v>0</v>
      </c>
      <c r="N235" s="539">
        <f t="shared" ca="1" si="158"/>
        <v>0</v>
      </c>
      <c r="O235" s="540">
        <f t="shared" ca="1" si="159"/>
        <v>0</v>
      </c>
      <c r="P235" s="541" t="str">
        <f t="shared" si="160"/>
        <v/>
      </c>
      <c r="Q235" s="542" t="str">
        <f>IF(IF(TRIM(P235)="",FALSE,OR($P235&lt;Довідники!$J$8,$P235&gt;Довідники!$K$8)),"!","")</f>
        <v/>
      </c>
      <c r="R235" s="172"/>
      <c r="S235" s="169"/>
      <c r="T235" s="169"/>
      <c r="U235" s="549">
        <f t="shared" si="173"/>
        <v>0</v>
      </c>
      <c r="V235" s="539"/>
      <c r="W235" s="175"/>
      <c r="X235" s="176"/>
      <c r="Y235" s="172"/>
      <c r="Z235" s="169"/>
      <c r="AA235" s="169"/>
      <c r="AB235" s="549">
        <f t="shared" si="174"/>
        <v>0</v>
      </c>
      <c r="AC235" s="539"/>
      <c r="AD235" s="175"/>
      <c r="AE235" s="176"/>
      <c r="AF235" s="172"/>
      <c r="AG235" s="169"/>
      <c r="AH235" s="169"/>
      <c r="AI235" s="549">
        <f t="shared" si="175"/>
        <v>0</v>
      </c>
      <c r="AJ235" s="539"/>
      <c r="AK235" s="175"/>
      <c r="AL235" s="176"/>
      <c r="AM235" s="172"/>
      <c r="AN235" s="169"/>
      <c r="AO235" s="169"/>
      <c r="AP235" s="549">
        <f t="shared" si="176"/>
        <v>0</v>
      </c>
      <c r="AQ235" s="539"/>
      <c r="AR235" s="175"/>
      <c r="AS235" s="176"/>
      <c r="AT235" s="172"/>
      <c r="AU235" s="169"/>
      <c r="AV235" s="169"/>
      <c r="AW235" s="549">
        <f t="shared" si="177"/>
        <v>0</v>
      </c>
      <c r="AX235" s="539"/>
      <c r="AY235" s="175"/>
      <c r="AZ235" s="176"/>
      <c r="BA235" s="172"/>
      <c r="BB235" s="169"/>
      <c r="BC235" s="169"/>
      <c r="BD235" s="549">
        <f t="shared" si="178"/>
        <v>0</v>
      </c>
      <c r="BE235" s="539"/>
      <c r="BF235" s="175"/>
      <c r="BG235" s="176"/>
      <c r="BH235" s="172"/>
      <c r="BI235" s="169"/>
      <c r="BJ235" s="169"/>
      <c r="BK235" s="549">
        <f t="shared" si="179"/>
        <v>0</v>
      </c>
      <c r="BL235" s="539"/>
      <c r="BM235" s="175"/>
      <c r="BN235" s="176"/>
      <c r="BO235" s="172"/>
      <c r="BP235" s="169"/>
      <c r="BQ235" s="169"/>
      <c r="BR235" s="549">
        <f t="shared" si="180"/>
        <v>0</v>
      </c>
      <c r="BS235" s="539"/>
      <c r="BT235" s="175"/>
      <c r="BU235" s="176"/>
      <c r="BV235" s="172"/>
      <c r="BW235" s="169"/>
      <c r="BX235" s="169"/>
      <c r="BY235" s="549">
        <f t="shared" si="181"/>
        <v>0</v>
      </c>
      <c r="BZ235" s="539"/>
      <c r="CA235" s="175"/>
      <c r="CB235" s="176"/>
      <c r="CC235" s="172"/>
      <c r="CD235" s="169"/>
      <c r="CE235" s="169"/>
      <c r="CF235" s="549">
        <f t="shared" si="182"/>
        <v>0</v>
      </c>
      <c r="CG235" s="539"/>
      <c r="CH235" s="175"/>
      <c r="CI235" s="176"/>
      <c r="CJ235" s="172"/>
      <c r="CK235" s="169"/>
      <c r="CL235" s="169"/>
      <c r="CM235" s="549">
        <f t="shared" si="183"/>
        <v>0</v>
      </c>
      <c r="CN235" s="539"/>
      <c r="CO235" s="175"/>
      <c r="CP235" s="176"/>
      <c r="CQ235" s="172"/>
      <c r="CR235" s="169"/>
      <c r="CS235" s="169"/>
      <c r="CT235" s="549">
        <f t="shared" si="184"/>
        <v>0</v>
      </c>
      <c r="CU235" s="539"/>
      <c r="CV235" s="175"/>
      <c r="CW235" s="176"/>
      <c r="CX235" s="361"/>
      <c r="CY235" s="108"/>
      <c r="CZ235" s="108"/>
      <c r="DA235" s="549">
        <f t="shared" si="185"/>
        <v>0</v>
      </c>
      <c r="DB235" s="539"/>
      <c r="DC235" s="439"/>
      <c r="DD235" s="439"/>
      <c r="DE235" s="108"/>
      <c r="DF235" s="108"/>
      <c r="DG235" s="108"/>
      <c r="DH235" s="549">
        <f t="shared" si="186"/>
        <v>0</v>
      </c>
      <c r="DI235" s="539"/>
      <c r="DJ235" s="439"/>
      <c r="DK235" s="440"/>
      <c r="DL235" s="555">
        <f t="shared" ca="1" si="190"/>
        <v>0</v>
      </c>
      <c r="DM235" s="539">
        <f>DN235*Довідники!$H$2</f>
        <v>0</v>
      </c>
      <c r="DN235" s="549">
        <f t="shared" si="191"/>
        <v>0</v>
      </c>
      <c r="DO235" s="541" t="str">
        <f t="shared" si="187"/>
        <v xml:space="preserve"> </v>
      </c>
      <c r="DP235" s="556" t="str">
        <f>IF(OR(DO235&lt;Довідники!$J$3, DO235&gt;Довідники!$K$3), "!", "")</f>
        <v>!</v>
      </c>
      <c r="DQ235" s="557"/>
      <c r="DR235" s="558" t="str">
        <f t="shared" si="192"/>
        <v/>
      </c>
      <c r="DS235" s="528"/>
      <c r="DT235" s="555"/>
      <c r="DU235" s="539"/>
      <c r="DV235" s="539"/>
      <c r="DW235" s="540"/>
      <c r="DX235" s="557"/>
      <c r="DY235" s="568"/>
      <c r="DZ235" s="569"/>
      <c r="EA235" s="570"/>
      <c r="ED235" s="91" t="e">
        <f t="shared" ca="1" si="161"/>
        <v>#NAME?</v>
      </c>
      <c r="EE235" s="91" t="e">
        <f t="shared" ca="1" si="162"/>
        <v>#NAME?</v>
      </c>
      <c r="EF235" s="91" t="e">
        <f t="shared" ca="1" si="163"/>
        <v>#NAME?</v>
      </c>
      <c r="EG235" s="91" t="e">
        <f t="shared" ca="1" si="164"/>
        <v>#NAME?</v>
      </c>
      <c r="EH235" s="91" t="e">
        <f t="shared" ca="1" si="165"/>
        <v>#NAME?</v>
      </c>
      <c r="EI235" s="91" t="e">
        <f t="shared" ca="1" si="166"/>
        <v>#NAME?</v>
      </c>
      <c r="EJ235" s="91" t="e">
        <f t="shared" ca="1" si="167"/>
        <v>#NAME?</v>
      </c>
      <c r="EL235" s="207" t="str">
        <f t="shared" ca="1" si="134"/>
        <v/>
      </c>
      <c r="EM235" s="91" t="str">
        <f t="shared" si="188"/>
        <v/>
      </c>
      <c r="EN235" s="91" t="str" cm="1">
        <f t="array" ref="EN235">IF(OR(SUM(ISTEXT(R235:T235)*1,ISNUMBER(W235:X235)*1)&gt;0,SUM(ISTEXT(Y235:AA235)*1,ISNUMBER(AD235:AE235)*1)&gt;0,SUM(ISTEXT(AF235:AH235)*1,ISNUMBER(AK235:AL235)*1)&gt;0,SUM(ISTEXT(AM235:AO235)*1,ISNUMBER(AR235:AS235)*1)&gt;0,SUM(ISTEXT(AT235:AV235)*1,ISNUMBER(AY235:AZ235)*1)&gt;0,SUM(ISTEXT(BA235:BC235)*1,ISNUMBER(BF235:BG235)*1)&gt;0,SUM(ISTEXT(BH235:BJ235)*1,ISNUMBER(BM235:BN235)*1)&gt;0,SUM(ISTEXT(BO235:BQ235)*1,ISNUMBER(BT235:BU235)*1)&gt;0,SUM(ISTEXT(BV235:BX235)*1,ISNUMBER(CA235:CB235)*1)&gt;0,SUM(ISTEXT(CC235:CE235)*1,ISNUMBER(CH235:CI235)*1)&gt;0,SUM(ISTEXT(CJ235:CL235)*1,ISNUMBER(CO235:CP235)*1)&gt;0,SUM(ISTEXT(CQ235:CS235)*1,ISNUMBER(CV235:CW235)*1)&gt;0),"!","")</f>
        <v/>
      </c>
      <c r="EO235" s="91" t="e">
        <f t="shared" ca="1" si="189"/>
        <v>#NAME?</v>
      </c>
      <c r="EP235" s="74" t="e">
        <f t="shared" ca="1" si="168"/>
        <v>#NAME?</v>
      </c>
    </row>
    <row r="236" spans="1:146" hidden="1" x14ac:dyDescent="0.2">
      <c r="A236" s="528" t="e">
        <f ca="1">IF(AND(TRIM($B236)&lt;&gt;"",$E236&lt;&gt;"",$EP236=""),MAX($A$216:A235)+1,"")</f>
        <v>#NAME?</v>
      </c>
      <c r="B236" s="312"/>
      <c r="C236" s="531" t="str">
        <f>IF(ISBLANK(D236)=FALSE,VLOOKUP(D236,Довідники!$B$2:$C$45,2,FALSE),"")</f>
        <v/>
      </c>
      <c r="D236" s="410"/>
      <c r="E236" s="313"/>
      <c r="F236" s="538" t="str">
        <f>_xlfn.CONCAT(IF($X236=Довідники!$E$4,$R$4&amp;",",""),IF($AE236=Довідники!$E$4,$Y$4&amp;",",""),IF($AL236=Довідники!$E$4,$AF$4&amp;",",""),IF($AS236=Довідники!$E$4,$AM$4&amp;",",""),IF($AZ236=Довідники!$E$4,$AT$4&amp;",",""),IF($BG236=Довідники!$E$4,$BA$4&amp;",",""),IF($BN236=Довідники!$E$4,$BH$4&amp;",",""),IF($BU236=Довідники!$E$4,$BO$4&amp;",",""),IF($CB236=Довідники!$E$4,$BV$4&amp;",",""),IF($CI236=Довідники!$E$4,$CC$4&amp;",",""),IF($CP236=Довідники!$E$4,$CJ$4&amp;",",""),IF($CW236=Довідники!$E$4,$CQ$4&amp;",",""),IF($DD236=Довідники!$E$4,$CX$4&amp;",",""),IF($DK236=Довідники!$E$4,$DE$4&amp;",",""))</f>
        <v/>
      </c>
      <c r="G236" s="538" t="str">
        <f>_xlfn.CONCAT(IF($X236=Довідники!$E$3,$R$4&amp;",",""),IF($X236=Довідники!$E$5,$R$4&amp;"*,",""),IF($AE236=Довідники!$E$3,$Y$4&amp;",",""),IF($AE236=Довідники!$E$5,$Y$4&amp;"*,",""),IF($AL236=Довідники!$E$3,$AF$4&amp;",",""),IF($AL236=Довідники!$E$5,$AF$4&amp;"*,",""),IF($AS236=Довідники!$E$3,$AM$4&amp;",",""),IF($AS236=Довідники!$E$5,$AM$4&amp;"*,",""),IF($AZ236=Довідники!$E$3,$AT$4&amp;",",""),IF($AZ236=Довідники!$E$5,$AT$4&amp;"*,",""),IF($BG236=Довідники!$E$3,$BA$4&amp;",",""),IF($BG236=Довідники!$E$5,$BA$4&amp;"*,",""),IF($BN236=Довідники!$E$3,$BH$4&amp;",",""),IF($BN236=Довідники!$E$5,$BH$4&amp;"*,",""),IF($BU236=Довідники!$E$3,$BO$4&amp;",",""),IF($BU236=Довідники!$E$5,$BO$4&amp;"*,",""),IF($CB236=Довідники!$E$3,$BV$4&amp;",",""),IF($CB236=Довідники!$E$5,$BV$4&amp;"*,",""),IF($CI236=Довідники!$E$3,$CC$4&amp;",",""),IF($CI236=Довідники!$E$5,$CC$4&amp;"*,",""),IF($CP236=Довідники!$E$3,$CJ$4&amp;",",""),IF($CP236=Довідники!$E$5,$CJ$4&amp;"*,",""),IF($CW236=Довідники!$E$3,$CQ$4&amp;",",""),IF($CW236=Довідники!$E$5,$CQ$4&amp;"*,",""),IF($DD236=Довідники!$E$3,$CX$4&amp;",",""),IF($DD236=Довідники!$E$5,$CX$4&amp;"*,",""),IF($DK236=Довідники!$E$3,$DE$4&amp;",",""),IF($DK236=Довідники!$E$5,$DE$4&amp;"*,",""))</f>
        <v/>
      </c>
      <c r="H236" s="538" t="str">
        <f>_xlfn.CONCAT(IF($W236=Довідники!$N$4,$R$4&amp;",",""),IF($AD236=Довідники!$N$4,$Y$4&amp;",",""),IF($AK236=Довідники!$N$4,$AF$4&amp;",",""),IF($AR236=Довідники!$N$4,$AM$4&amp;",",""),IF($AY236=Довідники!$N$4,$AT$4&amp;",",""),IF($BF236=Довідники!$N$4,$BA$4&amp;",",""),IF($BM236=Довідники!$N$4,$BH$4&amp;",",""),IF($BT236=Довідники!$N$4,$BO$4&amp;",",""),IF($CA236=Довідники!$N$4,$BV$4&amp;",",""),IF($CH236=Довідники!$N$4,$CC$4&amp;",",""),IF($CO236=Довідники!$N$4,$CJ$4&amp;",",""),IF($CV236=Довідники!$N$4,$CQ$4&amp;",",""),IF($DC236=Довідники!$N$4,$CX$4&amp;",",""),IF($DJ236=Довідники!$N$4,$DE$4&amp;",",""))</f>
        <v/>
      </c>
      <c r="I236" s="538" t="str">
        <f>_xlfn.CONCAT(IF($W236=Довідники!$N$3,$R$4&amp;",",""),IF($AD236=Довідники!$N$3,$Y$4&amp;",",""),IF($AK236=Довідники!$N$3,$AF$4&amp;",",""),IF($AR236=Довідники!$N$3,$AM$4&amp;",",""),IF($AY236=Довідники!$N$3,$AT$4&amp;",",""),IF($BF236=Довідники!$N$3,$BA$4&amp;",",""),IF($BM236=Довідники!$N$3,$BH$4&amp;",",""),IF($BT236=Довідники!$N$3,$BO$4&amp;",",""),IF($CA236=Довідники!$N$3,$BV$4&amp;",",""),IF($CH236=Довідники!$N$3,$CC$4&amp;",",""),IF($CO236=Довідники!$N$3,$CJ$4&amp;",",""),IF($CV236=Довідники!$N$3,$CQ$4&amp;",",""),IF($DC236=Довідники!$N$3,$CX$4&amp;",",""),IF($DJ236=Довідники!$N$3,$DE$4&amp;",",""))</f>
        <v/>
      </c>
      <c r="J236" s="538"/>
      <c r="K236" s="538"/>
      <c r="L236" s="538">
        <f t="shared" ca="1" si="156"/>
        <v>0</v>
      </c>
      <c r="M236" s="539">
        <f t="shared" ca="1" si="157"/>
        <v>0</v>
      </c>
      <c r="N236" s="539">
        <f t="shared" ca="1" si="158"/>
        <v>0</v>
      </c>
      <c r="O236" s="540">
        <f t="shared" ca="1" si="159"/>
        <v>0</v>
      </c>
      <c r="P236" s="541" t="str">
        <f t="shared" si="160"/>
        <v/>
      </c>
      <c r="Q236" s="542" t="str">
        <f>IF(IF(TRIM(P236)="",FALSE,OR($P236&lt;Довідники!$J$8,$P236&gt;Довідники!$K$8)),"!","")</f>
        <v/>
      </c>
      <c r="R236" s="172"/>
      <c r="S236" s="169"/>
      <c r="T236" s="169"/>
      <c r="U236" s="549">
        <f t="shared" si="173"/>
        <v>0</v>
      </c>
      <c r="V236" s="539"/>
      <c r="W236" s="175"/>
      <c r="X236" s="176"/>
      <c r="Y236" s="172"/>
      <c r="Z236" s="169"/>
      <c r="AA236" s="169"/>
      <c r="AB236" s="549">
        <f t="shared" si="174"/>
        <v>0</v>
      </c>
      <c r="AC236" s="539"/>
      <c r="AD236" s="175"/>
      <c r="AE236" s="176"/>
      <c r="AF236" s="172"/>
      <c r="AG236" s="169"/>
      <c r="AH236" s="169"/>
      <c r="AI236" s="549">
        <f t="shared" si="175"/>
        <v>0</v>
      </c>
      <c r="AJ236" s="539"/>
      <c r="AK236" s="175"/>
      <c r="AL236" s="176"/>
      <c r="AM236" s="172"/>
      <c r="AN236" s="169"/>
      <c r="AO236" s="169"/>
      <c r="AP236" s="549">
        <f t="shared" si="176"/>
        <v>0</v>
      </c>
      <c r="AQ236" s="539"/>
      <c r="AR236" s="175"/>
      <c r="AS236" s="176"/>
      <c r="AT236" s="172"/>
      <c r="AU236" s="169"/>
      <c r="AV236" s="169"/>
      <c r="AW236" s="549">
        <f t="shared" si="177"/>
        <v>0</v>
      </c>
      <c r="AX236" s="539"/>
      <c r="AY236" s="175"/>
      <c r="AZ236" s="176"/>
      <c r="BA236" s="172"/>
      <c r="BB236" s="169"/>
      <c r="BC236" s="169"/>
      <c r="BD236" s="549">
        <f t="shared" si="178"/>
        <v>0</v>
      </c>
      <c r="BE236" s="539"/>
      <c r="BF236" s="175"/>
      <c r="BG236" s="176"/>
      <c r="BH236" s="172"/>
      <c r="BI236" s="169"/>
      <c r="BJ236" s="169"/>
      <c r="BK236" s="549">
        <f t="shared" si="179"/>
        <v>0</v>
      </c>
      <c r="BL236" s="539"/>
      <c r="BM236" s="175"/>
      <c r="BN236" s="176"/>
      <c r="BO236" s="172"/>
      <c r="BP236" s="169"/>
      <c r="BQ236" s="169"/>
      <c r="BR236" s="549">
        <f t="shared" si="180"/>
        <v>0</v>
      </c>
      <c r="BS236" s="539"/>
      <c r="BT236" s="175"/>
      <c r="BU236" s="176"/>
      <c r="BV236" s="172"/>
      <c r="BW236" s="169"/>
      <c r="BX236" s="169"/>
      <c r="BY236" s="549">
        <f t="shared" si="181"/>
        <v>0</v>
      </c>
      <c r="BZ236" s="539"/>
      <c r="CA236" s="175"/>
      <c r="CB236" s="176"/>
      <c r="CC236" s="172"/>
      <c r="CD236" s="169"/>
      <c r="CE236" s="169"/>
      <c r="CF236" s="549">
        <f t="shared" si="182"/>
        <v>0</v>
      </c>
      <c r="CG236" s="539"/>
      <c r="CH236" s="175"/>
      <c r="CI236" s="176"/>
      <c r="CJ236" s="172"/>
      <c r="CK236" s="169"/>
      <c r="CL236" s="169"/>
      <c r="CM236" s="549">
        <f t="shared" si="183"/>
        <v>0</v>
      </c>
      <c r="CN236" s="539"/>
      <c r="CO236" s="175"/>
      <c r="CP236" s="176"/>
      <c r="CQ236" s="172"/>
      <c r="CR236" s="169"/>
      <c r="CS236" s="169"/>
      <c r="CT236" s="549">
        <f t="shared" si="184"/>
        <v>0</v>
      </c>
      <c r="CU236" s="539"/>
      <c r="CV236" s="175"/>
      <c r="CW236" s="176"/>
      <c r="CX236" s="361"/>
      <c r="CY236" s="108"/>
      <c r="CZ236" s="108"/>
      <c r="DA236" s="549">
        <f t="shared" si="185"/>
        <v>0</v>
      </c>
      <c r="DB236" s="539"/>
      <c r="DC236" s="439"/>
      <c r="DD236" s="439"/>
      <c r="DE236" s="108"/>
      <c r="DF236" s="108"/>
      <c r="DG236" s="108"/>
      <c r="DH236" s="549">
        <f t="shared" si="186"/>
        <v>0</v>
      </c>
      <c r="DI236" s="539"/>
      <c r="DJ236" s="439"/>
      <c r="DK236" s="440"/>
      <c r="DL236" s="555">
        <f t="shared" ca="1" si="190"/>
        <v>0</v>
      </c>
      <c r="DM236" s="539">
        <f>DN236*Довідники!$H$2</f>
        <v>0</v>
      </c>
      <c r="DN236" s="549">
        <f t="shared" si="191"/>
        <v>0</v>
      </c>
      <c r="DO236" s="541" t="str">
        <f t="shared" si="187"/>
        <v xml:space="preserve"> </v>
      </c>
      <c r="DP236" s="556" t="str">
        <f>IF(OR(DO236&lt;Довідники!$J$3, DO236&gt;Довідники!$K$3), "!", "")</f>
        <v>!</v>
      </c>
      <c r="DQ236" s="557"/>
      <c r="DR236" s="558" t="str">
        <f t="shared" si="192"/>
        <v/>
      </c>
      <c r="DS236" s="528"/>
      <c r="DT236" s="555"/>
      <c r="DU236" s="539"/>
      <c r="DV236" s="539"/>
      <c r="DW236" s="540"/>
      <c r="DX236" s="557"/>
      <c r="DY236" s="568"/>
      <c r="DZ236" s="569"/>
      <c r="EA236" s="570"/>
      <c r="ED236" s="91" t="e">
        <f t="shared" ca="1" si="161"/>
        <v>#NAME?</v>
      </c>
      <c r="EE236" s="91" t="e">
        <f t="shared" ca="1" si="162"/>
        <v>#NAME?</v>
      </c>
      <c r="EF236" s="91" t="e">
        <f t="shared" ca="1" si="163"/>
        <v>#NAME?</v>
      </c>
      <c r="EG236" s="91" t="e">
        <f t="shared" ca="1" si="164"/>
        <v>#NAME?</v>
      </c>
      <c r="EH236" s="91" t="e">
        <f t="shared" ca="1" si="165"/>
        <v>#NAME?</v>
      </c>
      <c r="EI236" s="91" t="e">
        <f t="shared" ca="1" si="166"/>
        <v>#NAME?</v>
      </c>
      <c r="EJ236" s="91" t="e">
        <f t="shared" ca="1" si="167"/>
        <v>#NAME?</v>
      </c>
      <c r="EL236" s="207" t="str">
        <f t="shared" ca="1" si="134"/>
        <v/>
      </c>
      <c r="EM236" s="91" t="str">
        <f t="shared" si="188"/>
        <v/>
      </c>
      <c r="EN236" s="91" t="str" cm="1">
        <f t="array" ref="EN236">IF(OR(SUM(ISTEXT(R236:T236)*1,ISNUMBER(W236:X236)*1)&gt;0,SUM(ISTEXT(Y236:AA236)*1,ISNUMBER(AD236:AE236)*1)&gt;0,SUM(ISTEXT(AF236:AH236)*1,ISNUMBER(AK236:AL236)*1)&gt;0,SUM(ISTEXT(AM236:AO236)*1,ISNUMBER(AR236:AS236)*1)&gt;0,SUM(ISTEXT(AT236:AV236)*1,ISNUMBER(AY236:AZ236)*1)&gt;0,SUM(ISTEXT(BA236:BC236)*1,ISNUMBER(BF236:BG236)*1)&gt;0,SUM(ISTEXT(BH236:BJ236)*1,ISNUMBER(BM236:BN236)*1)&gt;0,SUM(ISTEXT(BO236:BQ236)*1,ISNUMBER(BT236:BU236)*1)&gt;0,SUM(ISTEXT(BV236:BX236)*1,ISNUMBER(CA236:CB236)*1)&gt;0,SUM(ISTEXT(CC236:CE236)*1,ISNUMBER(CH236:CI236)*1)&gt;0,SUM(ISTEXT(CJ236:CL236)*1,ISNUMBER(CO236:CP236)*1)&gt;0,SUM(ISTEXT(CQ236:CS236)*1,ISNUMBER(CV236:CW236)*1)&gt;0),"!","")</f>
        <v/>
      </c>
      <c r="EO236" s="91" t="e">
        <f t="shared" ca="1" si="189"/>
        <v>#NAME?</v>
      </c>
      <c r="EP236" s="74" t="e">
        <f t="shared" ca="1" si="168"/>
        <v>#NAME?</v>
      </c>
    </row>
    <row r="237" spans="1:146" hidden="1" x14ac:dyDescent="0.2">
      <c r="A237" s="528" t="e">
        <f ca="1">IF(AND(TRIM($B237)&lt;&gt;"",$E237&lt;&gt;"",$EP237=""),MAX($A$216:A236)+1,"")</f>
        <v>#NAME?</v>
      </c>
      <c r="B237" s="312"/>
      <c r="C237" s="531" t="str">
        <f>IF(ISBLANK(D237)=FALSE,VLOOKUP(D237,Довідники!$B$2:$C$45,2,FALSE),"")</f>
        <v/>
      </c>
      <c r="D237" s="410"/>
      <c r="E237" s="313"/>
      <c r="F237" s="538" t="str">
        <f>_xlfn.CONCAT(IF($X237=Довідники!$E$4,$R$4&amp;",",""),IF($AE237=Довідники!$E$4,$Y$4&amp;",",""),IF($AL237=Довідники!$E$4,$AF$4&amp;",",""),IF($AS237=Довідники!$E$4,$AM$4&amp;",",""),IF($AZ237=Довідники!$E$4,$AT$4&amp;",",""),IF($BG237=Довідники!$E$4,$BA$4&amp;",",""),IF($BN237=Довідники!$E$4,$BH$4&amp;",",""),IF($BU237=Довідники!$E$4,$BO$4&amp;",",""),IF($CB237=Довідники!$E$4,$BV$4&amp;",",""),IF($CI237=Довідники!$E$4,$CC$4&amp;",",""),IF($CP237=Довідники!$E$4,$CJ$4&amp;",",""),IF($CW237=Довідники!$E$4,$CQ$4&amp;",",""),IF($DD237=Довідники!$E$4,$CX$4&amp;",",""),IF($DK237=Довідники!$E$4,$DE$4&amp;",",""))</f>
        <v/>
      </c>
      <c r="G237" s="538" t="str">
        <f>_xlfn.CONCAT(IF($X237=Довідники!$E$3,$R$4&amp;",",""),IF($X237=Довідники!$E$5,$R$4&amp;"*,",""),IF($AE237=Довідники!$E$3,$Y$4&amp;",",""),IF($AE237=Довідники!$E$5,$Y$4&amp;"*,",""),IF($AL237=Довідники!$E$3,$AF$4&amp;",",""),IF($AL237=Довідники!$E$5,$AF$4&amp;"*,",""),IF($AS237=Довідники!$E$3,$AM$4&amp;",",""),IF($AS237=Довідники!$E$5,$AM$4&amp;"*,",""),IF($AZ237=Довідники!$E$3,$AT$4&amp;",",""),IF($AZ237=Довідники!$E$5,$AT$4&amp;"*,",""),IF($BG237=Довідники!$E$3,$BA$4&amp;",",""),IF($BG237=Довідники!$E$5,$BA$4&amp;"*,",""),IF($BN237=Довідники!$E$3,$BH$4&amp;",",""),IF($BN237=Довідники!$E$5,$BH$4&amp;"*,",""),IF($BU237=Довідники!$E$3,$BO$4&amp;",",""),IF($BU237=Довідники!$E$5,$BO$4&amp;"*,",""),IF($CB237=Довідники!$E$3,$BV$4&amp;",",""),IF($CB237=Довідники!$E$5,$BV$4&amp;"*,",""),IF($CI237=Довідники!$E$3,$CC$4&amp;",",""),IF($CI237=Довідники!$E$5,$CC$4&amp;"*,",""),IF($CP237=Довідники!$E$3,$CJ$4&amp;",",""),IF($CP237=Довідники!$E$5,$CJ$4&amp;"*,",""),IF($CW237=Довідники!$E$3,$CQ$4&amp;",",""),IF($CW237=Довідники!$E$5,$CQ$4&amp;"*,",""),IF($DD237=Довідники!$E$3,$CX$4&amp;",",""),IF($DD237=Довідники!$E$5,$CX$4&amp;"*,",""),IF($DK237=Довідники!$E$3,$DE$4&amp;",",""),IF($DK237=Довідники!$E$5,$DE$4&amp;"*,",""))</f>
        <v/>
      </c>
      <c r="H237" s="538" t="str">
        <f>_xlfn.CONCAT(IF($W237=Довідники!$N$4,$R$4&amp;",",""),IF($AD237=Довідники!$N$4,$Y$4&amp;",",""),IF($AK237=Довідники!$N$4,$AF$4&amp;",",""),IF($AR237=Довідники!$N$4,$AM$4&amp;",",""),IF($AY237=Довідники!$N$4,$AT$4&amp;",",""),IF($BF237=Довідники!$N$4,$BA$4&amp;",",""),IF($BM237=Довідники!$N$4,$BH$4&amp;",",""),IF($BT237=Довідники!$N$4,$BO$4&amp;",",""),IF($CA237=Довідники!$N$4,$BV$4&amp;",",""),IF($CH237=Довідники!$N$4,$CC$4&amp;",",""),IF($CO237=Довідники!$N$4,$CJ$4&amp;",",""),IF($CV237=Довідники!$N$4,$CQ$4&amp;",",""),IF($DC237=Довідники!$N$4,$CX$4&amp;",",""),IF($DJ237=Довідники!$N$4,$DE$4&amp;",",""))</f>
        <v/>
      </c>
      <c r="I237" s="538" t="str">
        <f>_xlfn.CONCAT(IF($W237=Довідники!$N$3,$R$4&amp;",",""),IF($AD237=Довідники!$N$3,$Y$4&amp;",",""),IF($AK237=Довідники!$N$3,$AF$4&amp;",",""),IF($AR237=Довідники!$N$3,$AM$4&amp;",",""),IF($AY237=Довідники!$N$3,$AT$4&amp;",",""),IF($BF237=Довідники!$N$3,$BA$4&amp;",",""),IF($BM237=Довідники!$N$3,$BH$4&amp;",",""),IF($BT237=Довідники!$N$3,$BO$4&amp;",",""),IF($CA237=Довідники!$N$3,$BV$4&amp;",",""),IF($CH237=Довідники!$N$3,$CC$4&amp;",",""),IF($CO237=Довідники!$N$3,$CJ$4&amp;",",""),IF($CV237=Довідники!$N$3,$CQ$4&amp;",",""),IF($DC237=Довідники!$N$3,$CX$4&amp;",",""),IF($DJ237=Довідники!$N$3,$DE$4&amp;",",""))</f>
        <v/>
      </c>
      <c r="J237" s="538"/>
      <c r="K237" s="538"/>
      <c r="L237" s="538">
        <f t="shared" ca="1" si="156"/>
        <v>0</v>
      </c>
      <c r="M237" s="539">
        <f t="shared" ca="1" si="157"/>
        <v>0</v>
      </c>
      <c r="N237" s="539">
        <f t="shared" ca="1" si="158"/>
        <v>0</v>
      </c>
      <c r="O237" s="540">
        <f t="shared" ca="1" si="159"/>
        <v>0</v>
      </c>
      <c r="P237" s="541" t="str">
        <f t="shared" si="160"/>
        <v/>
      </c>
      <c r="Q237" s="542" t="str">
        <f>IF(IF(TRIM(P237)="",FALSE,OR($P237&lt;Довідники!$J$8,$P237&gt;Довідники!$K$8)),"!","")</f>
        <v/>
      </c>
      <c r="R237" s="172"/>
      <c r="S237" s="169"/>
      <c r="T237" s="169"/>
      <c r="U237" s="549">
        <f t="shared" si="173"/>
        <v>0</v>
      </c>
      <c r="V237" s="539"/>
      <c r="W237" s="175"/>
      <c r="X237" s="176"/>
      <c r="Y237" s="172"/>
      <c r="Z237" s="169"/>
      <c r="AA237" s="169"/>
      <c r="AB237" s="549">
        <f t="shared" si="174"/>
        <v>0</v>
      </c>
      <c r="AC237" s="539"/>
      <c r="AD237" s="175"/>
      <c r="AE237" s="176"/>
      <c r="AF237" s="172"/>
      <c r="AG237" s="169"/>
      <c r="AH237" s="169"/>
      <c r="AI237" s="549">
        <f t="shared" si="175"/>
        <v>0</v>
      </c>
      <c r="AJ237" s="539"/>
      <c r="AK237" s="175"/>
      <c r="AL237" s="176"/>
      <c r="AM237" s="172"/>
      <c r="AN237" s="169"/>
      <c r="AO237" s="169"/>
      <c r="AP237" s="549">
        <f t="shared" si="176"/>
        <v>0</v>
      </c>
      <c r="AQ237" s="539"/>
      <c r="AR237" s="175"/>
      <c r="AS237" s="176"/>
      <c r="AT237" s="172"/>
      <c r="AU237" s="169"/>
      <c r="AV237" s="169"/>
      <c r="AW237" s="549">
        <f t="shared" si="177"/>
        <v>0</v>
      </c>
      <c r="AX237" s="539"/>
      <c r="AY237" s="175"/>
      <c r="AZ237" s="176"/>
      <c r="BA237" s="172"/>
      <c r="BB237" s="169"/>
      <c r="BC237" s="169"/>
      <c r="BD237" s="549">
        <f t="shared" si="178"/>
        <v>0</v>
      </c>
      <c r="BE237" s="539"/>
      <c r="BF237" s="175"/>
      <c r="BG237" s="176"/>
      <c r="BH237" s="172"/>
      <c r="BI237" s="169"/>
      <c r="BJ237" s="169"/>
      <c r="BK237" s="549">
        <f t="shared" si="179"/>
        <v>0</v>
      </c>
      <c r="BL237" s="539"/>
      <c r="BM237" s="175"/>
      <c r="BN237" s="176"/>
      <c r="BO237" s="172"/>
      <c r="BP237" s="169"/>
      <c r="BQ237" s="169"/>
      <c r="BR237" s="549">
        <f t="shared" si="180"/>
        <v>0</v>
      </c>
      <c r="BS237" s="539"/>
      <c r="BT237" s="175"/>
      <c r="BU237" s="176"/>
      <c r="BV237" s="172"/>
      <c r="BW237" s="169"/>
      <c r="BX237" s="169"/>
      <c r="BY237" s="549">
        <f t="shared" si="181"/>
        <v>0</v>
      </c>
      <c r="BZ237" s="539"/>
      <c r="CA237" s="175"/>
      <c r="CB237" s="176"/>
      <c r="CC237" s="172"/>
      <c r="CD237" s="169"/>
      <c r="CE237" s="169"/>
      <c r="CF237" s="549">
        <f t="shared" si="182"/>
        <v>0</v>
      </c>
      <c r="CG237" s="539"/>
      <c r="CH237" s="175"/>
      <c r="CI237" s="176"/>
      <c r="CJ237" s="172"/>
      <c r="CK237" s="169"/>
      <c r="CL237" s="169"/>
      <c r="CM237" s="549">
        <f t="shared" si="183"/>
        <v>0</v>
      </c>
      <c r="CN237" s="539"/>
      <c r="CO237" s="175"/>
      <c r="CP237" s="176"/>
      <c r="CQ237" s="172"/>
      <c r="CR237" s="169"/>
      <c r="CS237" s="169"/>
      <c r="CT237" s="549">
        <f t="shared" si="184"/>
        <v>0</v>
      </c>
      <c r="CU237" s="539"/>
      <c r="CV237" s="175"/>
      <c r="CW237" s="176"/>
      <c r="CX237" s="361"/>
      <c r="CY237" s="108"/>
      <c r="CZ237" s="108"/>
      <c r="DA237" s="549">
        <f t="shared" si="185"/>
        <v>0</v>
      </c>
      <c r="DB237" s="539"/>
      <c r="DC237" s="439"/>
      <c r="DD237" s="439"/>
      <c r="DE237" s="108"/>
      <c r="DF237" s="108"/>
      <c r="DG237" s="108"/>
      <c r="DH237" s="549">
        <f t="shared" si="186"/>
        <v>0</v>
      </c>
      <c r="DI237" s="539"/>
      <c r="DJ237" s="439"/>
      <c r="DK237" s="440"/>
      <c r="DL237" s="555">
        <f t="shared" ca="1" si="190"/>
        <v>0</v>
      </c>
      <c r="DM237" s="539">
        <f>DN237*Довідники!$H$2</f>
        <v>0</v>
      </c>
      <c r="DN237" s="549">
        <f t="shared" si="191"/>
        <v>0</v>
      </c>
      <c r="DO237" s="541" t="str">
        <f t="shared" si="187"/>
        <v xml:space="preserve"> </v>
      </c>
      <c r="DP237" s="556" t="str">
        <f>IF(OR(DO237&lt;Довідники!$J$3, DO237&gt;Довідники!$K$3), "!", "")</f>
        <v>!</v>
      </c>
      <c r="DQ237" s="557"/>
      <c r="DR237" s="558" t="str">
        <f t="shared" si="192"/>
        <v/>
      </c>
      <c r="DS237" s="528"/>
      <c r="DT237" s="555"/>
      <c r="DU237" s="539"/>
      <c r="DV237" s="539"/>
      <c r="DW237" s="540"/>
      <c r="DX237" s="557"/>
      <c r="DY237" s="568"/>
      <c r="DZ237" s="569"/>
      <c r="EA237" s="570"/>
      <c r="ED237" s="91" t="e">
        <f t="shared" ca="1" si="161"/>
        <v>#NAME?</v>
      </c>
      <c r="EE237" s="91" t="e">
        <f t="shared" ca="1" si="162"/>
        <v>#NAME?</v>
      </c>
      <c r="EF237" s="91" t="e">
        <f t="shared" ca="1" si="163"/>
        <v>#NAME?</v>
      </c>
      <c r="EG237" s="91" t="e">
        <f t="shared" ca="1" si="164"/>
        <v>#NAME?</v>
      </c>
      <c r="EH237" s="91" t="e">
        <f t="shared" ca="1" si="165"/>
        <v>#NAME?</v>
      </c>
      <c r="EI237" s="91" t="e">
        <f t="shared" ca="1" si="166"/>
        <v>#NAME?</v>
      </c>
      <c r="EJ237" s="91" t="e">
        <f t="shared" ca="1" si="167"/>
        <v>#NAME?</v>
      </c>
      <c r="EL237" s="207" t="str">
        <f t="shared" ca="1" si="134"/>
        <v/>
      </c>
      <c r="EM237" s="91" t="str">
        <f t="shared" si="188"/>
        <v/>
      </c>
      <c r="EN237" s="91" t="str" cm="1">
        <f t="array" ref="EN237">IF(OR(SUM(ISTEXT(R237:T237)*1,ISNUMBER(W237:X237)*1)&gt;0,SUM(ISTEXT(Y237:AA237)*1,ISNUMBER(AD237:AE237)*1)&gt;0,SUM(ISTEXT(AF237:AH237)*1,ISNUMBER(AK237:AL237)*1)&gt;0,SUM(ISTEXT(AM237:AO237)*1,ISNUMBER(AR237:AS237)*1)&gt;0,SUM(ISTEXT(AT237:AV237)*1,ISNUMBER(AY237:AZ237)*1)&gt;0,SUM(ISTEXT(BA237:BC237)*1,ISNUMBER(BF237:BG237)*1)&gt;0,SUM(ISTEXT(BH237:BJ237)*1,ISNUMBER(BM237:BN237)*1)&gt;0,SUM(ISTEXT(BO237:BQ237)*1,ISNUMBER(BT237:BU237)*1)&gt;0,SUM(ISTEXT(BV237:BX237)*1,ISNUMBER(CA237:CB237)*1)&gt;0,SUM(ISTEXT(CC237:CE237)*1,ISNUMBER(CH237:CI237)*1)&gt;0,SUM(ISTEXT(CJ237:CL237)*1,ISNUMBER(CO237:CP237)*1)&gt;0,SUM(ISTEXT(CQ237:CS237)*1,ISNUMBER(CV237:CW237)*1)&gt;0),"!","")</f>
        <v/>
      </c>
      <c r="EO237" s="91" t="e">
        <f t="shared" ca="1" si="189"/>
        <v>#NAME?</v>
      </c>
      <c r="EP237" s="74" t="e">
        <f t="shared" ca="1" si="168"/>
        <v>#NAME?</v>
      </c>
    </row>
    <row r="238" spans="1:146" hidden="1" x14ac:dyDescent="0.2">
      <c r="A238" s="528" t="e">
        <f ca="1">IF(AND(TRIM($B238)&lt;&gt;"",$E238&lt;&gt;"",$EP238=""),MAX($A$216:A237)+1,"")</f>
        <v>#NAME?</v>
      </c>
      <c r="B238" s="312"/>
      <c r="C238" s="531" t="str">
        <f>IF(ISBLANK(D238)=FALSE,VLOOKUP(D238,Довідники!$B$2:$C$45,2,FALSE),"")</f>
        <v/>
      </c>
      <c r="D238" s="410"/>
      <c r="E238" s="313"/>
      <c r="F238" s="538" t="str">
        <f>_xlfn.CONCAT(IF($X238=Довідники!$E$4,$R$4&amp;",",""),IF($AE238=Довідники!$E$4,$Y$4&amp;",",""),IF($AL238=Довідники!$E$4,$AF$4&amp;",",""),IF($AS238=Довідники!$E$4,$AM$4&amp;",",""),IF($AZ238=Довідники!$E$4,$AT$4&amp;",",""),IF($BG238=Довідники!$E$4,$BA$4&amp;",",""),IF($BN238=Довідники!$E$4,$BH$4&amp;",",""),IF($BU238=Довідники!$E$4,$BO$4&amp;",",""),IF($CB238=Довідники!$E$4,$BV$4&amp;",",""),IF($CI238=Довідники!$E$4,$CC$4&amp;",",""),IF($CP238=Довідники!$E$4,$CJ$4&amp;",",""),IF($CW238=Довідники!$E$4,$CQ$4&amp;",",""),IF($DD238=Довідники!$E$4,$CX$4&amp;",",""),IF($DK238=Довідники!$E$4,$DE$4&amp;",",""))</f>
        <v/>
      </c>
      <c r="G238" s="538" t="str">
        <f>_xlfn.CONCAT(IF($X238=Довідники!$E$3,$R$4&amp;",",""),IF($X238=Довідники!$E$5,$R$4&amp;"*,",""),IF($AE238=Довідники!$E$3,$Y$4&amp;",",""),IF($AE238=Довідники!$E$5,$Y$4&amp;"*,",""),IF($AL238=Довідники!$E$3,$AF$4&amp;",",""),IF($AL238=Довідники!$E$5,$AF$4&amp;"*,",""),IF($AS238=Довідники!$E$3,$AM$4&amp;",",""),IF($AS238=Довідники!$E$5,$AM$4&amp;"*,",""),IF($AZ238=Довідники!$E$3,$AT$4&amp;",",""),IF($AZ238=Довідники!$E$5,$AT$4&amp;"*,",""),IF($BG238=Довідники!$E$3,$BA$4&amp;",",""),IF($BG238=Довідники!$E$5,$BA$4&amp;"*,",""),IF($BN238=Довідники!$E$3,$BH$4&amp;",",""),IF($BN238=Довідники!$E$5,$BH$4&amp;"*,",""),IF($BU238=Довідники!$E$3,$BO$4&amp;",",""),IF($BU238=Довідники!$E$5,$BO$4&amp;"*,",""),IF($CB238=Довідники!$E$3,$BV$4&amp;",",""),IF($CB238=Довідники!$E$5,$BV$4&amp;"*,",""),IF($CI238=Довідники!$E$3,$CC$4&amp;",",""),IF($CI238=Довідники!$E$5,$CC$4&amp;"*,",""),IF($CP238=Довідники!$E$3,$CJ$4&amp;",",""),IF($CP238=Довідники!$E$5,$CJ$4&amp;"*,",""),IF($CW238=Довідники!$E$3,$CQ$4&amp;",",""),IF($CW238=Довідники!$E$5,$CQ$4&amp;"*,",""),IF($DD238=Довідники!$E$3,$CX$4&amp;",",""),IF($DD238=Довідники!$E$5,$CX$4&amp;"*,",""),IF($DK238=Довідники!$E$3,$DE$4&amp;",",""),IF($DK238=Довідники!$E$5,$DE$4&amp;"*,",""))</f>
        <v/>
      </c>
      <c r="H238" s="538" t="str">
        <f>_xlfn.CONCAT(IF($W238=Довідники!$N$4,$R$4&amp;",",""),IF($AD238=Довідники!$N$4,$Y$4&amp;",",""),IF($AK238=Довідники!$N$4,$AF$4&amp;",",""),IF($AR238=Довідники!$N$4,$AM$4&amp;",",""),IF($AY238=Довідники!$N$4,$AT$4&amp;",",""),IF($BF238=Довідники!$N$4,$BA$4&amp;",",""),IF($BM238=Довідники!$N$4,$BH$4&amp;",",""),IF($BT238=Довідники!$N$4,$BO$4&amp;",",""),IF($CA238=Довідники!$N$4,$BV$4&amp;",",""),IF($CH238=Довідники!$N$4,$CC$4&amp;",",""),IF($CO238=Довідники!$N$4,$CJ$4&amp;",",""),IF($CV238=Довідники!$N$4,$CQ$4&amp;",",""),IF($DC238=Довідники!$N$4,$CX$4&amp;",",""),IF($DJ238=Довідники!$N$4,$DE$4&amp;",",""))</f>
        <v/>
      </c>
      <c r="I238" s="538" t="str">
        <f>_xlfn.CONCAT(IF($W238=Довідники!$N$3,$R$4&amp;",",""),IF($AD238=Довідники!$N$3,$Y$4&amp;",",""),IF($AK238=Довідники!$N$3,$AF$4&amp;",",""),IF($AR238=Довідники!$N$3,$AM$4&amp;",",""),IF($AY238=Довідники!$N$3,$AT$4&amp;",",""),IF($BF238=Довідники!$N$3,$BA$4&amp;",",""),IF($BM238=Довідники!$N$3,$BH$4&amp;",",""),IF($BT238=Довідники!$N$3,$BO$4&amp;",",""),IF($CA238=Довідники!$N$3,$BV$4&amp;",",""),IF($CH238=Довідники!$N$3,$CC$4&amp;",",""),IF($CO238=Довідники!$N$3,$CJ$4&amp;",",""),IF($CV238=Довідники!$N$3,$CQ$4&amp;",",""),IF($DC238=Довідники!$N$3,$CX$4&amp;",",""),IF($DJ238=Довідники!$N$3,$DE$4&amp;",",""))</f>
        <v/>
      </c>
      <c r="J238" s="538"/>
      <c r="K238" s="538"/>
      <c r="L238" s="538">
        <f t="shared" ca="1" si="156"/>
        <v>0</v>
      </c>
      <c r="M238" s="539">
        <f t="shared" ca="1" si="157"/>
        <v>0</v>
      </c>
      <c r="N238" s="539">
        <f t="shared" ca="1" si="158"/>
        <v>0</v>
      </c>
      <c r="O238" s="540">
        <f t="shared" ca="1" si="159"/>
        <v>0</v>
      </c>
      <c r="P238" s="541" t="str">
        <f t="shared" si="160"/>
        <v/>
      </c>
      <c r="Q238" s="542" t="str">
        <f>IF(IF(TRIM(P238)="",FALSE,OR($P238&lt;Довідники!$J$8,$P238&gt;Довідники!$K$8)),"!","")</f>
        <v/>
      </c>
      <c r="R238" s="172"/>
      <c r="S238" s="169"/>
      <c r="T238" s="169"/>
      <c r="U238" s="549">
        <f t="shared" si="173"/>
        <v>0</v>
      </c>
      <c r="V238" s="539"/>
      <c r="W238" s="175"/>
      <c r="X238" s="176"/>
      <c r="Y238" s="172"/>
      <c r="Z238" s="169"/>
      <c r="AA238" s="169"/>
      <c r="AB238" s="549">
        <f t="shared" si="174"/>
        <v>0</v>
      </c>
      <c r="AC238" s="539"/>
      <c r="AD238" s="175"/>
      <c r="AE238" s="176"/>
      <c r="AF238" s="172"/>
      <c r="AG238" s="169"/>
      <c r="AH238" s="169"/>
      <c r="AI238" s="549">
        <f t="shared" si="175"/>
        <v>0</v>
      </c>
      <c r="AJ238" s="539"/>
      <c r="AK238" s="175"/>
      <c r="AL238" s="176"/>
      <c r="AM238" s="172"/>
      <c r="AN238" s="169"/>
      <c r="AO238" s="169"/>
      <c r="AP238" s="549">
        <f t="shared" si="176"/>
        <v>0</v>
      </c>
      <c r="AQ238" s="539"/>
      <c r="AR238" s="175"/>
      <c r="AS238" s="176"/>
      <c r="AT238" s="172"/>
      <c r="AU238" s="169"/>
      <c r="AV238" s="169"/>
      <c r="AW238" s="549">
        <f t="shared" si="177"/>
        <v>0</v>
      </c>
      <c r="AX238" s="539"/>
      <c r="AY238" s="175"/>
      <c r="AZ238" s="176"/>
      <c r="BA238" s="172"/>
      <c r="BB238" s="169"/>
      <c r="BC238" s="169"/>
      <c r="BD238" s="549">
        <f t="shared" si="178"/>
        <v>0</v>
      </c>
      <c r="BE238" s="539"/>
      <c r="BF238" s="175"/>
      <c r="BG238" s="176"/>
      <c r="BH238" s="172"/>
      <c r="BI238" s="169"/>
      <c r="BJ238" s="169"/>
      <c r="BK238" s="549">
        <f t="shared" si="179"/>
        <v>0</v>
      </c>
      <c r="BL238" s="539"/>
      <c r="BM238" s="175"/>
      <c r="BN238" s="176"/>
      <c r="BO238" s="172"/>
      <c r="BP238" s="169"/>
      <c r="BQ238" s="169"/>
      <c r="BR238" s="549">
        <f t="shared" si="180"/>
        <v>0</v>
      </c>
      <c r="BS238" s="539"/>
      <c r="BT238" s="175"/>
      <c r="BU238" s="176"/>
      <c r="BV238" s="172"/>
      <c r="BW238" s="169"/>
      <c r="BX238" s="169"/>
      <c r="BY238" s="549">
        <f t="shared" si="181"/>
        <v>0</v>
      </c>
      <c r="BZ238" s="539"/>
      <c r="CA238" s="175"/>
      <c r="CB238" s="176"/>
      <c r="CC238" s="172"/>
      <c r="CD238" s="169"/>
      <c r="CE238" s="169"/>
      <c r="CF238" s="549">
        <f t="shared" si="182"/>
        <v>0</v>
      </c>
      <c r="CG238" s="539"/>
      <c r="CH238" s="175"/>
      <c r="CI238" s="176"/>
      <c r="CJ238" s="172"/>
      <c r="CK238" s="169"/>
      <c r="CL238" s="169"/>
      <c r="CM238" s="549">
        <f t="shared" si="183"/>
        <v>0</v>
      </c>
      <c r="CN238" s="539"/>
      <c r="CO238" s="175"/>
      <c r="CP238" s="176"/>
      <c r="CQ238" s="172"/>
      <c r="CR238" s="169"/>
      <c r="CS238" s="169"/>
      <c r="CT238" s="549">
        <f t="shared" si="184"/>
        <v>0</v>
      </c>
      <c r="CU238" s="539"/>
      <c r="CV238" s="175"/>
      <c r="CW238" s="176"/>
      <c r="CX238" s="361"/>
      <c r="CY238" s="108"/>
      <c r="CZ238" s="108"/>
      <c r="DA238" s="549">
        <f t="shared" si="185"/>
        <v>0</v>
      </c>
      <c r="DB238" s="539"/>
      <c r="DC238" s="439"/>
      <c r="DD238" s="439"/>
      <c r="DE238" s="108"/>
      <c r="DF238" s="108"/>
      <c r="DG238" s="108"/>
      <c r="DH238" s="549">
        <f t="shared" si="186"/>
        <v>0</v>
      </c>
      <c r="DI238" s="539"/>
      <c r="DJ238" s="439"/>
      <c r="DK238" s="440"/>
      <c r="DL238" s="555">
        <f t="shared" ca="1" si="190"/>
        <v>0</v>
      </c>
      <c r="DM238" s="539">
        <f>DN238*Довідники!$H$2</f>
        <v>0</v>
      </c>
      <c r="DN238" s="549">
        <f t="shared" si="191"/>
        <v>0</v>
      </c>
      <c r="DO238" s="541" t="str">
        <f t="shared" si="187"/>
        <v xml:space="preserve"> </v>
      </c>
      <c r="DP238" s="556" t="str">
        <f>IF(OR(DO238&lt;Довідники!$J$3, DO238&gt;Довідники!$K$3), "!", "")</f>
        <v>!</v>
      </c>
      <c r="DQ238" s="557"/>
      <c r="DR238" s="558" t="str">
        <f t="shared" si="192"/>
        <v/>
      </c>
      <c r="DS238" s="528"/>
      <c r="DT238" s="555"/>
      <c r="DU238" s="539"/>
      <c r="DV238" s="539"/>
      <c r="DW238" s="540"/>
      <c r="DX238" s="557"/>
      <c r="DY238" s="568"/>
      <c r="DZ238" s="569"/>
      <c r="EA238" s="570"/>
      <c r="ED238" s="91" t="e">
        <f t="shared" ca="1" si="161"/>
        <v>#NAME?</v>
      </c>
      <c r="EE238" s="91" t="e">
        <f t="shared" ca="1" si="162"/>
        <v>#NAME?</v>
      </c>
      <c r="EF238" s="91" t="e">
        <f t="shared" ca="1" si="163"/>
        <v>#NAME?</v>
      </c>
      <c r="EG238" s="91" t="e">
        <f t="shared" ca="1" si="164"/>
        <v>#NAME?</v>
      </c>
      <c r="EH238" s="91" t="e">
        <f t="shared" ca="1" si="165"/>
        <v>#NAME?</v>
      </c>
      <c r="EI238" s="91" t="e">
        <f t="shared" ca="1" si="166"/>
        <v>#NAME?</v>
      </c>
      <c r="EJ238" s="91" t="e">
        <f t="shared" ca="1" si="167"/>
        <v>#NAME?</v>
      </c>
      <c r="EL238" s="207" t="str">
        <f t="shared" ca="1" si="134"/>
        <v/>
      </c>
      <c r="EM238" s="91" t="str">
        <f t="shared" si="188"/>
        <v/>
      </c>
      <c r="EN238" s="91" t="str" cm="1">
        <f t="array" ref="EN238">IF(OR(SUM(ISTEXT(R238:T238)*1,ISNUMBER(W238:X238)*1)&gt;0,SUM(ISTEXT(Y238:AA238)*1,ISNUMBER(AD238:AE238)*1)&gt;0,SUM(ISTEXT(AF238:AH238)*1,ISNUMBER(AK238:AL238)*1)&gt;0,SUM(ISTEXT(AM238:AO238)*1,ISNUMBER(AR238:AS238)*1)&gt;0,SUM(ISTEXT(AT238:AV238)*1,ISNUMBER(AY238:AZ238)*1)&gt;0,SUM(ISTEXT(BA238:BC238)*1,ISNUMBER(BF238:BG238)*1)&gt;0,SUM(ISTEXT(BH238:BJ238)*1,ISNUMBER(BM238:BN238)*1)&gt;0,SUM(ISTEXT(BO238:BQ238)*1,ISNUMBER(BT238:BU238)*1)&gt;0,SUM(ISTEXT(BV238:BX238)*1,ISNUMBER(CA238:CB238)*1)&gt;0,SUM(ISTEXT(CC238:CE238)*1,ISNUMBER(CH238:CI238)*1)&gt;0,SUM(ISTEXT(CJ238:CL238)*1,ISNUMBER(CO238:CP238)*1)&gt;0,SUM(ISTEXT(CQ238:CS238)*1,ISNUMBER(CV238:CW238)*1)&gt;0),"!","")</f>
        <v/>
      </c>
      <c r="EO238" s="91" t="e">
        <f t="shared" ca="1" si="189"/>
        <v>#NAME?</v>
      </c>
      <c r="EP238" s="74" t="e">
        <f t="shared" ca="1" si="168"/>
        <v>#NAME?</v>
      </c>
    </row>
    <row r="239" spans="1:146" hidden="1" x14ac:dyDescent="0.2">
      <c r="A239" s="528" t="e">
        <f ca="1">IF(AND(TRIM($B239)&lt;&gt;"",$E239&lt;&gt;"",$EP239=""),MAX($A$216:A238)+1,"")</f>
        <v>#NAME?</v>
      </c>
      <c r="B239" s="312"/>
      <c r="C239" s="531" t="str">
        <f>IF(ISBLANK(D239)=FALSE,VLOOKUP(D239,Довідники!$B$2:$C$45,2,FALSE),"")</f>
        <v/>
      </c>
      <c r="D239" s="410"/>
      <c r="E239" s="313"/>
      <c r="F239" s="538" t="str">
        <f>_xlfn.CONCAT(IF($X239=Довідники!$E$4,$R$4&amp;",",""),IF($AE239=Довідники!$E$4,$Y$4&amp;",",""),IF($AL239=Довідники!$E$4,$AF$4&amp;",",""),IF($AS239=Довідники!$E$4,$AM$4&amp;",",""),IF($AZ239=Довідники!$E$4,$AT$4&amp;",",""),IF($BG239=Довідники!$E$4,$BA$4&amp;",",""),IF($BN239=Довідники!$E$4,$BH$4&amp;",",""),IF($BU239=Довідники!$E$4,$BO$4&amp;",",""),IF($CB239=Довідники!$E$4,$BV$4&amp;",",""),IF($CI239=Довідники!$E$4,$CC$4&amp;",",""),IF($CP239=Довідники!$E$4,$CJ$4&amp;",",""),IF($CW239=Довідники!$E$4,$CQ$4&amp;",",""),IF($DD239=Довідники!$E$4,$CX$4&amp;",",""),IF($DK239=Довідники!$E$4,$DE$4&amp;",",""))</f>
        <v/>
      </c>
      <c r="G239" s="538" t="str">
        <f>_xlfn.CONCAT(IF($X239=Довідники!$E$3,$R$4&amp;",",""),IF($X239=Довідники!$E$5,$R$4&amp;"*,",""),IF($AE239=Довідники!$E$3,$Y$4&amp;",",""),IF($AE239=Довідники!$E$5,$Y$4&amp;"*,",""),IF($AL239=Довідники!$E$3,$AF$4&amp;",",""),IF($AL239=Довідники!$E$5,$AF$4&amp;"*,",""),IF($AS239=Довідники!$E$3,$AM$4&amp;",",""),IF($AS239=Довідники!$E$5,$AM$4&amp;"*,",""),IF($AZ239=Довідники!$E$3,$AT$4&amp;",",""),IF($AZ239=Довідники!$E$5,$AT$4&amp;"*,",""),IF($BG239=Довідники!$E$3,$BA$4&amp;",",""),IF($BG239=Довідники!$E$5,$BA$4&amp;"*,",""),IF($BN239=Довідники!$E$3,$BH$4&amp;",",""),IF($BN239=Довідники!$E$5,$BH$4&amp;"*,",""),IF($BU239=Довідники!$E$3,$BO$4&amp;",",""),IF($BU239=Довідники!$E$5,$BO$4&amp;"*,",""),IF($CB239=Довідники!$E$3,$BV$4&amp;",",""),IF($CB239=Довідники!$E$5,$BV$4&amp;"*,",""),IF($CI239=Довідники!$E$3,$CC$4&amp;",",""),IF($CI239=Довідники!$E$5,$CC$4&amp;"*,",""),IF($CP239=Довідники!$E$3,$CJ$4&amp;",",""),IF($CP239=Довідники!$E$5,$CJ$4&amp;"*,",""),IF($CW239=Довідники!$E$3,$CQ$4&amp;",",""),IF($CW239=Довідники!$E$5,$CQ$4&amp;"*,",""),IF($DD239=Довідники!$E$3,$CX$4&amp;",",""),IF($DD239=Довідники!$E$5,$CX$4&amp;"*,",""),IF($DK239=Довідники!$E$3,$DE$4&amp;",",""),IF($DK239=Довідники!$E$5,$DE$4&amp;"*,",""))</f>
        <v/>
      </c>
      <c r="H239" s="538" t="str">
        <f>_xlfn.CONCAT(IF($W239=Довідники!$N$4,$R$4&amp;",",""),IF($AD239=Довідники!$N$4,$Y$4&amp;",",""),IF($AK239=Довідники!$N$4,$AF$4&amp;",",""),IF($AR239=Довідники!$N$4,$AM$4&amp;",",""),IF($AY239=Довідники!$N$4,$AT$4&amp;",",""),IF($BF239=Довідники!$N$4,$BA$4&amp;",",""),IF($BM239=Довідники!$N$4,$BH$4&amp;",",""),IF($BT239=Довідники!$N$4,$BO$4&amp;",",""),IF($CA239=Довідники!$N$4,$BV$4&amp;",",""),IF($CH239=Довідники!$N$4,$CC$4&amp;",",""),IF($CO239=Довідники!$N$4,$CJ$4&amp;",",""),IF($CV239=Довідники!$N$4,$CQ$4&amp;",",""),IF($DC239=Довідники!$N$4,$CX$4&amp;",",""),IF($DJ239=Довідники!$N$4,$DE$4&amp;",",""))</f>
        <v/>
      </c>
      <c r="I239" s="538" t="str">
        <f>_xlfn.CONCAT(IF($W239=Довідники!$N$3,$R$4&amp;",",""),IF($AD239=Довідники!$N$3,$Y$4&amp;",",""),IF($AK239=Довідники!$N$3,$AF$4&amp;",",""),IF($AR239=Довідники!$N$3,$AM$4&amp;",",""),IF($AY239=Довідники!$N$3,$AT$4&amp;",",""),IF($BF239=Довідники!$N$3,$BA$4&amp;",",""),IF($BM239=Довідники!$N$3,$BH$4&amp;",",""),IF($BT239=Довідники!$N$3,$BO$4&amp;",",""),IF($CA239=Довідники!$N$3,$BV$4&amp;",",""),IF($CH239=Довідники!$N$3,$CC$4&amp;",",""),IF($CO239=Довідники!$N$3,$CJ$4&amp;",",""),IF($CV239=Довідники!$N$3,$CQ$4&amp;",",""),IF($DC239=Довідники!$N$3,$CX$4&amp;",",""),IF($DJ239=Довідники!$N$3,$DE$4&amp;",",""))</f>
        <v/>
      </c>
      <c r="J239" s="538"/>
      <c r="K239" s="538"/>
      <c r="L239" s="538">
        <f t="shared" ca="1" si="156"/>
        <v>0</v>
      </c>
      <c r="M239" s="539">
        <f t="shared" ca="1" si="157"/>
        <v>0</v>
      </c>
      <c r="N239" s="539">
        <f t="shared" ca="1" si="158"/>
        <v>0</v>
      </c>
      <c r="O239" s="540">
        <f t="shared" ca="1" si="159"/>
        <v>0</v>
      </c>
      <c r="P239" s="541" t="str">
        <f t="shared" si="160"/>
        <v/>
      </c>
      <c r="Q239" s="542" t="str">
        <f>IF(IF(TRIM(P239)="",FALSE,OR($P239&lt;Довідники!$J$8,$P239&gt;Довідники!$K$8)),"!","")</f>
        <v/>
      </c>
      <c r="R239" s="172"/>
      <c r="S239" s="169"/>
      <c r="T239" s="169"/>
      <c r="U239" s="549">
        <f t="shared" si="173"/>
        <v>0</v>
      </c>
      <c r="V239" s="539"/>
      <c r="W239" s="175"/>
      <c r="X239" s="176"/>
      <c r="Y239" s="172"/>
      <c r="Z239" s="169"/>
      <c r="AA239" s="169"/>
      <c r="AB239" s="549">
        <f t="shared" si="174"/>
        <v>0</v>
      </c>
      <c r="AC239" s="539"/>
      <c r="AD239" s="175"/>
      <c r="AE239" s="176"/>
      <c r="AF239" s="172"/>
      <c r="AG239" s="169"/>
      <c r="AH239" s="169"/>
      <c r="AI239" s="549">
        <f t="shared" si="175"/>
        <v>0</v>
      </c>
      <c r="AJ239" s="539"/>
      <c r="AK239" s="175"/>
      <c r="AL239" s="176"/>
      <c r="AM239" s="172"/>
      <c r="AN239" s="169"/>
      <c r="AO239" s="169"/>
      <c r="AP239" s="549">
        <f t="shared" si="176"/>
        <v>0</v>
      </c>
      <c r="AQ239" s="539"/>
      <c r="AR239" s="175"/>
      <c r="AS239" s="176"/>
      <c r="AT239" s="172"/>
      <c r="AU239" s="169"/>
      <c r="AV239" s="169"/>
      <c r="AW239" s="549">
        <f t="shared" si="177"/>
        <v>0</v>
      </c>
      <c r="AX239" s="539"/>
      <c r="AY239" s="175"/>
      <c r="AZ239" s="176"/>
      <c r="BA239" s="172"/>
      <c r="BB239" s="169"/>
      <c r="BC239" s="169"/>
      <c r="BD239" s="549">
        <f t="shared" si="178"/>
        <v>0</v>
      </c>
      <c r="BE239" s="539"/>
      <c r="BF239" s="175"/>
      <c r="BG239" s="176"/>
      <c r="BH239" s="172"/>
      <c r="BI239" s="169"/>
      <c r="BJ239" s="169"/>
      <c r="BK239" s="549">
        <f t="shared" si="179"/>
        <v>0</v>
      </c>
      <c r="BL239" s="539"/>
      <c r="BM239" s="175"/>
      <c r="BN239" s="176"/>
      <c r="BO239" s="172"/>
      <c r="BP239" s="169"/>
      <c r="BQ239" s="169"/>
      <c r="BR239" s="549">
        <f t="shared" si="180"/>
        <v>0</v>
      </c>
      <c r="BS239" s="539"/>
      <c r="BT239" s="175"/>
      <c r="BU239" s="176"/>
      <c r="BV239" s="172"/>
      <c r="BW239" s="169"/>
      <c r="BX239" s="169"/>
      <c r="BY239" s="549">
        <f t="shared" si="181"/>
        <v>0</v>
      </c>
      <c r="BZ239" s="539"/>
      <c r="CA239" s="175"/>
      <c r="CB239" s="176"/>
      <c r="CC239" s="172"/>
      <c r="CD239" s="169"/>
      <c r="CE239" s="169"/>
      <c r="CF239" s="549">
        <f t="shared" si="182"/>
        <v>0</v>
      </c>
      <c r="CG239" s="539"/>
      <c r="CH239" s="175"/>
      <c r="CI239" s="176"/>
      <c r="CJ239" s="172"/>
      <c r="CK239" s="169"/>
      <c r="CL239" s="169"/>
      <c r="CM239" s="549">
        <f t="shared" si="183"/>
        <v>0</v>
      </c>
      <c r="CN239" s="539"/>
      <c r="CO239" s="175"/>
      <c r="CP239" s="176"/>
      <c r="CQ239" s="172"/>
      <c r="CR239" s="169"/>
      <c r="CS239" s="169"/>
      <c r="CT239" s="549">
        <f t="shared" si="184"/>
        <v>0</v>
      </c>
      <c r="CU239" s="539"/>
      <c r="CV239" s="175"/>
      <c r="CW239" s="176"/>
      <c r="CX239" s="361"/>
      <c r="CY239" s="108"/>
      <c r="CZ239" s="108"/>
      <c r="DA239" s="549">
        <f t="shared" si="185"/>
        <v>0</v>
      </c>
      <c r="DB239" s="539"/>
      <c r="DC239" s="439"/>
      <c r="DD239" s="439"/>
      <c r="DE239" s="108"/>
      <c r="DF239" s="108"/>
      <c r="DG239" s="108"/>
      <c r="DH239" s="549">
        <f t="shared" si="186"/>
        <v>0</v>
      </c>
      <c r="DI239" s="539"/>
      <c r="DJ239" s="439"/>
      <c r="DK239" s="440"/>
      <c r="DL239" s="555">
        <f t="shared" ca="1" si="190"/>
        <v>0</v>
      </c>
      <c r="DM239" s="539">
        <f>DN239*Довідники!$H$2</f>
        <v>0</v>
      </c>
      <c r="DN239" s="549">
        <f t="shared" si="191"/>
        <v>0</v>
      </c>
      <c r="DO239" s="541" t="str">
        <f t="shared" si="187"/>
        <v xml:space="preserve"> </v>
      </c>
      <c r="DP239" s="556" t="str">
        <f>IF(OR(DO239&lt;Довідники!$J$3, DO239&gt;Довідники!$K$3), "!", "")</f>
        <v>!</v>
      </c>
      <c r="DQ239" s="557"/>
      <c r="DR239" s="558" t="str">
        <f t="shared" si="192"/>
        <v/>
      </c>
      <c r="DS239" s="528"/>
      <c r="DT239" s="555"/>
      <c r="DU239" s="539"/>
      <c r="DV239" s="539"/>
      <c r="DW239" s="540"/>
      <c r="DX239" s="557"/>
      <c r="DY239" s="568"/>
      <c r="DZ239" s="569"/>
      <c r="EA239" s="570"/>
      <c r="ED239" s="91" t="e">
        <f t="shared" ca="1" si="161"/>
        <v>#NAME?</v>
      </c>
      <c r="EE239" s="91" t="e">
        <f t="shared" ca="1" si="162"/>
        <v>#NAME?</v>
      </c>
      <c r="EF239" s="91" t="e">
        <f t="shared" ca="1" si="163"/>
        <v>#NAME?</v>
      </c>
      <c r="EG239" s="91" t="e">
        <f t="shared" ca="1" si="164"/>
        <v>#NAME?</v>
      </c>
      <c r="EH239" s="91" t="e">
        <f t="shared" ca="1" si="165"/>
        <v>#NAME?</v>
      </c>
      <c r="EI239" s="91" t="e">
        <f t="shared" ca="1" si="166"/>
        <v>#NAME?</v>
      </c>
      <c r="EJ239" s="91" t="e">
        <f t="shared" ca="1" si="167"/>
        <v>#NAME?</v>
      </c>
      <c r="EL239" s="207" t="str">
        <f t="shared" ca="1" si="134"/>
        <v/>
      </c>
      <c r="EM239" s="91" t="str">
        <f t="shared" si="188"/>
        <v/>
      </c>
      <c r="EN239" s="91" t="str" cm="1">
        <f t="array" ref="EN239">IF(OR(SUM(ISTEXT(R239:T239)*1,ISNUMBER(W239:X239)*1)&gt;0,SUM(ISTEXT(Y239:AA239)*1,ISNUMBER(AD239:AE239)*1)&gt;0,SUM(ISTEXT(AF239:AH239)*1,ISNUMBER(AK239:AL239)*1)&gt;0,SUM(ISTEXT(AM239:AO239)*1,ISNUMBER(AR239:AS239)*1)&gt;0,SUM(ISTEXT(AT239:AV239)*1,ISNUMBER(AY239:AZ239)*1)&gt;0,SUM(ISTEXT(BA239:BC239)*1,ISNUMBER(BF239:BG239)*1)&gt;0,SUM(ISTEXT(BH239:BJ239)*1,ISNUMBER(BM239:BN239)*1)&gt;0,SUM(ISTEXT(BO239:BQ239)*1,ISNUMBER(BT239:BU239)*1)&gt;0,SUM(ISTEXT(BV239:BX239)*1,ISNUMBER(CA239:CB239)*1)&gt;0,SUM(ISTEXT(CC239:CE239)*1,ISNUMBER(CH239:CI239)*1)&gt;0,SUM(ISTEXT(CJ239:CL239)*1,ISNUMBER(CO239:CP239)*1)&gt;0,SUM(ISTEXT(CQ239:CS239)*1,ISNUMBER(CV239:CW239)*1)&gt;0),"!","")</f>
        <v/>
      </c>
      <c r="EO239" s="91" t="e">
        <f t="shared" ca="1" si="189"/>
        <v>#NAME?</v>
      </c>
      <c r="EP239" s="74" t="e">
        <f t="shared" ca="1" si="168"/>
        <v>#NAME?</v>
      </c>
    </row>
    <row r="240" spans="1:146" hidden="1" x14ac:dyDescent="0.2">
      <c r="A240" s="528" t="e">
        <f ca="1">IF(AND(TRIM($B240)&lt;&gt;"",$E240&lt;&gt;"",$EP240=""),MAX($A$216:A239)+1,"")</f>
        <v>#NAME?</v>
      </c>
      <c r="B240" s="312"/>
      <c r="C240" s="531" t="str">
        <f>IF(ISBLANK(D240)=FALSE,VLOOKUP(D240,Довідники!$B$2:$C$45,2,FALSE),"")</f>
        <v/>
      </c>
      <c r="D240" s="410"/>
      <c r="E240" s="313"/>
      <c r="F240" s="538" t="str">
        <f>_xlfn.CONCAT(IF($X240=Довідники!$E$4,$R$4&amp;",",""),IF($AE240=Довідники!$E$4,$Y$4&amp;",",""),IF($AL240=Довідники!$E$4,$AF$4&amp;",",""),IF($AS240=Довідники!$E$4,$AM$4&amp;",",""),IF($AZ240=Довідники!$E$4,$AT$4&amp;",",""),IF($BG240=Довідники!$E$4,$BA$4&amp;",",""),IF($BN240=Довідники!$E$4,$BH$4&amp;",",""),IF($BU240=Довідники!$E$4,$BO$4&amp;",",""),IF($CB240=Довідники!$E$4,$BV$4&amp;",",""),IF($CI240=Довідники!$E$4,$CC$4&amp;",",""),IF($CP240=Довідники!$E$4,$CJ$4&amp;",",""),IF($CW240=Довідники!$E$4,$CQ$4&amp;",",""),IF($DD240=Довідники!$E$4,$CX$4&amp;",",""),IF($DK240=Довідники!$E$4,$DE$4&amp;",",""))</f>
        <v/>
      </c>
      <c r="G240" s="538" t="str">
        <f>_xlfn.CONCAT(IF($X240=Довідники!$E$3,$R$4&amp;",",""),IF($X240=Довідники!$E$5,$R$4&amp;"*,",""),IF($AE240=Довідники!$E$3,$Y$4&amp;",",""),IF($AE240=Довідники!$E$5,$Y$4&amp;"*,",""),IF($AL240=Довідники!$E$3,$AF$4&amp;",",""),IF($AL240=Довідники!$E$5,$AF$4&amp;"*,",""),IF($AS240=Довідники!$E$3,$AM$4&amp;",",""),IF($AS240=Довідники!$E$5,$AM$4&amp;"*,",""),IF($AZ240=Довідники!$E$3,$AT$4&amp;",",""),IF($AZ240=Довідники!$E$5,$AT$4&amp;"*,",""),IF($BG240=Довідники!$E$3,$BA$4&amp;",",""),IF($BG240=Довідники!$E$5,$BA$4&amp;"*,",""),IF($BN240=Довідники!$E$3,$BH$4&amp;",",""),IF($BN240=Довідники!$E$5,$BH$4&amp;"*,",""),IF($BU240=Довідники!$E$3,$BO$4&amp;",",""),IF($BU240=Довідники!$E$5,$BO$4&amp;"*,",""),IF($CB240=Довідники!$E$3,$BV$4&amp;",",""),IF($CB240=Довідники!$E$5,$BV$4&amp;"*,",""),IF($CI240=Довідники!$E$3,$CC$4&amp;",",""),IF($CI240=Довідники!$E$5,$CC$4&amp;"*,",""),IF($CP240=Довідники!$E$3,$CJ$4&amp;",",""),IF($CP240=Довідники!$E$5,$CJ$4&amp;"*,",""),IF($CW240=Довідники!$E$3,$CQ$4&amp;",",""),IF($CW240=Довідники!$E$5,$CQ$4&amp;"*,",""),IF($DD240=Довідники!$E$3,$CX$4&amp;",",""),IF($DD240=Довідники!$E$5,$CX$4&amp;"*,",""),IF($DK240=Довідники!$E$3,$DE$4&amp;",",""),IF($DK240=Довідники!$E$5,$DE$4&amp;"*,",""))</f>
        <v/>
      </c>
      <c r="H240" s="538" t="str">
        <f>_xlfn.CONCAT(IF($W240=Довідники!$N$4,$R$4&amp;",",""),IF($AD240=Довідники!$N$4,$Y$4&amp;",",""),IF($AK240=Довідники!$N$4,$AF$4&amp;",",""),IF($AR240=Довідники!$N$4,$AM$4&amp;",",""),IF($AY240=Довідники!$N$4,$AT$4&amp;",",""),IF($BF240=Довідники!$N$4,$BA$4&amp;",",""),IF($BM240=Довідники!$N$4,$BH$4&amp;",",""),IF($BT240=Довідники!$N$4,$BO$4&amp;",",""),IF($CA240=Довідники!$N$4,$BV$4&amp;",",""),IF($CH240=Довідники!$N$4,$CC$4&amp;",",""),IF($CO240=Довідники!$N$4,$CJ$4&amp;",",""),IF($CV240=Довідники!$N$4,$CQ$4&amp;",",""),IF($DC240=Довідники!$N$4,$CX$4&amp;",",""),IF($DJ240=Довідники!$N$4,$DE$4&amp;",",""))</f>
        <v/>
      </c>
      <c r="I240" s="538" t="str">
        <f>_xlfn.CONCAT(IF($W240=Довідники!$N$3,$R$4&amp;",",""),IF($AD240=Довідники!$N$3,$Y$4&amp;",",""),IF($AK240=Довідники!$N$3,$AF$4&amp;",",""),IF($AR240=Довідники!$N$3,$AM$4&amp;",",""),IF($AY240=Довідники!$N$3,$AT$4&amp;",",""),IF($BF240=Довідники!$N$3,$BA$4&amp;",",""),IF($BM240=Довідники!$N$3,$BH$4&amp;",",""),IF($BT240=Довідники!$N$3,$BO$4&amp;",",""),IF($CA240=Довідники!$N$3,$BV$4&amp;",",""),IF($CH240=Довідники!$N$3,$CC$4&amp;",",""),IF($CO240=Довідники!$N$3,$CJ$4&amp;",",""),IF($CV240=Довідники!$N$3,$CQ$4&amp;",",""),IF($DC240=Довідники!$N$3,$CX$4&amp;",",""),IF($DJ240=Довідники!$N$3,$DE$4&amp;",",""))</f>
        <v/>
      </c>
      <c r="J240" s="538"/>
      <c r="K240" s="538"/>
      <c r="L240" s="538">
        <f t="shared" ca="1" si="156"/>
        <v>0</v>
      </c>
      <c r="M240" s="539">
        <f t="shared" ca="1" si="157"/>
        <v>0</v>
      </c>
      <c r="N240" s="539">
        <f t="shared" ca="1" si="158"/>
        <v>0</v>
      </c>
      <c r="O240" s="540">
        <f t="shared" ca="1" si="159"/>
        <v>0</v>
      </c>
      <c r="P240" s="541" t="str">
        <f t="shared" si="160"/>
        <v/>
      </c>
      <c r="Q240" s="542" t="str">
        <f>IF(IF(TRIM(P240)="",FALSE,OR($P240&lt;Довідники!$J$8,$P240&gt;Довідники!$K$8)),"!","")</f>
        <v/>
      </c>
      <c r="R240" s="172"/>
      <c r="S240" s="169"/>
      <c r="T240" s="169"/>
      <c r="U240" s="549">
        <f t="shared" si="173"/>
        <v>0</v>
      </c>
      <c r="V240" s="539"/>
      <c r="W240" s="175"/>
      <c r="X240" s="176"/>
      <c r="Y240" s="172"/>
      <c r="Z240" s="169"/>
      <c r="AA240" s="169"/>
      <c r="AB240" s="549">
        <f t="shared" si="174"/>
        <v>0</v>
      </c>
      <c r="AC240" s="539"/>
      <c r="AD240" s="175"/>
      <c r="AE240" s="176"/>
      <c r="AF240" s="172"/>
      <c r="AG240" s="169"/>
      <c r="AH240" s="169"/>
      <c r="AI240" s="549">
        <f t="shared" si="175"/>
        <v>0</v>
      </c>
      <c r="AJ240" s="539"/>
      <c r="AK240" s="175"/>
      <c r="AL240" s="176"/>
      <c r="AM240" s="172"/>
      <c r="AN240" s="169"/>
      <c r="AO240" s="169"/>
      <c r="AP240" s="549">
        <f t="shared" si="176"/>
        <v>0</v>
      </c>
      <c r="AQ240" s="539"/>
      <c r="AR240" s="175"/>
      <c r="AS240" s="176"/>
      <c r="AT240" s="172"/>
      <c r="AU240" s="169"/>
      <c r="AV240" s="169"/>
      <c r="AW240" s="549">
        <f t="shared" si="177"/>
        <v>0</v>
      </c>
      <c r="AX240" s="539"/>
      <c r="AY240" s="175"/>
      <c r="AZ240" s="176"/>
      <c r="BA240" s="172"/>
      <c r="BB240" s="169"/>
      <c r="BC240" s="169"/>
      <c r="BD240" s="549">
        <f t="shared" si="178"/>
        <v>0</v>
      </c>
      <c r="BE240" s="539"/>
      <c r="BF240" s="175"/>
      <c r="BG240" s="176"/>
      <c r="BH240" s="172"/>
      <c r="BI240" s="169"/>
      <c r="BJ240" s="169"/>
      <c r="BK240" s="549">
        <f t="shared" si="179"/>
        <v>0</v>
      </c>
      <c r="BL240" s="539"/>
      <c r="BM240" s="175"/>
      <c r="BN240" s="176"/>
      <c r="BO240" s="172"/>
      <c r="BP240" s="169"/>
      <c r="BQ240" s="169"/>
      <c r="BR240" s="549">
        <f t="shared" si="180"/>
        <v>0</v>
      </c>
      <c r="BS240" s="539"/>
      <c r="BT240" s="175"/>
      <c r="BU240" s="176"/>
      <c r="BV240" s="172"/>
      <c r="BW240" s="169"/>
      <c r="BX240" s="169"/>
      <c r="BY240" s="549">
        <f t="shared" si="181"/>
        <v>0</v>
      </c>
      <c r="BZ240" s="539"/>
      <c r="CA240" s="175"/>
      <c r="CB240" s="176"/>
      <c r="CC240" s="172"/>
      <c r="CD240" s="169"/>
      <c r="CE240" s="169"/>
      <c r="CF240" s="549">
        <f t="shared" si="182"/>
        <v>0</v>
      </c>
      <c r="CG240" s="539"/>
      <c r="CH240" s="175"/>
      <c r="CI240" s="176"/>
      <c r="CJ240" s="172"/>
      <c r="CK240" s="169"/>
      <c r="CL240" s="169"/>
      <c r="CM240" s="549">
        <f t="shared" si="183"/>
        <v>0</v>
      </c>
      <c r="CN240" s="539"/>
      <c r="CO240" s="175"/>
      <c r="CP240" s="176"/>
      <c r="CQ240" s="172"/>
      <c r="CR240" s="169"/>
      <c r="CS240" s="169"/>
      <c r="CT240" s="549">
        <f t="shared" si="184"/>
        <v>0</v>
      </c>
      <c r="CU240" s="539"/>
      <c r="CV240" s="175"/>
      <c r="CW240" s="176"/>
      <c r="CX240" s="361"/>
      <c r="CY240" s="108"/>
      <c r="CZ240" s="108"/>
      <c r="DA240" s="549">
        <f t="shared" si="185"/>
        <v>0</v>
      </c>
      <c r="DB240" s="539"/>
      <c r="DC240" s="439"/>
      <c r="DD240" s="439"/>
      <c r="DE240" s="108"/>
      <c r="DF240" s="108"/>
      <c r="DG240" s="108"/>
      <c r="DH240" s="549">
        <f t="shared" si="186"/>
        <v>0</v>
      </c>
      <c r="DI240" s="539"/>
      <c r="DJ240" s="439"/>
      <c r="DK240" s="440"/>
      <c r="DL240" s="555">
        <f t="shared" ca="1" si="190"/>
        <v>0</v>
      </c>
      <c r="DM240" s="539">
        <f>DN240*Довідники!$H$2</f>
        <v>0</v>
      </c>
      <c r="DN240" s="549">
        <f t="shared" si="191"/>
        <v>0</v>
      </c>
      <c r="DO240" s="541" t="str">
        <f t="shared" si="187"/>
        <v xml:space="preserve"> </v>
      </c>
      <c r="DP240" s="556" t="str">
        <f>IF(OR(DO240&lt;Довідники!$J$3, DO240&gt;Довідники!$K$3), "!", "")</f>
        <v>!</v>
      </c>
      <c r="DQ240" s="557"/>
      <c r="DR240" s="558" t="str">
        <f t="shared" si="192"/>
        <v/>
      </c>
      <c r="DS240" s="528"/>
      <c r="DT240" s="555"/>
      <c r="DU240" s="539"/>
      <c r="DV240" s="539"/>
      <c r="DW240" s="540"/>
      <c r="DX240" s="557"/>
      <c r="DY240" s="568"/>
      <c r="DZ240" s="569"/>
      <c r="EA240" s="570"/>
      <c r="ED240" s="91" t="e">
        <f t="shared" ca="1" si="161"/>
        <v>#NAME?</v>
      </c>
      <c r="EE240" s="91" t="e">
        <f t="shared" ca="1" si="162"/>
        <v>#NAME?</v>
      </c>
      <c r="EF240" s="91" t="e">
        <f t="shared" ca="1" si="163"/>
        <v>#NAME?</v>
      </c>
      <c r="EG240" s="91" t="e">
        <f t="shared" ca="1" si="164"/>
        <v>#NAME?</v>
      </c>
      <c r="EH240" s="91" t="e">
        <f t="shared" ca="1" si="165"/>
        <v>#NAME?</v>
      </c>
      <c r="EI240" s="91" t="e">
        <f t="shared" ca="1" si="166"/>
        <v>#NAME?</v>
      </c>
      <c r="EJ240" s="91" t="e">
        <f t="shared" ca="1" si="167"/>
        <v>#NAME?</v>
      </c>
      <c r="EL240" s="207" t="str">
        <f t="shared" ca="1" si="134"/>
        <v/>
      </c>
      <c r="EM240" s="91" t="str">
        <f t="shared" si="188"/>
        <v/>
      </c>
      <c r="EN240" s="91" t="str" cm="1">
        <f t="array" ref="EN240">IF(OR(SUM(ISTEXT(R240:T240)*1,ISNUMBER(W240:X240)*1)&gt;0,SUM(ISTEXT(Y240:AA240)*1,ISNUMBER(AD240:AE240)*1)&gt;0,SUM(ISTEXT(AF240:AH240)*1,ISNUMBER(AK240:AL240)*1)&gt;0,SUM(ISTEXT(AM240:AO240)*1,ISNUMBER(AR240:AS240)*1)&gt;0,SUM(ISTEXT(AT240:AV240)*1,ISNUMBER(AY240:AZ240)*1)&gt;0,SUM(ISTEXT(BA240:BC240)*1,ISNUMBER(BF240:BG240)*1)&gt;0,SUM(ISTEXT(BH240:BJ240)*1,ISNUMBER(BM240:BN240)*1)&gt;0,SUM(ISTEXT(BO240:BQ240)*1,ISNUMBER(BT240:BU240)*1)&gt;0,SUM(ISTEXT(BV240:BX240)*1,ISNUMBER(CA240:CB240)*1)&gt;0,SUM(ISTEXT(CC240:CE240)*1,ISNUMBER(CH240:CI240)*1)&gt;0,SUM(ISTEXT(CJ240:CL240)*1,ISNUMBER(CO240:CP240)*1)&gt;0,SUM(ISTEXT(CQ240:CS240)*1,ISNUMBER(CV240:CW240)*1)&gt;0),"!","")</f>
        <v/>
      </c>
      <c r="EO240" s="91" t="e">
        <f t="shared" ca="1" si="189"/>
        <v>#NAME?</v>
      </c>
      <c r="EP240" s="74" t="e">
        <f t="shared" ca="1" si="168"/>
        <v>#NAME?</v>
      </c>
    </row>
    <row r="241" spans="1:146" hidden="1" x14ac:dyDescent="0.2">
      <c r="A241" s="528" t="e">
        <f ca="1">IF(AND(TRIM($B241)&lt;&gt;"",$E241&lt;&gt;"",$EP241=""),MAX($A$216:A240)+1,"")</f>
        <v>#NAME?</v>
      </c>
      <c r="B241" s="312"/>
      <c r="C241" s="531" t="str">
        <f>IF(ISBLANK(D241)=FALSE,VLOOKUP(D241,Довідники!$B$2:$C$45,2,FALSE),"")</f>
        <v/>
      </c>
      <c r="D241" s="410"/>
      <c r="E241" s="313"/>
      <c r="F241" s="538" t="str">
        <f>_xlfn.CONCAT(IF($X241=Довідники!$E$4,$R$4&amp;",",""),IF($AE241=Довідники!$E$4,$Y$4&amp;",",""),IF($AL241=Довідники!$E$4,$AF$4&amp;",",""),IF($AS241=Довідники!$E$4,$AM$4&amp;",",""),IF($AZ241=Довідники!$E$4,$AT$4&amp;",",""),IF($BG241=Довідники!$E$4,$BA$4&amp;",",""),IF($BN241=Довідники!$E$4,$BH$4&amp;",",""),IF($BU241=Довідники!$E$4,$BO$4&amp;",",""),IF($CB241=Довідники!$E$4,$BV$4&amp;",",""),IF($CI241=Довідники!$E$4,$CC$4&amp;",",""),IF($CP241=Довідники!$E$4,$CJ$4&amp;",",""),IF($CW241=Довідники!$E$4,$CQ$4&amp;",",""),IF($DD241=Довідники!$E$4,$CX$4&amp;",",""),IF($DK241=Довідники!$E$4,$DE$4&amp;",",""))</f>
        <v/>
      </c>
      <c r="G241" s="538" t="str">
        <f>_xlfn.CONCAT(IF($X241=Довідники!$E$3,$R$4&amp;",",""),IF($X241=Довідники!$E$5,$R$4&amp;"*,",""),IF($AE241=Довідники!$E$3,$Y$4&amp;",",""),IF($AE241=Довідники!$E$5,$Y$4&amp;"*,",""),IF($AL241=Довідники!$E$3,$AF$4&amp;",",""),IF($AL241=Довідники!$E$5,$AF$4&amp;"*,",""),IF($AS241=Довідники!$E$3,$AM$4&amp;",",""),IF($AS241=Довідники!$E$5,$AM$4&amp;"*,",""),IF($AZ241=Довідники!$E$3,$AT$4&amp;",",""),IF($AZ241=Довідники!$E$5,$AT$4&amp;"*,",""),IF($BG241=Довідники!$E$3,$BA$4&amp;",",""),IF($BG241=Довідники!$E$5,$BA$4&amp;"*,",""),IF($BN241=Довідники!$E$3,$BH$4&amp;",",""),IF($BN241=Довідники!$E$5,$BH$4&amp;"*,",""),IF($BU241=Довідники!$E$3,$BO$4&amp;",",""),IF($BU241=Довідники!$E$5,$BO$4&amp;"*,",""),IF($CB241=Довідники!$E$3,$BV$4&amp;",",""),IF($CB241=Довідники!$E$5,$BV$4&amp;"*,",""),IF($CI241=Довідники!$E$3,$CC$4&amp;",",""),IF($CI241=Довідники!$E$5,$CC$4&amp;"*,",""),IF($CP241=Довідники!$E$3,$CJ$4&amp;",",""),IF($CP241=Довідники!$E$5,$CJ$4&amp;"*,",""),IF($CW241=Довідники!$E$3,$CQ$4&amp;",",""),IF($CW241=Довідники!$E$5,$CQ$4&amp;"*,",""),IF($DD241=Довідники!$E$3,$CX$4&amp;",",""),IF($DD241=Довідники!$E$5,$CX$4&amp;"*,",""),IF($DK241=Довідники!$E$3,$DE$4&amp;",",""),IF($DK241=Довідники!$E$5,$DE$4&amp;"*,",""))</f>
        <v/>
      </c>
      <c r="H241" s="538" t="str">
        <f>_xlfn.CONCAT(IF($W241=Довідники!$N$4,$R$4&amp;",",""),IF($AD241=Довідники!$N$4,$Y$4&amp;",",""),IF($AK241=Довідники!$N$4,$AF$4&amp;",",""),IF($AR241=Довідники!$N$4,$AM$4&amp;",",""),IF($AY241=Довідники!$N$4,$AT$4&amp;",",""),IF($BF241=Довідники!$N$4,$BA$4&amp;",",""),IF($BM241=Довідники!$N$4,$BH$4&amp;",",""),IF($BT241=Довідники!$N$4,$BO$4&amp;",",""),IF($CA241=Довідники!$N$4,$BV$4&amp;",",""),IF($CH241=Довідники!$N$4,$CC$4&amp;",",""),IF($CO241=Довідники!$N$4,$CJ$4&amp;",",""),IF($CV241=Довідники!$N$4,$CQ$4&amp;",",""),IF($DC241=Довідники!$N$4,$CX$4&amp;",",""),IF($DJ241=Довідники!$N$4,$DE$4&amp;",",""))</f>
        <v/>
      </c>
      <c r="I241" s="538" t="str">
        <f>_xlfn.CONCAT(IF($W241=Довідники!$N$3,$R$4&amp;",",""),IF($AD241=Довідники!$N$3,$Y$4&amp;",",""),IF($AK241=Довідники!$N$3,$AF$4&amp;",",""),IF($AR241=Довідники!$N$3,$AM$4&amp;",",""),IF($AY241=Довідники!$N$3,$AT$4&amp;",",""),IF($BF241=Довідники!$N$3,$BA$4&amp;",",""),IF($BM241=Довідники!$N$3,$BH$4&amp;",",""),IF($BT241=Довідники!$N$3,$BO$4&amp;",",""),IF($CA241=Довідники!$N$3,$BV$4&amp;",",""),IF($CH241=Довідники!$N$3,$CC$4&amp;",",""),IF($CO241=Довідники!$N$3,$CJ$4&amp;",",""),IF($CV241=Довідники!$N$3,$CQ$4&amp;",",""),IF($DC241=Довідники!$N$3,$CX$4&amp;",",""),IF($DJ241=Довідники!$N$3,$DE$4&amp;",",""))</f>
        <v/>
      </c>
      <c r="J241" s="538"/>
      <c r="K241" s="538"/>
      <c r="L241" s="538">
        <f t="shared" ca="1" si="156"/>
        <v>0</v>
      </c>
      <c r="M241" s="539">
        <f t="shared" ca="1" si="157"/>
        <v>0</v>
      </c>
      <c r="N241" s="539">
        <f t="shared" ca="1" si="158"/>
        <v>0</v>
      </c>
      <c r="O241" s="540">
        <f t="shared" ca="1" si="159"/>
        <v>0</v>
      </c>
      <c r="P241" s="541" t="str">
        <f t="shared" si="160"/>
        <v/>
      </c>
      <c r="Q241" s="542" t="str">
        <f>IF(IF(TRIM(P241)="",FALSE,OR($P241&lt;Довідники!$J$8,$P241&gt;Довідники!$K$8)),"!","")</f>
        <v/>
      </c>
      <c r="R241" s="172"/>
      <c r="S241" s="169"/>
      <c r="T241" s="169"/>
      <c r="U241" s="549">
        <f t="shared" si="173"/>
        <v>0</v>
      </c>
      <c r="V241" s="539"/>
      <c r="W241" s="175"/>
      <c r="X241" s="176"/>
      <c r="Y241" s="172"/>
      <c r="Z241" s="169"/>
      <c r="AA241" s="169"/>
      <c r="AB241" s="549">
        <f t="shared" si="174"/>
        <v>0</v>
      </c>
      <c r="AC241" s="539"/>
      <c r="AD241" s="175"/>
      <c r="AE241" s="176"/>
      <c r="AF241" s="172"/>
      <c r="AG241" s="169"/>
      <c r="AH241" s="169"/>
      <c r="AI241" s="549">
        <f t="shared" si="175"/>
        <v>0</v>
      </c>
      <c r="AJ241" s="539"/>
      <c r="AK241" s="175"/>
      <c r="AL241" s="176"/>
      <c r="AM241" s="172"/>
      <c r="AN241" s="169"/>
      <c r="AO241" s="169"/>
      <c r="AP241" s="549">
        <f t="shared" si="176"/>
        <v>0</v>
      </c>
      <c r="AQ241" s="539"/>
      <c r="AR241" s="175"/>
      <c r="AS241" s="176"/>
      <c r="AT241" s="172"/>
      <c r="AU241" s="169"/>
      <c r="AV241" s="169"/>
      <c r="AW241" s="549">
        <f t="shared" si="177"/>
        <v>0</v>
      </c>
      <c r="AX241" s="539"/>
      <c r="AY241" s="175"/>
      <c r="AZ241" s="176"/>
      <c r="BA241" s="172"/>
      <c r="BB241" s="169"/>
      <c r="BC241" s="169"/>
      <c r="BD241" s="549">
        <f t="shared" si="178"/>
        <v>0</v>
      </c>
      <c r="BE241" s="539"/>
      <c r="BF241" s="175"/>
      <c r="BG241" s="176"/>
      <c r="BH241" s="172"/>
      <c r="BI241" s="169"/>
      <c r="BJ241" s="169"/>
      <c r="BK241" s="549">
        <f t="shared" si="179"/>
        <v>0</v>
      </c>
      <c r="BL241" s="539"/>
      <c r="BM241" s="175"/>
      <c r="BN241" s="176"/>
      <c r="BO241" s="172"/>
      <c r="BP241" s="169"/>
      <c r="BQ241" s="169"/>
      <c r="BR241" s="549">
        <f t="shared" si="180"/>
        <v>0</v>
      </c>
      <c r="BS241" s="539"/>
      <c r="BT241" s="175"/>
      <c r="BU241" s="176"/>
      <c r="BV241" s="172"/>
      <c r="BW241" s="169"/>
      <c r="BX241" s="169"/>
      <c r="BY241" s="549">
        <f t="shared" si="181"/>
        <v>0</v>
      </c>
      <c r="BZ241" s="539"/>
      <c r="CA241" s="175"/>
      <c r="CB241" s="176"/>
      <c r="CC241" s="172"/>
      <c r="CD241" s="169"/>
      <c r="CE241" s="169"/>
      <c r="CF241" s="549">
        <f t="shared" si="182"/>
        <v>0</v>
      </c>
      <c r="CG241" s="539"/>
      <c r="CH241" s="175"/>
      <c r="CI241" s="176"/>
      <c r="CJ241" s="172"/>
      <c r="CK241" s="169"/>
      <c r="CL241" s="169"/>
      <c r="CM241" s="549">
        <f t="shared" si="183"/>
        <v>0</v>
      </c>
      <c r="CN241" s="539"/>
      <c r="CO241" s="175"/>
      <c r="CP241" s="176"/>
      <c r="CQ241" s="172"/>
      <c r="CR241" s="169"/>
      <c r="CS241" s="169"/>
      <c r="CT241" s="549">
        <f t="shared" si="184"/>
        <v>0</v>
      </c>
      <c r="CU241" s="539"/>
      <c r="CV241" s="175"/>
      <c r="CW241" s="176"/>
      <c r="CX241" s="361"/>
      <c r="CY241" s="108"/>
      <c r="CZ241" s="108"/>
      <c r="DA241" s="549">
        <f t="shared" si="185"/>
        <v>0</v>
      </c>
      <c r="DB241" s="539"/>
      <c r="DC241" s="439"/>
      <c r="DD241" s="439"/>
      <c r="DE241" s="108"/>
      <c r="DF241" s="108"/>
      <c r="DG241" s="108"/>
      <c r="DH241" s="549">
        <f t="shared" si="186"/>
        <v>0</v>
      </c>
      <c r="DI241" s="539"/>
      <c r="DJ241" s="439"/>
      <c r="DK241" s="440"/>
      <c r="DL241" s="555">
        <f t="shared" ca="1" si="190"/>
        <v>0</v>
      </c>
      <c r="DM241" s="539">
        <f>DN241*Довідники!$H$2</f>
        <v>0</v>
      </c>
      <c r="DN241" s="549">
        <f t="shared" si="191"/>
        <v>0</v>
      </c>
      <c r="DO241" s="541" t="str">
        <f t="shared" si="187"/>
        <v xml:space="preserve"> </v>
      </c>
      <c r="DP241" s="556" t="str">
        <f>IF(OR(DO241&lt;Довідники!$J$3, DO241&gt;Довідники!$K$3), "!", "")</f>
        <v>!</v>
      </c>
      <c r="DQ241" s="557"/>
      <c r="DR241" s="558" t="str">
        <f t="shared" si="192"/>
        <v/>
      </c>
      <c r="DS241" s="528"/>
      <c r="DT241" s="555"/>
      <c r="DU241" s="539"/>
      <c r="DV241" s="539"/>
      <c r="DW241" s="540"/>
      <c r="DX241" s="557"/>
      <c r="DY241" s="568"/>
      <c r="DZ241" s="569"/>
      <c r="EA241" s="570"/>
      <c r="ED241" s="91" t="e">
        <f t="shared" ca="1" si="161"/>
        <v>#NAME?</v>
      </c>
      <c r="EE241" s="91" t="e">
        <f t="shared" ca="1" si="162"/>
        <v>#NAME?</v>
      </c>
      <c r="EF241" s="91" t="e">
        <f t="shared" ca="1" si="163"/>
        <v>#NAME?</v>
      </c>
      <c r="EG241" s="91" t="e">
        <f t="shared" ca="1" si="164"/>
        <v>#NAME?</v>
      </c>
      <c r="EH241" s="91" t="e">
        <f t="shared" ca="1" si="165"/>
        <v>#NAME?</v>
      </c>
      <c r="EI241" s="91" t="e">
        <f t="shared" ca="1" si="166"/>
        <v>#NAME?</v>
      </c>
      <c r="EJ241" s="91" t="e">
        <f t="shared" ca="1" si="167"/>
        <v>#NAME?</v>
      </c>
      <c r="EL241" s="207" t="str">
        <f t="shared" ref="EL241:EL304" ca="1" si="193">IF(OR(AND(E241&lt;&gt;0,H241="",I241="",L241=0),AND(OR(TRIM(B241)="",E241=0),OR(F241&lt;&gt;"",G241&lt;&gt;"",H241&lt;&gt;"",I241&lt;&gt;"",SUM(U241,AB241,AI241,AP241,AW241,BD241,BK241,BR241,BY241,CF241,CM241,CT241)&gt;0)),J241&gt;0,K241&lt;&gt;"",ISNA(C241)), "!", "")</f>
        <v/>
      </c>
      <c r="EM241" s="91" t="str">
        <f t="shared" si="188"/>
        <v/>
      </c>
      <c r="EN241" s="91" t="str" cm="1">
        <f t="array" ref="EN241">IF(OR(SUM(ISTEXT(R241:T241)*1,ISNUMBER(W241:X241)*1)&gt;0,SUM(ISTEXT(Y241:AA241)*1,ISNUMBER(AD241:AE241)*1)&gt;0,SUM(ISTEXT(AF241:AH241)*1,ISNUMBER(AK241:AL241)*1)&gt;0,SUM(ISTEXT(AM241:AO241)*1,ISNUMBER(AR241:AS241)*1)&gt;0,SUM(ISTEXT(AT241:AV241)*1,ISNUMBER(AY241:AZ241)*1)&gt;0,SUM(ISTEXT(BA241:BC241)*1,ISNUMBER(BF241:BG241)*1)&gt;0,SUM(ISTEXT(BH241:BJ241)*1,ISNUMBER(BM241:BN241)*1)&gt;0,SUM(ISTEXT(BO241:BQ241)*1,ISNUMBER(BT241:BU241)*1)&gt;0,SUM(ISTEXT(BV241:BX241)*1,ISNUMBER(CA241:CB241)*1)&gt;0,SUM(ISTEXT(CC241:CE241)*1,ISNUMBER(CH241:CI241)*1)&gt;0,SUM(ISTEXT(CJ241:CL241)*1,ISNUMBER(CO241:CP241)*1)&gt;0,SUM(ISTEXT(CQ241:CS241)*1,ISNUMBER(CV241:CW241)*1)&gt;0),"!","")</f>
        <v/>
      </c>
      <c r="EO241" s="91" t="e">
        <f t="shared" ca="1" si="189"/>
        <v>#NAME?</v>
      </c>
      <c r="EP241" s="74" t="e">
        <f t="shared" ca="1" si="168"/>
        <v>#NAME?</v>
      </c>
    </row>
    <row r="242" spans="1:146" hidden="1" x14ac:dyDescent="0.2">
      <c r="A242" s="528" t="e">
        <f ca="1">IF(AND(TRIM($B242)&lt;&gt;"",$E242&lt;&gt;"",$EP242=""),MAX($A$216:A241)+1,"")</f>
        <v>#NAME?</v>
      </c>
      <c r="B242" s="312"/>
      <c r="C242" s="531" t="str">
        <f>IF(ISBLANK(D242)=FALSE,VLOOKUP(D242,Довідники!$B$2:$C$45,2,FALSE),"")</f>
        <v/>
      </c>
      <c r="D242" s="410"/>
      <c r="E242" s="313"/>
      <c r="F242" s="538" t="str">
        <f>_xlfn.CONCAT(IF($X242=Довідники!$E$4,$R$4&amp;",",""),IF($AE242=Довідники!$E$4,$Y$4&amp;",",""),IF($AL242=Довідники!$E$4,$AF$4&amp;",",""),IF($AS242=Довідники!$E$4,$AM$4&amp;",",""),IF($AZ242=Довідники!$E$4,$AT$4&amp;",",""),IF($BG242=Довідники!$E$4,$BA$4&amp;",",""),IF($BN242=Довідники!$E$4,$BH$4&amp;",",""),IF($BU242=Довідники!$E$4,$BO$4&amp;",",""),IF($CB242=Довідники!$E$4,$BV$4&amp;",",""),IF($CI242=Довідники!$E$4,$CC$4&amp;",",""),IF($CP242=Довідники!$E$4,$CJ$4&amp;",",""),IF($CW242=Довідники!$E$4,$CQ$4&amp;",",""),IF($DD242=Довідники!$E$4,$CX$4&amp;",",""),IF($DK242=Довідники!$E$4,$DE$4&amp;",",""))</f>
        <v/>
      </c>
      <c r="G242" s="538" t="str">
        <f>_xlfn.CONCAT(IF($X242=Довідники!$E$3,$R$4&amp;",",""),IF($X242=Довідники!$E$5,$R$4&amp;"*,",""),IF($AE242=Довідники!$E$3,$Y$4&amp;",",""),IF($AE242=Довідники!$E$5,$Y$4&amp;"*,",""),IF($AL242=Довідники!$E$3,$AF$4&amp;",",""),IF($AL242=Довідники!$E$5,$AF$4&amp;"*,",""),IF($AS242=Довідники!$E$3,$AM$4&amp;",",""),IF($AS242=Довідники!$E$5,$AM$4&amp;"*,",""),IF($AZ242=Довідники!$E$3,$AT$4&amp;",",""),IF($AZ242=Довідники!$E$5,$AT$4&amp;"*,",""),IF($BG242=Довідники!$E$3,$BA$4&amp;",",""),IF($BG242=Довідники!$E$5,$BA$4&amp;"*,",""),IF($BN242=Довідники!$E$3,$BH$4&amp;",",""),IF($BN242=Довідники!$E$5,$BH$4&amp;"*,",""),IF($BU242=Довідники!$E$3,$BO$4&amp;",",""),IF($BU242=Довідники!$E$5,$BO$4&amp;"*,",""),IF($CB242=Довідники!$E$3,$BV$4&amp;",",""),IF($CB242=Довідники!$E$5,$BV$4&amp;"*,",""),IF($CI242=Довідники!$E$3,$CC$4&amp;",",""),IF($CI242=Довідники!$E$5,$CC$4&amp;"*,",""),IF($CP242=Довідники!$E$3,$CJ$4&amp;",",""),IF($CP242=Довідники!$E$5,$CJ$4&amp;"*,",""),IF($CW242=Довідники!$E$3,$CQ$4&amp;",",""),IF($CW242=Довідники!$E$5,$CQ$4&amp;"*,",""),IF($DD242=Довідники!$E$3,$CX$4&amp;",",""),IF($DD242=Довідники!$E$5,$CX$4&amp;"*,",""),IF($DK242=Довідники!$E$3,$DE$4&amp;",",""),IF($DK242=Довідники!$E$5,$DE$4&amp;"*,",""))</f>
        <v/>
      </c>
      <c r="H242" s="538" t="str">
        <f>_xlfn.CONCAT(IF($W242=Довідники!$N$4,$R$4&amp;",",""),IF($AD242=Довідники!$N$4,$Y$4&amp;",",""),IF($AK242=Довідники!$N$4,$AF$4&amp;",",""),IF($AR242=Довідники!$N$4,$AM$4&amp;",",""),IF($AY242=Довідники!$N$4,$AT$4&amp;",",""),IF($BF242=Довідники!$N$4,$BA$4&amp;",",""),IF($BM242=Довідники!$N$4,$BH$4&amp;",",""),IF($BT242=Довідники!$N$4,$BO$4&amp;",",""),IF($CA242=Довідники!$N$4,$BV$4&amp;",",""),IF($CH242=Довідники!$N$4,$CC$4&amp;",",""),IF($CO242=Довідники!$N$4,$CJ$4&amp;",",""),IF($CV242=Довідники!$N$4,$CQ$4&amp;",",""),IF($DC242=Довідники!$N$4,$CX$4&amp;",",""),IF($DJ242=Довідники!$N$4,$DE$4&amp;",",""))</f>
        <v/>
      </c>
      <c r="I242" s="538" t="str">
        <f>_xlfn.CONCAT(IF($W242=Довідники!$N$3,$R$4&amp;",",""),IF($AD242=Довідники!$N$3,$Y$4&amp;",",""),IF($AK242=Довідники!$N$3,$AF$4&amp;",",""),IF($AR242=Довідники!$N$3,$AM$4&amp;",",""),IF($AY242=Довідники!$N$3,$AT$4&amp;",",""),IF($BF242=Довідники!$N$3,$BA$4&amp;",",""),IF($BM242=Довідники!$N$3,$BH$4&amp;",",""),IF($BT242=Довідники!$N$3,$BO$4&amp;",",""),IF($CA242=Довідники!$N$3,$BV$4&amp;",",""),IF($CH242=Довідники!$N$3,$CC$4&amp;",",""),IF($CO242=Довідники!$N$3,$CJ$4&amp;",",""),IF($CV242=Довідники!$N$3,$CQ$4&amp;",",""),IF($DC242=Довідники!$N$3,$CX$4&amp;",",""),IF($DJ242=Довідники!$N$3,$DE$4&amp;",",""))</f>
        <v/>
      </c>
      <c r="J242" s="538"/>
      <c r="K242" s="538"/>
      <c r="L242" s="538">
        <f t="shared" ca="1" si="156"/>
        <v>0</v>
      </c>
      <c r="M242" s="539">
        <f t="shared" ca="1" si="157"/>
        <v>0</v>
      </c>
      <c r="N242" s="539">
        <f t="shared" ca="1" si="158"/>
        <v>0</v>
      </c>
      <c r="O242" s="540">
        <f t="shared" ca="1" si="159"/>
        <v>0</v>
      </c>
      <c r="P242" s="541" t="str">
        <f t="shared" si="160"/>
        <v/>
      </c>
      <c r="Q242" s="542" t="str">
        <f>IF(IF(TRIM(P242)="",FALSE,OR($P242&lt;Довідники!$J$8,$P242&gt;Довідники!$K$8)),"!","")</f>
        <v/>
      </c>
      <c r="R242" s="172"/>
      <c r="S242" s="169"/>
      <c r="T242" s="169"/>
      <c r="U242" s="549">
        <f t="shared" si="173"/>
        <v>0</v>
      </c>
      <c r="V242" s="539"/>
      <c r="W242" s="175"/>
      <c r="X242" s="176"/>
      <c r="Y242" s="172"/>
      <c r="Z242" s="169"/>
      <c r="AA242" s="169"/>
      <c r="AB242" s="549">
        <f t="shared" si="174"/>
        <v>0</v>
      </c>
      <c r="AC242" s="539"/>
      <c r="AD242" s="175"/>
      <c r="AE242" s="176"/>
      <c r="AF242" s="172"/>
      <c r="AG242" s="169"/>
      <c r="AH242" s="169"/>
      <c r="AI242" s="549">
        <f t="shared" si="175"/>
        <v>0</v>
      </c>
      <c r="AJ242" s="539"/>
      <c r="AK242" s="175"/>
      <c r="AL242" s="176"/>
      <c r="AM242" s="172"/>
      <c r="AN242" s="169"/>
      <c r="AO242" s="169"/>
      <c r="AP242" s="549">
        <f t="shared" si="176"/>
        <v>0</v>
      </c>
      <c r="AQ242" s="539"/>
      <c r="AR242" s="175"/>
      <c r="AS242" s="176"/>
      <c r="AT242" s="172"/>
      <c r="AU242" s="169"/>
      <c r="AV242" s="169"/>
      <c r="AW242" s="549">
        <f t="shared" si="177"/>
        <v>0</v>
      </c>
      <c r="AX242" s="539"/>
      <c r="AY242" s="175"/>
      <c r="AZ242" s="176"/>
      <c r="BA242" s="172"/>
      <c r="BB242" s="169"/>
      <c r="BC242" s="169"/>
      <c r="BD242" s="549">
        <f t="shared" si="178"/>
        <v>0</v>
      </c>
      <c r="BE242" s="539"/>
      <c r="BF242" s="175"/>
      <c r="BG242" s="176"/>
      <c r="BH242" s="172"/>
      <c r="BI242" s="169"/>
      <c r="BJ242" s="169"/>
      <c r="BK242" s="549">
        <f t="shared" si="179"/>
        <v>0</v>
      </c>
      <c r="BL242" s="539"/>
      <c r="BM242" s="175"/>
      <c r="BN242" s="176"/>
      <c r="BO242" s="172"/>
      <c r="BP242" s="169"/>
      <c r="BQ242" s="169"/>
      <c r="BR242" s="549">
        <f t="shared" si="180"/>
        <v>0</v>
      </c>
      <c r="BS242" s="539"/>
      <c r="BT242" s="175"/>
      <c r="BU242" s="176"/>
      <c r="BV242" s="172"/>
      <c r="BW242" s="169"/>
      <c r="BX242" s="169"/>
      <c r="BY242" s="549">
        <f t="shared" si="181"/>
        <v>0</v>
      </c>
      <c r="BZ242" s="539"/>
      <c r="CA242" s="175"/>
      <c r="CB242" s="176"/>
      <c r="CC242" s="172"/>
      <c r="CD242" s="169"/>
      <c r="CE242" s="169"/>
      <c r="CF242" s="549">
        <f t="shared" si="182"/>
        <v>0</v>
      </c>
      <c r="CG242" s="539"/>
      <c r="CH242" s="175"/>
      <c r="CI242" s="176"/>
      <c r="CJ242" s="172"/>
      <c r="CK242" s="169"/>
      <c r="CL242" s="169"/>
      <c r="CM242" s="549">
        <f t="shared" si="183"/>
        <v>0</v>
      </c>
      <c r="CN242" s="539"/>
      <c r="CO242" s="175"/>
      <c r="CP242" s="176"/>
      <c r="CQ242" s="172"/>
      <c r="CR242" s="169"/>
      <c r="CS242" s="169"/>
      <c r="CT242" s="549">
        <f t="shared" si="184"/>
        <v>0</v>
      </c>
      <c r="CU242" s="539"/>
      <c r="CV242" s="175"/>
      <c r="CW242" s="176"/>
      <c r="CX242" s="361"/>
      <c r="CY242" s="108"/>
      <c r="CZ242" s="108"/>
      <c r="DA242" s="549">
        <f t="shared" si="185"/>
        <v>0</v>
      </c>
      <c r="DB242" s="539"/>
      <c r="DC242" s="439"/>
      <c r="DD242" s="439"/>
      <c r="DE242" s="108"/>
      <c r="DF242" s="108"/>
      <c r="DG242" s="108"/>
      <c r="DH242" s="549">
        <f t="shared" si="186"/>
        <v>0</v>
      </c>
      <c r="DI242" s="539"/>
      <c r="DJ242" s="439"/>
      <c r="DK242" s="440"/>
      <c r="DL242" s="555">
        <f t="shared" ca="1" si="190"/>
        <v>0</v>
      </c>
      <c r="DM242" s="539">
        <f>DN242*Довідники!$H$2</f>
        <v>0</v>
      </c>
      <c r="DN242" s="549">
        <f t="shared" si="191"/>
        <v>0</v>
      </c>
      <c r="DO242" s="541" t="str">
        <f t="shared" si="187"/>
        <v xml:space="preserve"> </v>
      </c>
      <c r="DP242" s="556" t="str">
        <f>IF(OR(DO242&lt;Довідники!$J$3, DO242&gt;Довідники!$K$3), "!", "")</f>
        <v>!</v>
      </c>
      <c r="DQ242" s="557"/>
      <c r="DR242" s="558" t="str">
        <f t="shared" si="192"/>
        <v/>
      </c>
      <c r="DS242" s="528"/>
      <c r="DT242" s="555"/>
      <c r="DU242" s="539"/>
      <c r="DV242" s="539"/>
      <c r="DW242" s="540"/>
      <c r="DX242" s="557"/>
      <c r="DY242" s="568"/>
      <c r="DZ242" s="569"/>
      <c r="EA242" s="570"/>
      <c r="ED242" s="91" t="e">
        <f t="shared" ca="1" si="161"/>
        <v>#NAME?</v>
      </c>
      <c r="EE242" s="91" t="e">
        <f t="shared" ca="1" si="162"/>
        <v>#NAME?</v>
      </c>
      <c r="EF242" s="91" t="e">
        <f t="shared" ca="1" si="163"/>
        <v>#NAME?</v>
      </c>
      <c r="EG242" s="91" t="e">
        <f t="shared" ca="1" si="164"/>
        <v>#NAME?</v>
      </c>
      <c r="EH242" s="91" t="e">
        <f t="shared" ca="1" si="165"/>
        <v>#NAME?</v>
      </c>
      <c r="EI242" s="91" t="e">
        <f t="shared" ca="1" si="166"/>
        <v>#NAME?</v>
      </c>
      <c r="EJ242" s="91" t="e">
        <f t="shared" ca="1" si="167"/>
        <v>#NAME?</v>
      </c>
      <c r="EL242" s="207" t="str">
        <f t="shared" ca="1" si="193"/>
        <v/>
      </c>
      <c r="EM242" s="91" t="str">
        <f t="shared" si="188"/>
        <v/>
      </c>
      <c r="EN242" s="91" t="str" cm="1">
        <f t="array" ref="EN242">IF(OR(SUM(ISTEXT(R242:T242)*1,ISNUMBER(W242:X242)*1)&gt;0,SUM(ISTEXT(Y242:AA242)*1,ISNUMBER(AD242:AE242)*1)&gt;0,SUM(ISTEXT(AF242:AH242)*1,ISNUMBER(AK242:AL242)*1)&gt;0,SUM(ISTEXT(AM242:AO242)*1,ISNUMBER(AR242:AS242)*1)&gt;0,SUM(ISTEXT(AT242:AV242)*1,ISNUMBER(AY242:AZ242)*1)&gt;0,SUM(ISTEXT(BA242:BC242)*1,ISNUMBER(BF242:BG242)*1)&gt;0,SUM(ISTEXT(BH242:BJ242)*1,ISNUMBER(BM242:BN242)*1)&gt;0,SUM(ISTEXT(BO242:BQ242)*1,ISNUMBER(BT242:BU242)*1)&gt;0,SUM(ISTEXT(BV242:BX242)*1,ISNUMBER(CA242:CB242)*1)&gt;0,SUM(ISTEXT(CC242:CE242)*1,ISNUMBER(CH242:CI242)*1)&gt;0,SUM(ISTEXT(CJ242:CL242)*1,ISNUMBER(CO242:CP242)*1)&gt;0,SUM(ISTEXT(CQ242:CS242)*1,ISNUMBER(CV242:CW242)*1)&gt;0),"!","")</f>
        <v/>
      </c>
      <c r="EO242" s="91" t="e">
        <f t="shared" ca="1" si="189"/>
        <v>#NAME?</v>
      </c>
      <c r="EP242" s="74" t="e">
        <f t="shared" ca="1" si="168"/>
        <v>#NAME?</v>
      </c>
    </row>
    <row r="243" spans="1:146" hidden="1" x14ac:dyDescent="0.2">
      <c r="A243" s="528" t="e">
        <f ca="1">IF(AND(TRIM($B243)&lt;&gt;"",$E243&lt;&gt;"",$EP243=""),MAX($A$216:A242)+1,"")</f>
        <v>#NAME?</v>
      </c>
      <c r="B243" s="312"/>
      <c r="C243" s="531" t="str">
        <f>IF(ISBLANK(D243)=FALSE,VLOOKUP(D243,Довідники!$B$2:$C$45,2,FALSE),"")</f>
        <v/>
      </c>
      <c r="D243" s="410"/>
      <c r="E243" s="313"/>
      <c r="F243" s="538" t="str">
        <f>_xlfn.CONCAT(IF($X243=Довідники!$E$4,$R$4&amp;",",""),IF($AE243=Довідники!$E$4,$Y$4&amp;",",""),IF($AL243=Довідники!$E$4,$AF$4&amp;",",""),IF($AS243=Довідники!$E$4,$AM$4&amp;",",""),IF($AZ243=Довідники!$E$4,$AT$4&amp;",",""),IF($BG243=Довідники!$E$4,$BA$4&amp;",",""),IF($BN243=Довідники!$E$4,$BH$4&amp;",",""),IF($BU243=Довідники!$E$4,$BO$4&amp;",",""),IF($CB243=Довідники!$E$4,$BV$4&amp;",",""),IF($CI243=Довідники!$E$4,$CC$4&amp;",",""),IF($CP243=Довідники!$E$4,$CJ$4&amp;",",""),IF($CW243=Довідники!$E$4,$CQ$4&amp;",",""),IF($DD243=Довідники!$E$4,$CX$4&amp;",",""),IF($DK243=Довідники!$E$4,$DE$4&amp;",",""))</f>
        <v/>
      </c>
      <c r="G243" s="538" t="str">
        <f>_xlfn.CONCAT(IF($X243=Довідники!$E$3,$R$4&amp;",",""),IF($X243=Довідники!$E$5,$R$4&amp;"*,",""),IF($AE243=Довідники!$E$3,$Y$4&amp;",",""),IF($AE243=Довідники!$E$5,$Y$4&amp;"*,",""),IF($AL243=Довідники!$E$3,$AF$4&amp;",",""),IF($AL243=Довідники!$E$5,$AF$4&amp;"*,",""),IF($AS243=Довідники!$E$3,$AM$4&amp;",",""),IF($AS243=Довідники!$E$5,$AM$4&amp;"*,",""),IF($AZ243=Довідники!$E$3,$AT$4&amp;",",""),IF($AZ243=Довідники!$E$5,$AT$4&amp;"*,",""),IF($BG243=Довідники!$E$3,$BA$4&amp;",",""),IF($BG243=Довідники!$E$5,$BA$4&amp;"*,",""),IF($BN243=Довідники!$E$3,$BH$4&amp;",",""),IF($BN243=Довідники!$E$5,$BH$4&amp;"*,",""),IF($BU243=Довідники!$E$3,$BO$4&amp;",",""),IF($BU243=Довідники!$E$5,$BO$4&amp;"*,",""),IF($CB243=Довідники!$E$3,$BV$4&amp;",",""),IF($CB243=Довідники!$E$5,$BV$4&amp;"*,",""),IF($CI243=Довідники!$E$3,$CC$4&amp;",",""),IF($CI243=Довідники!$E$5,$CC$4&amp;"*,",""),IF($CP243=Довідники!$E$3,$CJ$4&amp;",",""),IF($CP243=Довідники!$E$5,$CJ$4&amp;"*,",""),IF($CW243=Довідники!$E$3,$CQ$4&amp;",",""),IF($CW243=Довідники!$E$5,$CQ$4&amp;"*,",""),IF($DD243=Довідники!$E$3,$CX$4&amp;",",""),IF($DD243=Довідники!$E$5,$CX$4&amp;"*,",""),IF($DK243=Довідники!$E$3,$DE$4&amp;",",""),IF($DK243=Довідники!$E$5,$DE$4&amp;"*,",""))</f>
        <v/>
      </c>
      <c r="H243" s="538" t="str">
        <f>_xlfn.CONCAT(IF($W243=Довідники!$N$4,$R$4&amp;",",""),IF($AD243=Довідники!$N$4,$Y$4&amp;",",""),IF($AK243=Довідники!$N$4,$AF$4&amp;",",""),IF($AR243=Довідники!$N$4,$AM$4&amp;",",""),IF($AY243=Довідники!$N$4,$AT$4&amp;",",""),IF($BF243=Довідники!$N$4,$BA$4&amp;",",""),IF($BM243=Довідники!$N$4,$BH$4&amp;",",""),IF($BT243=Довідники!$N$4,$BO$4&amp;",",""),IF($CA243=Довідники!$N$4,$BV$4&amp;",",""),IF($CH243=Довідники!$N$4,$CC$4&amp;",",""),IF($CO243=Довідники!$N$4,$CJ$4&amp;",",""),IF($CV243=Довідники!$N$4,$CQ$4&amp;",",""),IF($DC243=Довідники!$N$4,$CX$4&amp;",",""),IF($DJ243=Довідники!$N$4,$DE$4&amp;",",""))</f>
        <v/>
      </c>
      <c r="I243" s="538" t="str">
        <f>_xlfn.CONCAT(IF($W243=Довідники!$N$3,$R$4&amp;",",""),IF($AD243=Довідники!$N$3,$Y$4&amp;",",""),IF($AK243=Довідники!$N$3,$AF$4&amp;",",""),IF($AR243=Довідники!$N$3,$AM$4&amp;",",""),IF($AY243=Довідники!$N$3,$AT$4&amp;",",""),IF($BF243=Довідники!$N$3,$BA$4&amp;",",""),IF($BM243=Довідники!$N$3,$BH$4&amp;",",""),IF($BT243=Довідники!$N$3,$BO$4&amp;",",""),IF($CA243=Довідники!$N$3,$BV$4&amp;",",""),IF($CH243=Довідники!$N$3,$CC$4&amp;",",""),IF($CO243=Довідники!$N$3,$CJ$4&amp;",",""),IF($CV243=Довідники!$N$3,$CQ$4&amp;",",""),IF($DC243=Довідники!$N$3,$CX$4&amp;",",""),IF($DJ243=Довідники!$N$3,$DE$4&amp;",",""))</f>
        <v/>
      </c>
      <c r="J243" s="538"/>
      <c r="K243" s="538"/>
      <c r="L243" s="538">
        <f t="shared" ca="1" si="156"/>
        <v>0</v>
      </c>
      <c r="M243" s="539">
        <f t="shared" ca="1" si="157"/>
        <v>0</v>
      </c>
      <c r="N243" s="539">
        <f t="shared" ca="1" si="158"/>
        <v>0</v>
      </c>
      <c r="O243" s="540">
        <f t="shared" ca="1" si="159"/>
        <v>0</v>
      </c>
      <c r="P243" s="541" t="str">
        <f t="shared" si="160"/>
        <v/>
      </c>
      <c r="Q243" s="542" t="str">
        <f>IF(IF(TRIM(P243)="",FALSE,OR($P243&lt;Довідники!$J$8,$P243&gt;Довідники!$K$8)),"!","")</f>
        <v/>
      </c>
      <c r="R243" s="172"/>
      <c r="S243" s="169"/>
      <c r="T243" s="169"/>
      <c r="U243" s="549">
        <f t="shared" si="173"/>
        <v>0</v>
      </c>
      <c r="V243" s="539"/>
      <c r="W243" s="175"/>
      <c r="X243" s="176"/>
      <c r="Y243" s="172"/>
      <c r="Z243" s="169"/>
      <c r="AA243" s="169"/>
      <c r="AB243" s="549">
        <f t="shared" si="174"/>
        <v>0</v>
      </c>
      <c r="AC243" s="539"/>
      <c r="AD243" s="175"/>
      <c r="AE243" s="176"/>
      <c r="AF243" s="172"/>
      <c r="AG243" s="169"/>
      <c r="AH243" s="169"/>
      <c r="AI243" s="549">
        <f t="shared" si="175"/>
        <v>0</v>
      </c>
      <c r="AJ243" s="539"/>
      <c r="AK243" s="175"/>
      <c r="AL243" s="176"/>
      <c r="AM243" s="172"/>
      <c r="AN243" s="169"/>
      <c r="AO243" s="169"/>
      <c r="AP243" s="549">
        <f t="shared" si="176"/>
        <v>0</v>
      </c>
      <c r="AQ243" s="539"/>
      <c r="AR243" s="175"/>
      <c r="AS243" s="176"/>
      <c r="AT243" s="172"/>
      <c r="AU243" s="169"/>
      <c r="AV243" s="169"/>
      <c r="AW243" s="549">
        <f t="shared" si="177"/>
        <v>0</v>
      </c>
      <c r="AX243" s="539"/>
      <c r="AY243" s="175"/>
      <c r="AZ243" s="176"/>
      <c r="BA243" s="172"/>
      <c r="BB243" s="169"/>
      <c r="BC243" s="169"/>
      <c r="BD243" s="549">
        <f t="shared" si="178"/>
        <v>0</v>
      </c>
      <c r="BE243" s="539"/>
      <c r="BF243" s="175"/>
      <c r="BG243" s="176"/>
      <c r="BH243" s="172"/>
      <c r="BI243" s="169"/>
      <c r="BJ243" s="169"/>
      <c r="BK243" s="549">
        <f t="shared" si="179"/>
        <v>0</v>
      </c>
      <c r="BL243" s="539"/>
      <c r="BM243" s="175"/>
      <c r="BN243" s="176"/>
      <c r="BO243" s="172"/>
      <c r="BP243" s="169"/>
      <c r="BQ243" s="169"/>
      <c r="BR243" s="549">
        <f t="shared" si="180"/>
        <v>0</v>
      </c>
      <c r="BS243" s="539"/>
      <c r="BT243" s="175"/>
      <c r="BU243" s="176"/>
      <c r="BV243" s="172"/>
      <c r="BW243" s="169"/>
      <c r="BX243" s="169"/>
      <c r="BY243" s="549">
        <f t="shared" si="181"/>
        <v>0</v>
      </c>
      <c r="BZ243" s="539"/>
      <c r="CA243" s="175"/>
      <c r="CB243" s="176"/>
      <c r="CC243" s="172"/>
      <c r="CD243" s="169"/>
      <c r="CE243" s="169"/>
      <c r="CF243" s="549">
        <f t="shared" si="182"/>
        <v>0</v>
      </c>
      <c r="CG243" s="539"/>
      <c r="CH243" s="175"/>
      <c r="CI243" s="176"/>
      <c r="CJ243" s="172"/>
      <c r="CK243" s="169"/>
      <c r="CL243" s="169"/>
      <c r="CM243" s="549">
        <f t="shared" si="183"/>
        <v>0</v>
      </c>
      <c r="CN243" s="539"/>
      <c r="CO243" s="175"/>
      <c r="CP243" s="176"/>
      <c r="CQ243" s="172"/>
      <c r="CR243" s="169"/>
      <c r="CS243" s="169"/>
      <c r="CT243" s="549">
        <f t="shared" si="184"/>
        <v>0</v>
      </c>
      <c r="CU243" s="539"/>
      <c r="CV243" s="175"/>
      <c r="CW243" s="176"/>
      <c r="CX243" s="361"/>
      <c r="CY243" s="108"/>
      <c r="CZ243" s="108"/>
      <c r="DA243" s="549">
        <f t="shared" si="185"/>
        <v>0</v>
      </c>
      <c r="DB243" s="539"/>
      <c r="DC243" s="439"/>
      <c r="DD243" s="439"/>
      <c r="DE243" s="108"/>
      <c r="DF243" s="108"/>
      <c r="DG243" s="108"/>
      <c r="DH243" s="549">
        <f t="shared" si="186"/>
        <v>0</v>
      </c>
      <c r="DI243" s="539"/>
      <c r="DJ243" s="439"/>
      <c r="DK243" s="440"/>
      <c r="DL243" s="555">
        <f t="shared" ca="1" si="190"/>
        <v>0</v>
      </c>
      <c r="DM243" s="539">
        <f>DN243*Довідники!$H$2</f>
        <v>0</v>
      </c>
      <c r="DN243" s="549">
        <f t="shared" si="191"/>
        <v>0</v>
      </c>
      <c r="DO243" s="541" t="str">
        <f t="shared" si="187"/>
        <v xml:space="preserve"> </v>
      </c>
      <c r="DP243" s="556" t="str">
        <f>IF(OR(DO243&lt;Довідники!$J$3, DO243&gt;Довідники!$K$3), "!", "")</f>
        <v>!</v>
      </c>
      <c r="DQ243" s="557"/>
      <c r="DR243" s="558" t="str">
        <f t="shared" si="192"/>
        <v/>
      </c>
      <c r="DS243" s="528"/>
      <c r="DT243" s="555"/>
      <c r="DU243" s="539"/>
      <c r="DV243" s="539"/>
      <c r="DW243" s="540"/>
      <c r="DX243" s="557"/>
      <c r="DY243" s="568"/>
      <c r="DZ243" s="569"/>
      <c r="EA243" s="570"/>
      <c r="ED243" s="91" t="e">
        <f t="shared" ca="1" si="161"/>
        <v>#NAME?</v>
      </c>
      <c r="EE243" s="91" t="e">
        <f t="shared" ca="1" si="162"/>
        <v>#NAME?</v>
      </c>
      <c r="EF243" s="91" t="e">
        <f t="shared" ca="1" si="163"/>
        <v>#NAME?</v>
      </c>
      <c r="EG243" s="91" t="e">
        <f t="shared" ca="1" si="164"/>
        <v>#NAME?</v>
      </c>
      <c r="EH243" s="91" t="e">
        <f t="shared" ca="1" si="165"/>
        <v>#NAME?</v>
      </c>
      <c r="EI243" s="91" t="e">
        <f t="shared" ca="1" si="166"/>
        <v>#NAME?</v>
      </c>
      <c r="EJ243" s="91" t="e">
        <f t="shared" ca="1" si="167"/>
        <v>#NAME?</v>
      </c>
      <c r="EL243" s="207" t="str">
        <f t="shared" ca="1" si="193"/>
        <v/>
      </c>
      <c r="EM243" s="91" t="str">
        <f t="shared" si="188"/>
        <v/>
      </c>
      <c r="EN243" s="91" t="str" cm="1">
        <f t="array" ref="EN243">IF(OR(SUM(ISTEXT(R243:T243)*1,ISNUMBER(W243:X243)*1)&gt;0,SUM(ISTEXT(Y243:AA243)*1,ISNUMBER(AD243:AE243)*1)&gt;0,SUM(ISTEXT(AF243:AH243)*1,ISNUMBER(AK243:AL243)*1)&gt;0,SUM(ISTEXT(AM243:AO243)*1,ISNUMBER(AR243:AS243)*1)&gt;0,SUM(ISTEXT(AT243:AV243)*1,ISNUMBER(AY243:AZ243)*1)&gt;0,SUM(ISTEXT(BA243:BC243)*1,ISNUMBER(BF243:BG243)*1)&gt;0,SUM(ISTEXT(BH243:BJ243)*1,ISNUMBER(BM243:BN243)*1)&gt;0,SUM(ISTEXT(BO243:BQ243)*1,ISNUMBER(BT243:BU243)*1)&gt;0,SUM(ISTEXT(BV243:BX243)*1,ISNUMBER(CA243:CB243)*1)&gt;0,SUM(ISTEXT(CC243:CE243)*1,ISNUMBER(CH243:CI243)*1)&gt;0,SUM(ISTEXT(CJ243:CL243)*1,ISNUMBER(CO243:CP243)*1)&gt;0,SUM(ISTEXT(CQ243:CS243)*1,ISNUMBER(CV243:CW243)*1)&gt;0),"!","")</f>
        <v/>
      </c>
      <c r="EO243" s="91" t="e">
        <f t="shared" ca="1" si="189"/>
        <v>#NAME?</v>
      </c>
      <c r="EP243" s="74" t="e">
        <f t="shared" ca="1" si="168"/>
        <v>#NAME?</v>
      </c>
    </row>
    <row r="244" spans="1:146" hidden="1" x14ac:dyDescent="0.2">
      <c r="A244" s="528" t="e">
        <f ca="1">IF(AND(TRIM($B244)&lt;&gt;"",$E244&lt;&gt;"",$EP244=""),MAX($A$216:A243)+1,"")</f>
        <v>#NAME?</v>
      </c>
      <c r="B244" s="312"/>
      <c r="C244" s="531" t="str">
        <f>IF(ISBLANK(D244)=FALSE,VLOOKUP(D244,Довідники!$B$2:$C$45,2,FALSE),"")</f>
        <v/>
      </c>
      <c r="D244" s="410"/>
      <c r="E244" s="313"/>
      <c r="F244" s="538" t="str">
        <f>_xlfn.CONCAT(IF($X244=Довідники!$E$4,$R$4&amp;",",""),IF($AE244=Довідники!$E$4,$Y$4&amp;",",""),IF($AL244=Довідники!$E$4,$AF$4&amp;",",""),IF($AS244=Довідники!$E$4,$AM$4&amp;",",""),IF($AZ244=Довідники!$E$4,$AT$4&amp;",",""),IF($BG244=Довідники!$E$4,$BA$4&amp;",",""),IF($BN244=Довідники!$E$4,$BH$4&amp;",",""),IF($BU244=Довідники!$E$4,$BO$4&amp;",",""),IF($CB244=Довідники!$E$4,$BV$4&amp;",",""),IF($CI244=Довідники!$E$4,$CC$4&amp;",",""),IF($CP244=Довідники!$E$4,$CJ$4&amp;",",""),IF($CW244=Довідники!$E$4,$CQ$4&amp;",",""),IF($DD244=Довідники!$E$4,$CX$4&amp;",",""),IF($DK244=Довідники!$E$4,$DE$4&amp;",",""))</f>
        <v/>
      </c>
      <c r="G244" s="538" t="str">
        <f>_xlfn.CONCAT(IF($X244=Довідники!$E$3,$R$4&amp;",",""),IF($X244=Довідники!$E$5,$R$4&amp;"*,",""),IF($AE244=Довідники!$E$3,$Y$4&amp;",",""),IF($AE244=Довідники!$E$5,$Y$4&amp;"*,",""),IF($AL244=Довідники!$E$3,$AF$4&amp;",",""),IF($AL244=Довідники!$E$5,$AF$4&amp;"*,",""),IF($AS244=Довідники!$E$3,$AM$4&amp;",",""),IF($AS244=Довідники!$E$5,$AM$4&amp;"*,",""),IF($AZ244=Довідники!$E$3,$AT$4&amp;",",""),IF($AZ244=Довідники!$E$5,$AT$4&amp;"*,",""),IF($BG244=Довідники!$E$3,$BA$4&amp;",",""),IF($BG244=Довідники!$E$5,$BA$4&amp;"*,",""),IF($BN244=Довідники!$E$3,$BH$4&amp;",",""),IF($BN244=Довідники!$E$5,$BH$4&amp;"*,",""),IF($BU244=Довідники!$E$3,$BO$4&amp;",",""),IF($BU244=Довідники!$E$5,$BO$4&amp;"*,",""),IF($CB244=Довідники!$E$3,$BV$4&amp;",",""),IF($CB244=Довідники!$E$5,$BV$4&amp;"*,",""),IF($CI244=Довідники!$E$3,$CC$4&amp;",",""),IF($CI244=Довідники!$E$5,$CC$4&amp;"*,",""),IF($CP244=Довідники!$E$3,$CJ$4&amp;",",""),IF($CP244=Довідники!$E$5,$CJ$4&amp;"*,",""),IF($CW244=Довідники!$E$3,$CQ$4&amp;",",""),IF($CW244=Довідники!$E$5,$CQ$4&amp;"*,",""),IF($DD244=Довідники!$E$3,$CX$4&amp;",",""),IF($DD244=Довідники!$E$5,$CX$4&amp;"*,",""),IF($DK244=Довідники!$E$3,$DE$4&amp;",",""),IF($DK244=Довідники!$E$5,$DE$4&amp;"*,",""))</f>
        <v/>
      </c>
      <c r="H244" s="538" t="str">
        <f>_xlfn.CONCAT(IF($W244=Довідники!$N$4,$R$4&amp;",",""),IF($AD244=Довідники!$N$4,$Y$4&amp;",",""),IF($AK244=Довідники!$N$4,$AF$4&amp;",",""),IF($AR244=Довідники!$N$4,$AM$4&amp;",",""),IF($AY244=Довідники!$N$4,$AT$4&amp;",",""),IF($BF244=Довідники!$N$4,$BA$4&amp;",",""),IF($BM244=Довідники!$N$4,$BH$4&amp;",",""),IF($BT244=Довідники!$N$4,$BO$4&amp;",",""),IF($CA244=Довідники!$N$4,$BV$4&amp;",",""),IF($CH244=Довідники!$N$4,$CC$4&amp;",",""),IF($CO244=Довідники!$N$4,$CJ$4&amp;",",""),IF($CV244=Довідники!$N$4,$CQ$4&amp;",",""),IF($DC244=Довідники!$N$4,$CX$4&amp;",",""),IF($DJ244=Довідники!$N$4,$DE$4&amp;",",""))</f>
        <v/>
      </c>
      <c r="I244" s="538" t="str">
        <f>_xlfn.CONCAT(IF($W244=Довідники!$N$3,$R$4&amp;",",""),IF($AD244=Довідники!$N$3,$Y$4&amp;",",""),IF($AK244=Довідники!$N$3,$AF$4&amp;",",""),IF($AR244=Довідники!$N$3,$AM$4&amp;",",""),IF($AY244=Довідники!$N$3,$AT$4&amp;",",""),IF($BF244=Довідники!$N$3,$BA$4&amp;",",""),IF($BM244=Довідники!$N$3,$BH$4&amp;",",""),IF($BT244=Довідники!$N$3,$BO$4&amp;",",""),IF($CA244=Довідники!$N$3,$BV$4&amp;",",""),IF($CH244=Довідники!$N$3,$CC$4&amp;",",""),IF($CO244=Довідники!$N$3,$CJ$4&amp;",",""),IF($CV244=Довідники!$N$3,$CQ$4&amp;",",""),IF($DC244=Довідники!$N$3,$CX$4&amp;",",""),IF($DJ244=Довідники!$N$3,$DE$4&amp;",",""))</f>
        <v/>
      </c>
      <c r="J244" s="538"/>
      <c r="K244" s="538"/>
      <c r="L244" s="538">
        <f t="shared" ca="1" si="156"/>
        <v>0</v>
      </c>
      <c r="M244" s="539">
        <f t="shared" ca="1" si="157"/>
        <v>0</v>
      </c>
      <c r="N244" s="539">
        <f t="shared" ca="1" si="158"/>
        <v>0</v>
      </c>
      <c r="O244" s="540">
        <f t="shared" ca="1" si="159"/>
        <v>0</v>
      </c>
      <c r="P244" s="541" t="str">
        <f t="shared" si="160"/>
        <v/>
      </c>
      <c r="Q244" s="542" t="str">
        <f>IF(IF(TRIM(P244)="",FALSE,OR($P244&lt;Довідники!$J$8,$P244&gt;Довідники!$K$8)),"!","")</f>
        <v/>
      </c>
      <c r="R244" s="172"/>
      <c r="S244" s="169"/>
      <c r="T244" s="169"/>
      <c r="U244" s="549">
        <f t="shared" si="173"/>
        <v>0</v>
      </c>
      <c r="V244" s="539"/>
      <c r="W244" s="175"/>
      <c r="X244" s="176"/>
      <c r="Y244" s="172"/>
      <c r="Z244" s="169"/>
      <c r="AA244" s="169"/>
      <c r="AB244" s="549">
        <f t="shared" si="174"/>
        <v>0</v>
      </c>
      <c r="AC244" s="539"/>
      <c r="AD244" s="175"/>
      <c r="AE244" s="176"/>
      <c r="AF244" s="172"/>
      <c r="AG244" s="169"/>
      <c r="AH244" s="169"/>
      <c r="AI244" s="549">
        <f t="shared" si="175"/>
        <v>0</v>
      </c>
      <c r="AJ244" s="539"/>
      <c r="AK244" s="175"/>
      <c r="AL244" s="176"/>
      <c r="AM244" s="172"/>
      <c r="AN244" s="169"/>
      <c r="AO244" s="169"/>
      <c r="AP244" s="549">
        <f t="shared" si="176"/>
        <v>0</v>
      </c>
      <c r="AQ244" s="539"/>
      <c r="AR244" s="175"/>
      <c r="AS244" s="176"/>
      <c r="AT244" s="172"/>
      <c r="AU244" s="169"/>
      <c r="AV244" s="169"/>
      <c r="AW244" s="549">
        <f t="shared" si="177"/>
        <v>0</v>
      </c>
      <c r="AX244" s="539"/>
      <c r="AY244" s="175"/>
      <c r="AZ244" s="176"/>
      <c r="BA244" s="172"/>
      <c r="BB244" s="169"/>
      <c r="BC244" s="169"/>
      <c r="BD244" s="549">
        <f t="shared" si="178"/>
        <v>0</v>
      </c>
      <c r="BE244" s="539"/>
      <c r="BF244" s="175"/>
      <c r="BG244" s="176"/>
      <c r="BH244" s="172"/>
      <c r="BI244" s="169"/>
      <c r="BJ244" s="169"/>
      <c r="BK244" s="549">
        <f t="shared" si="179"/>
        <v>0</v>
      </c>
      <c r="BL244" s="539"/>
      <c r="BM244" s="175"/>
      <c r="BN244" s="176"/>
      <c r="BO244" s="172"/>
      <c r="BP244" s="169"/>
      <c r="BQ244" s="169"/>
      <c r="BR244" s="549">
        <f t="shared" si="180"/>
        <v>0</v>
      </c>
      <c r="BS244" s="539"/>
      <c r="BT244" s="175"/>
      <c r="BU244" s="176"/>
      <c r="BV244" s="172"/>
      <c r="BW244" s="169"/>
      <c r="BX244" s="169"/>
      <c r="BY244" s="549">
        <f t="shared" si="181"/>
        <v>0</v>
      </c>
      <c r="BZ244" s="539"/>
      <c r="CA244" s="175"/>
      <c r="CB244" s="176"/>
      <c r="CC244" s="172"/>
      <c r="CD244" s="169"/>
      <c r="CE244" s="169"/>
      <c r="CF244" s="549">
        <f t="shared" si="182"/>
        <v>0</v>
      </c>
      <c r="CG244" s="539"/>
      <c r="CH244" s="175"/>
      <c r="CI244" s="176"/>
      <c r="CJ244" s="172"/>
      <c r="CK244" s="169"/>
      <c r="CL244" s="169"/>
      <c r="CM244" s="549">
        <f t="shared" si="183"/>
        <v>0</v>
      </c>
      <c r="CN244" s="539"/>
      <c r="CO244" s="175"/>
      <c r="CP244" s="176"/>
      <c r="CQ244" s="172"/>
      <c r="CR244" s="169"/>
      <c r="CS244" s="169"/>
      <c r="CT244" s="549">
        <f t="shared" si="184"/>
        <v>0</v>
      </c>
      <c r="CU244" s="539"/>
      <c r="CV244" s="175"/>
      <c r="CW244" s="176"/>
      <c r="CX244" s="361"/>
      <c r="CY244" s="108"/>
      <c r="CZ244" s="108"/>
      <c r="DA244" s="549">
        <f t="shared" si="185"/>
        <v>0</v>
      </c>
      <c r="DB244" s="539"/>
      <c r="DC244" s="439"/>
      <c r="DD244" s="439"/>
      <c r="DE244" s="108"/>
      <c r="DF244" s="108"/>
      <c r="DG244" s="108"/>
      <c r="DH244" s="549">
        <f t="shared" si="186"/>
        <v>0</v>
      </c>
      <c r="DI244" s="539"/>
      <c r="DJ244" s="439"/>
      <c r="DK244" s="440"/>
      <c r="DL244" s="555">
        <f t="shared" ca="1" si="190"/>
        <v>0</v>
      </c>
      <c r="DM244" s="539">
        <f>DN244*Довідники!$H$2</f>
        <v>0</v>
      </c>
      <c r="DN244" s="549">
        <f t="shared" si="191"/>
        <v>0</v>
      </c>
      <c r="DO244" s="541" t="str">
        <f t="shared" si="187"/>
        <v xml:space="preserve"> </v>
      </c>
      <c r="DP244" s="556" t="str">
        <f>IF(OR(DO244&lt;Довідники!$J$3, DO244&gt;Довідники!$K$3), "!", "")</f>
        <v>!</v>
      </c>
      <c r="DQ244" s="557"/>
      <c r="DR244" s="558" t="str">
        <f t="shared" si="192"/>
        <v/>
      </c>
      <c r="DS244" s="528"/>
      <c r="DT244" s="555"/>
      <c r="DU244" s="539"/>
      <c r="DV244" s="539"/>
      <c r="DW244" s="540"/>
      <c r="DX244" s="557"/>
      <c r="DY244" s="568"/>
      <c r="DZ244" s="569"/>
      <c r="EA244" s="570"/>
      <c r="ED244" s="91" t="e">
        <f t="shared" ca="1" si="161"/>
        <v>#NAME?</v>
      </c>
      <c r="EE244" s="91" t="e">
        <f t="shared" ca="1" si="162"/>
        <v>#NAME?</v>
      </c>
      <c r="EF244" s="91" t="e">
        <f t="shared" ca="1" si="163"/>
        <v>#NAME?</v>
      </c>
      <c r="EG244" s="91" t="e">
        <f t="shared" ca="1" si="164"/>
        <v>#NAME?</v>
      </c>
      <c r="EH244" s="91" t="e">
        <f t="shared" ca="1" si="165"/>
        <v>#NAME?</v>
      </c>
      <c r="EI244" s="91" t="e">
        <f t="shared" ca="1" si="166"/>
        <v>#NAME?</v>
      </c>
      <c r="EJ244" s="91" t="e">
        <f t="shared" ca="1" si="167"/>
        <v>#NAME?</v>
      </c>
      <c r="EL244" s="207" t="str">
        <f t="shared" ca="1" si="193"/>
        <v/>
      </c>
      <c r="EM244" s="91" t="str">
        <f t="shared" si="188"/>
        <v/>
      </c>
      <c r="EN244" s="91" t="str" cm="1">
        <f t="array" ref="EN244">IF(OR(SUM(ISTEXT(R244:T244)*1,ISNUMBER(W244:X244)*1)&gt;0,SUM(ISTEXT(Y244:AA244)*1,ISNUMBER(AD244:AE244)*1)&gt;0,SUM(ISTEXT(AF244:AH244)*1,ISNUMBER(AK244:AL244)*1)&gt;0,SUM(ISTEXT(AM244:AO244)*1,ISNUMBER(AR244:AS244)*1)&gt;0,SUM(ISTEXT(AT244:AV244)*1,ISNUMBER(AY244:AZ244)*1)&gt;0,SUM(ISTEXT(BA244:BC244)*1,ISNUMBER(BF244:BG244)*1)&gt;0,SUM(ISTEXT(BH244:BJ244)*1,ISNUMBER(BM244:BN244)*1)&gt;0,SUM(ISTEXT(BO244:BQ244)*1,ISNUMBER(BT244:BU244)*1)&gt;0,SUM(ISTEXT(BV244:BX244)*1,ISNUMBER(CA244:CB244)*1)&gt;0,SUM(ISTEXT(CC244:CE244)*1,ISNUMBER(CH244:CI244)*1)&gt;0,SUM(ISTEXT(CJ244:CL244)*1,ISNUMBER(CO244:CP244)*1)&gt;0,SUM(ISTEXT(CQ244:CS244)*1,ISNUMBER(CV244:CW244)*1)&gt;0),"!","")</f>
        <v/>
      </c>
      <c r="EO244" s="91" t="e">
        <f t="shared" ca="1" si="189"/>
        <v>#NAME?</v>
      </c>
      <c r="EP244" s="74" t="e">
        <f t="shared" ca="1" si="168"/>
        <v>#NAME?</v>
      </c>
    </row>
    <row r="245" spans="1:146" hidden="1" x14ac:dyDescent="0.2">
      <c r="A245" s="528" t="e">
        <f ca="1">IF(AND(TRIM($B245)&lt;&gt;"",$E245&lt;&gt;"",$EP245=""),MAX($A$216:A244)+1,"")</f>
        <v>#NAME?</v>
      </c>
      <c r="B245" s="312"/>
      <c r="C245" s="531" t="str">
        <f>IF(ISBLANK(D245)=FALSE,VLOOKUP(D245,Довідники!$B$2:$C$45,2,FALSE),"")</f>
        <v/>
      </c>
      <c r="D245" s="410"/>
      <c r="E245" s="313"/>
      <c r="F245" s="538" t="str">
        <f>_xlfn.CONCAT(IF($X245=Довідники!$E$4,$R$4&amp;",",""),IF($AE245=Довідники!$E$4,$Y$4&amp;",",""),IF($AL245=Довідники!$E$4,$AF$4&amp;",",""),IF($AS245=Довідники!$E$4,$AM$4&amp;",",""),IF($AZ245=Довідники!$E$4,$AT$4&amp;",",""),IF($BG245=Довідники!$E$4,$BA$4&amp;",",""),IF($BN245=Довідники!$E$4,$BH$4&amp;",",""),IF($BU245=Довідники!$E$4,$BO$4&amp;",",""),IF($CB245=Довідники!$E$4,$BV$4&amp;",",""),IF($CI245=Довідники!$E$4,$CC$4&amp;",",""),IF($CP245=Довідники!$E$4,$CJ$4&amp;",",""),IF($CW245=Довідники!$E$4,$CQ$4&amp;",",""),IF($DD245=Довідники!$E$4,$CX$4&amp;",",""),IF($DK245=Довідники!$E$4,$DE$4&amp;",",""))</f>
        <v/>
      </c>
      <c r="G245" s="538" t="str">
        <f>_xlfn.CONCAT(IF($X245=Довідники!$E$3,$R$4&amp;",",""),IF($X245=Довідники!$E$5,$R$4&amp;"*,",""),IF($AE245=Довідники!$E$3,$Y$4&amp;",",""),IF($AE245=Довідники!$E$5,$Y$4&amp;"*,",""),IF($AL245=Довідники!$E$3,$AF$4&amp;",",""),IF($AL245=Довідники!$E$5,$AF$4&amp;"*,",""),IF($AS245=Довідники!$E$3,$AM$4&amp;",",""),IF($AS245=Довідники!$E$5,$AM$4&amp;"*,",""),IF($AZ245=Довідники!$E$3,$AT$4&amp;",",""),IF($AZ245=Довідники!$E$5,$AT$4&amp;"*,",""),IF($BG245=Довідники!$E$3,$BA$4&amp;",",""),IF($BG245=Довідники!$E$5,$BA$4&amp;"*,",""),IF($BN245=Довідники!$E$3,$BH$4&amp;",",""),IF($BN245=Довідники!$E$5,$BH$4&amp;"*,",""),IF($BU245=Довідники!$E$3,$BO$4&amp;",",""),IF($BU245=Довідники!$E$5,$BO$4&amp;"*,",""),IF($CB245=Довідники!$E$3,$BV$4&amp;",",""),IF($CB245=Довідники!$E$5,$BV$4&amp;"*,",""),IF($CI245=Довідники!$E$3,$CC$4&amp;",",""),IF($CI245=Довідники!$E$5,$CC$4&amp;"*,",""),IF($CP245=Довідники!$E$3,$CJ$4&amp;",",""),IF($CP245=Довідники!$E$5,$CJ$4&amp;"*,",""),IF($CW245=Довідники!$E$3,$CQ$4&amp;",",""),IF($CW245=Довідники!$E$5,$CQ$4&amp;"*,",""),IF($DD245=Довідники!$E$3,$CX$4&amp;",",""),IF($DD245=Довідники!$E$5,$CX$4&amp;"*,",""),IF($DK245=Довідники!$E$3,$DE$4&amp;",",""),IF($DK245=Довідники!$E$5,$DE$4&amp;"*,",""))</f>
        <v/>
      </c>
      <c r="H245" s="538" t="str">
        <f>_xlfn.CONCAT(IF($W245=Довідники!$N$4,$R$4&amp;",",""),IF($AD245=Довідники!$N$4,$Y$4&amp;",",""),IF($AK245=Довідники!$N$4,$AF$4&amp;",",""),IF($AR245=Довідники!$N$4,$AM$4&amp;",",""),IF($AY245=Довідники!$N$4,$AT$4&amp;",",""),IF($BF245=Довідники!$N$4,$BA$4&amp;",",""),IF($BM245=Довідники!$N$4,$BH$4&amp;",",""),IF($BT245=Довідники!$N$4,$BO$4&amp;",",""),IF($CA245=Довідники!$N$4,$BV$4&amp;",",""),IF($CH245=Довідники!$N$4,$CC$4&amp;",",""),IF($CO245=Довідники!$N$4,$CJ$4&amp;",",""),IF($CV245=Довідники!$N$4,$CQ$4&amp;",",""),IF($DC245=Довідники!$N$4,$CX$4&amp;",",""),IF($DJ245=Довідники!$N$4,$DE$4&amp;",",""))</f>
        <v/>
      </c>
      <c r="I245" s="538" t="str">
        <f>_xlfn.CONCAT(IF($W245=Довідники!$N$3,$R$4&amp;",",""),IF($AD245=Довідники!$N$3,$Y$4&amp;",",""),IF($AK245=Довідники!$N$3,$AF$4&amp;",",""),IF($AR245=Довідники!$N$3,$AM$4&amp;",",""),IF($AY245=Довідники!$N$3,$AT$4&amp;",",""),IF($BF245=Довідники!$N$3,$BA$4&amp;",",""),IF($BM245=Довідники!$N$3,$BH$4&amp;",",""),IF($BT245=Довідники!$N$3,$BO$4&amp;",",""),IF($CA245=Довідники!$N$3,$BV$4&amp;",",""),IF($CH245=Довідники!$N$3,$CC$4&amp;",",""),IF($CO245=Довідники!$N$3,$CJ$4&amp;",",""),IF($CV245=Довідники!$N$3,$CQ$4&amp;",",""),IF($DC245=Довідники!$N$3,$CX$4&amp;",",""),IF($DJ245=Довідники!$N$3,$DE$4&amp;",",""))</f>
        <v/>
      </c>
      <c r="J245" s="538"/>
      <c r="K245" s="538"/>
      <c r="L245" s="538">
        <f t="shared" ca="1" si="156"/>
        <v>0</v>
      </c>
      <c r="M245" s="539">
        <f t="shared" ca="1" si="157"/>
        <v>0</v>
      </c>
      <c r="N245" s="539">
        <f t="shared" ca="1" si="158"/>
        <v>0</v>
      </c>
      <c r="O245" s="540">
        <f t="shared" ca="1" si="159"/>
        <v>0</v>
      </c>
      <c r="P245" s="541" t="str">
        <f t="shared" si="160"/>
        <v/>
      </c>
      <c r="Q245" s="542" t="str">
        <f>IF(IF(TRIM(P245)="",FALSE,OR($P245&lt;Довідники!$J$8,$P245&gt;Довідники!$K$8)),"!","")</f>
        <v/>
      </c>
      <c r="R245" s="172"/>
      <c r="S245" s="169"/>
      <c r="T245" s="169"/>
      <c r="U245" s="549">
        <f t="shared" si="173"/>
        <v>0</v>
      </c>
      <c r="V245" s="539"/>
      <c r="W245" s="175"/>
      <c r="X245" s="176"/>
      <c r="Y245" s="172"/>
      <c r="Z245" s="169"/>
      <c r="AA245" s="169"/>
      <c r="AB245" s="549">
        <f t="shared" si="174"/>
        <v>0</v>
      </c>
      <c r="AC245" s="539"/>
      <c r="AD245" s="175"/>
      <c r="AE245" s="176"/>
      <c r="AF245" s="172"/>
      <c r="AG245" s="169"/>
      <c r="AH245" s="169"/>
      <c r="AI245" s="549">
        <f t="shared" si="175"/>
        <v>0</v>
      </c>
      <c r="AJ245" s="539"/>
      <c r="AK245" s="175"/>
      <c r="AL245" s="176"/>
      <c r="AM245" s="172"/>
      <c r="AN245" s="169"/>
      <c r="AO245" s="169"/>
      <c r="AP245" s="549">
        <f t="shared" si="176"/>
        <v>0</v>
      </c>
      <c r="AQ245" s="539"/>
      <c r="AR245" s="175"/>
      <c r="AS245" s="176"/>
      <c r="AT245" s="172"/>
      <c r="AU245" s="169"/>
      <c r="AV245" s="169"/>
      <c r="AW245" s="549">
        <f t="shared" si="177"/>
        <v>0</v>
      </c>
      <c r="AX245" s="539"/>
      <c r="AY245" s="175"/>
      <c r="AZ245" s="176"/>
      <c r="BA245" s="172"/>
      <c r="BB245" s="169"/>
      <c r="BC245" s="169"/>
      <c r="BD245" s="549">
        <f t="shared" si="178"/>
        <v>0</v>
      </c>
      <c r="BE245" s="539"/>
      <c r="BF245" s="175"/>
      <c r="BG245" s="176"/>
      <c r="BH245" s="172"/>
      <c r="BI245" s="169"/>
      <c r="BJ245" s="169"/>
      <c r="BK245" s="549">
        <f t="shared" si="179"/>
        <v>0</v>
      </c>
      <c r="BL245" s="539"/>
      <c r="BM245" s="175"/>
      <c r="BN245" s="176"/>
      <c r="BO245" s="172"/>
      <c r="BP245" s="169"/>
      <c r="BQ245" s="169"/>
      <c r="BR245" s="549">
        <f t="shared" si="180"/>
        <v>0</v>
      </c>
      <c r="BS245" s="539"/>
      <c r="BT245" s="175"/>
      <c r="BU245" s="176"/>
      <c r="BV245" s="172"/>
      <c r="BW245" s="169"/>
      <c r="BX245" s="169"/>
      <c r="BY245" s="549">
        <f t="shared" si="181"/>
        <v>0</v>
      </c>
      <c r="BZ245" s="539"/>
      <c r="CA245" s="175"/>
      <c r="CB245" s="176"/>
      <c r="CC245" s="172"/>
      <c r="CD245" s="169"/>
      <c r="CE245" s="169"/>
      <c r="CF245" s="549">
        <f t="shared" si="182"/>
        <v>0</v>
      </c>
      <c r="CG245" s="539"/>
      <c r="CH245" s="175"/>
      <c r="CI245" s="176"/>
      <c r="CJ245" s="172"/>
      <c r="CK245" s="169"/>
      <c r="CL245" s="169"/>
      <c r="CM245" s="549">
        <f t="shared" si="183"/>
        <v>0</v>
      </c>
      <c r="CN245" s="539"/>
      <c r="CO245" s="175"/>
      <c r="CP245" s="176"/>
      <c r="CQ245" s="172"/>
      <c r="CR245" s="169"/>
      <c r="CS245" s="169"/>
      <c r="CT245" s="549">
        <f t="shared" si="184"/>
        <v>0</v>
      </c>
      <c r="CU245" s="539"/>
      <c r="CV245" s="175"/>
      <c r="CW245" s="176"/>
      <c r="CX245" s="361"/>
      <c r="CY245" s="108"/>
      <c r="CZ245" s="108"/>
      <c r="DA245" s="549">
        <f t="shared" si="185"/>
        <v>0</v>
      </c>
      <c r="DB245" s="539"/>
      <c r="DC245" s="439"/>
      <c r="DD245" s="439"/>
      <c r="DE245" s="108"/>
      <c r="DF245" s="108"/>
      <c r="DG245" s="108"/>
      <c r="DH245" s="549">
        <f t="shared" si="186"/>
        <v>0</v>
      </c>
      <c r="DI245" s="539"/>
      <c r="DJ245" s="439"/>
      <c r="DK245" s="440"/>
      <c r="DL245" s="555">
        <f t="shared" ca="1" si="190"/>
        <v>0</v>
      </c>
      <c r="DM245" s="539">
        <f>DN245*Довідники!$H$2</f>
        <v>0</v>
      </c>
      <c r="DN245" s="549">
        <f t="shared" si="191"/>
        <v>0</v>
      </c>
      <c r="DO245" s="541" t="str">
        <f t="shared" si="187"/>
        <v xml:space="preserve"> </v>
      </c>
      <c r="DP245" s="556" t="str">
        <f>IF(OR(DO245&lt;Довідники!$J$3, DO245&gt;Довідники!$K$3), "!", "")</f>
        <v>!</v>
      </c>
      <c r="DQ245" s="557"/>
      <c r="DR245" s="558" t="str">
        <f t="shared" si="192"/>
        <v/>
      </c>
      <c r="DS245" s="528"/>
      <c r="DT245" s="555"/>
      <c r="DU245" s="539"/>
      <c r="DV245" s="539"/>
      <c r="DW245" s="540"/>
      <c r="DX245" s="557"/>
      <c r="DY245" s="568"/>
      <c r="DZ245" s="569"/>
      <c r="EA245" s="570"/>
      <c r="ED245" s="91" t="e">
        <f t="shared" ca="1" si="161"/>
        <v>#NAME?</v>
      </c>
      <c r="EE245" s="91" t="e">
        <f t="shared" ca="1" si="162"/>
        <v>#NAME?</v>
      </c>
      <c r="EF245" s="91" t="e">
        <f t="shared" ca="1" si="163"/>
        <v>#NAME?</v>
      </c>
      <c r="EG245" s="91" t="e">
        <f t="shared" ca="1" si="164"/>
        <v>#NAME?</v>
      </c>
      <c r="EH245" s="91" t="e">
        <f t="shared" ca="1" si="165"/>
        <v>#NAME?</v>
      </c>
      <c r="EI245" s="91" t="e">
        <f t="shared" ca="1" si="166"/>
        <v>#NAME?</v>
      </c>
      <c r="EJ245" s="91" t="e">
        <f t="shared" ca="1" si="167"/>
        <v>#NAME?</v>
      </c>
      <c r="EL245" s="207" t="str">
        <f t="shared" ca="1" si="193"/>
        <v/>
      </c>
      <c r="EM245" s="91" t="str">
        <f t="shared" si="188"/>
        <v/>
      </c>
      <c r="EN245" s="91" t="str" cm="1">
        <f t="array" ref="EN245">IF(OR(SUM(ISTEXT(R245:T245)*1,ISNUMBER(W245:X245)*1)&gt;0,SUM(ISTEXT(Y245:AA245)*1,ISNUMBER(AD245:AE245)*1)&gt;0,SUM(ISTEXT(AF245:AH245)*1,ISNUMBER(AK245:AL245)*1)&gt;0,SUM(ISTEXT(AM245:AO245)*1,ISNUMBER(AR245:AS245)*1)&gt;0,SUM(ISTEXT(AT245:AV245)*1,ISNUMBER(AY245:AZ245)*1)&gt;0,SUM(ISTEXT(BA245:BC245)*1,ISNUMBER(BF245:BG245)*1)&gt;0,SUM(ISTEXT(BH245:BJ245)*1,ISNUMBER(BM245:BN245)*1)&gt;0,SUM(ISTEXT(BO245:BQ245)*1,ISNUMBER(BT245:BU245)*1)&gt;0,SUM(ISTEXT(BV245:BX245)*1,ISNUMBER(CA245:CB245)*1)&gt;0,SUM(ISTEXT(CC245:CE245)*1,ISNUMBER(CH245:CI245)*1)&gt;0,SUM(ISTEXT(CJ245:CL245)*1,ISNUMBER(CO245:CP245)*1)&gt;0,SUM(ISTEXT(CQ245:CS245)*1,ISNUMBER(CV245:CW245)*1)&gt;0),"!","")</f>
        <v/>
      </c>
      <c r="EO245" s="91" t="e">
        <f t="shared" ca="1" si="189"/>
        <v>#NAME?</v>
      </c>
      <c r="EP245" s="74" t="e">
        <f t="shared" ca="1" si="168"/>
        <v>#NAME?</v>
      </c>
    </row>
    <row r="246" spans="1:146" hidden="1" x14ac:dyDescent="0.2">
      <c r="A246" s="528" t="e">
        <f ca="1">IF(AND(TRIM($B246)&lt;&gt;"",$E246&lt;&gt;"",$EP246=""),MAX($A$216:A245)+1,"")</f>
        <v>#NAME?</v>
      </c>
      <c r="B246" s="312"/>
      <c r="C246" s="531" t="str">
        <f>IF(ISBLANK(D246)=FALSE,VLOOKUP(D246,Довідники!$B$2:$C$45,2,FALSE),"")</f>
        <v/>
      </c>
      <c r="D246" s="410"/>
      <c r="E246" s="313"/>
      <c r="F246" s="538" t="str">
        <f>_xlfn.CONCAT(IF($X246=Довідники!$E$4,$R$4&amp;",",""),IF($AE246=Довідники!$E$4,$Y$4&amp;",",""),IF($AL246=Довідники!$E$4,$AF$4&amp;",",""),IF($AS246=Довідники!$E$4,$AM$4&amp;",",""),IF($AZ246=Довідники!$E$4,$AT$4&amp;",",""),IF($BG246=Довідники!$E$4,$BA$4&amp;",",""),IF($BN246=Довідники!$E$4,$BH$4&amp;",",""),IF($BU246=Довідники!$E$4,$BO$4&amp;",",""),IF($CB246=Довідники!$E$4,$BV$4&amp;",",""),IF($CI246=Довідники!$E$4,$CC$4&amp;",",""),IF($CP246=Довідники!$E$4,$CJ$4&amp;",",""),IF($CW246=Довідники!$E$4,$CQ$4&amp;",",""),IF($DD246=Довідники!$E$4,$CX$4&amp;",",""),IF($DK246=Довідники!$E$4,$DE$4&amp;",",""))</f>
        <v/>
      </c>
      <c r="G246" s="538" t="str">
        <f>_xlfn.CONCAT(IF($X246=Довідники!$E$3,$R$4&amp;",",""),IF($X246=Довідники!$E$5,$R$4&amp;"*,",""),IF($AE246=Довідники!$E$3,$Y$4&amp;",",""),IF($AE246=Довідники!$E$5,$Y$4&amp;"*,",""),IF($AL246=Довідники!$E$3,$AF$4&amp;",",""),IF($AL246=Довідники!$E$5,$AF$4&amp;"*,",""),IF($AS246=Довідники!$E$3,$AM$4&amp;",",""),IF($AS246=Довідники!$E$5,$AM$4&amp;"*,",""),IF($AZ246=Довідники!$E$3,$AT$4&amp;",",""),IF($AZ246=Довідники!$E$5,$AT$4&amp;"*,",""),IF($BG246=Довідники!$E$3,$BA$4&amp;",",""),IF($BG246=Довідники!$E$5,$BA$4&amp;"*,",""),IF($BN246=Довідники!$E$3,$BH$4&amp;",",""),IF($BN246=Довідники!$E$5,$BH$4&amp;"*,",""),IF($BU246=Довідники!$E$3,$BO$4&amp;",",""),IF($BU246=Довідники!$E$5,$BO$4&amp;"*,",""),IF($CB246=Довідники!$E$3,$BV$4&amp;",",""),IF($CB246=Довідники!$E$5,$BV$4&amp;"*,",""),IF($CI246=Довідники!$E$3,$CC$4&amp;",",""),IF($CI246=Довідники!$E$5,$CC$4&amp;"*,",""),IF($CP246=Довідники!$E$3,$CJ$4&amp;",",""),IF($CP246=Довідники!$E$5,$CJ$4&amp;"*,",""),IF($CW246=Довідники!$E$3,$CQ$4&amp;",",""),IF($CW246=Довідники!$E$5,$CQ$4&amp;"*,",""),IF($DD246=Довідники!$E$3,$CX$4&amp;",",""),IF($DD246=Довідники!$E$5,$CX$4&amp;"*,",""),IF($DK246=Довідники!$E$3,$DE$4&amp;",",""),IF($DK246=Довідники!$E$5,$DE$4&amp;"*,",""))</f>
        <v/>
      </c>
      <c r="H246" s="538" t="str">
        <f>_xlfn.CONCAT(IF($W246=Довідники!$N$4,$R$4&amp;",",""),IF($AD246=Довідники!$N$4,$Y$4&amp;",",""),IF($AK246=Довідники!$N$4,$AF$4&amp;",",""),IF($AR246=Довідники!$N$4,$AM$4&amp;",",""),IF($AY246=Довідники!$N$4,$AT$4&amp;",",""),IF($BF246=Довідники!$N$4,$BA$4&amp;",",""),IF($BM246=Довідники!$N$4,$BH$4&amp;",",""),IF($BT246=Довідники!$N$4,$BO$4&amp;",",""),IF($CA246=Довідники!$N$4,$BV$4&amp;",",""),IF($CH246=Довідники!$N$4,$CC$4&amp;",",""),IF($CO246=Довідники!$N$4,$CJ$4&amp;",",""),IF($CV246=Довідники!$N$4,$CQ$4&amp;",",""),IF($DC246=Довідники!$N$4,$CX$4&amp;",",""),IF($DJ246=Довідники!$N$4,$DE$4&amp;",",""))</f>
        <v/>
      </c>
      <c r="I246" s="538" t="str">
        <f>_xlfn.CONCAT(IF($W246=Довідники!$N$3,$R$4&amp;",",""),IF($AD246=Довідники!$N$3,$Y$4&amp;",",""),IF($AK246=Довідники!$N$3,$AF$4&amp;",",""),IF($AR246=Довідники!$N$3,$AM$4&amp;",",""),IF($AY246=Довідники!$N$3,$AT$4&amp;",",""),IF($BF246=Довідники!$N$3,$BA$4&amp;",",""),IF($BM246=Довідники!$N$3,$BH$4&amp;",",""),IF($BT246=Довідники!$N$3,$BO$4&amp;",",""),IF($CA246=Довідники!$N$3,$BV$4&amp;",",""),IF($CH246=Довідники!$N$3,$CC$4&amp;",",""),IF($CO246=Довідники!$N$3,$CJ$4&amp;",",""),IF($CV246=Довідники!$N$3,$CQ$4&amp;",",""),IF($DC246=Довідники!$N$3,$CX$4&amp;",",""),IF($DJ246=Довідники!$N$3,$DE$4&amp;",",""))</f>
        <v/>
      </c>
      <c r="J246" s="538"/>
      <c r="K246" s="538"/>
      <c r="L246" s="538">
        <f t="shared" ca="1" si="156"/>
        <v>0</v>
      </c>
      <c r="M246" s="539">
        <f t="shared" ca="1" si="157"/>
        <v>0</v>
      </c>
      <c r="N246" s="539">
        <f t="shared" ca="1" si="158"/>
        <v>0</v>
      </c>
      <c r="O246" s="540">
        <f t="shared" ca="1" si="159"/>
        <v>0</v>
      </c>
      <c r="P246" s="541" t="str">
        <f t="shared" si="160"/>
        <v/>
      </c>
      <c r="Q246" s="542" t="str">
        <f>IF(IF(TRIM(P246)="",FALSE,OR($P246&lt;Довідники!$J$8,$P246&gt;Довідники!$K$8)),"!","")</f>
        <v/>
      </c>
      <c r="R246" s="172"/>
      <c r="S246" s="169"/>
      <c r="T246" s="169"/>
      <c r="U246" s="549">
        <f t="shared" si="173"/>
        <v>0</v>
      </c>
      <c r="V246" s="539"/>
      <c r="W246" s="175"/>
      <c r="X246" s="176"/>
      <c r="Y246" s="172"/>
      <c r="Z246" s="169"/>
      <c r="AA246" s="169"/>
      <c r="AB246" s="549">
        <f t="shared" si="174"/>
        <v>0</v>
      </c>
      <c r="AC246" s="539"/>
      <c r="AD246" s="175"/>
      <c r="AE246" s="176"/>
      <c r="AF246" s="172"/>
      <c r="AG246" s="169"/>
      <c r="AH246" s="169"/>
      <c r="AI246" s="549">
        <f t="shared" si="175"/>
        <v>0</v>
      </c>
      <c r="AJ246" s="539"/>
      <c r="AK246" s="175"/>
      <c r="AL246" s="176"/>
      <c r="AM246" s="172"/>
      <c r="AN246" s="169"/>
      <c r="AO246" s="169"/>
      <c r="AP246" s="549">
        <f t="shared" si="176"/>
        <v>0</v>
      </c>
      <c r="AQ246" s="539"/>
      <c r="AR246" s="175"/>
      <c r="AS246" s="176"/>
      <c r="AT246" s="172"/>
      <c r="AU246" s="169"/>
      <c r="AV246" s="169"/>
      <c r="AW246" s="549">
        <f t="shared" si="177"/>
        <v>0</v>
      </c>
      <c r="AX246" s="539"/>
      <c r="AY246" s="175"/>
      <c r="AZ246" s="176"/>
      <c r="BA246" s="172"/>
      <c r="BB246" s="169"/>
      <c r="BC246" s="169"/>
      <c r="BD246" s="549">
        <f t="shared" si="178"/>
        <v>0</v>
      </c>
      <c r="BE246" s="539"/>
      <c r="BF246" s="175"/>
      <c r="BG246" s="176"/>
      <c r="BH246" s="172"/>
      <c r="BI246" s="169"/>
      <c r="BJ246" s="169"/>
      <c r="BK246" s="549">
        <f t="shared" si="179"/>
        <v>0</v>
      </c>
      <c r="BL246" s="539"/>
      <c r="BM246" s="175"/>
      <c r="BN246" s="176"/>
      <c r="BO246" s="172"/>
      <c r="BP246" s="169"/>
      <c r="BQ246" s="169"/>
      <c r="BR246" s="549">
        <f t="shared" si="180"/>
        <v>0</v>
      </c>
      <c r="BS246" s="539"/>
      <c r="BT246" s="175"/>
      <c r="BU246" s="176"/>
      <c r="BV246" s="172"/>
      <c r="BW246" s="169"/>
      <c r="BX246" s="169"/>
      <c r="BY246" s="549">
        <f t="shared" si="181"/>
        <v>0</v>
      </c>
      <c r="BZ246" s="539"/>
      <c r="CA246" s="175"/>
      <c r="CB246" s="176"/>
      <c r="CC246" s="172"/>
      <c r="CD246" s="169"/>
      <c r="CE246" s="169"/>
      <c r="CF246" s="549">
        <f t="shared" si="182"/>
        <v>0</v>
      </c>
      <c r="CG246" s="539"/>
      <c r="CH246" s="175"/>
      <c r="CI246" s="176"/>
      <c r="CJ246" s="172"/>
      <c r="CK246" s="169"/>
      <c r="CL246" s="169"/>
      <c r="CM246" s="549">
        <f t="shared" si="183"/>
        <v>0</v>
      </c>
      <c r="CN246" s="539"/>
      <c r="CO246" s="175"/>
      <c r="CP246" s="176"/>
      <c r="CQ246" s="172"/>
      <c r="CR246" s="169"/>
      <c r="CS246" s="169"/>
      <c r="CT246" s="549">
        <f t="shared" si="184"/>
        <v>0</v>
      </c>
      <c r="CU246" s="539"/>
      <c r="CV246" s="175"/>
      <c r="CW246" s="176"/>
      <c r="CX246" s="361"/>
      <c r="CY246" s="108"/>
      <c r="CZ246" s="108"/>
      <c r="DA246" s="549">
        <f t="shared" si="185"/>
        <v>0</v>
      </c>
      <c r="DB246" s="539"/>
      <c r="DC246" s="439"/>
      <c r="DD246" s="439"/>
      <c r="DE246" s="108"/>
      <c r="DF246" s="108"/>
      <c r="DG246" s="108"/>
      <c r="DH246" s="549">
        <f t="shared" si="186"/>
        <v>0</v>
      </c>
      <c r="DI246" s="539"/>
      <c r="DJ246" s="439"/>
      <c r="DK246" s="440"/>
      <c r="DL246" s="555">
        <f t="shared" ca="1" si="190"/>
        <v>0</v>
      </c>
      <c r="DM246" s="539">
        <f>DN246*Довідники!$H$2</f>
        <v>0</v>
      </c>
      <c r="DN246" s="549">
        <f t="shared" si="191"/>
        <v>0</v>
      </c>
      <c r="DO246" s="541" t="str">
        <f t="shared" si="187"/>
        <v xml:space="preserve"> </v>
      </c>
      <c r="DP246" s="556" t="str">
        <f>IF(OR(DO246&lt;Довідники!$J$3, DO246&gt;Довідники!$K$3), "!", "")</f>
        <v>!</v>
      </c>
      <c r="DQ246" s="557"/>
      <c r="DR246" s="558" t="str">
        <f t="shared" si="192"/>
        <v/>
      </c>
      <c r="DS246" s="528"/>
      <c r="DT246" s="555"/>
      <c r="DU246" s="539"/>
      <c r="DV246" s="539"/>
      <c r="DW246" s="540"/>
      <c r="DX246" s="557"/>
      <c r="DY246" s="568"/>
      <c r="DZ246" s="569"/>
      <c r="EA246" s="570"/>
      <c r="ED246" s="91" t="e">
        <f t="shared" ca="1" si="161"/>
        <v>#NAME?</v>
      </c>
      <c r="EE246" s="91" t="e">
        <f t="shared" ca="1" si="162"/>
        <v>#NAME?</v>
      </c>
      <c r="EF246" s="91" t="e">
        <f t="shared" ca="1" si="163"/>
        <v>#NAME?</v>
      </c>
      <c r="EG246" s="91" t="e">
        <f t="shared" ca="1" si="164"/>
        <v>#NAME?</v>
      </c>
      <c r="EH246" s="91" t="e">
        <f t="shared" ca="1" si="165"/>
        <v>#NAME?</v>
      </c>
      <c r="EI246" s="91" t="e">
        <f t="shared" ca="1" si="166"/>
        <v>#NAME?</v>
      </c>
      <c r="EJ246" s="91" t="e">
        <f t="shared" ca="1" si="167"/>
        <v>#NAME?</v>
      </c>
      <c r="EL246" s="207" t="str">
        <f t="shared" ca="1" si="193"/>
        <v/>
      </c>
      <c r="EM246" s="91" t="str">
        <f t="shared" si="188"/>
        <v/>
      </c>
      <c r="EN246" s="91" t="str" cm="1">
        <f t="array" ref="EN246">IF(OR(SUM(ISTEXT(R246:T246)*1,ISNUMBER(W246:X246)*1)&gt;0,SUM(ISTEXT(Y246:AA246)*1,ISNUMBER(AD246:AE246)*1)&gt;0,SUM(ISTEXT(AF246:AH246)*1,ISNUMBER(AK246:AL246)*1)&gt;0,SUM(ISTEXT(AM246:AO246)*1,ISNUMBER(AR246:AS246)*1)&gt;0,SUM(ISTEXT(AT246:AV246)*1,ISNUMBER(AY246:AZ246)*1)&gt;0,SUM(ISTEXT(BA246:BC246)*1,ISNUMBER(BF246:BG246)*1)&gt;0,SUM(ISTEXT(BH246:BJ246)*1,ISNUMBER(BM246:BN246)*1)&gt;0,SUM(ISTEXT(BO246:BQ246)*1,ISNUMBER(BT246:BU246)*1)&gt;0,SUM(ISTEXT(BV246:BX246)*1,ISNUMBER(CA246:CB246)*1)&gt;0,SUM(ISTEXT(CC246:CE246)*1,ISNUMBER(CH246:CI246)*1)&gt;0,SUM(ISTEXT(CJ246:CL246)*1,ISNUMBER(CO246:CP246)*1)&gt;0,SUM(ISTEXT(CQ246:CS246)*1,ISNUMBER(CV246:CW246)*1)&gt;0),"!","")</f>
        <v/>
      </c>
      <c r="EO246" s="91" t="e">
        <f t="shared" ca="1" si="189"/>
        <v>#NAME?</v>
      </c>
      <c r="EP246" s="74" t="e">
        <f t="shared" ca="1" si="168"/>
        <v>#NAME?</v>
      </c>
    </row>
    <row r="247" spans="1:146" hidden="1" x14ac:dyDescent="0.2">
      <c r="A247" s="528" t="e">
        <f ca="1">IF(AND(TRIM($B247)&lt;&gt;"",$E247&lt;&gt;"",$EP247=""),MAX($A$216:A246)+1,"")</f>
        <v>#NAME?</v>
      </c>
      <c r="B247" s="312"/>
      <c r="C247" s="531" t="str">
        <f>IF(ISBLANK(D247)=FALSE,VLOOKUP(D247,Довідники!$B$2:$C$45,2,FALSE),"")</f>
        <v/>
      </c>
      <c r="D247" s="410"/>
      <c r="E247" s="313"/>
      <c r="F247" s="538" t="str">
        <f>_xlfn.CONCAT(IF($X247=Довідники!$E$4,$R$4&amp;",",""),IF($AE247=Довідники!$E$4,$Y$4&amp;",",""),IF($AL247=Довідники!$E$4,$AF$4&amp;",",""),IF($AS247=Довідники!$E$4,$AM$4&amp;",",""),IF($AZ247=Довідники!$E$4,$AT$4&amp;",",""),IF($BG247=Довідники!$E$4,$BA$4&amp;",",""),IF($BN247=Довідники!$E$4,$BH$4&amp;",",""),IF($BU247=Довідники!$E$4,$BO$4&amp;",",""),IF($CB247=Довідники!$E$4,$BV$4&amp;",",""),IF($CI247=Довідники!$E$4,$CC$4&amp;",",""),IF($CP247=Довідники!$E$4,$CJ$4&amp;",",""),IF($CW247=Довідники!$E$4,$CQ$4&amp;",",""),IF($DD247=Довідники!$E$4,$CX$4&amp;",",""),IF($DK247=Довідники!$E$4,$DE$4&amp;",",""))</f>
        <v/>
      </c>
      <c r="G247" s="538" t="str">
        <f>_xlfn.CONCAT(IF($X247=Довідники!$E$3,$R$4&amp;",",""),IF($X247=Довідники!$E$5,$R$4&amp;"*,",""),IF($AE247=Довідники!$E$3,$Y$4&amp;",",""),IF($AE247=Довідники!$E$5,$Y$4&amp;"*,",""),IF($AL247=Довідники!$E$3,$AF$4&amp;",",""),IF($AL247=Довідники!$E$5,$AF$4&amp;"*,",""),IF($AS247=Довідники!$E$3,$AM$4&amp;",",""),IF($AS247=Довідники!$E$5,$AM$4&amp;"*,",""),IF($AZ247=Довідники!$E$3,$AT$4&amp;",",""),IF($AZ247=Довідники!$E$5,$AT$4&amp;"*,",""),IF($BG247=Довідники!$E$3,$BA$4&amp;",",""),IF($BG247=Довідники!$E$5,$BA$4&amp;"*,",""),IF($BN247=Довідники!$E$3,$BH$4&amp;",",""),IF($BN247=Довідники!$E$5,$BH$4&amp;"*,",""),IF($BU247=Довідники!$E$3,$BO$4&amp;",",""),IF($BU247=Довідники!$E$5,$BO$4&amp;"*,",""),IF($CB247=Довідники!$E$3,$BV$4&amp;",",""),IF($CB247=Довідники!$E$5,$BV$4&amp;"*,",""),IF($CI247=Довідники!$E$3,$CC$4&amp;",",""),IF($CI247=Довідники!$E$5,$CC$4&amp;"*,",""),IF($CP247=Довідники!$E$3,$CJ$4&amp;",",""),IF($CP247=Довідники!$E$5,$CJ$4&amp;"*,",""),IF($CW247=Довідники!$E$3,$CQ$4&amp;",",""),IF($CW247=Довідники!$E$5,$CQ$4&amp;"*,",""),IF($DD247=Довідники!$E$3,$CX$4&amp;",",""),IF($DD247=Довідники!$E$5,$CX$4&amp;"*,",""),IF($DK247=Довідники!$E$3,$DE$4&amp;",",""),IF($DK247=Довідники!$E$5,$DE$4&amp;"*,",""))</f>
        <v/>
      </c>
      <c r="H247" s="538" t="str">
        <f>_xlfn.CONCAT(IF($W247=Довідники!$N$4,$R$4&amp;",",""),IF($AD247=Довідники!$N$4,$Y$4&amp;",",""),IF($AK247=Довідники!$N$4,$AF$4&amp;",",""),IF($AR247=Довідники!$N$4,$AM$4&amp;",",""),IF($AY247=Довідники!$N$4,$AT$4&amp;",",""),IF($BF247=Довідники!$N$4,$BA$4&amp;",",""),IF($BM247=Довідники!$N$4,$BH$4&amp;",",""),IF($BT247=Довідники!$N$4,$BO$4&amp;",",""),IF($CA247=Довідники!$N$4,$BV$4&amp;",",""),IF($CH247=Довідники!$N$4,$CC$4&amp;",",""),IF($CO247=Довідники!$N$4,$CJ$4&amp;",",""),IF($CV247=Довідники!$N$4,$CQ$4&amp;",",""),IF($DC247=Довідники!$N$4,$CX$4&amp;",",""),IF($DJ247=Довідники!$N$4,$DE$4&amp;",",""))</f>
        <v/>
      </c>
      <c r="I247" s="538" t="str">
        <f>_xlfn.CONCAT(IF($W247=Довідники!$N$3,$R$4&amp;",",""),IF($AD247=Довідники!$N$3,$Y$4&amp;",",""),IF($AK247=Довідники!$N$3,$AF$4&amp;",",""),IF($AR247=Довідники!$N$3,$AM$4&amp;",",""),IF($AY247=Довідники!$N$3,$AT$4&amp;",",""),IF($BF247=Довідники!$N$3,$BA$4&amp;",",""),IF($BM247=Довідники!$N$3,$BH$4&amp;",",""),IF($BT247=Довідники!$N$3,$BO$4&amp;",",""),IF($CA247=Довідники!$N$3,$BV$4&amp;",",""),IF($CH247=Довідники!$N$3,$CC$4&amp;",",""),IF($CO247=Довідники!$N$3,$CJ$4&amp;",",""),IF($CV247=Довідники!$N$3,$CQ$4&amp;",",""),IF($DC247=Довідники!$N$3,$CX$4&amp;",",""),IF($DJ247=Довідники!$N$3,$DE$4&amp;",",""))</f>
        <v/>
      </c>
      <c r="J247" s="538"/>
      <c r="K247" s="538"/>
      <c r="L247" s="538">
        <f t="shared" ca="1" si="156"/>
        <v>0</v>
      </c>
      <c r="M247" s="539">
        <f t="shared" ca="1" si="157"/>
        <v>0</v>
      </c>
      <c r="N247" s="539">
        <f t="shared" ca="1" si="158"/>
        <v>0</v>
      </c>
      <c r="O247" s="540">
        <f t="shared" ca="1" si="159"/>
        <v>0</v>
      </c>
      <c r="P247" s="541" t="str">
        <f t="shared" si="160"/>
        <v/>
      </c>
      <c r="Q247" s="542" t="str">
        <f>IF(IF(TRIM(P247)="",FALSE,OR($P247&lt;Довідники!$J$8,$P247&gt;Довідники!$K$8)),"!","")</f>
        <v/>
      </c>
      <c r="R247" s="172"/>
      <c r="S247" s="169"/>
      <c r="T247" s="169"/>
      <c r="U247" s="549">
        <f t="shared" si="173"/>
        <v>0</v>
      </c>
      <c r="V247" s="539"/>
      <c r="W247" s="175"/>
      <c r="X247" s="176"/>
      <c r="Y247" s="172"/>
      <c r="Z247" s="169"/>
      <c r="AA247" s="169"/>
      <c r="AB247" s="549">
        <f t="shared" si="174"/>
        <v>0</v>
      </c>
      <c r="AC247" s="539"/>
      <c r="AD247" s="175"/>
      <c r="AE247" s="176"/>
      <c r="AF247" s="172"/>
      <c r="AG247" s="169"/>
      <c r="AH247" s="169"/>
      <c r="AI247" s="549">
        <f t="shared" si="175"/>
        <v>0</v>
      </c>
      <c r="AJ247" s="539"/>
      <c r="AK247" s="175"/>
      <c r="AL247" s="176"/>
      <c r="AM247" s="172"/>
      <c r="AN247" s="169"/>
      <c r="AO247" s="169"/>
      <c r="AP247" s="549">
        <f t="shared" si="176"/>
        <v>0</v>
      </c>
      <c r="AQ247" s="539"/>
      <c r="AR247" s="175"/>
      <c r="AS247" s="176"/>
      <c r="AT247" s="172"/>
      <c r="AU247" s="169"/>
      <c r="AV247" s="169"/>
      <c r="AW247" s="549">
        <f t="shared" si="177"/>
        <v>0</v>
      </c>
      <c r="AX247" s="539"/>
      <c r="AY247" s="175"/>
      <c r="AZ247" s="176"/>
      <c r="BA247" s="172"/>
      <c r="BB247" s="169"/>
      <c r="BC247" s="169"/>
      <c r="BD247" s="549">
        <f t="shared" si="178"/>
        <v>0</v>
      </c>
      <c r="BE247" s="539"/>
      <c r="BF247" s="175"/>
      <c r="BG247" s="176"/>
      <c r="BH247" s="172"/>
      <c r="BI247" s="169"/>
      <c r="BJ247" s="169"/>
      <c r="BK247" s="549">
        <f t="shared" si="179"/>
        <v>0</v>
      </c>
      <c r="BL247" s="539"/>
      <c r="BM247" s="175"/>
      <c r="BN247" s="176"/>
      <c r="BO247" s="172"/>
      <c r="BP247" s="169"/>
      <c r="BQ247" s="169"/>
      <c r="BR247" s="549">
        <f t="shared" si="180"/>
        <v>0</v>
      </c>
      <c r="BS247" s="539"/>
      <c r="BT247" s="175"/>
      <c r="BU247" s="176"/>
      <c r="BV247" s="172"/>
      <c r="BW247" s="169"/>
      <c r="BX247" s="169"/>
      <c r="BY247" s="549">
        <f t="shared" si="181"/>
        <v>0</v>
      </c>
      <c r="BZ247" s="539"/>
      <c r="CA247" s="175"/>
      <c r="CB247" s="176"/>
      <c r="CC247" s="172"/>
      <c r="CD247" s="169"/>
      <c r="CE247" s="169"/>
      <c r="CF247" s="549">
        <f t="shared" si="182"/>
        <v>0</v>
      </c>
      <c r="CG247" s="539"/>
      <c r="CH247" s="175"/>
      <c r="CI247" s="176"/>
      <c r="CJ247" s="172"/>
      <c r="CK247" s="169"/>
      <c r="CL247" s="169"/>
      <c r="CM247" s="549">
        <f t="shared" si="183"/>
        <v>0</v>
      </c>
      <c r="CN247" s="539"/>
      <c r="CO247" s="175"/>
      <c r="CP247" s="176"/>
      <c r="CQ247" s="172"/>
      <c r="CR247" s="169"/>
      <c r="CS247" s="169"/>
      <c r="CT247" s="549">
        <f t="shared" si="184"/>
        <v>0</v>
      </c>
      <c r="CU247" s="539"/>
      <c r="CV247" s="175"/>
      <c r="CW247" s="176"/>
      <c r="CX247" s="361"/>
      <c r="CY247" s="108"/>
      <c r="CZ247" s="108"/>
      <c r="DA247" s="549">
        <f t="shared" si="185"/>
        <v>0</v>
      </c>
      <c r="DB247" s="539"/>
      <c r="DC247" s="439"/>
      <c r="DD247" s="439"/>
      <c r="DE247" s="108"/>
      <c r="DF247" s="108"/>
      <c r="DG247" s="108"/>
      <c r="DH247" s="549">
        <f t="shared" si="186"/>
        <v>0</v>
      </c>
      <c r="DI247" s="539"/>
      <c r="DJ247" s="439"/>
      <c r="DK247" s="440"/>
      <c r="DL247" s="555">
        <f t="shared" ca="1" si="190"/>
        <v>0</v>
      </c>
      <c r="DM247" s="539">
        <f>DN247*Довідники!$H$2</f>
        <v>0</v>
      </c>
      <c r="DN247" s="549">
        <f t="shared" si="191"/>
        <v>0</v>
      </c>
      <c r="DO247" s="541" t="str">
        <f t="shared" si="187"/>
        <v xml:space="preserve"> </v>
      </c>
      <c r="DP247" s="556" t="str">
        <f>IF(OR(DO247&lt;Довідники!$J$3, DO247&gt;Довідники!$K$3), "!", "")</f>
        <v>!</v>
      </c>
      <c r="DQ247" s="557"/>
      <c r="DR247" s="558" t="str">
        <f t="shared" si="192"/>
        <v/>
      </c>
      <c r="DS247" s="528"/>
      <c r="DT247" s="555"/>
      <c r="DU247" s="539"/>
      <c r="DV247" s="539"/>
      <c r="DW247" s="540"/>
      <c r="DX247" s="557"/>
      <c r="DY247" s="568"/>
      <c r="DZ247" s="569"/>
      <c r="EA247" s="570"/>
      <c r="ED247" s="91" t="e">
        <f t="shared" ca="1" si="161"/>
        <v>#NAME?</v>
      </c>
      <c r="EE247" s="91" t="e">
        <f t="shared" ca="1" si="162"/>
        <v>#NAME?</v>
      </c>
      <c r="EF247" s="91" t="e">
        <f t="shared" ca="1" si="163"/>
        <v>#NAME?</v>
      </c>
      <c r="EG247" s="91" t="e">
        <f t="shared" ca="1" si="164"/>
        <v>#NAME?</v>
      </c>
      <c r="EH247" s="91" t="e">
        <f t="shared" ca="1" si="165"/>
        <v>#NAME?</v>
      </c>
      <c r="EI247" s="91" t="e">
        <f t="shared" ca="1" si="166"/>
        <v>#NAME?</v>
      </c>
      <c r="EJ247" s="91" t="e">
        <f t="shared" ca="1" si="167"/>
        <v>#NAME?</v>
      </c>
      <c r="EL247" s="207" t="str">
        <f t="shared" ca="1" si="193"/>
        <v/>
      </c>
      <c r="EM247" s="91" t="str">
        <f t="shared" si="188"/>
        <v/>
      </c>
      <c r="EN247" s="91" t="str" cm="1">
        <f t="array" ref="EN247">IF(OR(SUM(ISTEXT(R247:T247)*1,ISNUMBER(W247:X247)*1)&gt;0,SUM(ISTEXT(Y247:AA247)*1,ISNUMBER(AD247:AE247)*1)&gt;0,SUM(ISTEXT(AF247:AH247)*1,ISNUMBER(AK247:AL247)*1)&gt;0,SUM(ISTEXT(AM247:AO247)*1,ISNUMBER(AR247:AS247)*1)&gt;0,SUM(ISTEXT(AT247:AV247)*1,ISNUMBER(AY247:AZ247)*1)&gt;0,SUM(ISTEXT(BA247:BC247)*1,ISNUMBER(BF247:BG247)*1)&gt;0,SUM(ISTEXT(BH247:BJ247)*1,ISNUMBER(BM247:BN247)*1)&gt;0,SUM(ISTEXT(BO247:BQ247)*1,ISNUMBER(BT247:BU247)*1)&gt;0,SUM(ISTEXT(BV247:BX247)*1,ISNUMBER(CA247:CB247)*1)&gt;0,SUM(ISTEXT(CC247:CE247)*1,ISNUMBER(CH247:CI247)*1)&gt;0,SUM(ISTEXT(CJ247:CL247)*1,ISNUMBER(CO247:CP247)*1)&gt;0,SUM(ISTEXT(CQ247:CS247)*1,ISNUMBER(CV247:CW247)*1)&gt;0),"!","")</f>
        <v/>
      </c>
      <c r="EO247" s="91" t="e">
        <f t="shared" ca="1" si="189"/>
        <v>#NAME?</v>
      </c>
      <c r="EP247" s="74" t="e">
        <f t="shared" ca="1" si="168"/>
        <v>#NAME?</v>
      </c>
    </row>
    <row r="248" spans="1:146" hidden="1" x14ac:dyDescent="0.2">
      <c r="A248" s="528" t="e">
        <f ca="1">IF(AND(TRIM($B248)&lt;&gt;"",$E248&lt;&gt;"",$EP248=""),MAX($A$216:A247)+1,"")</f>
        <v>#NAME?</v>
      </c>
      <c r="B248" s="312"/>
      <c r="C248" s="531" t="str">
        <f>IF(ISBLANK(D248)=FALSE,VLOOKUP(D248,Довідники!$B$2:$C$45,2,FALSE),"")</f>
        <v/>
      </c>
      <c r="D248" s="410"/>
      <c r="E248" s="313"/>
      <c r="F248" s="538" t="str">
        <f>_xlfn.CONCAT(IF($X248=Довідники!$E$4,$R$4&amp;",",""),IF($AE248=Довідники!$E$4,$Y$4&amp;",",""),IF($AL248=Довідники!$E$4,$AF$4&amp;",",""),IF($AS248=Довідники!$E$4,$AM$4&amp;",",""),IF($AZ248=Довідники!$E$4,$AT$4&amp;",",""),IF($BG248=Довідники!$E$4,$BA$4&amp;",",""),IF($BN248=Довідники!$E$4,$BH$4&amp;",",""),IF($BU248=Довідники!$E$4,$BO$4&amp;",",""),IF($CB248=Довідники!$E$4,$BV$4&amp;",",""),IF($CI248=Довідники!$E$4,$CC$4&amp;",",""),IF($CP248=Довідники!$E$4,$CJ$4&amp;",",""),IF($CW248=Довідники!$E$4,$CQ$4&amp;",",""),IF($DD248=Довідники!$E$4,$CX$4&amp;",",""),IF($DK248=Довідники!$E$4,$DE$4&amp;",",""))</f>
        <v/>
      </c>
      <c r="G248" s="538" t="str">
        <f>_xlfn.CONCAT(IF($X248=Довідники!$E$3,$R$4&amp;",",""),IF($X248=Довідники!$E$5,$R$4&amp;"*,",""),IF($AE248=Довідники!$E$3,$Y$4&amp;",",""),IF($AE248=Довідники!$E$5,$Y$4&amp;"*,",""),IF($AL248=Довідники!$E$3,$AF$4&amp;",",""),IF($AL248=Довідники!$E$5,$AF$4&amp;"*,",""),IF($AS248=Довідники!$E$3,$AM$4&amp;",",""),IF($AS248=Довідники!$E$5,$AM$4&amp;"*,",""),IF($AZ248=Довідники!$E$3,$AT$4&amp;",",""),IF($AZ248=Довідники!$E$5,$AT$4&amp;"*,",""),IF($BG248=Довідники!$E$3,$BA$4&amp;",",""),IF($BG248=Довідники!$E$5,$BA$4&amp;"*,",""),IF($BN248=Довідники!$E$3,$BH$4&amp;",",""),IF($BN248=Довідники!$E$5,$BH$4&amp;"*,",""),IF($BU248=Довідники!$E$3,$BO$4&amp;",",""),IF($BU248=Довідники!$E$5,$BO$4&amp;"*,",""),IF($CB248=Довідники!$E$3,$BV$4&amp;",",""),IF($CB248=Довідники!$E$5,$BV$4&amp;"*,",""),IF($CI248=Довідники!$E$3,$CC$4&amp;",",""),IF($CI248=Довідники!$E$5,$CC$4&amp;"*,",""),IF($CP248=Довідники!$E$3,$CJ$4&amp;",",""),IF($CP248=Довідники!$E$5,$CJ$4&amp;"*,",""),IF($CW248=Довідники!$E$3,$CQ$4&amp;",",""),IF($CW248=Довідники!$E$5,$CQ$4&amp;"*,",""),IF($DD248=Довідники!$E$3,$CX$4&amp;",",""),IF($DD248=Довідники!$E$5,$CX$4&amp;"*,",""),IF($DK248=Довідники!$E$3,$DE$4&amp;",",""),IF($DK248=Довідники!$E$5,$DE$4&amp;"*,",""))</f>
        <v/>
      </c>
      <c r="H248" s="538" t="str">
        <f>_xlfn.CONCAT(IF($W248=Довідники!$N$4,$R$4&amp;",",""),IF($AD248=Довідники!$N$4,$Y$4&amp;",",""),IF($AK248=Довідники!$N$4,$AF$4&amp;",",""),IF($AR248=Довідники!$N$4,$AM$4&amp;",",""),IF($AY248=Довідники!$N$4,$AT$4&amp;",",""),IF($BF248=Довідники!$N$4,$BA$4&amp;",",""),IF($BM248=Довідники!$N$4,$BH$4&amp;",",""),IF($BT248=Довідники!$N$4,$BO$4&amp;",",""),IF($CA248=Довідники!$N$4,$BV$4&amp;",",""),IF($CH248=Довідники!$N$4,$CC$4&amp;",",""),IF($CO248=Довідники!$N$4,$CJ$4&amp;",",""),IF($CV248=Довідники!$N$4,$CQ$4&amp;",",""),IF($DC248=Довідники!$N$4,$CX$4&amp;",",""),IF($DJ248=Довідники!$N$4,$DE$4&amp;",",""))</f>
        <v/>
      </c>
      <c r="I248" s="538" t="str">
        <f>_xlfn.CONCAT(IF($W248=Довідники!$N$3,$R$4&amp;",",""),IF($AD248=Довідники!$N$3,$Y$4&amp;",",""),IF($AK248=Довідники!$N$3,$AF$4&amp;",",""),IF($AR248=Довідники!$N$3,$AM$4&amp;",",""),IF($AY248=Довідники!$N$3,$AT$4&amp;",",""),IF($BF248=Довідники!$N$3,$BA$4&amp;",",""),IF($BM248=Довідники!$N$3,$BH$4&amp;",",""),IF($BT248=Довідники!$N$3,$BO$4&amp;",",""),IF($CA248=Довідники!$N$3,$BV$4&amp;",",""),IF($CH248=Довідники!$N$3,$CC$4&amp;",",""),IF($CO248=Довідники!$N$3,$CJ$4&amp;",",""),IF($CV248=Довідники!$N$3,$CQ$4&amp;",",""),IF($DC248=Довідники!$N$3,$CX$4&amp;",",""),IF($DJ248=Довідники!$N$3,$DE$4&amp;",",""))</f>
        <v/>
      </c>
      <c r="J248" s="538"/>
      <c r="K248" s="538"/>
      <c r="L248" s="538">
        <f t="shared" ca="1" si="156"/>
        <v>0</v>
      </c>
      <c r="M248" s="539">
        <f t="shared" ca="1" si="157"/>
        <v>0</v>
      </c>
      <c r="N248" s="539">
        <f t="shared" ca="1" si="158"/>
        <v>0</v>
      </c>
      <c r="O248" s="540">
        <f t="shared" ca="1" si="159"/>
        <v>0</v>
      </c>
      <c r="P248" s="541" t="str">
        <f t="shared" si="160"/>
        <v/>
      </c>
      <c r="Q248" s="542" t="str">
        <f>IF(IF(TRIM(P248)="",FALSE,OR($P248&lt;Довідники!$J$8,$P248&gt;Довідники!$K$8)),"!","")</f>
        <v/>
      </c>
      <c r="R248" s="172"/>
      <c r="S248" s="169"/>
      <c r="T248" s="169"/>
      <c r="U248" s="549">
        <f t="shared" si="173"/>
        <v>0</v>
      </c>
      <c r="V248" s="539"/>
      <c r="W248" s="175"/>
      <c r="X248" s="176"/>
      <c r="Y248" s="172"/>
      <c r="Z248" s="169"/>
      <c r="AA248" s="169"/>
      <c r="AB248" s="549">
        <f t="shared" si="174"/>
        <v>0</v>
      </c>
      <c r="AC248" s="539"/>
      <c r="AD248" s="175"/>
      <c r="AE248" s="176"/>
      <c r="AF248" s="172"/>
      <c r="AG248" s="169"/>
      <c r="AH248" s="169"/>
      <c r="AI248" s="549">
        <f t="shared" si="175"/>
        <v>0</v>
      </c>
      <c r="AJ248" s="539"/>
      <c r="AK248" s="175"/>
      <c r="AL248" s="176"/>
      <c r="AM248" s="172"/>
      <c r="AN248" s="169"/>
      <c r="AO248" s="169"/>
      <c r="AP248" s="549">
        <f t="shared" si="176"/>
        <v>0</v>
      </c>
      <c r="AQ248" s="539"/>
      <c r="AR248" s="175"/>
      <c r="AS248" s="176"/>
      <c r="AT248" s="172"/>
      <c r="AU248" s="169"/>
      <c r="AV248" s="169"/>
      <c r="AW248" s="549">
        <f t="shared" si="177"/>
        <v>0</v>
      </c>
      <c r="AX248" s="539"/>
      <c r="AY248" s="175"/>
      <c r="AZ248" s="176"/>
      <c r="BA248" s="172"/>
      <c r="BB248" s="169"/>
      <c r="BC248" s="169"/>
      <c r="BD248" s="549">
        <f t="shared" si="178"/>
        <v>0</v>
      </c>
      <c r="BE248" s="539"/>
      <c r="BF248" s="175"/>
      <c r="BG248" s="176"/>
      <c r="BH248" s="172"/>
      <c r="BI248" s="169"/>
      <c r="BJ248" s="169"/>
      <c r="BK248" s="549">
        <f t="shared" si="179"/>
        <v>0</v>
      </c>
      <c r="BL248" s="539"/>
      <c r="BM248" s="175"/>
      <c r="BN248" s="176"/>
      <c r="BO248" s="172"/>
      <c r="BP248" s="169"/>
      <c r="BQ248" s="169"/>
      <c r="BR248" s="549">
        <f t="shared" si="180"/>
        <v>0</v>
      </c>
      <c r="BS248" s="539"/>
      <c r="BT248" s="175"/>
      <c r="BU248" s="176"/>
      <c r="BV248" s="172"/>
      <c r="BW248" s="169"/>
      <c r="BX248" s="169"/>
      <c r="BY248" s="549">
        <f t="shared" si="181"/>
        <v>0</v>
      </c>
      <c r="BZ248" s="539"/>
      <c r="CA248" s="175"/>
      <c r="CB248" s="176"/>
      <c r="CC248" s="172"/>
      <c r="CD248" s="169"/>
      <c r="CE248" s="169"/>
      <c r="CF248" s="549">
        <f t="shared" si="182"/>
        <v>0</v>
      </c>
      <c r="CG248" s="539"/>
      <c r="CH248" s="175"/>
      <c r="CI248" s="176"/>
      <c r="CJ248" s="172"/>
      <c r="CK248" s="169"/>
      <c r="CL248" s="169"/>
      <c r="CM248" s="549">
        <f t="shared" si="183"/>
        <v>0</v>
      </c>
      <c r="CN248" s="539"/>
      <c r="CO248" s="175"/>
      <c r="CP248" s="176"/>
      <c r="CQ248" s="172"/>
      <c r="CR248" s="169"/>
      <c r="CS248" s="169"/>
      <c r="CT248" s="549">
        <f t="shared" si="184"/>
        <v>0</v>
      </c>
      <c r="CU248" s="539"/>
      <c r="CV248" s="175"/>
      <c r="CW248" s="176"/>
      <c r="CX248" s="361"/>
      <c r="CY248" s="108"/>
      <c r="CZ248" s="108"/>
      <c r="DA248" s="549">
        <f t="shared" si="185"/>
        <v>0</v>
      </c>
      <c r="DB248" s="539"/>
      <c r="DC248" s="439"/>
      <c r="DD248" s="439"/>
      <c r="DE248" s="108"/>
      <c r="DF248" s="108"/>
      <c r="DG248" s="108"/>
      <c r="DH248" s="549">
        <f t="shared" si="186"/>
        <v>0</v>
      </c>
      <c r="DI248" s="539"/>
      <c r="DJ248" s="439"/>
      <c r="DK248" s="440"/>
      <c r="DL248" s="555">
        <f t="shared" ca="1" si="190"/>
        <v>0</v>
      </c>
      <c r="DM248" s="539">
        <f>DN248*Довідники!$H$2</f>
        <v>0</v>
      </c>
      <c r="DN248" s="549">
        <f t="shared" si="191"/>
        <v>0</v>
      </c>
      <c r="DO248" s="541" t="str">
        <f t="shared" si="187"/>
        <v xml:space="preserve"> </v>
      </c>
      <c r="DP248" s="556" t="str">
        <f>IF(OR(DO248&lt;Довідники!$J$3, DO248&gt;Довідники!$K$3), "!", "")</f>
        <v>!</v>
      </c>
      <c r="DQ248" s="557"/>
      <c r="DR248" s="558" t="str">
        <f t="shared" si="192"/>
        <v/>
      </c>
      <c r="DS248" s="528"/>
      <c r="DT248" s="555"/>
      <c r="DU248" s="539"/>
      <c r="DV248" s="539"/>
      <c r="DW248" s="540"/>
      <c r="DX248" s="557"/>
      <c r="DY248" s="568"/>
      <c r="DZ248" s="569"/>
      <c r="EA248" s="570"/>
      <c r="ED248" s="91" t="e">
        <f t="shared" ca="1" si="161"/>
        <v>#NAME?</v>
      </c>
      <c r="EE248" s="91" t="e">
        <f t="shared" ca="1" si="162"/>
        <v>#NAME?</v>
      </c>
      <c r="EF248" s="91" t="e">
        <f t="shared" ca="1" si="163"/>
        <v>#NAME?</v>
      </c>
      <c r="EG248" s="91" t="e">
        <f t="shared" ca="1" si="164"/>
        <v>#NAME?</v>
      </c>
      <c r="EH248" s="91" t="e">
        <f t="shared" ca="1" si="165"/>
        <v>#NAME?</v>
      </c>
      <c r="EI248" s="91" t="e">
        <f t="shared" ca="1" si="166"/>
        <v>#NAME?</v>
      </c>
      <c r="EJ248" s="91" t="e">
        <f t="shared" ca="1" si="167"/>
        <v>#NAME?</v>
      </c>
      <c r="EL248" s="207" t="str">
        <f t="shared" ca="1" si="193"/>
        <v/>
      </c>
      <c r="EM248" s="91" t="str">
        <f t="shared" si="188"/>
        <v/>
      </c>
      <c r="EN248" s="91" t="str" cm="1">
        <f t="array" ref="EN248">IF(OR(SUM(ISTEXT(R248:T248)*1,ISNUMBER(W248:X248)*1)&gt;0,SUM(ISTEXT(Y248:AA248)*1,ISNUMBER(AD248:AE248)*1)&gt;0,SUM(ISTEXT(AF248:AH248)*1,ISNUMBER(AK248:AL248)*1)&gt;0,SUM(ISTEXT(AM248:AO248)*1,ISNUMBER(AR248:AS248)*1)&gt;0,SUM(ISTEXT(AT248:AV248)*1,ISNUMBER(AY248:AZ248)*1)&gt;0,SUM(ISTEXT(BA248:BC248)*1,ISNUMBER(BF248:BG248)*1)&gt;0,SUM(ISTEXT(BH248:BJ248)*1,ISNUMBER(BM248:BN248)*1)&gt;0,SUM(ISTEXT(BO248:BQ248)*1,ISNUMBER(BT248:BU248)*1)&gt;0,SUM(ISTEXT(BV248:BX248)*1,ISNUMBER(CA248:CB248)*1)&gt;0,SUM(ISTEXT(CC248:CE248)*1,ISNUMBER(CH248:CI248)*1)&gt;0,SUM(ISTEXT(CJ248:CL248)*1,ISNUMBER(CO248:CP248)*1)&gt;0,SUM(ISTEXT(CQ248:CS248)*1,ISNUMBER(CV248:CW248)*1)&gt;0),"!","")</f>
        <v/>
      </c>
      <c r="EO248" s="91" t="e">
        <f t="shared" ca="1" si="189"/>
        <v>#NAME?</v>
      </c>
      <c r="EP248" s="74" t="e">
        <f t="shared" ca="1" si="168"/>
        <v>#NAME?</v>
      </c>
    </row>
    <row r="249" spans="1:146" hidden="1" x14ac:dyDescent="0.2">
      <c r="A249" s="528" t="e">
        <f ca="1">IF(AND(TRIM($B249)&lt;&gt;"",$E249&lt;&gt;"",$EP249=""),MAX($A$216:A248)+1,"")</f>
        <v>#NAME?</v>
      </c>
      <c r="B249" s="312"/>
      <c r="C249" s="531" t="str">
        <f>IF(ISBLANK(D249)=FALSE,VLOOKUP(D249,Довідники!$B$2:$C$45,2,FALSE),"")</f>
        <v/>
      </c>
      <c r="D249" s="410"/>
      <c r="E249" s="313"/>
      <c r="F249" s="538" t="str">
        <f>_xlfn.CONCAT(IF($X249=Довідники!$E$4,$R$4&amp;",",""),IF($AE249=Довідники!$E$4,$Y$4&amp;",",""),IF($AL249=Довідники!$E$4,$AF$4&amp;",",""),IF($AS249=Довідники!$E$4,$AM$4&amp;",",""),IF($AZ249=Довідники!$E$4,$AT$4&amp;",",""),IF($BG249=Довідники!$E$4,$BA$4&amp;",",""),IF($BN249=Довідники!$E$4,$BH$4&amp;",",""),IF($BU249=Довідники!$E$4,$BO$4&amp;",",""),IF($CB249=Довідники!$E$4,$BV$4&amp;",",""),IF($CI249=Довідники!$E$4,$CC$4&amp;",",""),IF($CP249=Довідники!$E$4,$CJ$4&amp;",",""),IF($CW249=Довідники!$E$4,$CQ$4&amp;",",""),IF($DD249=Довідники!$E$4,$CX$4&amp;",",""),IF($DK249=Довідники!$E$4,$DE$4&amp;",",""))</f>
        <v/>
      </c>
      <c r="G249" s="538" t="str">
        <f>_xlfn.CONCAT(IF($X249=Довідники!$E$3,$R$4&amp;",",""),IF($X249=Довідники!$E$5,$R$4&amp;"*,",""),IF($AE249=Довідники!$E$3,$Y$4&amp;",",""),IF($AE249=Довідники!$E$5,$Y$4&amp;"*,",""),IF($AL249=Довідники!$E$3,$AF$4&amp;",",""),IF($AL249=Довідники!$E$5,$AF$4&amp;"*,",""),IF($AS249=Довідники!$E$3,$AM$4&amp;",",""),IF($AS249=Довідники!$E$5,$AM$4&amp;"*,",""),IF($AZ249=Довідники!$E$3,$AT$4&amp;",",""),IF($AZ249=Довідники!$E$5,$AT$4&amp;"*,",""),IF($BG249=Довідники!$E$3,$BA$4&amp;",",""),IF($BG249=Довідники!$E$5,$BA$4&amp;"*,",""),IF($BN249=Довідники!$E$3,$BH$4&amp;",",""),IF($BN249=Довідники!$E$5,$BH$4&amp;"*,",""),IF($BU249=Довідники!$E$3,$BO$4&amp;",",""),IF($BU249=Довідники!$E$5,$BO$4&amp;"*,",""),IF($CB249=Довідники!$E$3,$BV$4&amp;",",""),IF($CB249=Довідники!$E$5,$BV$4&amp;"*,",""),IF($CI249=Довідники!$E$3,$CC$4&amp;",",""),IF($CI249=Довідники!$E$5,$CC$4&amp;"*,",""),IF($CP249=Довідники!$E$3,$CJ$4&amp;",",""),IF($CP249=Довідники!$E$5,$CJ$4&amp;"*,",""),IF($CW249=Довідники!$E$3,$CQ$4&amp;",",""),IF($CW249=Довідники!$E$5,$CQ$4&amp;"*,",""),IF($DD249=Довідники!$E$3,$CX$4&amp;",",""),IF($DD249=Довідники!$E$5,$CX$4&amp;"*,",""),IF($DK249=Довідники!$E$3,$DE$4&amp;",",""),IF($DK249=Довідники!$E$5,$DE$4&amp;"*,",""))</f>
        <v/>
      </c>
      <c r="H249" s="538" t="str">
        <f>_xlfn.CONCAT(IF($W249=Довідники!$N$4,$R$4&amp;",",""),IF($AD249=Довідники!$N$4,$Y$4&amp;",",""),IF($AK249=Довідники!$N$4,$AF$4&amp;",",""),IF($AR249=Довідники!$N$4,$AM$4&amp;",",""),IF($AY249=Довідники!$N$4,$AT$4&amp;",",""),IF($BF249=Довідники!$N$4,$BA$4&amp;",",""),IF($BM249=Довідники!$N$4,$BH$4&amp;",",""),IF($BT249=Довідники!$N$4,$BO$4&amp;",",""),IF($CA249=Довідники!$N$4,$BV$4&amp;",",""),IF($CH249=Довідники!$N$4,$CC$4&amp;",",""),IF($CO249=Довідники!$N$4,$CJ$4&amp;",",""),IF($CV249=Довідники!$N$4,$CQ$4&amp;",",""),IF($DC249=Довідники!$N$4,$CX$4&amp;",",""),IF($DJ249=Довідники!$N$4,$DE$4&amp;",",""))</f>
        <v/>
      </c>
      <c r="I249" s="538" t="str">
        <f>_xlfn.CONCAT(IF($W249=Довідники!$N$3,$R$4&amp;",",""),IF($AD249=Довідники!$N$3,$Y$4&amp;",",""),IF($AK249=Довідники!$N$3,$AF$4&amp;",",""),IF($AR249=Довідники!$N$3,$AM$4&amp;",",""),IF($AY249=Довідники!$N$3,$AT$4&amp;",",""),IF($BF249=Довідники!$N$3,$BA$4&amp;",",""),IF($BM249=Довідники!$N$3,$BH$4&amp;",",""),IF($BT249=Довідники!$N$3,$BO$4&amp;",",""),IF($CA249=Довідники!$N$3,$BV$4&amp;",",""),IF($CH249=Довідники!$N$3,$CC$4&amp;",",""),IF($CO249=Довідники!$N$3,$CJ$4&amp;",",""),IF($CV249=Довідники!$N$3,$CQ$4&amp;",",""),IF($DC249=Довідники!$N$3,$CX$4&amp;",",""),IF($DJ249=Довідники!$N$3,$DE$4&amp;",",""))</f>
        <v/>
      </c>
      <c r="J249" s="538"/>
      <c r="K249" s="538"/>
      <c r="L249" s="538">
        <f t="shared" ca="1" si="156"/>
        <v>0</v>
      </c>
      <c r="M249" s="539">
        <f t="shared" ca="1" si="157"/>
        <v>0</v>
      </c>
      <c r="N249" s="539">
        <f t="shared" ca="1" si="158"/>
        <v>0</v>
      </c>
      <c r="O249" s="540">
        <f t="shared" ca="1" si="159"/>
        <v>0</v>
      </c>
      <c r="P249" s="541" t="str">
        <f t="shared" si="160"/>
        <v/>
      </c>
      <c r="Q249" s="542" t="str">
        <f>IF(IF(TRIM(P249)="",FALSE,OR($P249&lt;Довідники!$J$8,$P249&gt;Довідники!$K$8)),"!","")</f>
        <v/>
      </c>
      <c r="R249" s="172"/>
      <c r="S249" s="169"/>
      <c r="T249" s="169"/>
      <c r="U249" s="549">
        <f t="shared" si="173"/>
        <v>0</v>
      </c>
      <c r="V249" s="539"/>
      <c r="W249" s="175"/>
      <c r="X249" s="176"/>
      <c r="Y249" s="172"/>
      <c r="Z249" s="169"/>
      <c r="AA249" s="169"/>
      <c r="AB249" s="549">
        <f t="shared" si="174"/>
        <v>0</v>
      </c>
      <c r="AC249" s="539"/>
      <c r="AD249" s="175"/>
      <c r="AE249" s="176"/>
      <c r="AF249" s="172"/>
      <c r="AG249" s="169"/>
      <c r="AH249" s="169"/>
      <c r="AI249" s="549">
        <f t="shared" si="175"/>
        <v>0</v>
      </c>
      <c r="AJ249" s="539"/>
      <c r="AK249" s="175"/>
      <c r="AL249" s="176"/>
      <c r="AM249" s="172"/>
      <c r="AN249" s="169"/>
      <c r="AO249" s="169"/>
      <c r="AP249" s="549">
        <f t="shared" si="176"/>
        <v>0</v>
      </c>
      <c r="AQ249" s="539"/>
      <c r="AR249" s="175"/>
      <c r="AS249" s="176"/>
      <c r="AT249" s="172"/>
      <c r="AU249" s="169"/>
      <c r="AV249" s="169"/>
      <c r="AW249" s="549">
        <f t="shared" si="177"/>
        <v>0</v>
      </c>
      <c r="AX249" s="539"/>
      <c r="AY249" s="175"/>
      <c r="AZ249" s="176"/>
      <c r="BA249" s="172"/>
      <c r="BB249" s="169"/>
      <c r="BC249" s="169"/>
      <c r="BD249" s="549">
        <f t="shared" si="178"/>
        <v>0</v>
      </c>
      <c r="BE249" s="539"/>
      <c r="BF249" s="175"/>
      <c r="BG249" s="176"/>
      <c r="BH249" s="172"/>
      <c r="BI249" s="169"/>
      <c r="BJ249" s="169"/>
      <c r="BK249" s="549">
        <f t="shared" si="179"/>
        <v>0</v>
      </c>
      <c r="BL249" s="539"/>
      <c r="BM249" s="175"/>
      <c r="BN249" s="176"/>
      <c r="BO249" s="172"/>
      <c r="BP249" s="169"/>
      <c r="BQ249" s="169"/>
      <c r="BR249" s="549">
        <f t="shared" si="180"/>
        <v>0</v>
      </c>
      <c r="BS249" s="539"/>
      <c r="BT249" s="175"/>
      <c r="BU249" s="176"/>
      <c r="BV249" s="172"/>
      <c r="BW249" s="169"/>
      <c r="BX249" s="169"/>
      <c r="BY249" s="549">
        <f t="shared" si="181"/>
        <v>0</v>
      </c>
      <c r="BZ249" s="539"/>
      <c r="CA249" s="175"/>
      <c r="CB249" s="176"/>
      <c r="CC249" s="172"/>
      <c r="CD249" s="169"/>
      <c r="CE249" s="169"/>
      <c r="CF249" s="549">
        <f t="shared" si="182"/>
        <v>0</v>
      </c>
      <c r="CG249" s="539"/>
      <c r="CH249" s="175"/>
      <c r="CI249" s="176"/>
      <c r="CJ249" s="172"/>
      <c r="CK249" s="169"/>
      <c r="CL249" s="169"/>
      <c r="CM249" s="549">
        <f t="shared" si="183"/>
        <v>0</v>
      </c>
      <c r="CN249" s="539"/>
      <c r="CO249" s="175"/>
      <c r="CP249" s="176"/>
      <c r="CQ249" s="172"/>
      <c r="CR249" s="169"/>
      <c r="CS249" s="169"/>
      <c r="CT249" s="549">
        <f t="shared" si="184"/>
        <v>0</v>
      </c>
      <c r="CU249" s="539"/>
      <c r="CV249" s="175"/>
      <c r="CW249" s="176"/>
      <c r="CX249" s="361"/>
      <c r="CY249" s="108"/>
      <c r="CZ249" s="108"/>
      <c r="DA249" s="549">
        <f t="shared" si="185"/>
        <v>0</v>
      </c>
      <c r="DB249" s="539"/>
      <c r="DC249" s="439"/>
      <c r="DD249" s="439"/>
      <c r="DE249" s="108"/>
      <c r="DF249" s="108"/>
      <c r="DG249" s="108"/>
      <c r="DH249" s="549">
        <f t="shared" si="186"/>
        <v>0</v>
      </c>
      <c r="DI249" s="539"/>
      <c r="DJ249" s="439"/>
      <c r="DK249" s="440"/>
      <c r="DL249" s="555">
        <f t="shared" ca="1" si="190"/>
        <v>0</v>
      </c>
      <c r="DM249" s="539">
        <f>DN249*Довідники!$H$2</f>
        <v>0</v>
      </c>
      <c r="DN249" s="549">
        <f t="shared" si="191"/>
        <v>0</v>
      </c>
      <c r="DO249" s="541" t="str">
        <f t="shared" si="187"/>
        <v xml:space="preserve"> </v>
      </c>
      <c r="DP249" s="556" t="str">
        <f>IF(OR(DO249&lt;Довідники!$J$3, DO249&gt;Довідники!$K$3), "!", "")</f>
        <v>!</v>
      </c>
      <c r="DQ249" s="557"/>
      <c r="DR249" s="558" t="str">
        <f t="shared" si="192"/>
        <v/>
      </c>
      <c r="DS249" s="528"/>
      <c r="DT249" s="555"/>
      <c r="DU249" s="539"/>
      <c r="DV249" s="539"/>
      <c r="DW249" s="540"/>
      <c r="DX249" s="557"/>
      <c r="DY249" s="568"/>
      <c r="DZ249" s="569"/>
      <c r="EA249" s="570"/>
      <c r="ED249" s="91" t="e">
        <f t="shared" ca="1" si="161"/>
        <v>#NAME?</v>
      </c>
      <c r="EE249" s="91" t="e">
        <f t="shared" ca="1" si="162"/>
        <v>#NAME?</v>
      </c>
      <c r="EF249" s="91" t="e">
        <f t="shared" ca="1" si="163"/>
        <v>#NAME?</v>
      </c>
      <c r="EG249" s="91" t="e">
        <f t="shared" ca="1" si="164"/>
        <v>#NAME?</v>
      </c>
      <c r="EH249" s="91" t="e">
        <f t="shared" ca="1" si="165"/>
        <v>#NAME?</v>
      </c>
      <c r="EI249" s="91" t="e">
        <f t="shared" ca="1" si="166"/>
        <v>#NAME?</v>
      </c>
      <c r="EJ249" s="91" t="e">
        <f t="shared" ca="1" si="167"/>
        <v>#NAME?</v>
      </c>
      <c r="EL249" s="207" t="str">
        <f t="shared" ca="1" si="193"/>
        <v/>
      </c>
      <c r="EM249" s="91" t="str">
        <f t="shared" si="188"/>
        <v/>
      </c>
      <c r="EN249" s="91" t="str" cm="1">
        <f t="array" ref="EN249">IF(OR(SUM(ISTEXT(R249:T249)*1,ISNUMBER(W249:X249)*1)&gt;0,SUM(ISTEXT(Y249:AA249)*1,ISNUMBER(AD249:AE249)*1)&gt;0,SUM(ISTEXT(AF249:AH249)*1,ISNUMBER(AK249:AL249)*1)&gt;0,SUM(ISTEXT(AM249:AO249)*1,ISNUMBER(AR249:AS249)*1)&gt;0,SUM(ISTEXT(AT249:AV249)*1,ISNUMBER(AY249:AZ249)*1)&gt;0,SUM(ISTEXT(BA249:BC249)*1,ISNUMBER(BF249:BG249)*1)&gt;0,SUM(ISTEXT(BH249:BJ249)*1,ISNUMBER(BM249:BN249)*1)&gt;0,SUM(ISTEXT(BO249:BQ249)*1,ISNUMBER(BT249:BU249)*1)&gt;0,SUM(ISTEXT(BV249:BX249)*1,ISNUMBER(CA249:CB249)*1)&gt;0,SUM(ISTEXT(CC249:CE249)*1,ISNUMBER(CH249:CI249)*1)&gt;0,SUM(ISTEXT(CJ249:CL249)*1,ISNUMBER(CO249:CP249)*1)&gt;0,SUM(ISTEXT(CQ249:CS249)*1,ISNUMBER(CV249:CW249)*1)&gt;0),"!","")</f>
        <v/>
      </c>
      <c r="EO249" s="91" t="e">
        <f t="shared" ca="1" si="189"/>
        <v>#NAME?</v>
      </c>
      <c r="EP249" s="74" t="e">
        <f t="shared" ca="1" si="168"/>
        <v>#NAME?</v>
      </c>
    </row>
    <row r="250" spans="1:146" hidden="1" x14ac:dyDescent="0.2">
      <c r="A250" s="528" t="e">
        <f ca="1">IF(AND(TRIM($B250)&lt;&gt;"",$E250&lt;&gt;"",$EP250=""),MAX($A$216:A249)+1,"")</f>
        <v>#NAME?</v>
      </c>
      <c r="B250" s="312"/>
      <c r="C250" s="531" t="str">
        <f>IF(ISBLANK(D250)=FALSE,VLOOKUP(D250,Довідники!$B$2:$C$45,2,FALSE),"")</f>
        <v/>
      </c>
      <c r="D250" s="410"/>
      <c r="E250" s="313"/>
      <c r="F250" s="538" t="str">
        <f>_xlfn.CONCAT(IF($X250=Довідники!$E$4,$R$4&amp;",",""),IF($AE250=Довідники!$E$4,$Y$4&amp;",",""),IF($AL250=Довідники!$E$4,$AF$4&amp;",",""),IF($AS250=Довідники!$E$4,$AM$4&amp;",",""),IF($AZ250=Довідники!$E$4,$AT$4&amp;",",""),IF($BG250=Довідники!$E$4,$BA$4&amp;",",""),IF($BN250=Довідники!$E$4,$BH$4&amp;",",""),IF($BU250=Довідники!$E$4,$BO$4&amp;",",""),IF($CB250=Довідники!$E$4,$BV$4&amp;",",""),IF($CI250=Довідники!$E$4,$CC$4&amp;",",""),IF($CP250=Довідники!$E$4,$CJ$4&amp;",",""),IF($CW250=Довідники!$E$4,$CQ$4&amp;",",""),IF($DD250=Довідники!$E$4,$CX$4&amp;",",""),IF($DK250=Довідники!$E$4,$DE$4&amp;",",""))</f>
        <v/>
      </c>
      <c r="G250" s="538" t="str">
        <f>_xlfn.CONCAT(IF($X250=Довідники!$E$3,$R$4&amp;",",""),IF($X250=Довідники!$E$5,$R$4&amp;"*,",""),IF($AE250=Довідники!$E$3,$Y$4&amp;",",""),IF($AE250=Довідники!$E$5,$Y$4&amp;"*,",""),IF($AL250=Довідники!$E$3,$AF$4&amp;",",""),IF($AL250=Довідники!$E$5,$AF$4&amp;"*,",""),IF($AS250=Довідники!$E$3,$AM$4&amp;",",""),IF($AS250=Довідники!$E$5,$AM$4&amp;"*,",""),IF($AZ250=Довідники!$E$3,$AT$4&amp;",",""),IF($AZ250=Довідники!$E$5,$AT$4&amp;"*,",""),IF($BG250=Довідники!$E$3,$BA$4&amp;",",""),IF($BG250=Довідники!$E$5,$BA$4&amp;"*,",""),IF($BN250=Довідники!$E$3,$BH$4&amp;",",""),IF($BN250=Довідники!$E$5,$BH$4&amp;"*,",""),IF($BU250=Довідники!$E$3,$BO$4&amp;",",""),IF($BU250=Довідники!$E$5,$BO$4&amp;"*,",""),IF($CB250=Довідники!$E$3,$BV$4&amp;",",""),IF($CB250=Довідники!$E$5,$BV$4&amp;"*,",""),IF($CI250=Довідники!$E$3,$CC$4&amp;",",""),IF($CI250=Довідники!$E$5,$CC$4&amp;"*,",""),IF($CP250=Довідники!$E$3,$CJ$4&amp;",",""),IF($CP250=Довідники!$E$5,$CJ$4&amp;"*,",""),IF($CW250=Довідники!$E$3,$CQ$4&amp;",",""),IF($CW250=Довідники!$E$5,$CQ$4&amp;"*,",""),IF($DD250=Довідники!$E$3,$CX$4&amp;",",""),IF($DD250=Довідники!$E$5,$CX$4&amp;"*,",""),IF($DK250=Довідники!$E$3,$DE$4&amp;",",""),IF($DK250=Довідники!$E$5,$DE$4&amp;"*,",""))</f>
        <v/>
      </c>
      <c r="H250" s="538" t="str">
        <f>_xlfn.CONCAT(IF($W250=Довідники!$N$4,$R$4&amp;",",""),IF($AD250=Довідники!$N$4,$Y$4&amp;",",""),IF($AK250=Довідники!$N$4,$AF$4&amp;",",""),IF($AR250=Довідники!$N$4,$AM$4&amp;",",""),IF($AY250=Довідники!$N$4,$AT$4&amp;",",""),IF($BF250=Довідники!$N$4,$BA$4&amp;",",""),IF($BM250=Довідники!$N$4,$BH$4&amp;",",""),IF($BT250=Довідники!$N$4,$BO$4&amp;",",""),IF($CA250=Довідники!$N$4,$BV$4&amp;",",""),IF($CH250=Довідники!$N$4,$CC$4&amp;",",""),IF($CO250=Довідники!$N$4,$CJ$4&amp;",",""),IF($CV250=Довідники!$N$4,$CQ$4&amp;",",""),IF($DC250=Довідники!$N$4,$CX$4&amp;",",""),IF($DJ250=Довідники!$N$4,$DE$4&amp;",",""))</f>
        <v/>
      </c>
      <c r="I250" s="538" t="str">
        <f>_xlfn.CONCAT(IF($W250=Довідники!$N$3,$R$4&amp;",",""),IF($AD250=Довідники!$N$3,$Y$4&amp;",",""),IF($AK250=Довідники!$N$3,$AF$4&amp;",",""),IF($AR250=Довідники!$N$3,$AM$4&amp;",",""),IF($AY250=Довідники!$N$3,$AT$4&amp;",",""),IF($BF250=Довідники!$N$3,$BA$4&amp;",",""),IF($BM250=Довідники!$N$3,$BH$4&amp;",",""),IF($BT250=Довідники!$N$3,$BO$4&amp;",",""),IF($CA250=Довідники!$N$3,$BV$4&amp;",",""),IF($CH250=Довідники!$N$3,$CC$4&amp;",",""),IF($CO250=Довідники!$N$3,$CJ$4&amp;",",""),IF($CV250=Довідники!$N$3,$CQ$4&amp;",",""),IF($DC250=Довідники!$N$3,$CX$4&amp;",",""),IF($DJ250=Довідники!$N$3,$DE$4&amp;",",""))</f>
        <v/>
      </c>
      <c r="J250" s="538"/>
      <c r="K250" s="538"/>
      <c r="L250" s="538">
        <f t="shared" ca="1" si="156"/>
        <v>0</v>
      </c>
      <c r="M250" s="539">
        <f t="shared" ca="1" si="157"/>
        <v>0</v>
      </c>
      <c r="N250" s="539">
        <f t="shared" ca="1" si="158"/>
        <v>0</v>
      </c>
      <c r="O250" s="540">
        <f t="shared" ca="1" si="159"/>
        <v>0</v>
      </c>
      <c r="P250" s="541" t="str">
        <f t="shared" si="160"/>
        <v/>
      </c>
      <c r="Q250" s="542" t="str">
        <f>IF(IF(TRIM(P250)="",FALSE,OR($P250&lt;Довідники!$J$8,$P250&gt;Довідники!$K$8)),"!","")</f>
        <v/>
      </c>
      <c r="R250" s="172"/>
      <c r="S250" s="169"/>
      <c r="T250" s="169"/>
      <c r="U250" s="549">
        <f t="shared" si="173"/>
        <v>0</v>
      </c>
      <c r="V250" s="539"/>
      <c r="W250" s="175"/>
      <c r="X250" s="176"/>
      <c r="Y250" s="172"/>
      <c r="Z250" s="169"/>
      <c r="AA250" s="169"/>
      <c r="AB250" s="549">
        <f t="shared" si="174"/>
        <v>0</v>
      </c>
      <c r="AC250" s="539"/>
      <c r="AD250" s="175"/>
      <c r="AE250" s="176"/>
      <c r="AF250" s="172"/>
      <c r="AG250" s="169"/>
      <c r="AH250" s="169"/>
      <c r="AI250" s="549">
        <f t="shared" si="175"/>
        <v>0</v>
      </c>
      <c r="AJ250" s="539"/>
      <c r="AK250" s="175"/>
      <c r="AL250" s="176"/>
      <c r="AM250" s="172"/>
      <c r="AN250" s="169"/>
      <c r="AO250" s="169"/>
      <c r="AP250" s="549">
        <f t="shared" si="176"/>
        <v>0</v>
      </c>
      <c r="AQ250" s="539"/>
      <c r="AR250" s="175"/>
      <c r="AS250" s="176"/>
      <c r="AT250" s="172"/>
      <c r="AU250" s="169"/>
      <c r="AV250" s="169"/>
      <c r="AW250" s="549">
        <f t="shared" si="177"/>
        <v>0</v>
      </c>
      <c r="AX250" s="539"/>
      <c r="AY250" s="175"/>
      <c r="AZ250" s="176"/>
      <c r="BA250" s="172"/>
      <c r="BB250" s="169"/>
      <c r="BC250" s="169"/>
      <c r="BD250" s="549">
        <f t="shared" si="178"/>
        <v>0</v>
      </c>
      <c r="BE250" s="539"/>
      <c r="BF250" s="175"/>
      <c r="BG250" s="176"/>
      <c r="BH250" s="172"/>
      <c r="BI250" s="169"/>
      <c r="BJ250" s="169"/>
      <c r="BK250" s="549">
        <f t="shared" si="179"/>
        <v>0</v>
      </c>
      <c r="BL250" s="539"/>
      <c r="BM250" s="175"/>
      <c r="BN250" s="176"/>
      <c r="BO250" s="172"/>
      <c r="BP250" s="169"/>
      <c r="BQ250" s="169"/>
      <c r="BR250" s="549">
        <f t="shared" si="180"/>
        <v>0</v>
      </c>
      <c r="BS250" s="539"/>
      <c r="BT250" s="175"/>
      <c r="BU250" s="176"/>
      <c r="BV250" s="172"/>
      <c r="BW250" s="169"/>
      <c r="BX250" s="169"/>
      <c r="BY250" s="549">
        <f t="shared" si="181"/>
        <v>0</v>
      </c>
      <c r="BZ250" s="539"/>
      <c r="CA250" s="175"/>
      <c r="CB250" s="176"/>
      <c r="CC250" s="172"/>
      <c r="CD250" s="169"/>
      <c r="CE250" s="169"/>
      <c r="CF250" s="549">
        <f t="shared" si="182"/>
        <v>0</v>
      </c>
      <c r="CG250" s="539"/>
      <c r="CH250" s="175"/>
      <c r="CI250" s="176"/>
      <c r="CJ250" s="172"/>
      <c r="CK250" s="169"/>
      <c r="CL250" s="169"/>
      <c r="CM250" s="549">
        <f t="shared" si="183"/>
        <v>0</v>
      </c>
      <c r="CN250" s="539"/>
      <c r="CO250" s="175"/>
      <c r="CP250" s="176"/>
      <c r="CQ250" s="172"/>
      <c r="CR250" s="169"/>
      <c r="CS250" s="169"/>
      <c r="CT250" s="549">
        <f t="shared" si="184"/>
        <v>0</v>
      </c>
      <c r="CU250" s="539"/>
      <c r="CV250" s="175"/>
      <c r="CW250" s="176"/>
      <c r="CX250" s="361"/>
      <c r="CY250" s="108"/>
      <c r="CZ250" s="108"/>
      <c r="DA250" s="549">
        <f t="shared" si="185"/>
        <v>0</v>
      </c>
      <c r="DB250" s="539"/>
      <c r="DC250" s="439"/>
      <c r="DD250" s="439"/>
      <c r="DE250" s="108"/>
      <c r="DF250" s="108"/>
      <c r="DG250" s="108"/>
      <c r="DH250" s="549">
        <f t="shared" si="186"/>
        <v>0</v>
      </c>
      <c r="DI250" s="539"/>
      <c r="DJ250" s="439"/>
      <c r="DK250" s="440"/>
      <c r="DL250" s="555">
        <f t="shared" ca="1" si="190"/>
        <v>0</v>
      </c>
      <c r="DM250" s="539">
        <f>DN250*Довідники!$H$2</f>
        <v>0</v>
      </c>
      <c r="DN250" s="549">
        <f t="shared" si="191"/>
        <v>0</v>
      </c>
      <c r="DO250" s="541" t="str">
        <f t="shared" si="187"/>
        <v xml:space="preserve"> </v>
      </c>
      <c r="DP250" s="556" t="str">
        <f>IF(OR(DO250&lt;Довідники!$J$3, DO250&gt;Довідники!$K$3), "!", "")</f>
        <v>!</v>
      </c>
      <c r="DQ250" s="557"/>
      <c r="DR250" s="558" t="str">
        <f t="shared" si="192"/>
        <v/>
      </c>
      <c r="DS250" s="528"/>
      <c r="DT250" s="555"/>
      <c r="DU250" s="539"/>
      <c r="DV250" s="539"/>
      <c r="DW250" s="540"/>
      <c r="DX250" s="557"/>
      <c r="DY250" s="568"/>
      <c r="DZ250" s="569"/>
      <c r="EA250" s="570"/>
      <c r="ED250" s="91" t="e">
        <f t="shared" ca="1" si="161"/>
        <v>#NAME?</v>
      </c>
      <c r="EE250" s="91" t="e">
        <f t="shared" ca="1" si="162"/>
        <v>#NAME?</v>
      </c>
      <c r="EF250" s="91" t="e">
        <f t="shared" ca="1" si="163"/>
        <v>#NAME?</v>
      </c>
      <c r="EG250" s="91" t="e">
        <f t="shared" ca="1" si="164"/>
        <v>#NAME?</v>
      </c>
      <c r="EH250" s="91" t="e">
        <f t="shared" ca="1" si="165"/>
        <v>#NAME?</v>
      </c>
      <c r="EI250" s="91" t="e">
        <f t="shared" ca="1" si="166"/>
        <v>#NAME?</v>
      </c>
      <c r="EJ250" s="91" t="e">
        <f t="shared" ca="1" si="167"/>
        <v>#NAME?</v>
      </c>
      <c r="EL250" s="207" t="str">
        <f t="shared" ca="1" si="193"/>
        <v/>
      </c>
      <c r="EM250" s="91" t="str">
        <f t="shared" si="188"/>
        <v/>
      </c>
      <c r="EN250" s="91" t="str" cm="1">
        <f t="array" ref="EN250">IF(OR(SUM(ISTEXT(R250:T250)*1,ISNUMBER(W250:X250)*1)&gt;0,SUM(ISTEXT(Y250:AA250)*1,ISNUMBER(AD250:AE250)*1)&gt;0,SUM(ISTEXT(AF250:AH250)*1,ISNUMBER(AK250:AL250)*1)&gt;0,SUM(ISTEXT(AM250:AO250)*1,ISNUMBER(AR250:AS250)*1)&gt;0,SUM(ISTEXT(AT250:AV250)*1,ISNUMBER(AY250:AZ250)*1)&gt;0,SUM(ISTEXT(BA250:BC250)*1,ISNUMBER(BF250:BG250)*1)&gt;0,SUM(ISTEXT(BH250:BJ250)*1,ISNUMBER(BM250:BN250)*1)&gt;0,SUM(ISTEXT(BO250:BQ250)*1,ISNUMBER(BT250:BU250)*1)&gt;0,SUM(ISTEXT(BV250:BX250)*1,ISNUMBER(CA250:CB250)*1)&gt;0,SUM(ISTEXT(CC250:CE250)*1,ISNUMBER(CH250:CI250)*1)&gt;0,SUM(ISTEXT(CJ250:CL250)*1,ISNUMBER(CO250:CP250)*1)&gt;0,SUM(ISTEXT(CQ250:CS250)*1,ISNUMBER(CV250:CW250)*1)&gt;0),"!","")</f>
        <v/>
      </c>
      <c r="EO250" s="91" t="e">
        <f t="shared" ca="1" si="189"/>
        <v>#NAME?</v>
      </c>
      <c r="EP250" s="74" t="e">
        <f t="shared" ca="1" si="168"/>
        <v>#NAME?</v>
      </c>
    </row>
    <row r="251" spans="1:146" hidden="1" x14ac:dyDescent="0.2">
      <c r="A251" s="528" t="e">
        <f ca="1">IF(AND(TRIM($B251)&lt;&gt;"",$E251&lt;&gt;"",$EP251=""),MAX($A$216:A250)+1,"")</f>
        <v>#NAME?</v>
      </c>
      <c r="B251" s="312"/>
      <c r="C251" s="531" t="str">
        <f>IF(ISBLANK(D251)=FALSE,VLOOKUP(D251,Довідники!$B$2:$C$45,2,FALSE),"")</f>
        <v/>
      </c>
      <c r="D251" s="410"/>
      <c r="E251" s="313"/>
      <c r="F251" s="538" t="str">
        <f>_xlfn.CONCAT(IF($X251=Довідники!$E$4,$R$4&amp;",",""),IF($AE251=Довідники!$E$4,$Y$4&amp;",",""),IF($AL251=Довідники!$E$4,$AF$4&amp;",",""),IF($AS251=Довідники!$E$4,$AM$4&amp;",",""),IF($AZ251=Довідники!$E$4,$AT$4&amp;",",""),IF($BG251=Довідники!$E$4,$BA$4&amp;",",""),IF($BN251=Довідники!$E$4,$BH$4&amp;",",""),IF($BU251=Довідники!$E$4,$BO$4&amp;",",""),IF($CB251=Довідники!$E$4,$BV$4&amp;",",""),IF($CI251=Довідники!$E$4,$CC$4&amp;",",""),IF($CP251=Довідники!$E$4,$CJ$4&amp;",",""),IF($CW251=Довідники!$E$4,$CQ$4&amp;",",""),IF($DD251=Довідники!$E$4,$CX$4&amp;",",""),IF($DK251=Довідники!$E$4,$DE$4&amp;",",""))</f>
        <v/>
      </c>
      <c r="G251" s="538" t="str">
        <f>_xlfn.CONCAT(IF($X251=Довідники!$E$3,$R$4&amp;",",""),IF($X251=Довідники!$E$5,$R$4&amp;"*,",""),IF($AE251=Довідники!$E$3,$Y$4&amp;",",""),IF($AE251=Довідники!$E$5,$Y$4&amp;"*,",""),IF($AL251=Довідники!$E$3,$AF$4&amp;",",""),IF($AL251=Довідники!$E$5,$AF$4&amp;"*,",""),IF($AS251=Довідники!$E$3,$AM$4&amp;",",""),IF($AS251=Довідники!$E$5,$AM$4&amp;"*,",""),IF($AZ251=Довідники!$E$3,$AT$4&amp;",",""),IF($AZ251=Довідники!$E$5,$AT$4&amp;"*,",""),IF($BG251=Довідники!$E$3,$BA$4&amp;",",""),IF($BG251=Довідники!$E$5,$BA$4&amp;"*,",""),IF($BN251=Довідники!$E$3,$BH$4&amp;",",""),IF($BN251=Довідники!$E$5,$BH$4&amp;"*,",""),IF($BU251=Довідники!$E$3,$BO$4&amp;",",""),IF($BU251=Довідники!$E$5,$BO$4&amp;"*,",""),IF($CB251=Довідники!$E$3,$BV$4&amp;",",""),IF($CB251=Довідники!$E$5,$BV$4&amp;"*,",""),IF($CI251=Довідники!$E$3,$CC$4&amp;",",""),IF($CI251=Довідники!$E$5,$CC$4&amp;"*,",""),IF($CP251=Довідники!$E$3,$CJ$4&amp;",",""),IF($CP251=Довідники!$E$5,$CJ$4&amp;"*,",""),IF($CW251=Довідники!$E$3,$CQ$4&amp;",",""),IF($CW251=Довідники!$E$5,$CQ$4&amp;"*,",""),IF($DD251=Довідники!$E$3,$CX$4&amp;",",""),IF($DD251=Довідники!$E$5,$CX$4&amp;"*,",""),IF($DK251=Довідники!$E$3,$DE$4&amp;",",""),IF($DK251=Довідники!$E$5,$DE$4&amp;"*,",""))</f>
        <v/>
      </c>
      <c r="H251" s="538" t="str">
        <f>_xlfn.CONCAT(IF($W251=Довідники!$N$4,$R$4&amp;",",""),IF($AD251=Довідники!$N$4,$Y$4&amp;",",""),IF($AK251=Довідники!$N$4,$AF$4&amp;",",""),IF($AR251=Довідники!$N$4,$AM$4&amp;",",""),IF($AY251=Довідники!$N$4,$AT$4&amp;",",""),IF($BF251=Довідники!$N$4,$BA$4&amp;",",""),IF($BM251=Довідники!$N$4,$BH$4&amp;",",""),IF($BT251=Довідники!$N$4,$BO$4&amp;",",""),IF($CA251=Довідники!$N$4,$BV$4&amp;",",""),IF($CH251=Довідники!$N$4,$CC$4&amp;",",""),IF($CO251=Довідники!$N$4,$CJ$4&amp;",",""),IF($CV251=Довідники!$N$4,$CQ$4&amp;",",""),IF($DC251=Довідники!$N$4,$CX$4&amp;",",""),IF($DJ251=Довідники!$N$4,$DE$4&amp;",",""))</f>
        <v/>
      </c>
      <c r="I251" s="538" t="str">
        <f>_xlfn.CONCAT(IF($W251=Довідники!$N$3,$R$4&amp;",",""),IF($AD251=Довідники!$N$3,$Y$4&amp;",",""),IF($AK251=Довідники!$N$3,$AF$4&amp;",",""),IF($AR251=Довідники!$N$3,$AM$4&amp;",",""),IF($AY251=Довідники!$N$3,$AT$4&amp;",",""),IF($BF251=Довідники!$N$3,$BA$4&amp;",",""),IF($BM251=Довідники!$N$3,$BH$4&amp;",",""),IF($BT251=Довідники!$N$3,$BO$4&amp;",",""),IF($CA251=Довідники!$N$3,$BV$4&amp;",",""),IF($CH251=Довідники!$N$3,$CC$4&amp;",",""),IF($CO251=Довідники!$N$3,$CJ$4&amp;",",""),IF($CV251=Довідники!$N$3,$CQ$4&amp;",",""),IF($DC251=Довідники!$N$3,$CX$4&amp;",",""),IF($DJ251=Довідники!$N$3,$DE$4&amp;",",""))</f>
        <v/>
      </c>
      <c r="J251" s="538"/>
      <c r="K251" s="538"/>
      <c r="L251" s="538">
        <f t="shared" ca="1" si="156"/>
        <v>0</v>
      </c>
      <c r="M251" s="539">
        <f t="shared" ca="1" si="157"/>
        <v>0</v>
      </c>
      <c r="N251" s="539">
        <f t="shared" ca="1" si="158"/>
        <v>0</v>
      </c>
      <c r="O251" s="540">
        <f t="shared" ca="1" si="159"/>
        <v>0</v>
      </c>
      <c r="P251" s="541" t="str">
        <f t="shared" si="160"/>
        <v/>
      </c>
      <c r="Q251" s="542" t="str">
        <f>IF(IF(TRIM(P251)="",FALSE,OR($P251&lt;Довідники!$J$8,$P251&gt;Довідники!$K$8)),"!","")</f>
        <v/>
      </c>
      <c r="R251" s="172"/>
      <c r="S251" s="169"/>
      <c r="T251" s="169"/>
      <c r="U251" s="549">
        <f t="shared" si="173"/>
        <v>0</v>
      </c>
      <c r="V251" s="539"/>
      <c r="W251" s="175"/>
      <c r="X251" s="176"/>
      <c r="Y251" s="172"/>
      <c r="Z251" s="169"/>
      <c r="AA251" s="169"/>
      <c r="AB251" s="549">
        <f t="shared" si="174"/>
        <v>0</v>
      </c>
      <c r="AC251" s="539"/>
      <c r="AD251" s="175"/>
      <c r="AE251" s="176"/>
      <c r="AF251" s="172"/>
      <c r="AG251" s="169"/>
      <c r="AH251" s="169"/>
      <c r="AI251" s="549">
        <f t="shared" si="175"/>
        <v>0</v>
      </c>
      <c r="AJ251" s="539"/>
      <c r="AK251" s="175"/>
      <c r="AL251" s="176"/>
      <c r="AM251" s="172"/>
      <c r="AN251" s="169"/>
      <c r="AO251" s="169"/>
      <c r="AP251" s="549">
        <f t="shared" si="176"/>
        <v>0</v>
      </c>
      <c r="AQ251" s="539"/>
      <c r="AR251" s="175"/>
      <c r="AS251" s="176"/>
      <c r="AT251" s="172"/>
      <c r="AU251" s="169"/>
      <c r="AV251" s="169"/>
      <c r="AW251" s="549">
        <f t="shared" si="177"/>
        <v>0</v>
      </c>
      <c r="AX251" s="539"/>
      <c r="AY251" s="175"/>
      <c r="AZ251" s="176"/>
      <c r="BA251" s="172"/>
      <c r="BB251" s="169"/>
      <c r="BC251" s="169"/>
      <c r="BD251" s="549">
        <f t="shared" si="178"/>
        <v>0</v>
      </c>
      <c r="BE251" s="539"/>
      <c r="BF251" s="175"/>
      <c r="BG251" s="176"/>
      <c r="BH251" s="172"/>
      <c r="BI251" s="169"/>
      <c r="BJ251" s="169"/>
      <c r="BK251" s="549">
        <f t="shared" si="179"/>
        <v>0</v>
      </c>
      <c r="BL251" s="539"/>
      <c r="BM251" s="175"/>
      <c r="BN251" s="176"/>
      <c r="BO251" s="172"/>
      <c r="BP251" s="169"/>
      <c r="BQ251" s="169"/>
      <c r="BR251" s="549">
        <f t="shared" si="180"/>
        <v>0</v>
      </c>
      <c r="BS251" s="539"/>
      <c r="BT251" s="175"/>
      <c r="BU251" s="176"/>
      <c r="BV251" s="172"/>
      <c r="BW251" s="169"/>
      <c r="BX251" s="169"/>
      <c r="BY251" s="549">
        <f t="shared" si="181"/>
        <v>0</v>
      </c>
      <c r="BZ251" s="539"/>
      <c r="CA251" s="175"/>
      <c r="CB251" s="176"/>
      <c r="CC251" s="172"/>
      <c r="CD251" s="169"/>
      <c r="CE251" s="169"/>
      <c r="CF251" s="549">
        <f t="shared" si="182"/>
        <v>0</v>
      </c>
      <c r="CG251" s="539"/>
      <c r="CH251" s="175"/>
      <c r="CI251" s="176"/>
      <c r="CJ251" s="172"/>
      <c r="CK251" s="169"/>
      <c r="CL251" s="169"/>
      <c r="CM251" s="549">
        <f t="shared" si="183"/>
        <v>0</v>
      </c>
      <c r="CN251" s="539"/>
      <c r="CO251" s="175"/>
      <c r="CP251" s="176"/>
      <c r="CQ251" s="172"/>
      <c r="CR251" s="169"/>
      <c r="CS251" s="169"/>
      <c r="CT251" s="549">
        <f t="shared" si="184"/>
        <v>0</v>
      </c>
      <c r="CU251" s="539"/>
      <c r="CV251" s="175"/>
      <c r="CW251" s="176"/>
      <c r="CX251" s="361"/>
      <c r="CY251" s="108"/>
      <c r="CZ251" s="108"/>
      <c r="DA251" s="549">
        <f t="shared" si="185"/>
        <v>0</v>
      </c>
      <c r="DB251" s="539"/>
      <c r="DC251" s="439"/>
      <c r="DD251" s="439"/>
      <c r="DE251" s="108"/>
      <c r="DF251" s="108"/>
      <c r="DG251" s="108"/>
      <c r="DH251" s="549">
        <f t="shared" si="186"/>
        <v>0</v>
      </c>
      <c r="DI251" s="539"/>
      <c r="DJ251" s="439"/>
      <c r="DK251" s="440"/>
      <c r="DL251" s="555">
        <f t="shared" ca="1" si="190"/>
        <v>0</v>
      </c>
      <c r="DM251" s="539">
        <f>DN251*Довідники!$H$2</f>
        <v>0</v>
      </c>
      <c r="DN251" s="549">
        <f t="shared" si="191"/>
        <v>0</v>
      </c>
      <c r="DO251" s="541" t="str">
        <f t="shared" si="187"/>
        <v xml:space="preserve"> </v>
      </c>
      <c r="DP251" s="556" t="str">
        <f>IF(OR(DO251&lt;Довідники!$J$3, DO251&gt;Довідники!$K$3), "!", "")</f>
        <v>!</v>
      </c>
      <c r="DQ251" s="557"/>
      <c r="DR251" s="558" t="str">
        <f t="shared" si="192"/>
        <v/>
      </c>
      <c r="DS251" s="528"/>
      <c r="DT251" s="555"/>
      <c r="DU251" s="539"/>
      <c r="DV251" s="539"/>
      <c r="DW251" s="540"/>
      <c r="DX251" s="557"/>
      <c r="DY251" s="568"/>
      <c r="DZ251" s="569"/>
      <c r="EA251" s="570"/>
      <c r="ED251" s="91" t="e">
        <f t="shared" ca="1" si="161"/>
        <v>#NAME?</v>
      </c>
      <c r="EE251" s="91" t="e">
        <f t="shared" ca="1" si="162"/>
        <v>#NAME?</v>
      </c>
      <c r="EF251" s="91" t="e">
        <f t="shared" ca="1" si="163"/>
        <v>#NAME?</v>
      </c>
      <c r="EG251" s="91" t="e">
        <f t="shared" ca="1" si="164"/>
        <v>#NAME?</v>
      </c>
      <c r="EH251" s="91" t="e">
        <f t="shared" ca="1" si="165"/>
        <v>#NAME?</v>
      </c>
      <c r="EI251" s="91" t="e">
        <f t="shared" ca="1" si="166"/>
        <v>#NAME?</v>
      </c>
      <c r="EJ251" s="91" t="e">
        <f t="shared" ca="1" si="167"/>
        <v>#NAME?</v>
      </c>
      <c r="EL251" s="207" t="str">
        <f t="shared" ca="1" si="193"/>
        <v/>
      </c>
      <c r="EM251" s="91" t="str">
        <f t="shared" si="188"/>
        <v/>
      </c>
      <c r="EN251" s="91" t="str" cm="1">
        <f t="array" ref="EN251">IF(OR(SUM(ISTEXT(R251:T251)*1,ISNUMBER(W251:X251)*1)&gt;0,SUM(ISTEXT(Y251:AA251)*1,ISNUMBER(AD251:AE251)*1)&gt;0,SUM(ISTEXT(AF251:AH251)*1,ISNUMBER(AK251:AL251)*1)&gt;0,SUM(ISTEXT(AM251:AO251)*1,ISNUMBER(AR251:AS251)*1)&gt;0,SUM(ISTEXT(AT251:AV251)*1,ISNUMBER(AY251:AZ251)*1)&gt;0,SUM(ISTEXT(BA251:BC251)*1,ISNUMBER(BF251:BG251)*1)&gt;0,SUM(ISTEXT(BH251:BJ251)*1,ISNUMBER(BM251:BN251)*1)&gt;0,SUM(ISTEXT(BO251:BQ251)*1,ISNUMBER(BT251:BU251)*1)&gt;0,SUM(ISTEXT(BV251:BX251)*1,ISNUMBER(CA251:CB251)*1)&gt;0,SUM(ISTEXT(CC251:CE251)*1,ISNUMBER(CH251:CI251)*1)&gt;0,SUM(ISTEXT(CJ251:CL251)*1,ISNUMBER(CO251:CP251)*1)&gt;0,SUM(ISTEXT(CQ251:CS251)*1,ISNUMBER(CV251:CW251)*1)&gt;0),"!","")</f>
        <v/>
      </c>
      <c r="EO251" s="91" t="e">
        <f t="shared" ca="1" si="189"/>
        <v>#NAME?</v>
      </c>
      <c r="EP251" s="74" t="e">
        <f t="shared" ca="1" si="168"/>
        <v>#NAME?</v>
      </c>
    </row>
    <row r="252" spans="1:146" hidden="1" x14ac:dyDescent="0.2">
      <c r="A252" s="528" t="e">
        <f ca="1">IF(AND(TRIM($B252)&lt;&gt;"",$E252&lt;&gt;"",$EP252=""),MAX($A$216:A251)+1,"")</f>
        <v>#NAME?</v>
      </c>
      <c r="B252" s="312"/>
      <c r="C252" s="531" t="str">
        <f>IF(ISBLANK(D252)=FALSE,VLOOKUP(D252,Довідники!$B$2:$C$45,2,FALSE),"")</f>
        <v/>
      </c>
      <c r="D252" s="410"/>
      <c r="E252" s="313"/>
      <c r="F252" s="538" t="str">
        <f>_xlfn.CONCAT(IF($X252=Довідники!$E$4,$R$4&amp;",",""),IF($AE252=Довідники!$E$4,$Y$4&amp;",",""),IF($AL252=Довідники!$E$4,$AF$4&amp;",",""),IF($AS252=Довідники!$E$4,$AM$4&amp;",",""),IF($AZ252=Довідники!$E$4,$AT$4&amp;",",""),IF($BG252=Довідники!$E$4,$BA$4&amp;",",""),IF($BN252=Довідники!$E$4,$BH$4&amp;",",""),IF($BU252=Довідники!$E$4,$BO$4&amp;",",""),IF($CB252=Довідники!$E$4,$BV$4&amp;",",""),IF($CI252=Довідники!$E$4,$CC$4&amp;",",""),IF($CP252=Довідники!$E$4,$CJ$4&amp;",",""),IF($CW252=Довідники!$E$4,$CQ$4&amp;",",""),IF($DD252=Довідники!$E$4,$CX$4&amp;",",""),IF($DK252=Довідники!$E$4,$DE$4&amp;",",""))</f>
        <v/>
      </c>
      <c r="G252" s="538" t="str">
        <f>_xlfn.CONCAT(IF($X252=Довідники!$E$3,$R$4&amp;",",""),IF($X252=Довідники!$E$5,$R$4&amp;"*,",""),IF($AE252=Довідники!$E$3,$Y$4&amp;",",""),IF($AE252=Довідники!$E$5,$Y$4&amp;"*,",""),IF($AL252=Довідники!$E$3,$AF$4&amp;",",""),IF($AL252=Довідники!$E$5,$AF$4&amp;"*,",""),IF($AS252=Довідники!$E$3,$AM$4&amp;",",""),IF($AS252=Довідники!$E$5,$AM$4&amp;"*,",""),IF($AZ252=Довідники!$E$3,$AT$4&amp;",",""),IF($AZ252=Довідники!$E$5,$AT$4&amp;"*,",""),IF($BG252=Довідники!$E$3,$BA$4&amp;",",""),IF($BG252=Довідники!$E$5,$BA$4&amp;"*,",""),IF($BN252=Довідники!$E$3,$BH$4&amp;",",""),IF($BN252=Довідники!$E$5,$BH$4&amp;"*,",""),IF($BU252=Довідники!$E$3,$BO$4&amp;",",""),IF($BU252=Довідники!$E$5,$BO$4&amp;"*,",""),IF($CB252=Довідники!$E$3,$BV$4&amp;",",""),IF($CB252=Довідники!$E$5,$BV$4&amp;"*,",""),IF($CI252=Довідники!$E$3,$CC$4&amp;",",""),IF($CI252=Довідники!$E$5,$CC$4&amp;"*,",""),IF($CP252=Довідники!$E$3,$CJ$4&amp;",",""),IF($CP252=Довідники!$E$5,$CJ$4&amp;"*,",""),IF($CW252=Довідники!$E$3,$CQ$4&amp;",",""),IF($CW252=Довідники!$E$5,$CQ$4&amp;"*,",""),IF($DD252=Довідники!$E$3,$CX$4&amp;",",""),IF($DD252=Довідники!$E$5,$CX$4&amp;"*,",""),IF($DK252=Довідники!$E$3,$DE$4&amp;",",""),IF($DK252=Довідники!$E$5,$DE$4&amp;"*,",""))</f>
        <v/>
      </c>
      <c r="H252" s="538" t="str">
        <f>_xlfn.CONCAT(IF($W252=Довідники!$N$4,$R$4&amp;",",""),IF($AD252=Довідники!$N$4,$Y$4&amp;",",""),IF($AK252=Довідники!$N$4,$AF$4&amp;",",""),IF($AR252=Довідники!$N$4,$AM$4&amp;",",""),IF($AY252=Довідники!$N$4,$AT$4&amp;",",""),IF($BF252=Довідники!$N$4,$BA$4&amp;",",""),IF($BM252=Довідники!$N$4,$BH$4&amp;",",""),IF($BT252=Довідники!$N$4,$BO$4&amp;",",""),IF($CA252=Довідники!$N$4,$BV$4&amp;",",""),IF($CH252=Довідники!$N$4,$CC$4&amp;",",""),IF($CO252=Довідники!$N$4,$CJ$4&amp;",",""),IF($CV252=Довідники!$N$4,$CQ$4&amp;",",""),IF($DC252=Довідники!$N$4,$CX$4&amp;",",""),IF($DJ252=Довідники!$N$4,$DE$4&amp;",",""))</f>
        <v/>
      </c>
      <c r="I252" s="538" t="str">
        <f>_xlfn.CONCAT(IF($W252=Довідники!$N$3,$R$4&amp;",",""),IF($AD252=Довідники!$N$3,$Y$4&amp;",",""),IF($AK252=Довідники!$N$3,$AF$4&amp;",",""),IF($AR252=Довідники!$N$3,$AM$4&amp;",",""),IF($AY252=Довідники!$N$3,$AT$4&amp;",",""),IF($BF252=Довідники!$N$3,$BA$4&amp;",",""),IF($BM252=Довідники!$N$3,$BH$4&amp;",",""),IF($BT252=Довідники!$N$3,$BO$4&amp;",",""),IF($CA252=Довідники!$N$3,$BV$4&amp;",",""),IF($CH252=Довідники!$N$3,$CC$4&amp;",",""),IF($CO252=Довідники!$N$3,$CJ$4&amp;",",""),IF($CV252=Довідники!$N$3,$CQ$4&amp;",",""),IF($DC252=Довідники!$N$3,$CX$4&amp;",",""),IF($DJ252=Довідники!$N$3,$DE$4&amp;",",""))</f>
        <v/>
      </c>
      <c r="J252" s="538"/>
      <c r="K252" s="538"/>
      <c r="L252" s="538">
        <f t="shared" ca="1" si="156"/>
        <v>0</v>
      </c>
      <c r="M252" s="539">
        <f t="shared" ca="1" si="157"/>
        <v>0</v>
      </c>
      <c r="N252" s="539">
        <f t="shared" ca="1" si="158"/>
        <v>0</v>
      </c>
      <c r="O252" s="540">
        <f t="shared" ca="1" si="159"/>
        <v>0</v>
      </c>
      <c r="P252" s="541" t="str">
        <f t="shared" si="160"/>
        <v/>
      </c>
      <c r="Q252" s="542" t="str">
        <f>IF(IF(TRIM(P252)="",FALSE,OR($P252&lt;Довідники!$J$8,$P252&gt;Довідники!$K$8)),"!","")</f>
        <v/>
      </c>
      <c r="R252" s="172"/>
      <c r="S252" s="169"/>
      <c r="T252" s="169"/>
      <c r="U252" s="549">
        <f t="shared" si="173"/>
        <v>0</v>
      </c>
      <c r="V252" s="539"/>
      <c r="W252" s="175"/>
      <c r="X252" s="176"/>
      <c r="Y252" s="172"/>
      <c r="Z252" s="169"/>
      <c r="AA252" s="169"/>
      <c r="AB252" s="549">
        <f t="shared" si="174"/>
        <v>0</v>
      </c>
      <c r="AC252" s="539"/>
      <c r="AD252" s="175"/>
      <c r="AE252" s="176"/>
      <c r="AF252" s="172"/>
      <c r="AG252" s="169"/>
      <c r="AH252" s="169"/>
      <c r="AI252" s="549">
        <f t="shared" si="175"/>
        <v>0</v>
      </c>
      <c r="AJ252" s="539"/>
      <c r="AK252" s="175"/>
      <c r="AL252" s="176"/>
      <c r="AM252" s="172"/>
      <c r="AN252" s="169"/>
      <c r="AO252" s="169"/>
      <c r="AP252" s="549">
        <f t="shared" si="176"/>
        <v>0</v>
      </c>
      <c r="AQ252" s="539"/>
      <c r="AR252" s="175"/>
      <c r="AS252" s="176"/>
      <c r="AT252" s="172"/>
      <c r="AU252" s="169"/>
      <c r="AV252" s="169"/>
      <c r="AW252" s="549">
        <f t="shared" si="177"/>
        <v>0</v>
      </c>
      <c r="AX252" s="539"/>
      <c r="AY252" s="175"/>
      <c r="AZ252" s="176"/>
      <c r="BA252" s="172"/>
      <c r="BB252" s="169"/>
      <c r="BC252" s="169"/>
      <c r="BD252" s="549">
        <f t="shared" si="178"/>
        <v>0</v>
      </c>
      <c r="BE252" s="539"/>
      <c r="BF252" s="175"/>
      <c r="BG252" s="176"/>
      <c r="BH252" s="172"/>
      <c r="BI252" s="169"/>
      <c r="BJ252" s="169"/>
      <c r="BK252" s="549">
        <f t="shared" si="179"/>
        <v>0</v>
      </c>
      <c r="BL252" s="539"/>
      <c r="BM252" s="175"/>
      <c r="BN252" s="176"/>
      <c r="BO252" s="172"/>
      <c r="BP252" s="169"/>
      <c r="BQ252" s="169"/>
      <c r="BR252" s="549">
        <f t="shared" si="180"/>
        <v>0</v>
      </c>
      <c r="BS252" s="539"/>
      <c r="BT252" s="175"/>
      <c r="BU252" s="176"/>
      <c r="BV252" s="172"/>
      <c r="BW252" s="169"/>
      <c r="BX252" s="169"/>
      <c r="BY252" s="549">
        <f t="shared" si="181"/>
        <v>0</v>
      </c>
      <c r="BZ252" s="539"/>
      <c r="CA252" s="175"/>
      <c r="CB252" s="176"/>
      <c r="CC252" s="172"/>
      <c r="CD252" s="169"/>
      <c r="CE252" s="169"/>
      <c r="CF252" s="549">
        <f t="shared" si="182"/>
        <v>0</v>
      </c>
      <c r="CG252" s="539"/>
      <c r="CH252" s="175"/>
      <c r="CI252" s="176"/>
      <c r="CJ252" s="172"/>
      <c r="CK252" s="169"/>
      <c r="CL252" s="169"/>
      <c r="CM252" s="549">
        <f t="shared" si="183"/>
        <v>0</v>
      </c>
      <c r="CN252" s="539"/>
      <c r="CO252" s="175"/>
      <c r="CP252" s="176"/>
      <c r="CQ252" s="172"/>
      <c r="CR252" s="169"/>
      <c r="CS252" s="169"/>
      <c r="CT252" s="549">
        <f t="shared" si="184"/>
        <v>0</v>
      </c>
      <c r="CU252" s="539"/>
      <c r="CV252" s="175"/>
      <c r="CW252" s="176"/>
      <c r="CX252" s="361"/>
      <c r="CY252" s="108"/>
      <c r="CZ252" s="108"/>
      <c r="DA252" s="549">
        <f t="shared" si="185"/>
        <v>0</v>
      </c>
      <c r="DB252" s="539"/>
      <c r="DC252" s="439"/>
      <c r="DD252" s="439"/>
      <c r="DE252" s="108"/>
      <c r="DF252" s="108"/>
      <c r="DG252" s="108"/>
      <c r="DH252" s="549">
        <f t="shared" si="186"/>
        <v>0</v>
      </c>
      <c r="DI252" s="539"/>
      <c r="DJ252" s="439"/>
      <c r="DK252" s="440"/>
      <c r="DL252" s="555">
        <f t="shared" ca="1" si="190"/>
        <v>0</v>
      </c>
      <c r="DM252" s="539">
        <f>DN252*Довідники!$H$2</f>
        <v>0</v>
      </c>
      <c r="DN252" s="549">
        <f t="shared" si="191"/>
        <v>0</v>
      </c>
      <c r="DO252" s="541" t="str">
        <f t="shared" si="187"/>
        <v xml:space="preserve"> </v>
      </c>
      <c r="DP252" s="556" t="str">
        <f>IF(OR(DO252&lt;Довідники!$J$3, DO252&gt;Довідники!$K$3), "!", "")</f>
        <v>!</v>
      </c>
      <c r="DQ252" s="557"/>
      <c r="DR252" s="558" t="str">
        <f t="shared" si="192"/>
        <v/>
      </c>
      <c r="DS252" s="528"/>
      <c r="DT252" s="555"/>
      <c r="DU252" s="539"/>
      <c r="DV252" s="539"/>
      <c r="DW252" s="540"/>
      <c r="DX252" s="557"/>
      <c r="DY252" s="568"/>
      <c r="DZ252" s="569"/>
      <c r="EA252" s="570"/>
      <c r="ED252" s="91" t="e">
        <f t="shared" ca="1" si="161"/>
        <v>#NAME?</v>
      </c>
      <c r="EE252" s="91" t="e">
        <f t="shared" ca="1" si="162"/>
        <v>#NAME?</v>
      </c>
      <c r="EF252" s="91" t="e">
        <f t="shared" ca="1" si="163"/>
        <v>#NAME?</v>
      </c>
      <c r="EG252" s="91" t="e">
        <f t="shared" ca="1" si="164"/>
        <v>#NAME?</v>
      </c>
      <c r="EH252" s="91" t="e">
        <f t="shared" ca="1" si="165"/>
        <v>#NAME?</v>
      </c>
      <c r="EI252" s="91" t="e">
        <f t="shared" ca="1" si="166"/>
        <v>#NAME?</v>
      </c>
      <c r="EJ252" s="91" t="e">
        <f t="shared" ca="1" si="167"/>
        <v>#NAME?</v>
      </c>
      <c r="EL252" s="207" t="str">
        <f t="shared" ca="1" si="193"/>
        <v/>
      </c>
      <c r="EM252" s="91" t="str">
        <f t="shared" si="188"/>
        <v/>
      </c>
      <c r="EN252" s="91" t="str" cm="1">
        <f t="array" ref="EN252">IF(OR(SUM(ISTEXT(R252:T252)*1,ISNUMBER(W252:X252)*1)&gt;0,SUM(ISTEXT(Y252:AA252)*1,ISNUMBER(AD252:AE252)*1)&gt;0,SUM(ISTEXT(AF252:AH252)*1,ISNUMBER(AK252:AL252)*1)&gt;0,SUM(ISTEXT(AM252:AO252)*1,ISNUMBER(AR252:AS252)*1)&gt;0,SUM(ISTEXT(AT252:AV252)*1,ISNUMBER(AY252:AZ252)*1)&gt;0,SUM(ISTEXT(BA252:BC252)*1,ISNUMBER(BF252:BG252)*1)&gt;0,SUM(ISTEXT(BH252:BJ252)*1,ISNUMBER(BM252:BN252)*1)&gt;0,SUM(ISTEXT(BO252:BQ252)*1,ISNUMBER(BT252:BU252)*1)&gt;0,SUM(ISTEXT(BV252:BX252)*1,ISNUMBER(CA252:CB252)*1)&gt;0,SUM(ISTEXT(CC252:CE252)*1,ISNUMBER(CH252:CI252)*1)&gt;0,SUM(ISTEXT(CJ252:CL252)*1,ISNUMBER(CO252:CP252)*1)&gt;0,SUM(ISTEXT(CQ252:CS252)*1,ISNUMBER(CV252:CW252)*1)&gt;0),"!","")</f>
        <v/>
      </c>
      <c r="EO252" s="91" t="e">
        <f t="shared" ca="1" si="189"/>
        <v>#NAME?</v>
      </c>
      <c r="EP252" s="74" t="e">
        <f t="shared" ca="1" si="168"/>
        <v>#NAME?</v>
      </c>
    </row>
    <row r="253" spans="1:146" hidden="1" x14ac:dyDescent="0.2">
      <c r="A253" s="528" t="e">
        <f ca="1">IF(AND(TRIM($B253)&lt;&gt;"",$E253&lt;&gt;"",$EP253=""),MAX($A$216:A252)+1,"")</f>
        <v>#NAME?</v>
      </c>
      <c r="B253" s="312"/>
      <c r="C253" s="531" t="str">
        <f>IF(ISBLANK(D253)=FALSE,VLOOKUP(D253,Довідники!$B$2:$C$45,2,FALSE),"")</f>
        <v/>
      </c>
      <c r="D253" s="410"/>
      <c r="E253" s="313"/>
      <c r="F253" s="538" t="str">
        <f>_xlfn.CONCAT(IF($X253=Довідники!$E$4,$R$4&amp;",",""),IF($AE253=Довідники!$E$4,$Y$4&amp;",",""),IF($AL253=Довідники!$E$4,$AF$4&amp;",",""),IF($AS253=Довідники!$E$4,$AM$4&amp;",",""),IF($AZ253=Довідники!$E$4,$AT$4&amp;",",""),IF($BG253=Довідники!$E$4,$BA$4&amp;",",""),IF($BN253=Довідники!$E$4,$BH$4&amp;",",""),IF($BU253=Довідники!$E$4,$BO$4&amp;",",""),IF($CB253=Довідники!$E$4,$BV$4&amp;",",""),IF($CI253=Довідники!$E$4,$CC$4&amp;",",""),IF($CP253=Довідники!$E$4,$CJ$4&amp;",",""),IF($CW253=Довідники!$E$4,$CQ$4&amp;",",""),IF($DD253=Довідники!$E$4,$CX$4&amp;",",""),IF($DK253=Довідники!$E$4,$DE$4&amp;",",""))</f>
        <v/>
      </c>
      <c r="G253" s="538" t="str">
        <f>_xlfn.CONCAT(IF($X253=Довідники!$E$3,$R$4&amp;",",""),IF($X253=Довідники!$E$5,$R$4&amp;"*,",""),IF($AE253=Довідники!$E$3,$Y$4&amp;",",""),IF($AE253=Довідники!$E$5,$Y$4&amp;"*,",""),IF($AL253=Довідники!$E$3,$AF$4&amp;",",""),IF($AL253=Довідники!$E$5,$AF$4&amp;"*,",""),IF($AS253=Довідники!$E$3,$AM$4&amp;",",""),IF($AS253=Довідники!$E$5,$AM$4&amp;"*,",""),IF($AZ253=Довідники!$E$3,$AT$4&amp;",",""),IF($AZ253=Довідники!$E$5,$AT$4&amp;"*,",""),IF($BG253=Довідники!$E$3,$BA$4&amp;",",""),IF($BG253=Довідники!$E$5,$BA$4&amp;"*,",""),IF($BN253=Довідники!$E$3,$BH$4&amp;",",""),IF($BN253=Довідники!$E$5,$BH$4&amp;"*,",""),IF($BU253=Довідники!$E$3,$BO$4&amp;",",""),IF($BU253=Довідники!$E$5,$BO$4&amp;"*,",""),IF($CB253=Довідники!$E$3,$BV$4&amp;",",""),IF($CB253=Довідники!$E$5,$BV$4&amp;"*,",""),IF($CI253=Довідники!$E$3,$CC$4&amp;",",""),IF($CI253=Довідники!$E$5,$CC$4&amp;"*,",""),IF($CP253=Довідники!$E$3,$CJ$4&amp;",",""),IF($CP253=Довідники!$E$5,$CJ$4&amp;"*,",""),IF($CW253=Довідники!$E$3,$CQ$4&amp;",",""),IF($CW253=Довідники!$E$5,$CQ$4&amp;"*,",""),IF($DD253=Довідники!$E$3,$CX$4&amp;",",""),IF($DD253=Довідники!$E$5,$CX$4&amp;"*,",""),IF($DK253=Довідники!$E$3,$DE$4&amp;",",""),IF($DK253=Довідники!$E$5,$DE$4&amp;"*,",""))</f>
        <v/>
      </c>
      <c r="H253" s="538" t="str">
        <f>_xlfn.CONCAT(IF($W253=Довідники!$N$4,$R$4&amp;",",""),IF($AD253=Довідники!$N$4,$Y$4&amp;",",""),IF($AK253=Довідники!$N$4,$AF$4&amp;",",""),IF($AR253=Довідники!$N$4,$AM$4&amp;",",""),IF($AY253=Довідники!$N$4,$AT$4&amp;",",""),IF($BF253=Довідники!$N$4,$BA$4&amp;",",""),IF($BM253=Довідники!$N$4,$BH$4&amp;",",""),IF($BT253=Довідники!$N$4,$BO$4&amp;",",""),IF($CA253=Довідники!$N$4,$BV$4&amp;",",""),IF($CH253=Довідники!$N$4,$CC$4&amp;",",""),IF($CO253=Довідники!$N$4,$CJ$4&amp;",",""),IF($CV253=Довідники!$N$4,$CQ$4&amp;",",""),IF($DC253=Довідники!$N$4,$CX$4&amp;",",""),IF($DJ253=Довідники!$N$4,$DE$4&amp;",",""))</f>
        <v/>
      </c>
      <c r="I253" s="538" t="str">
        <f>_xlfn.CONCAT(IF($W253=Довідники!$N$3,$R$4&amp;",",""),IF($AD253=Довідники!$N$3,$Y$4&amp;",",""),IF($AK253=Довідники!$N$3,$AF$4&amp;",",""),IF($AR253=Довідники!$N$3,$AM$4&amp;",",""),IF($AY253=Довідники!$N$3,$AT$4&amp;",",""),IF($BF253=Довідники!$N$3,$BA$4&amp;",",""),IF($BM253=Довідники!$N$3,$BH$4&amp;",",""),IF($BT253=Довідники!$N$3,$BO$4&amp;",",""),IF($CA253=Довідники!$N$3,$BV$4&amp;",",""),IF($CH253=Довідники!$N$3,$CC$4&amp;",",""),IF($CO253=Довідники!$N$3,$CJ$4&amp;",",""),IF($CV253=Довідники!$N$3,$CQ$4&amp;",",""),IF($DC253=Довідники!$N$3,$CX$4&amp;",",""),IF($DJ253=Довідники!$N$3,$DE$4&amp;",",""))</f>
        <v/>
      </c>
      <c r="J253" s="538"/>
      <c r="K253" s="538"/>
      <c r="L253" s="538">
        <f t="shared" ca="1" si="156"/>
        <v>0</v>
      </c>
      <c r="M253" s="539">
        <f t="shared" ca="1" si="157"/>
        <v>0</v>
      </c>
      <c r="N253" s="539">
        <f t="shared" ca="1" si="158"/>
        <v>0</v>
      </c>
      <c r="O253" s="540">
        <f t="shared" ca="1" si="159"/>
        <v>0</v>
      </c>
      <c r="P253" s="541" t="str">
        <f t="shared" si="160"/>
        <v/>
      </c>
      <c r="Q253" s="542" t="str">
        <f>IF(IF(TRIM(P253)="",FALSE,OR($P253&lt;Довідники!$J$8,$P253&gt;Довідники!$K$8)),"!","")</f>
        <v/>
      </c>
      <c r="R253" s="172"/>
      <c r="S253" s="169"/>
      <c r="T253" s="169"/>
      <c r="U253" s="549">
        <f t="shared" si="173"/>
        <v>0</v>
      </c>
      <c r="V253" s="539"/>
      <c r="W253" s="175"/>
      <c r="X253" s="176"/>
      <c r="Y253" s="172"/>
      <c r="Z253" s="169"/>
      <c r="AA253" s="169"/>
      <c r="AB253" s="549">
        <f t="shared" si="174"/>
        <v>0</v>
      </c>
      <c r="AC253" s="539"/>
      <c r="AD253" s="175"/>
      <c r="AE253" s="176"/>
      <c r="AF253" s="172"/>
      <c r="AG253" s="169"/>
      <c r="AH253" s="169"/>
      <c r="AI253" s="549">
        <f t="shared" si="175"/>
        <v>0</v>
      </c>
      <c r="AJ253" s="539"/>
      <c r="AK253" s="175"/>
      <c r="AL253" s="176"/>
      <c r="AM253" s="172"/>
      <c r="AN253" s="169"/>
      <c r="AO253" s="169"/>
      <c r="AP253" s="549">
        <f t="shared" si="176"/>
        <v>0</v>
      </c>
      <c r="AQ253" s="539"/>
      <c r="AR253" s="175"/>
      <c r="AS253" s="176"/>
      <c r="AT253" s="172"/>
      <c r="AU253" s="169"/>
      <c r="AV253" s="169"/>
      <c r="AW253" s="549">
        <f t="shared" si="177"/>
        <v>0</v>
      </c>
      <c r="AX253" s="539"/>
      <c r="AY253" s="175"/>
      <c r="AZ253" s="176"/>
      <c r="BA253" s="172"/>
      <c r="BB253" s="169"/>
      <c r="BC253" s="169"/>
      <c r="BD253" s="549">
        <f t="shared" si="178"/>
        <v>0</v>
      </c>
      <c r="BE253" s="539"/>
      <c r="BF253" s="175"/>
      <c r="BG253" s="176"/>
      <c r="BH253" s="172"/>
      <c r="BI253" s="169"/>
      <c r="BJ253" s="169"/>
      <c r="BK253" s="549">
        <f t="shared" si="179"/>
        <v>0</v>
      </c>
      <c r="BL253" s="539"/>
      <c r="BM253" s="175"/>
      <c r="BN253" s="176"/>
      <c r="BO253" s="172"/>
      <c r="BP253" s="169"/>
      <c r="BQ253" s="169"/>
      <c r="BR253" s="549">
        <f t="shared" si="180"/>
        <v>0</v>
      </c>
      <c r="BS253" s="539"/>
      <c r="BT253" s="175"/>
      <c r="BU253" s="176"/>
      <c r="BV253" s="172"/>
      <c r="BW253" s="169"/>
      <c r="BX253" s="169"/>
      <c r="BY253" s="549">
        <f t="shared" si="181"/>
        <v>0</v>
      </c>
      <c r="BZ253" s="539"/>
      <c r="CA253" s="175"/>
      <c r="CB253" s="176"/>
      <c r="CC253" s="172"/>
      <c r="CD253" s="169"/>
      <c r="CE253" s="169"/>
      <c r="CF253" s="549">
        <f t="shared" si="182"/>
        <v>0</v>
      </c>
      <c r="CG253" s="539"/>
      <c r="CH253" s="175"/>
      <c r="CI253" s="176"/>
      <c r="CJ253" s="172"/>
      <c r="CK253" s="169"/>
      <c r="CL253" s="169"/>
      <c r="CM253" s="549">
        <f t="shared" si="183"/>
        <v>0</v>
      </c>
      <c r="CN253" s="539"/>
      <c r="CO253" s="175"/>
      <c r="CP253" s="176"/>
      <c r="CQ253" s="172"/>
      <c r="CR253" s="169"/>
      <c r="CS253" s="169"/>
      <c r="CT253" s="549">
        <f t="shared" si="184"/>
        <v>0</v>
      </c>
      <c r="CU253" s="539"/>
      <c r="CV253" s="175"/>
      <c r="CW253" s="176"/>
      <c r="CX253" s="361"/>
      <c r="CY253" s="108"/>
      <c r="CZ253" s="108"/>
      <c r="DA253" s="549">
        <f t="shared" si="185"/>
        <v>0</v>
      </c>
      <c r="DB253" s="539"/>
      <c r="DC253" s="439"/>
      <c r="DD253" s="439"/>
      <c r="DE253" s="108"/>
      <c r="DF253" s="108"/>
      <c r="DG253" s="108"/>
      <c r="DH253" s="549">
        <f t="shared" si="186"/>
        <v>0</v>
      </c>
      <c r="DI253" s="539"/>
      <c r="DJ253" s="439"/>
      <c r="DK253" s="440"/>
      <c r="DL253" s="555">
        <f t="shared" ca="1" si="190"/>
        <v>0</v>
      </c>
      <c r="DM253" s="539">
        <f>DN253*Довідники!$H$2</f>
        <v>0</v>
      </c>
      <c r="DN253" s="549">
        <f t="shared" si="191"/>
        <v>0</v>
      </c>
      <c r="DO253" s="541" t="str">
        <f t="shared" si="187"/>
        <v xml:space="preserve"> </v>
      </c>
      <c r="DP253" s="556" t="str">
        <f>IF(OR(DO253&lt;Довідники!$J$3, DO253&gt;Довідники!$K$3), "!", "")</f>
        <v>!</v>
      </c>
      <c r="DQ253" s="557"/>
      <c r="DR253" s="558" t="str">
        <f t="shared" si="192"/>
        <v/>
      </c>
      <c r="DS253" s="528"/>
      <c r="DT253" s="555"/>
      <c r="DU253" s="539"/>
      <c r="DV253" s="539"/>
      <c r="DW253" s="540"/>
      <c r="DX253" s="557"/>
      <c r="DY253" s="568"/>
      <c r="DZ253" s="569"/>
      <c r="EA253" s="570"/>
      <c r="ED253" s="91" t="e">
        <f t="shared" ca="1" si="161"/>
        <v>#NAME?</v>
      </c>
      <c r="EE253" s="91" t="e">
        <f t="shared" ca="1" si="162"/>
        <v>#NAME?</v>
      </c>
      <c r="EF253" s="91" t="e">
        <f t="shared" ca="1" si="163"/>
        <v>#NAME?</v>
      </c>
      <c r="EG253" s="91" t="e">
        <f t="shared" ca="1" si="164"/>
        <v>#NAME?</v>
      </c>
      <c r="EH253" s="91" t="e">
        <f t="shared" ca="1" si="165"/>
        <v>#NAME?</v>
      </c>
      <c r="EI253" s="91" t="e">
        <f t="shared" ca="1" si="166"/>
        <v>#NAME?</v>
      </c>
      <c r="EJ253" s="91" t="e">
        <f t="shared" ca="1" si="167"/>
        <v>#NAME?</v>
      </c>
      <c r="EL253" s="207" t="str">
        <f t="shared" ca="1" si="193"/>
        <v/>
      </c>
      <c r="EM253" s="91" t="str">
        <f t="shared" si="188"/>
        <v/>
      </c>
      <c r="EN253" s="91" t="str" cm="1">
        <f t="array" ref="EN253">IF(OR(SUM(ISTEXT(R253:T253)*1,ISNUMBER(W253:X253)*1)&gt;0,SUM(ISTEXT(Y253:AA253)*1,ISNUMBER(AD253:AE253)*1)&gt;0,SUM(ISTEXT(AF253:AH253)*1,ISNUMBER(AK253:AL253)*1)&gt;0,SUM(ISTEXT(AM253:AO253)*1,ISNUMBER(AR253:AS253)*1)&gt;0,SUM(ISTEXT(AT253:AV253)*1,ISNUMBER(AY253:AZ253)*1)&gt;0,SUM(ISTEXT(BA253:BC253)*1,ISNUMBER(BF253:BG253)*1)&gt;0,SUM(ISTEXT(BH253:BJ253)*1,ISNUMBER(BM253:BN253)*1)&gt;0,SUM(ISTEXT(BO253:BQ253)*1,ISNUMBER(BT253:BU253)*1)&gt;0,SUM(ISTEXT(BV253:BX253)*1,ISNUMBER(CA253:CB253)*1)&gt;0,SUM(ISTEXT(CC253:CE253)*1,ISNUMBER(CH253:CI253)*1)&gt;0,SUM(ISTEXT(CJ253:CL253)*1,ISNUMBER(CO253:CP253)*1)&gt;0,SUM(ISTEXT(CQ253:CS253)*1,ISNUMBER(CV253:CW253)*1)&gt;0),"!","")</f>
        <v/>
      </c>
      <c r="EO253" s="91" t="e">
        <f t="shared" ca="1" si="189"/>
        <v>#NAME?</v>
      </c>
      <c r="EP253" s="74" t="e">
        <f t="shared" ca="1" si="168"/>
        <v>#NAME?</v>
      </c>
    </row>
    <row r="254" spans="1:146" hidden="1" x14ac:dyDescent="0.2">
      <c r="A254" s="528" t="e">
        <f ca="1">IF(AND(TRIM($B254)&lt;&gt;"",$E254&lt;&gt;"",$EP254=""),MAX($A$216:A253)+1,"")</f>
        <v>#NAME?</v>
      </c>
      <c r="B254" s="312"/>
      <c r="C254" s="531" t="str">
        <f>IF(ISBLANK(D254)=FALSE,VLOOKUP(D254,Довідники!$B$2:$C$45,2,FALSE),"")</f>
        <v/>
      </c>
      <c r="D254" s="410"/>
      <c r="E254" s="313"/>
      <c r="F254" s="538" t="str">
        <f>_xlfn.CONCAT(IF($X254=Довідники!$E$4,$R$4&amp;",",""),IF($AE254=Довідники!$E$4,$Y$4&amp;",",""),IF($AL254=Довідники!$E$4,$AF$4&amp;",",""),IF($AS254=Довідники!$E$4,$AM$4&amp;",",""),IF($AZ254=Довідники!$E$4,$AT$4&amp;",",""),IF($BG254=Довідники!$E$4,$BA$4&amp;",",""),IF($BN254=Довідники!$E$4,$BH$4&amp;",",""),IF($BU254=Довідники!$E$4,$BO$4&amp;",",""),IF($CB254=Довідники!$E$4,$BV$4&amp;",",""),IF($CI254=Довідники!$E$4,$CC$4&amp;",",""),IF($CP254=Довідники!$E$4,$CJ$4&amp;",",""),IF($CW254=Довідники!$E$4,$CQ$4&amp;",",""),IF($DD254=Довідники!$E$4,$CX$4&amp;",",""),IF($DK254=Довідники!$E$4,$DE$4&amp;",",""))</f>
        <v/>
      </c>
      <c r="G254" s="538" t="str">
        <f>_xlfn.CONCAT(IF($X254=Довідники!$E$3,$R$4&amp;",",""),IF($X254=Довідники!$E$5,$R$4&amp;"*,",""),IF($AE254=Довідники!$E$3,$Y$4&amp;",",""),IF($AE254=Довідники!$E$5,$Y$4&amp;"*,",""),IF($AL254=Довідники!$E$3,$AF$4&amp;",",""),IF($AL254=Довідники!$E$5,$AF$4&amp;"*,",""),IF($AS254=Довідники!$E$3,$AM$4&amp;",",""),IF($AS254=Довідники!$E$5,$AM$4&amp;"*,",""),IF($AZ254=Довідники!$E$3,$AT$4&amp;",",""),IF($AZ254=Довідники!$E$5,$AT$4&amp;"*,",""),IF($BG254=Довідники!$E$3,$BA$4&amp;",",""),IF($BG254=Довідники!$E$5,$BA$4&amp;"*,",""),IF($BN254=Довідники!$E$3,$BH$4&amp;",",""),IF($BN254=Довідники!$E$5,$BH$4&amp;"*,",""),IF($BU254=Довідники!$E$3,$BO$4&amp;",",""),IF($BU254=Довідники!$E$5,$BO$4&amp;"*,",""),IF($CB254=Довідники!$E$3,$BV$4&amp;",",""),IF($CB254=Довідники!$E$5,$BV$4&amp;"*,",""),IF($CI254=Довідники!$E$3,$CC$4&amp;",",""),IF($CI254=Довідники!$E$5,$CC$4&amp;"*,",""),IF($CP254=Довідники!$E$3,$CJ$4&amp;",",""),IF($CP254=Довідники!$E$5,$CJ$4&amp;"*,",""),IF($CW254=Довідники!$E$3,$CQ$4&amp;",",""),IF($CW254=Довідники!$E$5,$CQ$4&amp;"*,",""),IF($DD254=Довідники!$E$3,$CX$4&amp;",",""),IF($DD254=Довідники!$E$5,$CX$4&amp;"*,",""),IF($DK254=Довідники!$E$3,$DE$4&amp;",",""),IF($DK254=Довідники!$E$5,$DE$4&amp;"*,",""))</f>
        <v/>
      </c>
      <c r="H254" s="538" t="str">
        <f>_xlfn.CONCAT(IF($W254=Довідники!$N$4,$R$4&amp;",",""),IF($AD254=Довідники!$N$4,$Y$4&amp;",",""),IF($AK254=Довідники!$N$4,$AF$4&amp;",",""),IF($AR254=Довідники!$N$4,$AM$4&amp;",",""),IF($AY254=Довідники!$N$4,$AT$4&amp;",",""),IF($BF254=Довідники!$N$4,$BA$4&amp;",",""),IF($BM254=Довідники!$N$4,$BH$4&amp;",",""),IF($BT254=Довідники!$N$4,$BO$4&amp;",",""),IF($CA254=Довідники!$N$4,$BV$4&amp;",",""),IF($CH254=Довідники!$N$4,$CC$4&amp;",",""),IF($CO254=Довідники!$N$4,$CJ$4&amp;",",""),IF($CV254=Довідники!$N$4,$CQ$4&amp;",",""),IF($DC254=Довідники!$N$4,$CX$4&amp;",",""),IF($DJ254=Довідники!$N$4,$DE$4&amp;",",""))</f>
        <v/>
      </c>
      <c r="I254" s="538" t="str">
        <f>_xlfn.CONCAT(IF($W254=Довідники!$N$3,$R$4&amp;",",""),IF($AD254=Довідники!$N$3,$Y$4&amp;",",""),IF($AK254=Довідники!$N$3,$AF$4&amp;",",""),IF($AR254=Довідники!$N$3,$AM$4&amp;",",""),IF($AY254=Довідники!$N$3,$AT$4&amp;",",""),IF($BF254=Довідники!$N$3,$BA$4&amp;",",""),IF($BM254=Довідники!$N$3,$BH$4&amp;",",""),IF($BT254=Довідники!$N$3,$BO$4&amp;",",""),IF($CA254=Довідники!$N$3,$BV$4&amp;",",""),IF($CH254=Довідники!$N$3,$CC$4&amp;",",""),IF($CO254=Довідники!$N$3,$CJ$4&amp;",",""),IF($CV254=Довідники!$N$3,$CQ$4&amp;",",""),IF($DC254=Довідники!$N$3,$CX$4&amp;",",""),IF($DJ254=Довідники!$N$3,$DE$4&amp;",",""))</f>
        <v/>
      </c>
      <c r="J254" s="538"/>
      <c r="K254" s="538"/>
      <c r="L254" s="538">
        <f t="shared" ca="1" si="156"/>
        <v>0</v>
      </c>
      <c r="M254" s="539">
        <f t="shared" ca="1" si="157"/>
        <v>0</v>
      </c>
      <c r="N254" s="539">
        <f t="shared" ca="1" si="158"/>
        <v>0</v>
      </c>
      <c r="O254" s="540">
        <f t="shared" ca="1" si="159"/>
        <v>0</v>
      </c>
      <c r="P254" s="541" t="str">
        <f t="shared" si="160"/>
        <v/>
      </c>
      <c r="Q254" s="542" t="str">
        <f>IF(IF(TRIM(P254)="",FALSE,OR($P254&lt;Довідники!$J$8,$P254&gt;Довідники!$K$8)),"!","")</f>
        <v/>
      </c>
      <c r="R254" s="172"/>
      <c r="S254" s="169"/>
      <c r="T254" s="169"/>
      <c r="U254" s="549">
        <f t="shared" si="173"/>
        <v>0</v>
      </c>
      <c r="V254" s="539"/>
      <c r="W254" s="175"/>
      <c r="X254" s="176"/>
      <c r="Y254" s="172"/>
      <c r="Z254" s="169"/>
      <c r="AA254" s="169"/>
      <c r="AB254" s="549">
        <f t="shared" si="174"/>
        <v>0</v>
      </c>
      <c r="AC254" s="539"/>
      <c r="AD254" s="175"/>
      <c r="AE254" s="176"/>
      <c r="AF254" s="172"/>
      <c r="AG254" s="169"/>
      <c r="AH254" s="169"/>
      <c r="AI254" s="549">
        <f t="shared" si="175"/>
        <v>0</v>
      </c>
      <c r="AJ254" s="539"/>
      <c r="AK254" s="175"/>
      <c r="AL254" s="176"/>
      <c r="AM254" s="172"/>
      <c r="AN254" s="169"/>
      <c r="AO254" s="169"/>
      <c r="AP254" s="549">
        <f t="shared" si="176"/>
        <v>0</v>
      </c>
      <c r="AQ254" s="539"/>
      <c r="AR254" s="175"/>
      <c r="AS254" s="176"/>
      <c r="AT254" s="172"/>
      <c r="AU254" s="169"/>
      <c r="AV254" s="169"/>
      <c r="AW254" s="549">
        <f t="shared" si="177"/>
        <v>0</v>
      </c>
      <c r="AX254" s="539"/>
      <c r="AY254" s="175"/>
      <c r="AZ254" s="176"/>
      <c r="BA254" s="172"/>
      <c r="BB254" s="169"/>
      <c r="BC254" s="169"/>
      <c r="BD254" s="549">
        <f t="shared" si="178"/>
        <v>0</v>
      </c>
      <c r="BE254" s="539"/>
      <c r="BF254" s="175"/>
      <c r="BG254" s="176"/>
      <c r="BH254" s="172"/>
      <c r="BI254" s="169"/>
      <c r="BJ254" s="169"/>
      <c r="BK254" s="549">
        <f t="shared" si="179"/>
        <v>0</v>
      </c>
      <c r="BL254" s="539"/>
      <c r="BM254" s="175"/>
      <c r="BN254" s="176"/>
      <c r="BO254" s="172"/>
      <c r="BP254" s="169"/>
      <c r="BQ254" s="169"/>
      <c r="BR254" s="549">
        <f t="shared" si="180"/>
        <v>0</v>
      </c>
      <c r="BS254" s="539"/>
      <c r="BT254" s="175"/>
      <c r="BU254" s="176"/>
      <c r="BV254" s="172"/>
      <c r="BW254" s="169"/>
      <c r="BX254" s="169"/>
      <c r="BY254" s="549">
        <f t="shared" si="181"/>
        <v>0</v>
      </c>
      <c r="BZ254" s="539"/>
      <c r="CA254" s="175"/>
      <c r="CB254" s="176"/>
      <c r="CC254" s="172"/>
      <c r="CD254" s="169"/>
      <c r="CE254" s="169"/>
      <c r="CF254" s="549">
        <f t="shared" si="182"/>
        <v>0</v>
      </c>
      <c r="CG254" s="539"/>
      <c r="CH254" s="175"/>
      <c r="CI254" s="176"/>
      <c r="CJ254" s="172"/>
      <c r="CK254" s="169"/>
      <c r="CL254" s="169"/>
      <c r="CM254" s="549">
        <f t="shared" si="183"/>
        <v>0</v>
      </c>
      <c r="CN254" s="539"/>
      <c r="CO254" s="175"/>
      <c r="CP254" s="176"/>
      <c r="CQ254" s="172"/>
      <c r="CR254" s="169"/>
      <c r="CS254" s="169"/>
      <c r="CT254" s="549">
        <f t="shared" si="184"/>
        <v>0</v>
      </c>
      <c r="CU254" s="539"/>
      <c r="CV254" s="175"/>
      <c r="CW254" s="176"/>
      <c r="CX254" s="361"/>
      <c r="CY254" s="108"/>
      <c r="CZ254" s="108"/>
      <c r="DA254" s="549">
        <f t="shared" si="185"/>
        <v>0</v>
      </c>
      <c r="DB254" s="539"/>
      <c r="DC254" s="439"/>
      <c r="DD254" s="439"/>
      <c r="DE254" s="108"/>
      <c r="DF254" s="108"/>
      <c r="DG254" s="108"/>
      <c r="DH254" s="549">
        <f t="shared" si="186"/>
        <v>0</v>
      </c>
      <c r="DI254" s="539"/>
      <c r="DJ254" s="439"/>
      <c r="DK254" s="440"/>
      <c r="DL254" s="555">
        <f t="shared" ca="1" si="190"/>
        <v>0</v>
      </c>
      <c r="DM254" s="539">
        <f>DN254*Довідники!$H$2</f>
        <v>0</v>
      </c>
      <c r="DN254" s="549">
        <f t="shared" si="191"/>
        <v>0</v>
      </c>
      <c r="DO254" s="541" t="str">
        <f t="shared" si="187"/>
        <v xml:space="preserve"> </v>
      </c>
      <c r="DP254" s="556" t="str">
        <f>IF(OR(DO254&lt;Довідники!$J$3, DO254&gt;Довідники!$K$3), "!", "")</f>
        <v>!</v>
      </c>
      <c r="DQ254" s="557"/>
      <c r="DR254" s="558" t="str">
        <f t="shared" si="192"/>
        <v/>
      </c>
      <c r="DS254" s="528"/>
      <c r="DT254" s="555"/>
      <c r="DU254" s="539"/>
      <c r="DV254" s="539"/>
      <c r="DW254" s="540"/>
      <c r="DX254" s="557"/>
      <c r="DY254" s="568"/>
      <c r="DZ254" s="569"/>
      <c r="EA254" s="570"/>
      <c r="ED254" s="91" t="e">
        <f t="shared" ca="1" si="161"/>
        <v>#NAME?</v>
      </c>
      <c r="EE254" s="91" t="e">
        <f t="shared" ca="1" si="162"/>
        <v>#NAME?</v>
      </c>
      <c r="EF254" s="91" t="e">
        <f t="shared" ca="1" si="163"/>
        <v>#NAME?</v>
      </c>
      <c r="EG254" s="91" t="e">
        <f t="shared" ca="1" si="164"/>
        <v>#NAME?</v>
      </c>
      <c r="EH254" s="91" t="e">
        <f t="shared" ca="1" si="165"/>
        <v>#NAME?</v>
      </c>
      <c r="EI254" s="91" t="e">
        <f t="shared" ca="1" si="166"/>
        <v>#NAME?</v>
      </c>
      <c r="EJ254" s="91" t="e">
        <f t="shared" ca="1" si="167"/>
        <v>#NAME?</v>
      </c>
      <c r="EL254" s="207" t="str">
        <f t="shared" ca="1" si="193"/>
        <v/>
      </c>
      <c r="EM254" s="91" t="str">
        <f t="shared" si="188"/>
        <v/>
      </c>
      <c r="EN254" s="91" t="str" cm="1">
        <f t="array" ref="EN254">IF(OR(SUM(ISTEXT(R254:T254)*1,ISNUMBER(W254:X254)*1)&gt;0,SUM(ISTEXT(Y254:AA254)*1,ISNUMBER(AD254:AE254)*1)&gt;0,SUM(ISTEXT(AF254:AH254)*1,ISNUMBER(AK254:AL254)*1)&gt;0,SUM(ISTEXT(AM254:AO254)*1,ISNUMBER(AR254:AS254)*1)&gt;0,SUM(ISTEXT(AT254:AV254)*1,ISNUMBER(AY254:AZ254)*1)&gt;0,SUM(ISTEXT(BA254:BC254)*1,ISNUMBER(BF254:BG254)*1)&gt;0,SUM(ISTEXT(BH254:BJ254)*1,ISNUMBER(BM254:BN254)*1)&gt;0,SUM(ISTEXT(BO254:BQ254)*1,ISNUMBER(BT254:BU254)*1)&gt;0,SUM(ISTEXT(BV254:BX254)*1,ISNUMBER(CA254:CB254)*1)&gt;0,SUM(ISTEXT(CC254:CE254)*1,ISNUMBER(CH254:CI254)*1)&gt;0,SUM(ISTEXT(CJ254:CL254)*1,ISNUMBER(CO254:CP254)*1)&gt;0,SUM(ISTEXT(CQ254:CS254)*1,ISNUMBER(CV254:CW254)*1)&gt;0),"!","")</f>
        <v/>
      </c>
      <c r="EO254" s="91" t="e">
        <f t="shared" ca="1" si="189"/>
        <v>#NAME?</v>
      </c>
      <c r="EP254" s="74" t="e">
        <f t="shared" ca="1" si="168"/>
        <v>#NAME?</v>
      </c>
    </row>
    <row r="255" spans="1:146" hidden="1" x14ac:dyDescent="0.2">
      <c r="A255" s="528" t="e">
        <f ca="1">IF(AND(TRIM($B255)&lt;&gt;"",$E255&lt;&gt;"",$EP255=""),MAX($A$216:A254)+1,"")</f>
        <v>#NAME?</v>
      </c>
      <c r="B255" s="312"/>
      <c r="C255" s="531" t="str">
        <f>IF(ISBLANK(D255)=FALSE,VLOOKUP(D255,Довідники!$B$2:$C$45,2,FALSE),"")</f>
        <v/>
      </c>
      <c r="D255" s="410"/>
      <c r="E255" s="313"/>
      <c r="F255" s="538" t="str">
        <f>_xlfn.CONCAT(IF($X255=Довідники!$E$4,$R$4&amp;",",""),IF($AE255=Довідники!$E$4,$Y$4&amp;",",""),IF($AL255=Довідники!$E$4,$AF$4&amp;",",""),IF($AS255=Довідники!$E$4,$AM$4&amp;",",""),IF($AZ255=Довідники!$E$4,$AT$4&amp;",",""),IF($BG255=Довідники!$E$4,$BA$4&amp;",",""),IF($BN255=Довідники!$E$4,$BH$4&amp;",",""),IF($BU255=Довідники!$E$4,$BO$4&amp;",",""),IF($CB255=Довідники!$E$4,$BV$4&amp;",",""),IF($CI255=Довідники!$E$4,$CC$4&amp;",",""),IF($CP255=Довідники!$E$4,$CJ$4&amp;",",""),IF($CW255=Довідники!$E$4,$CQ$4&amp;",",""),IF($DD255=Довідники!$E$4,$CX$4&amp;",",""),IF($DK255=Довідники!$E$4,$DE$4&amp;",",""))</f>
        <v/>
      </c>
      <c r="G255" s="538" t="str">
        <f>_xlfn.CONCAT(IF($X255=Довідники!$E$3,$R$4&amp;",",""),IF($X255=Довідники!$E$5,$R$4&amp;"*,",""),IF($AE255=Довідники!$E$3,$Y$4&amp;",",""),IF($AE255=Довідники!$E$5,$Y$4&amp;"*,",""),IF($AL255=Довідники!$E$3,$AF$4&amp;",",""),IF($AL255=Довідники!$E$5,$AF$4&amp;"*,",""),IF($AS255=Довідники!$E$3,$AM$4&amp;",",""),IF($AS255=Довідники!$E$5,$AM$4&amp;"*,",""),IF($AZ255=Довідники!$E$3,$AT$4&amp;",",""),IF($AZ255=Довідники!$E$5,$AT$4&amp;"*,",""),IF($BG255=Довідники!$E$3,$BA$4&amp;",",""),IF($BG255=Довідники!$E$5,$BA$4&amp;"*,",""),IF($BN255=Довідники!$E$3,$BH$4&amp;",",""),IF($BN255=Довідники!$E$5,$BH$4&amp;"*,",""),IF($BU255=Довідники!$E$3,$BO$4&amp;",",""),IF($BU255=Довідники!$E$5,$BO$4&amp;"*,",""),IF($CB255=Довідники!$E$3,$BV$4&amp;",",""),IF($CB255=Довідники!$E$5,$BV$4&amp;"*,",""),IF($CI255=Довідники!$E$3,$CC$4&amp;",",""),IF($CI255=Довідники!$E$5,$CC$4&amp;"*,",""),IF($CP255=Довідники!$E$3,$CJ$4&amp;",",""),IF($CP255=Довідники!$E$5,$CJ$4&amp;"*,",""),IF($CW255=Довідники!$E$3,$CQ$4&amp;",",""),IF($CW255=Довідники!$E$5,$CQ$4&amp;"*,",""),IF($DD255=Довідники!$E$3,$CX$4&amp;",",""),IF($DD255=Довідники!$E$5,$CX$4&amp;"*,",""),IF($DK255=Довідники!$E$3,$DE$4&amp;",",""),IF($DK255=Довідники!$E$5,$DE$4&amp;"*,",""))</f>
        <v/>
      </c>
      <c r="H255" s="538" t="str">
        <f>_xlfn.CONCAT(IF($W255=Довідники!$N$4,$R$4&amp;",",""),IF($AD255=Довідники!$N$4,$Y$4&amp;",",""),IF($AK255=Довідники!$N$4,$AF$4&amp;",",""),IF($AR255=Довідники!$N$4,$AM$4&amp;",",""),IF($AY255=Довідники!$N$4,$AT$4&amp;",",""),IF($BF255=Довідники!$N$4,$BA$4&amp;",",""),IF($BM255=Довідники!$N$4,$BH$4&amp;",",""),IF($BT255=Довідники!$N$4,$BO$4&amp;",",""),IF($CA255=Довідники!$N$4,$BV$4&amp;",",""),IF($CH255=Довідники!$N$4,$CC$4&amp;",",""),IF($CO255=Довідники!$N$4,$CJ$4&amp;",",""),IF($CV255=Довідники!$N$4,$CQ$4&amp;",",""),IF($DC255=Довідники!$N$4,$CX$4&amp;",",""),IF($DJ255=Довідники!$N$4,$DE$4&amp;",",""))</f>
        <v/>
      </c>
      <c r="I255" s="538" t="str">
        <f>_xlfn.CONCAT(IF($W255=Довідники!$N$3,$R$4&amp;",",""),IF($AD255=Довідники!$N$3,$Y$4&amp;",",""),IF($AK255=Довідники!$N$3,$AF$4&amp;",",""),IF($AR255=Довідники!$N$3,$AM$4&amp;",",""),IF($AY255=Довідники!$N$3,$AT$4&amp;",",""),IF($BF255=Довідники!$N$3,$BA$4&amp;",",""),IF($BM255=Довідники!$N$3,$BH$4&amp;",",""),IF($BT255=Довідники!$N$3,$BO$4&amp;",",""),IF($CA255=Довідники!$N$3,$BV$4&amp;",",""),IF($CH255=Довідники!$N$3,$CC$4&amp;",",""),IF($CO255=Довідники!$N$3,$CJ$4&amp;",",""),IF($CV255=Довідники!$N$3,$CQ$4&amp;",",""),IF($DC255=Довідники!$N$3,$CX$4&amp;",",""),IF($DJ255=Довідники!$N$3,$DE$4&amp;",",""))</f>
        <v/>
      </c>
      <c r="J255" s="538"/>
      <c r="K255" s="538"/>
      <c r="L255" s="538">
        <f t="shared" ca="1" si="156"/>
        <v>0</v>
      </c>
      <c r="M255" s="539">
        <f t="shared" ca="1" si="157"/>
        <v>0</v>
      </c>
      <c r="N255" s="539">
        <f t="shared" ca="1" si="158"/>
        <v>0</v>
      </c>
      <c r="O255" s="540">
        <f t="shared" ca="1" si="159"/>
        <v>0</v>
      </c>
      <c r="P255" s="541" t="str">
        <f t="shared" si="160"/>
        <v/>
      </c>
      <c r="Q255" s="542" t="str">
        <f>IF(IF(TRIM(P255)="",FALSE,OR($P255&lt;Довідники!$J$8,$P255&gt;Довідники!$K$8)),"!","")</f>
        <v/>
      </c>
      <c r="R255" s="172"/>
      <c r="S255" s="169"/>
      <c r="T255" s="169"/>
      <c r="U255" s="549">
        <f t="shared" si="173"/>
        <v>0</v>
      </c>
      <c r="V255" s="539"/>
      <c r="W255" s="175"/>
      <c r="X255" s="176"/>
      <c r="Y255" s="172"/>
      <c r="Z255" s="169"/>
      <c r="AA255" s="169"/>
      <c r="AB255" s="549">
        <f t="shared" si="174"/>
        <v>0</v>
      </c>
      <c r="AC255" s="539"/>
      <c r="AD255" s="175"/>
      <c r="AE255" s="176"/>
      <c r="AF255" s="172"/>
      <c r="AG255" s="169"/>
      <c r="AH255" s="169"/>
      <c r="AI255" s="549">
        <f t="shared" si="175"/>
        <v>0</v>
      </c>
      <c r="AJ255" s="539"/>
      <c r="AK255" s="175"/>
      <c r="AL255" s="176"/>
      <c r="AM255" s="172"/>
      <c r="AN255" s="169"/>
      <c r="AO255" s="169"/>
      <c r="AP255" s="549">
        <f t="shared" si="176"/>
        <v>0</v>
      </c>
      <c r="AQ255" s="539"/>
      <c r="AR255" s="175"/>
      <c r="AS255" s="176"/>
      <c r="AT255" s="172"/>
      <c r="AU255" s="169"/>
      <c r="AV255" s="169"/>
      <c r="AW255" s="549">
        <f t="shared" si="177"/>
        <v>0</v>
      </c>
      <c r="AX255" s="539"/>
      <c r="AY255" s="175"/>
      <c r="AZ255" s="176"/>
      <c r="BA255" s="172"/>
      <c r="BB255" s="169"/>
      <c r="BC255" s="169"/>
      <c r="BD255" s="549">
        <f t="shared" si="178"/>
        <v>0</v>
      </c>
      <c r="BE255" s="539"/>
      <c r="BF255" s="175"/>
      <c r="BG255" s="176"/>
      <c r="BH255" s="172"/>
      <c r="BI255" s="169"/>
      <c r="BJ255" s="169"/>
      <c r="BK255" s="549">
        <f t="shared" si="179"/>
        <v>0</v>
      </c>
      <c r="BL255" s="539"/>
      <c r="BM255" s="175"/>
      <c r="BN255" s="176"/>
      <c r="BO255" s="172"/>
      <c r="BP255" s="169"/>
      <c r="BQ255" s="169"/>
      <c r="BR255" s="549">
        <f t="shared" si="180"/>
        <v>0</v>
      </c>
      <c r="BS255" s="539"/>
      <c r="BT255" s="175"/>
      <c r="BU255" s="176"/>
      <c r="BV255" s="172"/>
      <c r="BW255" s="169"/>
      <c r="BX255" s="169"/>
      <c r="BY255" s="549">
        <f t="shared" si="181"/>
        <v>0</v>
      </c>
      <c r="BZ255" s="539"/>
      <c r="CA255" s="175"/>
      <c r="CB255" s="176"/>
      <c r="CC255" s="172"/>
      <c r="CD255" s="169"/>
      <c r="CE255" s="169"/>
      <c r="CF255" s="549">
        <f t="shared" si="182"/>
        <v>0</v>
      </c>
      <c r="CG255" s="539"/>
      <c r="CH255" s="175"/>
      <c r="CI255" s="176"/>
      <c r="CJ255" s="172"/>
      <c r="CK255" s="169"/>
      <c r="CL255" s="169"/>
      <c r="CM255" s="549">
        <f t="shared" si="183"/>
        <v>0</v>
      </c>
      <c r="CN255" s="539"/>
      <c r="CO255" s="175"/>
      <c r="CP255" s="176"/>
      <c r="CQ255" s="172"/>
      <c r="CR255" s="169"/>
      <c r="CS255" s="169"/>
      <c r="CT255" s="549">
        <f t="shared" si="184"/>
        <v>0</v>
      </c>
      <c r="CU255" s="539"/>
      <c r="CV255" s="175"/>
      <c r="CW255" s="176"/>
      <c r="CX255" s="361"/>
      <c r="CY255" s="108"/>
      <c r="CZ255" s="108"/>
      <c r="DA255" s="549">
        <f t="shared" si="185"/>
        <v>0</v>
      </c>
      <c r="DB255" s="539"/>
      <c r="DC255" s="439"/>
      <c r="DD255" s="439"/>
      <c r="DE255" s="108"/>
      <c r="DF255" s="108"/>
      <c r="DG255" s="108"/>
      <c r="DH255" s="549">
        <f t="shared" si="186"/>
        <v>0</v>
      </c>
      <c r="DI255" s="539"/>
      <c r="DJ255" s="439"/>
      <c r="DK255" s="440"/>
      <c r="DL255" s="555">
        <f t="shared" ca="1" si="190"/>
        <v>0</v>
      </c>
      <c r="DM255" s="539">
        <f>DN255*Довідники!$H$2</f>
        <v>0</v>
      </c>
      <c r="DN255" s="549">
        <f t="shared" si="191"/>
        <v>0</v>
      </c>
      <c r="DO255" s="541" t="str">
        <f t="shared" si="187"/>
        <v xml:space="preserve"> </v>
      </c>
      <c r="DP255" s="556" t="str">
        <f>IF(OR(DO255&lt;Довідники!$J$3, DO255&gt;Довідники!$K$3), "!", "")</f>
        <v>!</v>
      </c>
      <c r="DQ255" s="557"/>
      <c r="DR255" s="558" t="str">
        <f t="shared" si="192"/>
        <v/>
      </c>
      <c r="DS255" s="528"/>
      <c r="DT255" s="555"/>
      <c r="DU255" s="539"/>
      <c r="DV255" s="539"/>
      <c r="DW255" s="540"/>
      <c r="DX255" s="557"/>
      <c r="DY255" s="568"/>
      <c r="DZ255" s="569"/>
      <c r="EA255" s="570"/>
      <c r="ED255" s="91" t="e">
        <f t="shared" ca="1" si="161"/>
        <v>#NAME?</v>
      </c>
      <c r="EE255" s="91" t="e">
        <f t="shared" ca="1" si="162"/>
        <v>#NAME?</v>
      </c>
      <c r="EF255" s="91" t="e">
        <f t="shared" ca="1" si="163"/>
        <v>#NAME?</v>
      </c>
      <c r="EG255" s="91" t="e">
        <f t="shared" ca="1" si="164"/>
        <v>#NAME?</v>
      </c>
      <c r="EH255" s="91" t="e">
        <f t="shared" ca="1" si="165"/>
        <v>#NAME?</v>
      </c>
      <c r="EI255" s="91" t="e">
        <f t="shared" ca="1" si="166"/>
        <v>#NAME?</v>
      </c>
      <c r="EJ255" s="91" t="e">
        <f t="shared" ca="1" si="167"/>
        <v>#NAME?</v>
      </c>
      <c r="EL255" s="207" t="str">
        <f t="shared" ca="1" si="193"/>
        <v/>
      </c>
      <c r="EM255" s="91" t="str">
        <f t="shared" si="188"/>
        <v/>
      </c>
      <c r="EN255" s="91" t="str" cm="1">
        <f t="array" ref="EN255">IF(OR(SUM(ISTEXT(R255:T255)*1,ISNUMBER(W255:X255)*1)&gt;0,SUM(ISTEXT(Y255:AA255)*1,ISNUMBER(AD255:AE255)*1)&gt;0,SUM(ISTEXT(AF255:AH255)*1,ISNUMBER(AK255:AL255)*1)&gt;0,SUM(ISTEXT(AM255:AO255)*1,ISNUMBER(AR255:AS255)*1)&gt;0,SUM(ISTEXT(AT255:AV255)*1,ISNUMBER(AY255:AZ255)*1)&gt;0,SUM(ISTEXT(BA255:BC255)*1,ISNUMBER(BF255:BG255)*1)&gt;0,SUM(ISTEXT(BH255:BJ255)*1,ISNUMBER(BM255:BN255)*1)&gt;0,SUM(ISTEXT(BO255:BQ255)*1,ISNUMBER(BT255:BU255)*1)&gt;0,SUM(ISTEXT(BV255:BX255)*1,ISNUMBER(CA255:CB255)*1)&gt;0,SUM(ISTEXT(CC255:CE255)*1,ISNUMBER(CH255:CI255)*1)&gt;0,SUM(ISTEXT(CJ255:CL255)*1,ISNUMBER(CO255:CP255)*1)&gt;0,SUM(ISTEXT(CQ255:CS255)*1,ISNUMBER(CV255:CW255)*1)&gt;0),"!","")</f>
        <v/>
      </c>
      <c r="EO255" s="91" t="e">
        <f t="shared" ca="1" si="189"/>
        <v>#NAME?</v>
      </c>
      <c r="EP255" s="74" t="e">
        <f t="shared" ca="1" si="168"/>
        <v>#NAME?</v>
      </c>
    </row>
    <row r="256" spans="1:146" hidden="1" x14ac:dyDescent="0.2">
      <c r="A256" s="528" t="e">
        <f ca="1">IF(AND(TRIM($B256)&lt;&gt;"",$E256&lt;&gt;"",$EP256=""),MAX($A$216:A255)+1,"")</f>
        <v>#NAME?</v>
      </c>
      <c r="B256" s="312"/>
      <c r="C256" s="531" t="str">
        <f>IF(ISBLANK(D256)=FALSE,VLOOKUP(D256,Довідники!$B$2:$C$45,2,FALSE),"")</f>
        <v/>
      </c>
      <c r="D256" s="410"/>
      <c r="E256" s="313"/>
      <c r="F256" s="538" t="str">
        <f>_xlfn.CONCAT(IF($X256=Довідники!$E$4,$R$4&amp;",",""),IF($AE256=Довідники!$E$4,$Y$4&amp;",",""),IF($AL256=Довідники!$E$4,$AF$4&amp;",",""),IF($AS256=Довідники!$E$4,$AM$4&amp;",",""),IF($AZ256=Довідники!$E$4,$AT$4&amp;",",""),IF($BG256=Довідники!$E$4,$BA$4&amp;",",""),IF($BN256=Довідники!$E$4,$BH$4&amp;",",""),IF($BU256=Довідники!$E$4,$BO$4&amp;",",""),IF($CB256=Довідники!$E$4,$BV$4&amp;",",""),IF($CI256=Довідники!$E$4,$CC$4&amp;",",""),IF($CP256=Довідники!$E$4,$CJ$4&amp;",",""),IF($CW256=Довідники!$E$4,$CQ$4&amp;",",""),IF($DD256=Довідники!$E$4,$CX$4&amp;",",""),IF($DK256=Довідники!$E$4,$DE$4&amp;",",""))</f>
        <v/>
      </c>
      <c r="G256" s="538" t="str">
        <f>_xlfn.CONCAT(IF($X256=Довідники!$E$3,$R$4&amp;",",""),IF($X256=Довідники!$E$5,$R$4&amp;"*,",""),IF($AE256=Довідники!$E$3,$Y$4&amp;",",""),IF($AE256=Довідники!$E$5,$Y$4&amp;"*,",""),IF($AL256=Довідники!$E$3,$AF$4&amp;",",""),IF($AL256=Довідники!$E$5,$AF$4&amp;"*,",""),IF($AS256=Довідники!$E$3,$AM$4&amp;",",""),IF($AS256=Довідники!$E$5,$AM$4&amp;"*,",""),IF($AZ256=Довідники!$E$3,$AT$4&amp;",",""),IF($AZ256=Довідники!$E$5,$AT$4&amp;"*,",""),IF($BG256=Довідники!$E$3,$BA$4&amp;",",""),IF($BG256=Довідники!$E$5,$BA$4&amp;"*,",""),IF($BN256=Довідники!$E$3,$BH$4&amp;",",""),IF($BN256=Довідники!$E$5,$BH$4&amp;"*,",""),IF($BU256=Довідники!$E$3,$BO$4&amp;",",""),IF($BU256=Довідники!$E$5,$BO$4&amp;"*,",""),IF($CB256=Довідники!$E$3,$BV$4&amp;",",""),IF($CB256=Довідники!$E$5,$BV$4&amp;"*,",""),IF($CI256=Довідники!$E$3,$CC$4&amp;",",""),IF($CI256=Довідники!$E$5,$CC$4&amp;"*,",""),IF($CP256=Довідники!$E$3,$CJ$4&amp;",",""),IF($CP256=Довідники!$E$5,$CJ$4&amp;"*,",""),IF($CW256=Довідники!$E$3,$CQ$4&amp;",",""),IF($CW256=Довідники!$E$5,$CQ$4&amp;"*,",""),IF($DD256=Довідники!$E$3,$CX$4&amp;",",""),IF($DD256=Довідники!$E$5,$CX$4&amp;"*,",""),IF($DK256=Довідники!$E$3,$DE$4&amp;",",""),IF($DK256=Довідники!$E$5,$DE$4&amp;"*,",""))</f>
        <v/>
      </c>
      <c r="H256" s="538" t="str">
        <f>_xlfn.CONCAT(IF($W256=Довідники!$N$4,$R$4&amp;",",""),IF($AD256=Довідники!$N$4,$Y$4&amp;",",""),IF($AK256=Довідники!$N$4,$AF$4&amp;",",""),IF($AR256=Довідники!$N$4,$AM$4&amp;",",""),IF($AY256=Довідники!$N$4,$AT$4&amp;",",""),IF($BF256=Довідники!$N$4,$BA$4&amp;",",""),IF($BM256=Довідники!$N$4,$BH$4&amp;",",""),IF($BT256=Довідники!$N$4,$BO$4&amp;",",""),IF($CA256=Довідники!$N$4,$BV$4&amp;",",""),IF($CH256=Довідники!$N$4,$CC$4&amp;",",""),IF($CO256=Довідники!$N$4,$CJ$4&amp;",",""),IF($CV256=Довідники!$N$4,$CQ$4&amp;",",""),IF($DC256=Довідники!$N$4,$CX$4&amp;",",""),IF($DJ256=Довідники!$N$4,$DE$4&amp;",",""))</f>
        <v/>
      </c>
      <c r="I256" s="538" t="str">
        <f>_xlfn.CONCAT(IF($W256=Довідники!$N$3,$R$4&amp;",",""),IF($AD256=Довідники!$N$3,$Y$4&amp;",",""),IF($AK256=Довідники!$N$3,$AF$4&amp;",",""),IF($AR256=Довідники!$N$3,$AM$4&amp;",",""),IF($AY256=Довідники!$N$3,$AT$4&amp;",",""),IF($BF256=Довідники!$N$3,$BA$4&amp;",",""),IF($BM256=Довідники!$N$3,$BH$4&amp;",",""),IF($BT256=Довідники!$N$3,$BO$4&amp;",",""),IF($CA256=Довідники!$N$3,$BV$4&amp;",",""),IF($CH256=Довідники!$N$3,$CC$4&amp;",",""),IF($CO256=Довідники!$N$3,$CJ$4&amp;",",""),IF($CV256=Довідники!$N$3,$CQ$4&amp;",",""),IF($DC256=Довідники!$N$3,$CX$4&amp;",",""),IF($DJ256=Довідники!$N$3,$DE$4&amp;",",""))</f>
        <v/>
      </c>
      <c r="J256" s="538"/>
      <c r="K256" s="538"/>
      <c r="L256" s="538">
        <f t="shared" ca="1" si="156"/>
        <v>0</v>
      </c>
      <c r="M256" s="539">
        <f t="shared" ca="1" si="157"/>
        <v>0</v>
      </c>
      <c r="N256" s="539">
        <f t="shared" ca="1" si="158"/>
        <v>0</v>
      </c>
      <c r="O256" s="540">
        <f t="shared" ca="1" si="159"/>
        <v>0</v>
      </c>
      <c r="P256" s="541" t="str">
        <f t="shared" si="160"/>
        <v/>
      </c>
      <c r="Q256" s="542" t="str">
        <f>IF(IF(TRIM(P256)="",FALSE,OR($P256&lt;Довідники!$J$8,$P256&gt;Довідники!$K$8)),"!","")</f>
        <v/>
      </c>
      <c r="R256" s="172"/>
      <c r="S256" s="169"/>
      <c r="T256" s="169"/>
      <c r="U256" s="549">
        <f t="shared" si="173"/>
        <v>0</v>
      </c>
      <c r="V256" s="539"/>
      <c r="W256" s="175"/>
      <c r="X256" s="176"/>
      <c r="Y256" s="172"/>
      <c r="Z256" s="169"/>
      <c r="AA256" s="169"/>
      <c r="AB256" s="549">
        <f t="shared" si="174"/>
        <v>0</v>
      </c>
      <c r="AC256" s="539"/>
      <c r="AD256" s="175"/>
      <c r="AE256" s="176"/>
      <c r="AF256" s="172"/>
      <c r="AG256" s="169"/>
      <c r="AH256" s="169"/>
      <c r="AI256" s="549">
        <f t="shared" si="175"/>
        <v>0</v>
      </c>
      <c r="AJ256" s="539"/>
      <c r="AK256" s="175"/>
      <c r="AL256" s="176"/>
      <c r="AM256" s="172"/>
      <c r="AN256" s="169"/>
      <c r="AO256" s="169"/>
      <c r="AP256" s="549">
        <f t="shared" si="176"/>
        <v>0</v>
      </c>
      <c r="AQ256" s="539"/>
      <c r="AR256" s="175"/>
      <c r="AS256" s="176"/>
      <c r="AT256" s="172"/>
      <c r="AU256" s="169"/>
      <c r="AV256" s="169"/>
      <c r="AW256" s="549">
        <f t="shared" si="177"/>
        <v>0</v>
      </c>
      <c r="AX256" s="539"/>
      <c r="AY256" s="175"/>
      <c r="AZ256" s="176"/>
      <c r="BA256" s="172"/>
      <c r="BB256" s="169"/>
      <c r="BC256" s="169"/>
      <c r="BD256" s="549">
        <f t="shared" si="178"/>
        <v>0</v>
      </c>
      <c r="BE256" s="539"/>
      <c r="BF256" s="175"/>
      <c r="BG256" s="176"/>
      <c r="BH256" s="172"/>
      <c r="BI256" s="169"/>
      <c r="BJ256" s="169"/>
      <c r="BK256" s="549">
        <f t="shared" si="179"/>
        <v>0</v>
      </c>
      <c r="BL256" s="539"/>
      <c r="BM256" s="175"/>
      <c r="BN256" s="176"/>
      <c r="BO256" s="172"/>
      <c r="BP256" s="169"/>
      <c r="BQ256" s="169"/>
      <c r="BR256" s="549">
        <f t="shared" si="180"/>
        <v>0</v>
      </c>
      <c r="BS256" s="539"/>
      <c r="BT256" s="175"/>
      <c r="BU256" s="176"/>
      <c r="BV256" s="172"/>
      <c r="BW256" s="169"/>
      <c r="BX256" s="169"/>
      <c r="BY256" s="549">
        <f t="shared" si="181"/>
        <v>0</v>
      </c>
      <c r="BZ256" s="539"/>
      <c r="CA256" s="175"/>
      <c r="CB256" s="176"/>
      <c r="CC256" s="172"/>
      <c r="CD256" s="169"/>
      <c r="CE256" s="169"/>
      <c r="CF256" s="549">
        <f t="shared" si="182"/>
        <v>0</v>
      </c>
      <c r="CG256" s="539"/>
      <c r="CH256" s="175"/>
      <c r="CI256" s="176"/>
      <c r="CJ256" s="172"/>
      <c r="CK256" s="169"/>
      <c r="CL256" s="169"/>
      <c r="CM256" s="549">
        <f t="shared" si="183"/>
        <v>0</v>
      </c>
      <c r="CN256" s="539"/>
      <c r="CO256" s="175"/>
      <c r="CP256" s="176"/>
      <c r="CQ256" s="172"/>
      <c r="CR256" s="169"/>
      <c r="CS256" s="169"/>
      <c r="CT256" s="549">
        <f t="shared" si="184"/>
        <v>0</v>
      </c>
      <c r="CU256" s="539"/>
      <c r="CV256" s="175"/>
      <c r="CW256" s="176"/>
      <c r="CX256" s="361"/>
      <c r="CY256" s="108"/>
      <c r="CZ256" s="108"/>
      <c r="DA256" s="549">
        <f t="shared" si="185"/>
        <v>0</v>
      </c>
      <c r="DB256" s="539"/>
      <c r="DC256" s="439"/>
      <c r="DD256" s="439"/>
      <c r="DE256" s="108"/>
      <c r="DF256" s="108"/>
      <c r="DG256" s="108"/>
      <c r="DH256" s="549">
        <f t="shared" si="186"/>
        <v>0</v>
      </c>
      <c r="DI256" s="539"/>
      <c r="DJ256" s="439"/>
      <c r="DK256" s="440"/>
      <c r="DL256" s="555">
        <f t="shared" ca="1" si="190"/>
        <v>0</v>
      </c>
      <c r="DM256" s="539">
        <f>DN256*Довідники!$H$2</f>
        <v>0</v>
      </c>
      <c r="DN256" s="549">
        <f t="shared" si="191"/>
        <v>0</v>
      </c>
      <c r="DO256" s="541" t="str">
        <f t="shared" si="187"/>
        <v xml:space="preserve"> </v>
      </c>
      <c r="DP256" s="556" t="str">
        <f>IF(OR(DO256&lt;Довідники!$J$3, DO256&gt;Довідники!$K$3), "!", "")</f>
        <v>!</v>
      </c>
      <c r="DQ256" s="557"/>
      <c r="DR256" s="558" t="str">
        <f t="shared" si="192"/>
        <v/>
      </c>
      <c r="DS256" s="528"/>
      <c r="DT256" s="555"/>
      <c r="DU256" s="539"/>
      <c r="DV256" s="539"/>
      <c r="DW256" s="540"/>
      <c r="DX256" s="557"/>
      <c r="DY256" s="568"/>
      <c r="DZ256" s="569"/>
      <c r="EA256" s="570"/>
      <c r="ED256" s="91" t="e">
        <f t="shared" ca="1" si="161"/>
        <v>#NAME?</v>
      </c>
      <c r="EE256" s="91" t="e">
        <f t="shared" ca="1" si="162"/>
        <v>#NAME?</v>
      </c>
      <c r="EF256" s="91" t="e">
        <f t="shared" ca="1" si="163"/>
        <v>#NAME?</v>
      </c>
      <c r="EG256" s="91" t="e">
        <f t="shared" ca="1" si="164"/>
        <v>#NAME?</v>
      </c>
      <c r="EH256" s="91" t="e">
        <f t="shared" ca="1" si="165"/>
        <v>#NAME?</v>
      </c>
      <c r="EI256" s="91" t="e">
        <f t="shared" ca="1" si="166"/>
        <v>#NAME?</v>
      </c>
      <c r="EJ256" s="91" t="e">
        <f t="shared" ca="1" si="167"/>
        <v>#NAME?</v>
      </c>
      <c r="EL256" s="207" t="str">
        <f t="shared" ca="1" si="193"/>
        <v/>
      </c>
      <c r="EM256" s="91" t="str">
        <f t="shared" si="188"/>
        <v/>
      </c>
      <c r="EN256" s="91" t="str" cm="1">
        <f t="array" ref="EN256">IF(OR(SUM(ISTEXT(R256:T256)*1,ISNUMBER(W256:X256)*1)&gt;0,SUM(ISTEXT(Y256:AA256)*1,ISNUMBER(AD256:AE256)*1)&gt;0,SUM(ISTEXT(AF256:AH256)*1,ISNUMBER(AK256:AL256)*1)&gt;0,SUM(ISTEXT(AM256:AO256)*1,ISNUMBER(AR256:AS256)*1)&gt;0,SUM(ISTEXT(AT256:AV256)*1,ISNUMBER(AY256:AZ256)*1)&gt;0,SUM(ISTEXT(BA256:BC256)*1,ISNUMBER(BF256:BG256)*1)&gt;0,SUM(ISTEXT(BH256:BJ256)*1,ISNUMBER(BM256:BN256)*1)&gt;0,SUM(ISTEXT(BO256:BQ256)*1,ISNUMBER(BT256:BU256)*1)&gt;0,SUM(ISTEXT(BV256:BX256)*1,ISNUMBER(CA256:CB256)*1)&gt;0,SUM(ISTEXT(CC256:CE256)*1,ISNUMBER(CH256:CI256)*1)&gt;0,SUM(ISTEXT(CJ256:CL256)*1,ISNUMBER(CO256:CP256)*1)&gt;0,SUM(ISTEXT(CQ256:CS256)*1,ISNUMBER(CV256:CW256)*1)&gt;0),"!","")</f>
        <v/>
      </c>
      <c r="EO256" s="91" t="e">
        <f t="shared" ca="1" si="189"/>
        <v>#NAME?</v>
      </c>
      <c r="EP256" s="74" t="e">
        <f t="shared" ca="1" si="168"/>
        <v>#NAME?</v>
      </c>
    </row>
    <row r="257" spans="1:146" hidden="1" x14ac:dyDescent="0.2">
      <c r="A257" s="528" t="e">
        <f ca="1">IF(AND(TRIM($B257)&lt;&gt;"",$E257&lt;&gt;"",$EP257=""),MAX($A$216:A256)+1,"")</f>
        <v>#NAME?</v>
      </c>
      <c r="B257" s="312"/>
      <c r="C257" s="531" t="str">
        <f>IF(ISBLANK(D257)=FALSE,VLOOKUP(D257,Довідники!$B$2:$C$45,2,FALSE),"")</f>
        <v/>
      </c>
      <c r="D257" s="410"/>
      <c r="E257" s="313"/>
      <c r="F257" s="538" t="str">
        <f>_xlfn.CONCAT(IF($X257=Довідники!$E$4,$R$4&amp;",",""),IF($AE257=Довідники!$E$4,$Y$4&amp;",",""),IF($AL257=Довідники!$E$4,$AF$4&amp;",",""),IF($AS257=Довідники!$E$4,$AM$4&amp;",",""),IF($AZ257=Довідники!$E$4,$AT$4&amp;",",""),IF($BG257=Довідники!$E$4,$BA$4&amp;",",""),IF($BN257=Довідники!$E$4,$BH$4&amp;",",""),IF($BU257=Довідники!$E$4,$BO$4&amp;",",""),IF($CB257=Довідники!$E$4,$BV$4&amp;",",""),IF($CI257=Довідники!$E$4,$CC$4&amp;",",""),IF($CP257=Довідники!$E$4,$CJ$4&amp;",",""),IF($CW257=Довідники!$E$4,$CQ$4&amp;",",""),IF($DD257=Довідники!$E$4,$CX$4&amp;",",""),IF($DK257=Довідники!$E$4,$DE$4&amp;",",""))</f>
        <v/>
      </c>
      <c r="G257" s="538" t="str">
        <f>_xlfn.CONCAT(IF($X257=Довідники!$E$3,$R$4&amp;",",""),IF($X257=Довідники!$E$5,$R$4&amp;"*,",""),IF($AE257=Довідники!$E$3,$Y$4&amp;",",""),IF($AE257=Довідники!$E$5,$Y$4&amp;"*,",""),IF($AL257=Довідники!$E$3,$AF$4&amp;",",""),IF($AL257=Довідники!$E$5,$AF$4&amp;"*,",""),IF($AS257=Довідники!$E$3,$AM$4&amp;",",""),IF($AS257=Довідники!$E$5,$AM$4&amp;"*,",""),IF($AZ257=Довідники!$E$3,$AT$4&amp;",",""),IF($AZ257=Довідники!$E$5,$AT$4&amp;"*,",""),IF($BG257=Довідники!$E$3,$BA$4&amp;",",""),IF($BG257=Довідники!$E$5,$BA$4&amp;"*,",""),IF($BN257=Довідники!$E$3,$BH$4&amp;",",""),IF($BN257=Довідники!$E$5,$BH$4&amp;"*,",""),IF($BU257=Довідники!$E$3,$BO$4&amp;",",""),IF($BU257=Довідники!$E$5,$BO$4&amp;"*,",""),IF($CB257=Довідники!$E$3,$BV$4&amp;",",""),IF($CB257=Довідники!$E$5,$BV$4&amp;"*,",""),IF($CI257=Довідники!$E$3,$CC$4&amp;",",""),IF($CI257=Довідники!$E$5,$CC$4&amp;"*,",""),IF($CP257=Довідники!$E$3,$CJ$4&amp;",",""),IF($CP257=Довідники!$E$5,$CJ$4&amp;"*,",""),IF($CW257=Довідники!$E$3,$CQ$4&amp;",",""),IF($CW257=Довідники!$E$5,$CQ$4&amp;"*,",""),IF($DD257=Довідники!$E$3,$CX$4&amp;",",""),IF($DD257=Довідники!$E$5,$CX$4&amp;"*,",""),IF($DK257=Довідники!$E$3,$DE$4&amp;",",""),IF($DK257=Довідники!$E$5,$DE$4&amp;"*,",""))</f>
        <v/>
      </c>
      <c r="H257" s="538" t="str">
        <f>_xlfn.CONCAT(IF($W257=Довідники!$N$4,$R$4&amp;",",""),IF($AD257=Довідники!$N$4,$Y$4&amp;",",""),IF($AK257=Довідники!$N$4,$AF$4&amp;",",""),IF($AR257=Довідники!$N$4,$AM$4&amp;",",""),IF($AY257=Довідники!$N$4,$AT$4&amp;",",""),IF($BF257=Довідники!$N$4,$BA$4&amp;",",""),IF($BM257=Довідники!$N$4,$BH$4&amp;",",""),IF($BT257=Довідники!$N$4,$BO$4&amp;",",""),IF($CA257=Довідники!$N$4,$BV$4&amp;",",""),IF($CH257=Довідники!$N$4,$CC$4&amp;",",""),IF($CO257=Довідники!$N$4,$CJ$4&amp;",",""),IF($CV257=Довідники!$N$4,$CQ$4&amp;",",""),IF($DC257=Довідники!$N$4,$CX$4&amp;",",""),IF($DJ257=Довідники!$N$4,$DE$4&amp;",",""))</f>
        <v/>
      </c>
      <c r="I257" s="538" t="str">
        <f>_xlfn.CONCAT(IF($W257=Довідники!$N$3,$R$4&amp;",",""),IF($AD257=Довідники!$N$3,$Y$4&amp;",",""),IF($AK257=Довідники!$N$3,$AF$4&amp;",",""),IF($AR257=Довідники!$N$3,$AM$4&amp;",",""),IF($AY257=Довідники!$N$3,$AT$4&amp;",",""),IF($BF257=Довідники!$N$3,$BA$4&amp;",",""),IF($BM257=Довідники!$N$3,$BH$4&amp;",",""),IF($BT257=Довідники!$N$3,$BO$4&amp;",",""),IF($CA257=Довідники!$N$3,$BV$4&amp;",",""),IF($CH257=Довідники!$N$3,$CC$4&amp;",",""),IF($CO257=Довідники!$N$3,$CJ$4&amp;",",""),IF($CV257=Довідники!$N$3,$CQ$4&amp;",",""),IF($DC257=Довідники!$N$3,$CX$4&amp;",",""),IF($DJ257=Довідники!$N$3,$DE$4&amp;",",""))</f>
        <v/>
      </c>
      <c r="J257" s="538"/>
      <c r="K257" s="538"/>
      <c r="L257" s="538">
        <f t="shared" ca="1" si="156"/>
        <v>0</v>
      </c>
      <c r="M257" s="539">
        <f t="shared" ca="1" si="157"/>
        <v>0</v>
      </c>
      <c r="N257" s="539">
        <f t="shared" ca="1" si="158"/>
        <v>0</v>
      </c>
      <c r="O257" s="540">
        <f t="shared" ca="1" si="159"/>
        <v>0</v>
      </c>
      <c r="P257" s="541" t="str">
        <f t="shared" si="160"/>
        <v/>
      </c>
      <c r="Q257" s="542" t="str">
        <f>IF(IF(TRIM(P257)="",FALSE,OR($P257&lt;Довідники!$J$8,$P257&gt;Довідники!$K$8)),"!","")</f>
        <v/>
      </c>
      <c r="R257" s="172"/>
      <c r="S257" s="169"/>
      <c r="T257" s="169"/>
      <c r="U257" s="549">
        <f t="shared" si="173"/>
        <v>0</v>
      </c>
      <c r="V257" s="539"/>
      <c r="W257" s="175"/>
      <c r="X257" s="176"/>
      <c r="Y257" s="172"/>
      <c r="Z257" s="169"/>
      <c r="AA257" s="169"/>
      <c r="AB257" s="549">
        <f t="shared" si="174"/>
        <v>0</v>
      </c>
      <c r="AC257" s="539"/>
      <c r="AD257" s="175"/>
      <c r="AE257" s="176"/>
      <c r="AF257" s="172"/>
      <c r="AG257" s="169"/>
      <c r="AH257" s="169"/>
      <c r="AI257" s="549">
        <f t="shared" si="175"/>
        <v>0</v>
      </c>
      <c r="AJ257" s="539"/>
      <c r="AK257" s="175"/>
      <c r="AL257" s="176"/>
      <c r="AM257" s="172"/>
      <c r="AN257" s="169"/>
      <c r="AO257" s="169"/>
      <c r="AP257" s="549">
        <f t="shared" si="176"/>
        <v>0</v>
      </c>
      <c r="AQ257" s="539"/>
      <c r="AR257" s="175"/>
      <c r="AS257" s="176"/>
      <c r="AT257" s="172"/>
      <c r="AU257" s="169"/>
      <c r="AV257" s="169"/>
      <c r="AW257" s="549">
        <f t="shared" si="177"/>
        <v>0</v>
      </c>
      <c r="AX257" s="539"/>
      <c r="AY257" s="175"/>
      <c r="AZ257" s="176"/>
      <c r="BA257" s="172"/>
      <c r="BB257" s="169"/>
      <c r="BC257" s="169"/>
      <c r="BD257" s="549">
        <f t="shared" si="178"/>
        <v>0</v>
      </c>
      <c r="BE257" s="539"/>
      <c r="BF257" s="175"/>
      <c r="BG257" s="176"/>
      <c r="BH257" s="172"/>
      <c r="BI257" s="169"/>
      <c r="BJ257" s="169"/>
      <c r="BK257" s="549">
        <f t="shared" si="179"/>
        <v>0</v>
      </c>
      <c r="BL257" s="539"/>
      <c r="BM257" s="175"/>
      <c r="BN257" s="176"/>
      <c r="BO257" s="172"/>
      <c r="BP257" s="169"/>
      <c r="BQ257" s="169"/>
      <c r="BR257" s="549">
        <f t="shared" si="180"/>
        <v>0</v>
      </c>
      <c r="BS257" s="539"/>
      <c r="BT257" s="175"/>
      <c r="BU257" s="176"/>
      <c r="BV257" s="172"/>
      <c r="BW257" s="169"/>
      <c r="BX257" s="169"/>
      <c r="BY257" s="549">
        <f t="shared" si="181"/>
        <v>0</v>
      </c>
      <c r="BZ257" s="539"/>
      <c r="CA257" s="175"/>
      <c r="CB257" s="176"/>
      <c r="CC257" s="172"/>
      <c r="CD257" s="169"/>
      <c r="CE257" s="169"/>
      <c r="CF257" s="549">
        <f t="shared" si="182"/>
        <v>0</v>
      </c>
      <c r="CG257" s="539"/>
      <c r="CH257" s="175"/>
      <c r="CI257" s="176"/>
      <c r="CJ257" s="172"/>
      <c r="CK257" s="169"/>
      <c r="CL257" s="169"/>
      <c r="CM257" s="549">
        <f t="shared" si="183"/>
        <v>0</v>
      </c>
      <c r="CN257" s="539"/>
      <c r="CO257" s="175"/>
      <c r="CP257" s="176"/>
      <c r="CQ257" s="172"/>
      <c r="CR257" s="169"/>
      <c r="CS257" s="169"/>
      <c r="CT257" s="549">
        <f t="shared" si="184"/>
        <v>0</v>
      </c>
      <c r="CU257" s="539"/>
      <c r="CV257" s="175"/>
      <c r="CW257" s="176"/>
      <c r="CX257" s="361"/>
      <c r="CY257" s="108"/>
      <c r="CZ257" s="108"/>
      <c r="DA257" s="549">
        <f t="shared" si="185"/>
        <v>0</v>
      </c>
      <c r="DB257" s="539"/>
      <c r="DC257" s="439"/>
      <c r="DD257" s="439"/>
      <c r="DE257" s="108"/>
      <c r="DF257" s="108"/>
      <c r="DG257" s="108"/>
      <c r="DH257" s="549">
        <f t="shared" si="186"/>
        <v>0</v>
      </c>
      <c r="DI257" s="539"/>
      <c r="DJ257" s="439"/>
      <c r="DK257" s="440"/>
      <c r="DL257" s="555">
        <f t="shared" ca="1" si="190"/>
        <v>0</v>
      </c>
      <c r="DM257" s="539">
        <f>DN257*Довідники!$H$2</f>
        <v>0</v>
      </c>
      <c r="DN257" s="549">
        <f t="shared" si="191"/>
        <v>0</v>
      </c>
      <c r="DO257" s="541" t="str">
        <f t="shared" si="187"/>
        <v xml:space="preserve"> </v>
      </c>
      <c r="DP257" s="556" t="str">
        <f>IF(OR(DO257&lt;Довідники!$J$3, DO257&gt;Довідники!$K$3), "!", "")</f>
        <v>!</v>
      </c>
      <c r="DQ257" s="557"/>
      <c r="DR257" s="558" t="str">
        <f t="shared" si="192"/>
        <v/>
      </c>
      <c r="DS257" s="528"/>
      <c r="DT257" s="555"/>
      <c r="DU257" s="539"/>
      <c r="DV257" s="539"/>
      <c r="DW257" s="540"/>
      <c r="DX257" s="557"/>
      <c r="DY257" s="568"/>
      <c r="DZ257" s="569"/>
      <c r="EA257" s="570"/>
      <c r="ED257" s="91" t="e">
        <f t="shared" ca="1" si="161"/>
        <v>#NAME?</v>
      </c>
      <c r="EE257" s="91" t="e">
        <f t="shared" ca="1" si="162"/>
        <v>#NAME?</v>
      </c>
      <c r="EF257" s="91" t="e">
        <f t="shared" ca="1" si="163"/>
        <v>#NAME?</v>
      </c>
      <c r="EG257" s="91" t="e">
        <f t="shared" ca="1" si="164"/>
        <v>#NAME?</v>
      </c>
      <c r="EH257" s="91" t="e">
        <f t="shared" ca="1" si="165"/>
        <v>#NAME?</v>
      </c>
      <c r="EI257" s="91" t="e">
        <f t="shared" ca="1" si="166"/>
        <v>#NAME?</v>
      </c>
      <c r="EJ257" s="91" t="e">
        <f t="shared" ca="1" si="167"/>
        <v>#NAME?</v>
      </c>
      <c r="EL257" s="207" t="str">
        <f t="shared" ca="1" si="193"/>
        <v/>
      </c>
      <c r="EM257" s="91" t="str">
        <f t="shared" si="188"/>
        <v/>
      </c>
      <c r="EN257" s="91" t="str" cm="1">
        <f t="array" ref="EN257">IF(OR(SUM(ISTEXT(R257:T257)*1,ISNUMBER(W257:X257)*1)&gt;0,SUM(ISTEXT(Y257:AA257)*1,ISNUMBER(AD257:AE257)*1)&gt;0,SUM(ISTEXT(AF257:AH257)*1,ISNUMBER(AK257:AL257)*1)&gt;0,SUM(ISTEXT(AM257:AO257)*1,ISNUMBER(AR257:AS257)*1)&gt;0,SUM(ISTEXT(AT257:AV257)*1,ISNUMBER(AY257:AZ257)*1)&gt;0,SUM(ISTEXT(BA257:BC257)*1,ISNUMBER(BF257:BG257)*1)&gt;0,SUM(ISTEXT(BH257:BJ257)*1,ISNUMBER(BM257:BN257)*1)&gt;0,SUM(ISTEXT(BO257:BQ257)*1,ISNUMBER(BT257:BU257)*1)&gt;0,SUM(ISTEXT(BV257:BX257)*1,ISNUMBER(CA257:CB257)*1)&gt;0,SUM(ISTEXT(CC257:CE257)*1,ISNUMBER(CH257:CI257)*1)&gt;0,SUM(ISTEXT(CJ257:CL257)*1,ISNUMBER(CO257:CP257)*1)&gt;0,SUM(ISTEXT(CQ257:CS257)*1,ISNUMBER(CV257:CW257)*1)&gt;0),"!","")</f>
        <v/>
      </c>
      <c r="EO257" s="91" t="e">
        <f t="shared" ca="1" si="189"/>
        <v>#NAME?</v>
      </c>
      <c r="EP257" s="74" t="e">
        <f t="shared" ca="1" si="168"/>
        <v>#NAME?</v>
      </c>
    </row>
    <row r="258" spans="1:146" hidden="1" x14ac:dyDescent="0.2">
      <c r="A258" s="528" t="e">
        <f ca="1">IF(AND(TRIM($B258)&lt;&gt;"",$E258&lt;&gt;"",$EP258=""),MAX($A$216:A257)+1,"")</f>
        <v>#NAME?</v>
      </c>
      <c r="B258" s="312"/>
      <c r="C258" s="531" t="str">
        <f>IF(ISBLANK(D258)=FALSE,VLOOKUP(D258,Довідники!$B$2:$C$45,2,FALSE),"")</f>
        <v/>
      </c>
      <c r="D258" s="410"/>
      <c r="E258" s="313"/>
      <c r="F258" s="538" t="str">
        <f>_xlfn.CONCAT(IF($X258=Довідники!$E$4,$R$4&amp;",",""),IF($AE258=Довідники!$E$4,$Y$4&amp;",",""),IF($AL258=Довідники!$E$4,$AF$4&amp;",",""),IF($AS258=Довідники!$E$4,$AM$4&amp;",",""),IF($AZ258=Довідники!$E$4,$AT$4&amp;",",""),IF($BG258=Довідники!$E$4,$BA$4&amp;",",""),IF($BN258=Довідники!$E$4,$BH$4&amp;",",""),IF($BU258=Довідники!$E$4,$BO$4&amp;",",""),IF($CB258=Довідники!$E$4,$BV$4&amp;",",""),IF($CI258=Довідники!$E$4,$CC$4&amp;",",""),IF($CP258=Довідники!$E$4,$CJ$4&amp;",",""),IF($CW258=Довідники!$E$4,$CQ$4&amp;",",""),IF($DD258=Довідники!$E$4,$CX$4&amp;",",""),IF($DK258=Довідники!$E$4,$DE$4&amp;",",""))</f>
        <v/>
      </c>
      <c r="G258" s="538" t="str">
        <f>_xlfn.CONCAT(IF($X258=Довідники!$E$3,$R$4&amp;",",""),IF($X258=Довідники!$E$5,$R$4&amp;"*,",""),IF($AE258=Довідники!$E$3,$Y$4&amp;",",""),IF($AE258=Довідники!$E$5,$Y$4&amp;"*,",""),IF($AL258=Довідники!$E$3,$AF$4&amp;",",""),IF($AL258=Довідники!$E$5,$AF$4&amp;"*,",""),IF($AS258=Довідники!$E$3,$AM$4&amp;",",""),IF($AS258=Довідники!$E$5,$AM$4&amp;"*,",""),IF($AZ258=Довідники!$E$3,$AT$4&amp;",",""),IF($AZ258=Довідники!$E$5,$AT$4&amp;"*,",""),IF($BG258=Довідники!$E$3,$BA$4&amp;",",""),IF($BG258=Довідники!$E$5,$BA$4&amp;"*,",""),IF($BN258=Довідники!$E$3,$BH$4&amp;",",""),IF($BN258=Довідники!$E$5,$BH$4&amp;"*,",""),IF($BU258=Довідники!$E$3,$BO$4&amp;",",""),IF($BU258=Довідники!$E$5,$BO$4&amp;"*,",""),IF($CB258=Довідники!$E$3,$BV$4&amp;",",""),IF($CB258=Довідники!$E$5,$BV$4&amp;"*,",""),IF($CI258=Довідники!$E$3,$CC$4&amp;",",""),IF($CI258=Довідники!$E$5,$CC$4&amp;"*,",""),IF($CP258=Довідники!$E$3,$CJ$4&amp;",",""),IF($CP258=Довідники!$E$5,$CJ$4&amp;"*,",""),IF($CW258=Довідники!$E$3,$CQ$4&amp;",",""),IF($CW258=Довідники!$E$5,$CQ$4&amp;"*,",""),IF($DD258=Довідники!$E$3,$CX$4&amp;",",""),IF($DD258=Довідники!$E$5,$CX$4&amp;"*,",""),IF($DK258=Довідники!$E$3,$DE$4&amp;",",""),IF($DK258=Довідники!$E$5,$DE$4&amp;"*,",""))</f>
        <v/>
      </c>
      <c r="H258" s="538" t="str">
        <f>_xlfn.CONCAT(IF($W258=Довідники!$N$4,$R$4&amp;",",""),IF($AD258=Довідники!$N$4,$Y$4&amp;",",""),IF($AK258=Довідники!$N$4,$AF$4&amp;",",""),IF($AR258=Довідники!$N$4,$AM$4&amp;",",""),IF($AY258=Довідники!$N$4,$AT$4&amp;",",""),IF($BF258=Довідники!$N$4,$BA$4&amp;",",""),IF($BM258=Довідники!$N$4,$BH$4&amp;",",""),IF($BT258=Довідники!$N$4,$BO$4&amp;",",""),IF($CA258=Довідники!$N$4,$BV$4&amp;",",""),IF($CH258=Довідники!$N$4,$CC$4&amp;",",""),IF($CO258=Довідники!$N$4,$CJ$4&amp;",",""),IF($CV258=Довідники!$N$4,$CQ$4&amp;",",""),IF($DC258=Довідники!$N$4,$CX$4&amp;",",""),IF($DJ258=Довідники!$N$4,$DE$4&amp;",",""))</f>
        <v/>
      </c>
      <c r="I258" s="538" t="str">
        <f>_xlfn.CONCAT(IF($W258=Довідники!$N$3,$R$4&amp;",",""),IF($AD258=Довідники!$N$3,$Y$4&amp;",",""),IF($AK258=Довідники!$N$3,$AF$4&amp;",",""),IF($AR258=Довідники!$N$3,$AM$4&amp;",",""),IF($AY258=Довідники!$N$3,$AT$4&amp;",",""),IF($BF258=Довідники!$N$3,$BA$4&amp;",",""),IF($BM258=Довідники!$N$3,$BH$4&amp;",",""),IF($BT258=Довідники!$N$3,$BO$4&amp;",",""),IF($CA258=Довідники!$N$3,$BV$4&amp;",",""),IF($CH258=Довідники!$N$3,$CC$4&amp;",",""),IF($CO258=Довідники!$N$3,$CJ$4&amp;",",""),IF($CV258=Довідники!$N$3,$CQ$4&amp;",",""),IF($DC258=Довідники!$N$3,$CX$4&amp;",",""),IF($DJ258=Довідники!$N$3,$DE$4&amp;",",""))</f>
        <v/>
      </c>
      <c r="J258" s="538"/>
      <c r="K258" s="538"/>
      <c r="L258" s="538">
        <f t="shared" ca="1" si="156"/>
        <v>0</v>
      </c>
      <c r="M258" s="539">
        <f t="shared" ca="1" si="157"/>
        <v>0</v>
      </c>
      <c r="N258" s="539">
        <f t="shared" ca="1" si="158"/>
        <v>0</v>
      </c>
      <c r="O258" s="540">
        <f t="shared" ca="1" si="159"/>
        <v>0</v>
      </c>
      <c r="P258" s="541" t="str">
        <f t="shared" si="160"/>
        <v/>
      </c>
      <c r="Q258" s="542" t="str">
        <f>IF(IF(TRIM(P258)="",FALSE,OR($P258&lt;Довідники!$J$8,$P258&gt;Довідники!$K$8)),"!","")</f>
        <v/>
      </c>
      <c r="R258" s="172"/>
      <c r="S258" s="169"/>
      <c r="T258" s="169"/>
      <c r="U258" s="549">
        <f t="shared" si="173"/>
        <v>0</v>
      </c>
      <c r="V258" s="539"/>
      <c r="W258" s="175"/>
      <c r="X258" s="176"/>
      <c r="Y258" s="172"/>
      <c r="Z258" s="169"/>
      <c r="AA258" s="169"/>
      <c r="AB258" s="549">
        <f t="shared" si="174"/>
        <v>0</v>
      </c>
      <c r="AC258" s="539"/>
      <c r="AD258" s="175"/>
      <c r="AE258" s="176"/>
      <c r="AF258" s="172"/>
      <c r="AG258" s="169"/>
      <c r="AH258" s="169"/>
      <c r="AI258" s="549">
        <f t="shared" si="175"/>
        <v>0</v>
      </c>
      <c r="AJ258" s="539"/>
      <c r="AK258" s="175"/>
      <c r="AL258" s="176"/>
      <c r="AM258" s="172"/>
      <c r="AN258" s="169"/>
      <c r="AO258" s="169"/>
      <c r="AP258" s="549">
        <f t="shared" si="176"/>
        <v>0</v>
      </c>
      <c r="AQ258" s="539"/>
      <c r="AR258" s="175"/>
      <c r="AS258" s="176"/>
      <c r="AT258" s="172"/>
      <c r="AU258" s="169"/>
      <c r="AV258" s="169"/>
      <c r="AW258" s="549">
        <f t="shared" si="177"/>
        <v>0</v>
      </c>
      <c r="AX258" s="539"/>
      <c r="AY258" s="175"/>
      <c r="AZ258" s="176"/>
      <c r="BA258" s="172"/>
      <c r="BB258" s="169"/>
      <c r="BC258" s="169"/>
      <c r="BD258" s="549">
        <f t="shared" si="178"/>
        <v>0</v>
      </c>
      <c r="BE258" s="539"/>
      <c r="BF258" s="175"/>
      <c r="BG258" s="176"/>
      <c r="BH258" s="172"/>
      <c r="BI258" s="169"/>
      <c r="BJ258" s="169"/>
      <c r="BK258" s="549">
        <f t="shared" si="179"/>
        <v>0</v>
      </c>
      <c r="BL258" s="539"/>
      <c r="BM258" s="175"/>
      <c r="BN258" s="176"/>
      <c r="BO258" s="172"/>
      <c r="BP258" s="169"/>
      <c r="BQ258" s="169"/>
      <c r="BR258" s="549">
        <f t="shared" si="180"/>
        <v>0</v>
      </c>
      <c r="BS258" s="539"/>
      <c r="BT258" s="175"/>
      <c r="BU258" s="176"/>
      <c r="BV258" s="172"/>
      <c r="BW258" s="169"/>
      <c r="BX258" s="169"/>
      <c r="BY258" s="549">
        <f t="shared" si="181"/>
        <v>0</v>
      </c>
      <c r="BZ258" s="539"/>
      <c r="CA258" s="175"/>
      <c r="CB258" s="176"/>
      <c r="CC258" s="172"/>
      <c r="CD258" s="169"/>
      <c r="CE258" s="169"/>
      <c r="CF258" s="549">
        <f t="shared" si="182"/>
        <v>0</v>
      </c>
      <c r="CG258" s="539"/>
      <c r="CH258" s="175"/>
      <c r="CI258" s="176"/>
      <c r="CJ258" s="172"/>
      <c r="CK258" s="169"/>
      <c r="CL258" s="169"/>
      <c r="CM258" s="549">
        <f t="shared" si="183"/>
        <v>0</v>
      </c>
      <c r="CN258" s="539"/>
      <c r="CO258" s="175"/>
      <c r="CP258" s="176"/>
      <c r="CQ258" s="172"/>
      <c r="CR258" s="169"/>
      <c r="CS258" s="169"/>
      <c r="CT258" s="549">
        <f t="shared" si="184"/>
        <v>0</v>
      </c>
      <c r="CU258" s="539"/>
      <c r="CV258" s="175"/>
      <c r="CW258" s="176"/>
      <c r="CX258" s="361"/>
      <c r="CY258" s="108"/>
      <c r="CZ258" s="108"/>
      <c r="DA258" s="549">
        <f t="shared" si="185"/>
        <v>0</v>
      </c>
      <c r="DB258" s="539"/>
      <c r="DC258" s="439"/>
      <c r="DD258" s="439"/>
      <c r="DE258" s="108"/>
      <c r="DF258" s="108"/>
      <c r="DG258" s="108"/>
      <c r="DH258" s="549">
        <f t="shared" si="186"/>
        <v>0</v>
      </c>
      <c r="DI258" s="539"/>
      <c r="DJ258" s="439"/>
      <c r="DK258" s="440"/>
      <c r="DL258" s="555">
        <f t="shared" ca="1" si="190"/>
        <v>0</v>
      </c>
      <c r="DM258" s="539">
        <f>DN258*Довідники!$H$2</f>
        <v>0</v>
      </c>
      <c r="DN258" s="549">
        <f t="shared" si="191"/>
        <v>0</v>
      </c>
      <c r="DO258" s="541" t="str">
        <f t="shared" si="187"/>
        <v xml:space="preserve"> </v>
      </c>
      <c r="DP258" s="556" t="str">
        <f>IF(OR(DO258&lt;Довідники!$J$3, DO258&gt;Довідники!$K$3), "!", "")</f>
        <v>!</v>
      </c>
      <c r="DQ258" s="557"/>
      <c r="DR258" s="558" t="str">
        <f t="shared" si="192"/>
        <v/>
      </c>
      <c r="DS258" s="528"/>
      <c r="DT258" s="555"/>
      <c r="DU258" s="539"/>
      <c r="DV258" s="539"/>
      <c r="DW258" s="540"/>
      <c r="DX258" s="557"/>
      <c r="DY258" s="568"/>
      <c r="DZ258" s="569"/>
      <c r="EA258" s="570"/>
      <c r="ED258" s="91" t="e">
        <f t="shared" ca="1" si="161"/>
        <v>#NAME?</v>
      </c>
      <c r="EE258" s="91" t="e">
        <f t="shared" ca="1" si="162"/>
        <v>#NAME?</v>
      </c>
      <c r="EF258" s="91" t="e">
        <f t="shared" ca="1" si="163"/>
        <v>#NAME?</v>
      </c>
      <c r="EG258" s="91" t="e">
        <f t="shared" ca="1" si="164"/>
        <v>#NAME?</v>
      </c>
      <c r="EH258" s="91" t="e">
        <f t="shared" ca="1" si="165"/>
        <v>#NAME?</v>
      </c>
      <c r="EI258" s="91" t="e">
        <f t="shared" ca="1" si="166"/>
        <v>#NAME?</v>
      </c>
      <c r="EJ258" s="91" t="e">
        <f t="shared" ca="1" si="167"/>
        <v>#NAME?</v>
      </c>
      <c r="EL258" s="207" t="str">
        <f t="shared" ca="1" si="193"/>
        <v/>
      </c>
      <c r="EM258" s="91" t="str">
        <f t="shared" si="188"/>
        <v/>
      </c>
      <c r="EN258" s="91" t="str" cm="1">
        <f t="array" ref="EN258">IF(OR(SUM(ISTEXT(R258:T258)*1,ISNUMBER(W258:X258)*1)&gt;0,SUM(ISTEXT(Y258:AA258)*1,ISNUMBER(AD258:AE258)*1)&gt;0,SUM(ISTEXT(AF258:AH258)*1,ISNUMBER(AK258:AL258)*1)&gt;0,SUM(ISTEXT(AM258:AO258)*1,ISNUMBER(AR258:AS258)*1)&gt;0,SUM(ISTEXT(AT258:AV258)*1,ISNUMBER(AY258:AZ258)*1)&gt;0,SUM(ISTEXT(BA258:BC258)*1,ISNUMBER(BF258:BG258)*1)&gt;0,SUM(ISTEXT(BH258:BJ258)*1,ISNUMBER(BM258:BN258)*1)&gt;0,SUM(ISTEXT(BO258:BQ258)*1,ISNUMBER(BT258:BU258)*1)&gt;0,SUM(ISTEXT(BV258:BX258)*1,ISNUMBER(CA258:CB258)*1)&gt;0,SUM(ISTEXT(CC258:CE258)*1,ISNUMBER(CH258:CI258)*1)&gt;0,SUM(ISTEXT(CJ258:CL258)*1,ISNUMBER(CO258:CP258)*1)&gt;0,SUM(ISTEXT(CQ258:CS258)*1,ISNUMBER(CV258:CW258)*1)&gt;0),"!","")</f>
        <v/>
      </c>
      <c r="EO258" s="91" t="e">
        <f t="shared" ca="1" si="189"/>
        <v>#NAME?</v>
      </c>
      <c r="EP258" s="74" t="e">
        <f t="shared" ca="1" si="168"/>
        <v>#NAME?</v>
      </c>
    </row>
    <row r="259" spans="1:146" hidden="1" x14ac:dyDescent="0.2">
      <c r="A259" s="528" t="e">
        <f ca="1">IF(AND(TRIM($B259)&lt;&gt;"",$E259&lt;&gt;"",$EP259=""),MAX($A$216:A258)+1,"")</f>
        <v>#NAME?</v>
      </c>
      <c r="B259" s="312"/>
      <c r="C259" s="531" t="str">
        <f>IF(ISBLANK(D259)=FALSE,VLOOKUP(D259,Довідники!$B$2:$C$45,2,FALSE),"")</f>
        <v/>
      </c>
      <c r="D259" s="410"/>
      <c r="E259" s="313"/>
      <c r="F259" s="538" t="str">
        <f>_xlfn.CONCAT(IF($X259=Довідники!$E$4,$R$4&amp;",",""),IF($AE259=Довідники!$E$4,$Y$4&amp;",",""),IF($AL259=Довідники!$E$4,$AF$4&amp;",",""),IF($AS259=Довідники!$E$4,$AM$4&amp;",",""),IF($AZ259=Довідники!$E$4,$AT$4&amp;",",""),IF($BG259=Довідники!$E$4,$BA$4&amp;",",""),IF($BN259=Довідники!$E$4,$BH$4&amp;",",""),IF($BU259=Довідники!$E$4,$BO$4&amp;",",""),IF($CB259=Довідники!$E$4,$BV$4&amp;",",""),IF($CI259=Довідники!$E$4,$CC$4&amp;",",""),IF($CP259=Довідники!$E$4,$CJ$4&amp;",",""),IF($CW259=Довідники!$E$4,$CQ$4&amp;",",""),IF($DD259=Довідники!$E$4,$CX$4&amp;",",""),IF($DK259=Довідники!$E$4,$DE$4&amp;",",""))</f>
        <v/>
      </c>
      <c r="G259" s="538" t="str">
        <f>_xlfn.CONCAT(IF($X259=Довідники!$E$3,$R$4&amp;",",""),IF($X259=Довідники!$E$5,$R$4&amp;"*,",""),IF($AE259=Довідники!$E$3,$Y$4&amp;",",""),IF($AE259=Довідники!$E$5,$Y$4&amp;"*,",""),IF($AL259=Довідники!$E$3,$AF$4&amp;",",""),IF($AL259=Довідники!$E$5,$AF$4&amp;"*,",""),IF($AS259=Довідники!$E$3,$AM$4&amp;",",""),IF($AS259=Довідники!$E$5,$AM$4&amp;"*,",""),IF($AZ259=Довідники!$E$3,$AT$4&amp;",",""),IF($AZ259=Довідники!$E$5,$AT$4&amp;"*,",""),IF($BG259=Довідники!$E$3,$BA$4&amp;",",""),IF($BG259=Довідники!$E$5,$BA$4&amp;"*,",""),IF($BN259=Довідники!$E$3,$BH$4&amp;",",""),IF($BN259=Довідники!$E$5,$BH$4&amp;"*,",""),IF($BU259=Довідники!$E$3,$BO$4&amp;",",""),IF($BU259=Довідники!$E$5,$BO$4&amp;"*,",""),IF($CB259=Довідники!$E$3,$BV$4&amp;",",""),IF($CB259=Довідники!$E$5,$BV$4&amp;"*,",""),IF($CI259=Довідники!$E$3,$CC$4&amp;",",""),IF($CI259=Довідники!$E$5,$CC$4&amp;"*,",""),IF($CP259=Довідники!$E$3,$CJ$4&amp;",",""),IF($CP259=Довідники!$E$5,$CJ$4&amp;"*,",""),IF($CW259=Довідники!$E$3,$CQ$4&amp;",",""),IF($CW259=Довідники!$E$5,$CQ$4&amp;"*,",""),IF($DD259=Довідники!$E$3,$CX$4&amp;",",""),IF($DD259=Довідники!$E$5,$CX$4&amp;"*,",""),IF($DK259=Довідники!$E$3,$DE$4&amp;",",""),IF($DK259=Довідники!$E$5,$DE$4&amp;"*,",""))</f>
        <v/>
      </c>
      <c r="H259" s="538" t="str">
        <f>_xlfn.CONCAT(IF($W259=Довідники!$N$4,$R$4&amp;",",""),IF($AD259=Довідники!$N$4,$Y$4&amp;",",""),IF($AK259=Довідники!$N$4,$AF$4&amp;",",""),IF($AR259=Довідники!$N$4,$AM$4&amp;",",""),IF($AY259=Довідники!$N$4,$AT$4&amp;",",""),IF($BF259=Довідники!$N$4,$BA$4&amp;",",""),IF($BM259=Довідники!$N$4,$BH$4&amp;",",""),IF($BT259=Довідники!$N$4,$BO$4&amp;",",""),IF($CA259=Довідники!$N$4,$BV$4&amp;",",""),IF($CH259=Довідники!$N$4,$CC$4&amp;",",""),IF($CO259=Довідники!$N$4,$CJ$4&amp;",",""),IF($CV259=Довідники!$N$4,$CQ$4&amp;",",""),IF($DC259=Довідники!$N$4,$CX$4&amp;",",""),IF($DJ259=Довідники!$N$4,$DE$4&amp;",",""))</f>
        <v/>
      </c>
      <c r="I259" s="538" t="str">
        <f>_xlfn.CONCAT(IF($W259=Довідники!$N$3,$R$4&amp;",",""),IF($AD259=Довідники!$N$3,$Y$4&amp;",",""),IF($AK259=Довідники!$N$3,$AF$4&amp;",",""),IF($AR259=Довідники!$N$3,$AM$4&amp;",",""),IF($AY259=Довідники!$N$3,$AT$4&amp;",",""),IF($BF259=Довідники!$N$3,$BA$4&amp;",",""),IF($BM259=Довідники!$N$3,$BH$4&amp;",",""),IF($BT259=Довідники!$N$3,$BO$4&amp;",",""),IF($CA259=Довідники!$N$3,$BV$4&amp;",",""),IF($CH259=Довідники!$N$3,$CC$4&amp;",",""),IF($CO259=Довідники!$N$3,$CJ$4&amp;",",""),IF($CV259=Довідники!$N$3,$CQ$4&amp;",",""),IF($DC259=Довідники!$N$3,$CX$4&amp;",",""),IF($DJ259=Довідники!$N$3,$DE$4&amp;",",""))</f>
        <v/>
      </c>
      <c r="J259" s="538"/>
      <c r="K259" s="538"/>
      <c r="L259" s="538">
        <f t="shared" ca="1" si="156"/>
        <v>0</v>
      </c>
      <c r="M259" s="539">
        <f t="shared" ca="1" si="157"/>
        <v>0</v>
      </c>
      <c r="N259" s="539">
        <f t="shared" ca="1" si="158"/>
        <v>0</v>
      </c>
      <c r="O259" s="540">
        <f t="shared" ca="1" si="159"/>
        <v>0</v>
      </c>
      <c r="P259" s="541" t="str">
        <f t="shared" si="160"/>
        <v/>
      </c>
      <c r="Q259" s="542" t="str">
        <f>IF(IF(TRIM(P259)="",FALSE,OR($P259&lt;Довідники!$J$8,$P259&gt;Довідники!$K$8)),"!","")</f>
        <v/>
      </c>
      <c r="R259" s="172"/>
      <c r="S259" s="169"/>
      <c r="T259" s="169"/>
      <c r="U259" s="549">
        <f t="shared" si="173"/>
        <v>0</v>
      </c>
      <c r="V259" s="539"/>
      <c r="W259" s="175"/>
      <c r="X259" s="176"/>
      <c r="Y259" s="172"/>
      <c r="Z259" s="169"/>
      <c r="AA259" s="169"/>
      <c r="AB259" s="549">
        <f t="shared" si="174"/>
        <v>0</v>
      </c>
      <c r="AC259" s="539"/>
      <c r="AD259" s="175"/>
      <c r="AE259" s="176"/>
      <c r="AF259" s="172"/>
      <c r="AG259" s="169"/>
      <c r="AH259" s="169"/>
      <c r="AI259" s="549">
        <f t="shared" si="175"/>
        <v>0</v>
      </c>
      <c r="AJ259" s="539"/>
      <c r="AK259" s="175"/>
      <c r="AL259" s="176"/>
      <c r="AM259" s="172"/>
      <c r="AN259" s="169"/>
      <c r="AO259" s="169"/>
      <c r="AP259" s="549">
        <f t="shared" si="176"/>
        <v>0</v>
      </c>
      <c r="AQ259" s="539"/>
      <c r="AR259" s="175"/>
      <c r="AS259" s="176"/>
      <c r="AT259" s="172"/>
      <c r="AU259" s="169"/>
      <c r="AV259" s="169"/>
      <c r="AW259" s="549">
        <f t="shared" si="177"/>
        <v>0</v>
      </c>
      <c r="AX259" s="539"/>
      <c r="AY259" s="175"/>
      <c r="AZ259" s="176"/>
      <c r="BA259" s="172"/>
      <c r="BB259" s="169"/>
      <c r="BC259" s="169"/>
      <c r="BD259" s="549">
        <f t="shared" si="178"/>
        <v>0</v>
      </c>
      <c r="BE259" s="539"/>
      <c r="BF259" s="175"/>
      <c r="BG259" s="176"/>
      <c r="BH259" s="172"/>
      <c r="BI259" s="169"/>
      <c r="BJ259" s="169"/>
      <c r="BK259" s="549">
        <f t="shared" si="179"/>
        <v>0</v>
      </c>
      <c r="BL259" s="539"/>
      <c r="BM259" s="175"/>
      <c r="BN259" s="176"/>
      <c r="BO259" s="172"/>
      <c r="BP259" s="169"/>
      <c r="BQ259" s="169"/>
      <c r="BR259" s="549">
        <f t="shared" si="180"/>
        <v>0</v>
      </c>
      <c r="BS259" s="539"/>
      <c r="BT259" s="175"/>
      <c r="BU259" s="176"/>
      <c r="BV259" s="172"/>
      <c r="BW259" s="169"/>
      <c r="BX259" s="169"/>
      <c r="BY259" s="549">
        <f t="shared" si="181"/>
        <v>0</v>
      </c>
      <c r="BZ259" s="539"/>
      <c r="CA259" s="175"/>
      <c r="CB259" s="176"/>
      <c r="CC259" s="172"/>
      <c r="CD259" s="169"/>
      <c r="CE259" s="169"/>
      <c r="CF259" s="549">
        <f t="shared" si="182"/>
        <v>0</v>
      </c>
      <c r="CG259" s="539"/>
      <c r="CH259" s="175"/>
      <c r="CI259" s="176"/>
      <c r="CJ259" s="172"/>
      <c r="CK259" s="169"/>
      <c r="CL259" s="169"/>
      <c r="CM259" s="549">
        <f t="shared" si="183"/>
        <v>0</v>
      </c>
      <c r="CN259" s="539"/>
      <c r="CO259" s="175"/>
      <c r="CP259" s="176"/>
      <c r="CQ259" s="172"/>
      <c r="CR259" s="169"/>
      <c r="CS259" s="169"/>
      <c r="CT259" s="549">
        <f t="shared" si="184"/>
        <v>0</v>
      </c>
      <c r="CU259" s="539"/>
      <c r="CV259" s="175"/>
      <c r="CW259" s="176"/>
      <c r="CX259" s="361"/>
      <c r="CY259" s="108"/>
      <c r="CZ259" s="108"/>
      <c r="DA259" s="549">
        <f t="shared" si="185"/>
        <v>0</v>
      </c>
      <c r="DB259" s="539"/>
      <c r="DC259" s="439"/>
      <c r="DD259" s="439"/>
      <c r="DE259" s="108"/>
      <c r="DF259" s="108"/>
      <c r="DG259" s="108"/>
      <c r="DH259" s="549">
        <f t="shared" si="186"/>
        <v>0</v>
      </c>
      <c r="DI259" s="539"/>
      <c r="DJ259" s="439"/>
      <c r="DK259" s="440"/>
      <c r="DL259" s="555">
        <f t="shared" ca="1" si="190"/>
        <v>0</v>
      </c>
      <c r="DM259" s="539">
        <f>DN259*Довідники!$H$2</f>
        <v>0</v>
      </c>
      <c r="DN259" s="549">
        <f t="shared" si="191"/>
        <v>0</v>
      </c>
      <c r="DO259" s="541" t="str">
        <f t="shared" si="187"/>
        <v xml:space="preserve"> </v>
      </c>
      <c r="DP259" s="556" t="str">
        <f>IF(OR(DO259&lt;Довідники!$J$3, DO259&gt;Довідники!$K$3), "!", "")</f>
        <v>!</v>
      </c>
      <c r="DQ259" s="557"/>
      <c r="DR259" s="558" t="str">
        <f t="shared" si="192"/>
        <v/>
      </c>
      <c r="DS259" s="528"/>
      <c r="DT259" s="555"/>
      <c r="DU259" s="539"/>
      <c r="DV259" s="539"/>
      <c r="DW259" s="540"/>
      <c r="DX259" s="557"/>
      <c r="DY259" s="568"/>
      <c r="DZ259" s="569"/>
      <c r="EA259" s="570"/>
      <c r="ED259" s="91" t="e">
        <f t="shared" ca="1" si="161"/>
        <v>#NAME?</v>
      </c>
      <c r="EE259" s="91" t="e">
        <f t="shared" ca="1" si="162"/>
        <v>#NAME?</v>
      </c>
      <c r="EF259" s="91" t="e">
        <f t="shared" ca="1" si="163"/>
        <v>#NAME?</v>
      </c>
      <c r="EG259" s="91" t="e">
        <f t="shared" ca="1" si="164"/>
        <v>#NAME?</v>
      </c>
      <c r="EH259" s="91" t="e">
        <f t="shared" ca="1" si="165"/>
        <v>#NAME?</v>
      </c>
      <c r="EI259" s="91" t="e">
        <f t="shared" ca="1" si="166"/>
        <v>#NAME?</v>
      </c>
      <c r="EJ259" s="91" t="e">
        <f t="shared" ca="1" si="167"/>
        <v>#NAME?</v>
      </c>
      <c r="EL259" s="207" t="str">
        <f t="shared" ca="1" si="193"/>
        <v/>
      </c>
      <c r="EM259" s="91" t="str">
        <f t="shared" si="188"/>
        <v/>
      </c>
      <c r="EN259" s="91" t="str" cm="1">
        <f t="array" ref="EN259">IF(OR(SUM(ISTEXT(R259:T259)*1,ISNUMBER(W259:X259)*1)&gt;0,SUM(ISTEXT(Y259:AA259)*1,ISNUMBER(AD259:AE259)*1)&gt;0,SUM(ISTEXT(AF259:AH259)*1,ISNUMBER(AK259:AL259)*1)&gt;0,SUM(ISTEXT(AM259:AO259)*1,ISNUMBER(AR259:AS259)*1)&gt;0,SUM(ISTEXT(AT259:AV259)*1,ISNUMBER(AY259:AZ259)*1)&gt;0,SUM(ISTEXT(BA259:BC259)*1,ISNUMBER(BF259:BG259)*1)&gt;0,SUM(ISTEXT(BH259:BJ259)*1,ISNUMBER(BM259:BN259)*1)&gt;0,SUM(ISTEXT(BO259:BQ259)*1,ISNUMBER(BT259:BU259)*1)&gt;0,SUM(ISTEXT(BV259:BX259)*1,ISNUMBER(CA259:CB259)*1)&gt;0,SUM(ISTEXT(CC259:CE259)*1,ISNUMBER(CH259:CI259)*1)&gt;0,SUM(ISTEXT(CJ259:CL259)*1,ISNUMBER(CO259:CP259)*1)&gt;0,SUM(ISTEXT(CQ259:CS259)*1,ISNUMBER(CV259:CW259)*1)&gt;0),"!","")</f>
        <v/>
      </c>
      <c r="EO259" s="91" t="e">
        <f t="shared" ca="1" si="189"/>
        <v>#NAME?</v>
      </c>
      <c r="EP259" s="74" t="e">
        <f t="shared" ca="1" si="168"/>
        <v>#NAME?</v>
      </c>
    </row>
    <row r="260" spans="1:146" hidden="1" x14ac:dyDescent="0.2">
      <c r="A260" s="528" t="e">
        <f ca="1">IF(AND(TRIM($B260)&lt;&gt;"",$E260&lt;&gt;"",$EP260=""),MAX($A$216:A259)+1,"")</f>
        <v>#NAME?</v>
      </c>
      <c r="B260" s="312"/>
      <c r="C260" s="531" t="str">
        <f>IF(ISBLANK(D260)=FALSE,VLOOKUP(D260,Довідники!$B$2:$C$45,2,FALSE),"")</f>
        <v/>
      </c>
      <c r="D260" s="410"/>
      <c r="E260" s="313"/>
      <c r="F260" s="538" t="str">
        <f>_xlfn.CONCAT(IF($X260=Довідники!$E$4,$R$4&amp;",",""),IF($AE260=Довідники!$E$4,$Y$4&amp;",",""),IF($AL260=Довідники!$E$4,$AF$4&amp;",",""),IF($AS260=Довідники!$E$4,$AM$4&amp;",",""),IF($AZ260=Довідники!$E$4,$AT$4&amp;",",""),IF($BG260=Довідники!$E$4,$BA$4&amp;",",""),IF($BN260=Довідники!$E$4,$BH$4&amp;",",""),IF($BU260=Довідники!$E$4,$BO$4&amp;",",""),IF($CB260=Довідники!$E$4,$BV$4&amp;",",""),IF($CI260=Довідники!$E$4,$CC$4&amp;",",""),IF($CP260=Довідники!$E$4,$CJ$4&amp;",",""),IF($CW260=Довідники!$E$4,$CQ$4&amp;",",""),IF($DD260=Довідники!$E$4,$CX$4&amp;",",""),IF($DK260=Довідники!$E$4,$DE$4&amp;",",""))</f>
        <v/>
      </c>
      <c r="G260" s="538" t="str">
        <f>_xlfn.CONCAT(IF($X260=Довідники!$E$3,$R$4&amp;",",""),IF($X260=Довідники!$E$5,$R$4&amp;"*,",""),IF($AE260=Довідники!$E$3,$Y$4&amp;",",""),IF($AE260=Довідники!$E$5,$Y$4&amp;"*,",""),IF($AL260=Довідники!$E$3,$AF$4&amp;",",""),IF($AL260=Довідники!$E$5,$AF$4&amp;"*,",""),IF($AS260=Довідники!$E$3,$AM$4&amp;",",""),IF($AS260=Довідники!$E$5,$AM$4&amp;"*,",""),IF($AZ260=Довідники!$E$3,$AT$4&amp;",",""),IF($AZ260=Довідники!$E$5,$AT$4&amp;"*,",""),IF($BG260=Довідники!$E$3,$BA$4&amp;",",""),IF($BG260=Довідники!$E$5,$BA$4&amp;"*,",""),IF($BN260=Довідники!$E$3,$BH$4&amp;",",""),IF($BN260=Довідники!$E$5,$BH$4&amp;"*,",""),IF($BU260=Довідники!$E$3,$BO$4&amp;",",""),IF($BU260=Довідники!$E$5,$BO$4&amp;"*,",""),IF($CB260=Довідники!$E$3,$BV$4&amp;",",""),IF($CB260=Довідники!$E$5,$BV$4&amp;"*,",""),IF($CI260=Довідники!$E$3,$CC$4&amp;",",""),IF($CI260=Довідники!$E$5,$CC$4&amp;"*,",""),IF($CP260=Довідники!$E$3,$CJ$4&amp;",",""),IF($CP260=Довідники!$E$5,$CJ$4&amp;"*,",""),IF($CW260=Довідники!$E$3,$CQ$4&amp;",",""),IF($CW260=Довідники!$E$5,$CQ$4&amp;"*,",""),IF($DD260=Довідники!$E$3,$CX$4&amp;",",""),IF($DD260=Довідники!$E$5,$CX$4&amp;"*,",""),IF($DK260=Довідники!$E$3,$DE$4&amp;",",""),IF($DK260=Довідники!$E$5,$DE$4&amp;"*,",""))</f>
        <v/>
      </c>
      <c r="H260" s="538" t="str">
        <f>_xlfn.CONCAT(IF($W260=Довідники!$N$4,$R$4&amp;",",""),IF($AD260=Довідники!$N$4,$Y$4&amp;",",""),IF($AK260=Довідники!$N$4,$AF$4&amp;",",""),IF($AR260=Довідники!$N$4,$AM$4&amp;",",""),IF($AY260=Довідники!$N$4,$AT$4&amp;",",""),IF($BF260=Довідники!$N$4,$BA$4&amp;",",""),IF($BM260=Довідники!$N$4,$BH$4&amp;",",""),IF($BT260=Довідники!$N$4,$BO$4&amp;",",""),IF($CA260=Довідники!$N$4,$BV$4&amp;",",""),IF($CH260=Довідники!$N$4,$CC$4&amp;",",""),IF($CO260=Довідники!$N$4,$CJ$4&amp;",",""),IF($CV260=Довідники!$N$4,$CQ$4&amp;",",""),IF($DC260=Довідники!$N$4,$CX$4&amp;",",""),IF($DJ260=Довідники!$N$4,$DE$4&amp;",",""))</f>
        <v/>
      </c>
      <c r="I260" s="538" t="str">
        <f>_xlfn.CONCAT(IF($W260=Довідники!$N$3,$R$4&amp;",",""),IF($AD260=Довідники!$N$3,$Y$4&amp;",",""),IF($AK260=Довідники!$N$3,$AF$4&amp;",",""),IF($AR260=Довідники!$N$3,$AM$4&amp;",",""),IF($AY260=Довідники!$N$3,$AT$4&amp;",",""),IF($BF260=Довідники!$N$3,$BA$4&amp;",",""),IF($BM260=Довідники!$N$3,$BH$4&amp;",",""),IF($BT260=Довідники!$N$3,$BO$4&amp;",",""),IF($CA260=Довідники!$N$3,$BV$4&amp;",",""),IF($CH260=Довідники!$N$3,$CC$4&amp;",",""),IF($CO260=Довідники!$N$3,$CJ$4&amp;",",""),IF($CV260=Довідники!$N$3,$CQ$4&amp;",",""),IF($DC260=Довідники!$N$3,$CX$4&amp;",",""),IF($DJ260=Довідники!$N$3,$DE$4&amp;",",""))</f>
        <v/>
      </c>
      <c r="J260" s="538"/>
      <c r="K260" s="538"/>
      <c r="L260" s="538">
        <f t="shared" ca="1" si="156"/>
        <v>0</v>
      </c>
      <c r="M260" s="539">
        <f t="shared" ca="1" si="157"/>
        <v>0</v>
      </c>
      <c r="N260" s="539">
        <f t="shared" ca="1" si="158"/>
        <v>0</v>
      </c>
      <c r="O260" s="540">
        <f t="shared" ca="1" si="159"/>
        <v>0</v>
      </c>
      <c r="P260" s="541" t="str">
        <f t="shared" si="160"/>
        <v/>
      </c>
      <c r="Q260" s="542" t="str">
        <f>IF(IF(TRIM(P260)="",FALSE,OR($P260&lt;Довідники!$J$8,$P260&gt;Довідники!$K$8)),"!","")</f>
        <v/>
      </c>
      <c r="R260" s="172"/>
      <c r="S260" s="169"/>
      <c r="T260" s="169"/>
      <c r="U260" s="549">
        <f t="shared" si="173"/>
        <v>0</v>
      </c>
      <c r="V260" s="539"/>
      <c r="W260" s="175"/>
      <c r="X260" s="176"/>
      <c r="Y260" s="172"/>
      <c r="Z260" s="169"/>
      <c r="AA260" s="169"/>
      <c r="AB260" s="549">
        <f t="shared" si="174"/>
        <v>0</v>
      </c>
      <c r="AC260" s="539"/>
      <c r="AD260" s="175"/>
      <c r="AE260" s="176"/>
      <c r="AF260" s="172"/>
      <c r="AG260" s="169"/>
      <c r="AH260" s="169"/>
      <c r="AI260" s="549">
        <f t="shared" si="175"/>
        <v>0</v>
      </c>
      <c r="AJ260" s="539"/>
      <c r="AK260" s="175"/>
      <c r="AL260" s="176"/>
      <c r="AM260" s="172"/>
      <c r="AN260" s="169"/>
      <c r="AO260" s="169"/>
      <c r="AP260" s="549">
        <f t="shared" si="176"/>
        <v>0</v>
      </c>
      <c r="AQ260" s="539"/>
      <c r="AR260" s="175"/>
      <c r="AS260" s="176"/>
      <c r="AT260" s="172"/>
      <c r="AU260" s="169"/>
      <c r="AV260" s="169"/>
      <c r="AW260" s="549">
        <f t="shared" si="177"/>
        <v>0</v>
      </c>
      <c r="AX260" s="539"/>
      <c r="AY260" s="175"/>
      <c r="AZ260" s="176"/>
      <c r="BA260" s="172"/>
      <c r="BB260" s="169"/>
      <c r="BC260" s="169"/>
      <c r="BD260" s="549">
        <f t="shared" si="178"/>
        <v>0</v>
      </c>
      <c r="BE260" s="539"/>
      <c r="BF260" s="175"/>
      <c r="BG260" s="176"/>
      <c r="BH260" s="172"/>
      <c r="BI260" s="169"/>
      <c r="BJ260" s="169"/>
      <c r="BK260" s="549">
        <f t="shared" si="179"/>
        <v>0</v>
      </c>
      <c r="BL260" s="539"/>
      <c r="BM260" s="175"/>
      <c r="BN260" s="176"/>
      <c r="BO260" s="172"/>
      <c r="BP260" s="169"/>
      <c r="BQ260" s="169"/>
      <c r="BR260" s="549">
        <f t="shared" si="180"/>
        <v>0</v>
      </c>
      <c r="BS260" s="539"/>
      <c r="BT260" s="175"/>
      <c r="BU260" s="176"/>
      <c r="BV260" s="172"/>
      <c r="BW260" s="169"/>
      <c r="BX260" s="169"/>
      <c r="BY260" s="549">
        <f t="shared" si="181"/>
        <v>0</v>
      </c>
      <c r="BZ260" s="539"/>
      <c r="CA260" s="175"/>
      <c r="CB260" s="176"/>
      <c r="CC260" s="172"/>
      <c r="CD260" s="169"/>
      <c r="CE260" s="169"/>
      <c r="CF260" s="549">
        <f t="shared" si="182"/>
        <v>0</v>
      </c>
      <c r="CG260" s="539"/>
      <c r="CH260" s="175"/>
      <c r="CI260" s="176"/>
      <c r="CJ260" s="172"/>
      <c r="CK260" s="169"/>
      <c r="CL260" s="169"/>
      <c r="CM260" s="549">
        <f t="shared" si="183"/>
        <v>0</v>
      </c>
      <c r="CN260" s="539"/>
      <c r="CO260" s="175"/>
      <c r="CP260" s="176"/>
      <c r="CQ260" s="172"/>
      <c r="CR260" s="169"/>
      <c r="CS260" s="169"/>
      <c r="CT260" s="549">
        <f t="shared" si="184"/>
        <v>0</v>
      </c>
      <c r="CU260" s="539"/>
      <c r="CV260" s="175"/>
      <c r="CW260" s="176"/>
      <c r="CX260" s="361"/>
      <c r="CY260" s="108"/>
      <c r="CZ260" s="108"/>
      <c r="DA260" s="549">
        <f t="shared" si="185"/>
        <v>0</v>
      </c>
      <c r="DB260" s="539"/>
      <c r="DC260" s="439"/>
      <c r="DD260" s="439"/>
      <c r="DE260" s="108"/>
      <c r="DF260" s="108"/>
      <c r="DG260" s="108"/>
      <c r="DH260" s="549">
        <f t="shared" si="186"/>
        <v>0</v>
      </c>
      <c r="DI260" s="539"/>
      <c r="DJ260" s="439"/>
      <c r="DK260" s="440"/>
      <c r="DL260" s="555">
        <f t="shared" ca="1" si="190"/>
        <v>0</v>
      </c>
      <c r="DM260" s="539">
        <f>DN260*Довідники!$H$2</f>
        <v>0</v>
      </c>
      <c r="DN260" s="549">
        <f t="shared" si="191"/>
        <v>0</v>
      </c>
      <c r="DO260" s="541" t="str">
        <f t="shared" si="187"/>
        <v xml:space="preserve"> </v>
      </c>
      <c r="DP260" s="556" t="str">
        <f>IF(OR(DO260&lt;Довідники!$J$3, DO260&gt;Довідники!$K$3), "!", "")</f>
        <v>!</v>
      </c>
      <c r="DQ260" s="557"/>
      <c r="DR260" s="558" t="str">
        <f t="shared" si="192"/>
        <v/>
      </c>
      <c r="DS260" s="528"/>
      <c r="DT260" s="555"/>
      <c r="DU260" s="539"/>
      <c r="DV260" s="539"/>
      <c r="DW260" s="540"/>
      <c r="DX260" s="557"/>
      <c r="DY260" s="568"/>
      <c r="DZ260" s="569"/>
      <c r="EA260" s="570"/>
      <c r="ED260" s="91" t="e">
        <f t="shared" ca="1" si="161"/>
        <v>#NAME?</v>
      </c>
      <c r="EE260" s="91" t="e">
        <f t="shared" ca="1" si="162"/>
        <v>#NAME?</v>
      </c>
      <c r="EF260" s="91" t="e">
        <f t="shared" ca="1" si="163"/>
        <v>#NAME?</v>
      </c>
      <c r="EG260" s="91" t="e">
        <f t="shared" ca="1" si="164"/>
        <v>#NAME?</v>
      </c>
      <c r="EH260" s="91" t="e">
        <f t="shared" ca="1" si="165"/>
        <v>#NAME?</v>
      </c>
      <c r="EI260" s="91" t="e">
        <f t="shared" ca="1" si="166"/>
        <v>#NAME?</v>
      </c>
      <c r="EJ260" s="91" t="e">
        <f t="shared" ca="1" si="167"/>
        <v>#NAME?</v>
      </c>
      <c r="EL260" s="207" t="str">
        <f t="shared" ca="1" si="193"/>
        <v/>
      </c>
      <c r="EM260" s="91" t="str">
        <f t="shared" si="188"/>
        <v/>
      </c>
      <c r="EN260" s="91" t="str" cm="1">
        <f t="array" ref="EN260">IF(OR(SUM(ISTEXT(R260:T260)*1,ISNUMBER(W260:X260)*1)&gt;0,SUM(ISTEXT(Y260:AA260)*1,ISNUMBER(AD260:AE260)*1)&gt;0,SUM(ISTEXT(AF260:AH260)*1,ISNUMBER(AK260:AL260)*1)&gt;0,SUM(ISTEXT(AM260:AO260)*1,ISNUMBER(AR260:AS260)*1)&gt;0,SUM(ISTEXT(AT260:AV260)*1,ISNUMBER(AY260:AZ260)*1)&gt;0,SUM(ISTEXT(BA260:BC260)*1,ISNUMBER(BF260:BG260)*1)&gt;0,SUM(ISTEXT(BH260:BJ260)*1,ISNUMBER(BM260:BN260)*1)&gt;0,SUM(ISTEXT(BO260:BQ260)*1,ISNUMBER(BT260:BU260)*1)&gt;0,SUM(ISTEXT(BV260:BX260)*1,ISNUMBER(CA260:CB260)*1)&gt;0,SUM(ISTEXT(CC260:CE260)*1,ISNUMBER(CH260:CI260)*1)&gt;0,SUM(ISTEXT(CJ260:CL260)*1,ISNUMBER(CO260:CP260)*1)&gt;0,SUM(ISTEXT(CQ260:CS260)*1,ISNUMBER(CV260:CW260)*1)&gt;0),"!","")</f>
        <v/>
      </c>
      <c r="EO260" s="91" t="e">
        <f t="shared" ca="1" si="189"/>
        <v>#NAME?</v>
      </c>
      <c r="EP260" s="74" t="e">
        <f t="shared" ca="1" si="168"/>
        <v>#NAME?</v>
      </c>
    </row>
    <row r="261" spans="1:146" hidden="1" x14ac:dyDescent="0.2">
      <c r="A261" s="528" t="e">
        <f ca="1">IF(AND(TRIM($B261)&lt;&gt;"",$E261&lt;&gt;"",$EP261=""),MAX($A$216:A260)+1,"")</f>
        <v>#NAME?</v>
      </c>
      <c r="B261" s="312"/>
      <c r="C261" s="531" t="str">
        <f>IF(ISBLANK(D261)=FALSE,VLOOKUP(D261,Довідники!$B$2:$C$45,2,FALSE),"")</f>
        <v/>
      </c>
      <c r="D261" s="410"/>
      <c r="E261" s="313"/>
      <c r="F261" s="538" t="str">
        <f>_xlfn.CONCAT(IF($X261=Довідники!$E$4,$R$4&amp;",",""),IF($AE261=Довідники!$E$4,$Y$4&amp;",",""),IF($AL261=Довідники!$E$4,$AF$4&amp;",",""),IF($AS261=Довідники!$E$4,$AM$4&amp;",",""),IF($AZ261=Довідники!$E$4,$AT$4&amp;",",""),IF($BG261=Довідники!$E$4,$BA$4&amp;",",""),IF($BN261=Довідники!$E$4,$BH$4&amp;",",""),IF($BU261=Довідники!$E$4,$BO$4&amp;",",""),IF($CB261=Довідники!$E$4,$BV$4&amp;",",""),IF($CI261=Довідники!$E$4,$CC$4&amp;",",""),IF($CP261=Довідники!$E$4,$CJ$4&amp;",",""),IF($CW261=Довідники!$E$4,$CQ$4&amp;",",""),IF($DD261=Довідники!$E$4,$CX$4&amp;",",""),IF($DK261=Довідники!$E$4,$DE$4&amp;",",""))</f>
        <v/>
      </c>
      <c r="G261" s="538" t="str">
        <f>_xlfn.CONCAT(IF($X261=Довідники!$E$3,$R$4&amp;",",""),IF($X261=Довідники!$E$5,$R$4&amp;"*,",""),IF($AE261=Довідники!$E$3,$Y$4&amp;",",""),IF($AE261=Довідники!$E$5,$Y$4&amp;"*,",""),IF($AL261=Довідники!$E$3,$AF$4&amp;",",""),IF($AL261=Довідники!$E$5,$AF$4&amp;"*,",""),IF($AS261=Довідники!$E$3,$AM$4&amp;",",""),IF($AS261=Довідники!$E$5,$AM$4&amp;"*,",""),IF($AZ261=Довідники!$E$3,$AT$4&amp;",",""),IF($AZ261=Довідники!$E$5,$AT$4&amp;"*,",""),IF($BG261=Довідники!$E$3,$BA$4&amp;",",""),IF($BG261=Довідники!$E$5,$BA$4&amp;"*,",""),IF($BN261=Довідники!$E$3,$BH$4&amp;",",""),IF($BN261=Довідники!$E$5,$BH$4&amp;"*,",""),IF($BU261=Довідники!$E$3,$BO$4&amp;",",""),IF($BU261=Довідники!$E$5,$BO$4&amp;"*,",""),IF($CB261=Довідники!$E$3,$BV$4&amp;",",""),IF($CB261=Довідники!$E$5,$BV$4&amp;"*,",""),IF($CI261=Довідники!$E$3,$CC$4&amp;",",""),IF($CI261=Довідники!$E$5,$CC$4&amp;"*,",""),IF($CP261=Довідники!$E$3,$CJ$4&amp;",",""),IF($CP261=Довідники!$E$5,$CJ$4&amp;"*,",""),IF($CW261=Довідники!$E$3,$CQ$4&amp;",",""),IF($CW261=Довідники!$E$5,$CQ$4&amp;"*,",""),IF($DD261=Довідники!$E$3,$CX$4&amp;",",""),IF($DD261=Довідники!$E$5,$CX$4&amp;"*,",""),IF($DK261=Довідники!$E$3,$DE$4&amp;",",""),IF($DK261=Довідники!$E$5,$DE$4&amp;"*,",""))</f>
        <v/>
      </c>
      <c r="H261" s="538" t="str">
        <f>_xlfn.CONCAT(IF($W261=Довідники!$N$4,$R$4&amp;",",""),IF($AD261=Довідники!$N$4,$Y$4&amp;",",""),IF($AK261=Довідники!$N$4,$AF$4&amp;",",""),IF($AR261=Довідники!$N$4,$AM$4&amp;",",""),IF($AY261=Довідники!$N$4,$AT$4&amp;",",""),IF($BF261=Довідники!$N$4,$BA$4&amp;",",""),IF($BM261=Довідники!$N$4,$BH$4&amp;",",""),IF($BT261=Довідники!$N$4,$BO$4&amp;",",""),IF($CA261=Довідники!$N$4,$BV$4&amp;",",""),IF($CH261=Довідники!$N$4,$CC$4&amp;",",""),IF($CO261=Довідники!$N$4,$CJ$4&amp;",",""),IF($CV261=Довідники!$N$4,$CQ$4&amp;",",""),IF($DC261=Довідники!$N$4,$CX$4&amp;",",""),IF($DJ261=Довідники!$N$4,$DE$4&amp;",",""))</f>
        <v/>
      </c>
      <c r="I261" s="538" t="str">
        <f>_xlfn.CONCAT(IF($W261=Довідники!$N$3,$R$4&amp;",",""),IF($AD261=Довідники!$N$3,$Y$4&amp;",",""),IF($AK261=Довідники!$N$3,$AF$4&amp;",",""),IF($AR261=Довідники!$N$3,$AM$4&amp;",",""),IF($AY261=Довідники!$N$3,$AT$4&amp;",",""),IF($BF261=Довідники!$N$3,$BA$4&amp;",",""),IF($BM261=Довідники!$N$3,$BH$4&amp;",",""),IF($BT261=Довідники!$N$3,$BO$4&amp;",",""),IF($CA261=Довідники!$N$3,$BV$4&amp;",",""),IF($CH261=Довідники!$N$3,$CC$4&amp;",",""),IF($CO261=Довідники!$N$3,$CJ$4&amp;",",""),IF($CV261=Довідники!$N$3,$CQ$4&amp;",",""),IF($DC261=Довідники!$N$3,$CX$4&amp;",",""),IF($DJ261=Довідники!$N$3,$DE$4&amp;",",""))</f>
        <v/>
      </c>
      <c r="J261" s="538"/>
      <c r="K261" s="538"/>
      <c r="L261" s="538">
        <f t="shared" ca="1" si="156"/>
        <v>0</v>
      </c>
      <c r="M261" s="539">
        <f t="shared" ca="1" si="157"/>
        <v>0</v>
      </c>
      <c r="N261" s="539">
        <f t="shared" ca="1" si="158"/>
        <v>0</v>
      </c>
      <c r="O261" s="540">
        <f t="shared" ca="1" si="159"/>
        <v>0</v>
      </c>
      <c r="P261" s="541" t="str">
        <f t="shared" si="160"/>
        <v/>
      </c>
      <c r="Q261" s="542" t="str">
        <f>IF(IF(TRIM(P261)="",FALSE,OR($P261&lt;Довідники!$J$8,$P261&gt;Довідники!$K$8)),"!","")</f>
        <v/>
      </c>
      <c r="R261" s="172"/>
      <c r="S261" s="169"/>
      <c r="T261" s="169"/>
      <c r="U261" s="549">
        <f t="shared" si="173"/>
        <v>0</v>
      </c>
      <c r="V261" s="539"/>
      <c r="W261" s="175"/>
      <c r="X261" s="176"/>
      <c r="Y261" s="172"/>
      <c r="Z261" s="169"/>
      <c r="AA261" s="169"/>
      <c r="AB261" s="549">
        <f t="shared" si="174"/>
        <v>0</v>
      </c>
      <c r="AC261" s="539"/>
      <c r="AD261" s="175"/>
      <c r="AE261" s="176"/>
      <c r="AF261" s="172"/>
      <c r="AG261" s="169"/>
      <c r="AH261" s="169"/>
      <c r="AI261" s="549">
        <f t="shared" si="175"/>
        <v>0</v>
      </c>
      <c r="AJ261" s="539"/>
      <c r="AK261" s="175"/>
      <c r="AL261" s="176"/>
      <c r="AM261" s="172"/>
      <c r="AN261" s="169"/>
      <c r="AO261" s="169"/>
      <c r="AP261" s="549">
        <f t="shared" si="176"/>
        <v>0</v>
      </c>
      <c r="AQ261" s="539"/>
      <c r="AR261" s="175"/>
      <c r="AS261" s="176"/>
      <c r="AT261" s="172"/>
      <c r="AU261" s="169"/>
      <c r="AV261" s="169"/>
      <c r="AW261" s="549">
        <f t="shared" si="177"/>
        <v>0</v>
      </c>
      <c r="AX261" s="539"/>
      <c r="AY261" s="175"/>
      <c r="AZ261" s="176"/>
      <c r="BA261" s="172"/>
      <c r="BB261" s="169"/>
      <c r="BC261" s="169"/>
      <c r="BD261" s="549">
        <f t="shared" si="178"/>
        <v>0</v>
      </c>
      <c r="BE261" s="539"/>
      <c r="BF261" s="175"/>
      <c r="BG261" s="176"/>
      <c r="BH261" s="172"/>
      <c r="BI261" s="169"/>
      <c r="BJ261" s="169"/>
      <c r="BK261" s="549">
        <f t="shared" si="179"/>
        <v>0</v>
      </c>
      <c r="BL261" s="539"/>
      <c r="BM261" s="175"/>
      <c r="BN261" s="176"/>
      <c r="BO261" s="172"/>
      <c r="BP261" s="169"/>
      <c r="BQ261" s="169"/>
      <c r="BR261" s="549">
        <f t="shared" si="180"/>
        <v>0</v>
      </c>
      <c r="BS261" s="539"/>
      <c r="BT261" s="175"/>
      <c r="BU261" s="176"/>
      <c r="BV261" s="172"/>
      <c r="BW261" s="169"/>
      <c r="BX261" s="169"/>
      <c r="BY261" s="549">
        <f t="shared" si="181"/>
        <v>0</v>
      </c>
      <c r="BZ261" s="539"/>
      <c r="CA261" s="175"/>
      <c r="CB261" s="176"/>
      <c r="CC261" s="172"/>
      <c r="CD261" s="169"/>
      <c r="CE261" s="169"/>
      <c r="CF261" s="549">
        <f t="shared" si="182"/>
        <v>0</v>
      </c>
      <c r="CG261" s="539"/>
      <c r="CH261" s="175"/>
      <c r="CI261" s="176"/>
      <c r="CJ261" s="172"/>
      <c r="CK261" s="169"/>
      <c r="CL261" s="169"/>
      <c r="CM261" s="549">
        <f t="shared" si="183"/>
        <v>0</v>
      </c>
      <c r="CN261" s="539"/>
      <c r="CO261" s="175"/>
      <c r="CP261" s="176"/>
      <c r="CQ261" s="172"/>
      <c r="CR261" s="169"/>
      <c r="CS261" s="169"/>
      <c r="CT261" s="549">
        <f t="shared" si="184"/>
        <v>0</v>
      </c>
      <c r="CU261" s="539"/>
      <c r="CV261" s="175"/>
      <c r="CW261" s="176"/>
      <c r="CX261" s="361"/>
      <c r="CY261" s="108"/>
      <c r="CZ261" s="108"/>
      <c r="DA261" s="549">
        <f t="shared" si="185"/>
        <v>0</v>
      </c>
      <c r="DB261" s="539"/>
      <c r="DC261" s="439"/>
      <c r="DD261" s="439"/>
      <c r="DE261" s="108"/>
      <c r="DF261" s="108"/>
      <c r="DG261" s="108"/>
      <c r="DH261" s="549">
        <f t="shared" si="186"/>
        <v>0</v>
      </c>
      <c r="DI261" s="539"/>
      <c r="DJ261" s="439"/>
      <c r="DK261" s="440"/>
      <c r="DL261" s="555">
        <f t="shared" ca="1" si="190"/>
        <v>0</v>
      </c>
      <c r="DM261" s="539">
        <f>DN261*Довідники!$H$2</f>
        <v>0</v>
      </c>
      <c r="DN261" s="549">
        <f t="shared" si="191"/>
        <v>0</v>
      </c>
      <c r="DO261" s="541" t="str">
        <f t="shared" si="187"/>
        <v xml:space="preserve"> </v>
      </c>
      <c r="DP261" s="556" t="str">
        <f>IF(OR(DO261&lt;Довідники!$J$3, DO261&gt;Довідники!$K$3), "!", "")</f>
        <v>!</v>
      </c>
      <c r="DQ261" s="557"/>
      <c r="DR261" s="558" t="str">
        <f t="shared" si="192"/>
        <v/>
      </c>
      <c r="DS261" s="528"/>
      <c r="DT261" s="555"/>
      <c r="DU261" s="539"/>
      <c r="DV261" s="539"/>
      <c r="DW261" s="540"/>
      <c r="DX261" s="557"/>
      <c r="DY261" s="568"/>
      <c r="DZ261" s="569"/>
      <c r="EA261" s="570"/>
      <c r="ED261" s="91" t="e">
        <f t="shared" ca="1" si="161"/>
        <v>#NAME?</v>
      </c>
      <c r="EE261" s="91" t="e">
        <f t="shared" ca="1" si="162"/>
        <v>#NAME?</v>
      </c>
      <c r="EF261" s="91" t="e">
        <f t="shared" ca="1" si="163"/>
        <v>#NAME?</v>
      </c>
      <c r="EG261" s="91" t="e">
        <f t="shared" ca="1" si="164"/>
        <v>#NAME?</v>
      </c>
      <c r="EH261" s="91" t="e">
        <f t="shared" ca="1" si="165"/>
        <v>#NAME?</v>
      </c>
      <c r="EI261" s="91" t="e">
        <f t="shared" ca="1" si="166"/>
        <v>#NAME?</v>
      </c>
      <c r="EJ261" s="91" t="e">
        <f t="shared" ca="1" si="167"/>
        <v>#NAME?</v>
      </c>
      <c r="EL261" s="207" t="str">
        <f t="shared" ca="1" si="193"/>
        <v/>
      </c>
      <c r="EM261" s="91" t="str">
        <f t="shared" si="188"/>
        <v/>
      </c>
      <c r="EN261" s="91" t="str" cm="1">
        <f t="array" ref="EN261">IF(OR(SUM(ISTEXT(R261:T261)*1,ISNUMBER(W261:X261)*1)&gt;0,SUM(ISTEXT(Y261:AA261)*1,ISNUMBER(AD261:AE261)*1)&gt;0,SUM(ISTEXT(AF261:AH261)*1,ISNUMBER(AK261:AL261)*1)&gt;0,SUM(ISTEXT(AM261:AO261)*1,ISNUMBER(AR261:AS261)*1)&gt;0,SUM(ISTEXT(AT261:AV261)*1,ISNUMBER(AY261:AZ261)*1)&gt;0,SUM(ISTEXT(BA261:BC261)*1,ISNUMBER(BF261:BG261)*1)&gt;0,SUM(ISTEXT(BH261:BJ261)*1,ISNUMBER(BM261:BN261)*1)&gt;0,SUM(ISTEXT(BO261:BQ261)*1,ISNUMBER(BT261:BU261)*1)&gt;0,SUM(ISTEXT(BV261:BX261)*1,ISNUMBER(CA261:CB261)*1)&gt;0,SUM(ISTEXT(CC261:CE261)*1,ISNUMBER(CH261:CI261)*1)&gt;0,SUM(ISTEXT(CJ261:CL261)*1,ISNUMBER(CO261:CP261)*1)&gt;0,SUM(ISTEXT(CQ261:CS261)*1,ISNUMBER(CV261:CW261)*1)&gt;0),"!","")</f>
        <v/>
      </c>
      <c r="EO261" s="91" t="e">
        <f t="shared" ca="1" si="189"/>
        <v>#NAME?</v>
      </c>
      <c r="EP261" s="74" t="e">
        <f t="shared" ca="1" si="168"/>
        <v>#NAME?</v>
      </c>
    </row>
    <row r="262" spans="1:146" hidden="1" x14ac:dyDescent="0.2">
      <c r="A262" s="528" t="e">
        <f ca="1">IF(AND(TRIM($B262)&lt;&gt;"",$E262&lt;&gt;"",$EP262=""),MAX($A$216:A261)+1,"")</f>
        <v>#NAME?</v>
      </c>
      <c r="B262" s="312"/>
      <c r="C262" s="531" t="str">
        <f>IF(ISBLANK(D262)=FALSE,VLOOKUP(D262,Довідники!$B$2:$C$45,2,FALSE),"")</f>
        <v/>
      </c>
      <c r="D262" s="410"/>
      <c r="E262" s="313"/>
      <c r="F262" s="538" t="str">
        <f>_xlfn.CONCAT(IF($X262=Довідники!$E$4,$R$4&amp;",",""),IF($AE262=Довідники!$E$4,$Y$4&amp;",",""),IF($AL262=Довідники!$E$4,$AF$4&amp;",",""),IF($AS262=Довідники!$E$4,$AM$4&amp;",",""),IF($AZ262=Довідники!$E$4,$AT$4&amp;",",""),IF($BG262=Довідники!$E$4,$BA$4&amp;",",""),IF($BN262=Довідники!$E$4,$BH$4&amp;",",""),IF($BU262=Довідники!$E$4,$BO$4&amp;",",""),IF($CB262=Довідники!$E$4,$BV$4&amp;",",""),IF($CI262=Довідники!$E$4,$CC$4&amp;",",""),IF($CP262=Довідники!$E$4,$CJ$4&amp;",",""),IF($CW262=Довідники!$E$4,$CQ$4&amp;",",""),IF($DD262=Довідники!$E$4,$CX$4&amp;",",""),IF($DK262=Довідники!$E$4,$DE$4&amp;",",""))</f>
        <v/>
      </c>
      <c r="G262" s="538" t="str">
        <f>_xlfn.CONCAT(IF($X262=Довідники!$E$3,$R$4&amp;",",""),IF($X262=Довідники!$E$5,$R$4&amp;"*,",""),IF($AE262=Довідники!$E$3,$Y$4&amp;",",""),IF($AE262=Довідники!$E$5,$Y$4&amp;"*,",""),IF($AL262=Довідники!$E$3,$AF$4&amp;",",""),IF($AL262=Довідники!$E$5,$AF$4&amp;"*,",""),IF($AS262=Довідники!$E$3,$AM$4&amp;",",""),IF($AS262=Довідники!$E$5,$AM$4&amp;"*,",""),IF($AZ262=Довідники!$E$3,$AT$4&amp;",",""),IF($AZ262=Довідники!$E$5,$AT$4&amp;"*,",""),IF($BG262=Довідники!$E$3,$BA$4&amp;",",""),IF($BG262=Довідники!$E$5,$BA$4&amp;"*,",""),IF($BN262=Довідники!$E$3,$BH$4&amp;",",""),IF($BN262=Довідники!$E$5,$BH$4&amp;"*,",""),IF($BU262=Довідники!$E$3,$BO$4&amp;",",""),IF($BU262=Довідники!$E$5,$BO$4&amp;"*,",""),IF($CB262=Довідники!$E$3,$BV$4&amp;",",""),IF($CB262=Довідники!$E$5,$BV$4&amp;"*,",""),IF($CI262=Довідники!$E$3,$CC$4&amp;",",""),IF($CI262=Довідники!$E$5,$CC$4&amp;"*,",""),IF($CP262=Довідники!$E$3,$CJ$4&amp;",",""),IF($CP262=Довідники!$E$5,$CJ$4&amp;"*,",""),IF($CW262=Довідники!$E$3,$CQ$4&amp;",",""),IF($CW262=Довідники!$E$5,$CQ$4&amp;"*,",""),IF($DD262=Довідники!$E$3,$CX$4&amp;",",""),IF($DD262=Довідники!$E$5,$CX$4&amp;"*,",""),IF($DK262=Довідники!$E$3,$DE$4&amp;",",""),IF($DK262=Довідники!$E$5,$DE$4&amp;"*,",""))</f>
        <v/>
      </c>
      <c r="H262" s="538" t="str">
        <f>_xlfn.CONCAT(IF($W262=Довідники!$N$4,$R$4&amp;",",""),IF($AD262=Довідники!$N$4,$Y$4&amp;",",""),IF($AK262=Довідники!$N$4,$AF$4&amp;",",""),IF($AR262=Довідники!$N$4,$AM$4&amp;",",""),IF($AY262=Довідники!$N$4,$AT$4&amp;",",""),IF($BF262=Довідники!$N$4,$BA$4&amp;",",""),IF($BM262=Довідники!$N$4,$BH$4&amp;",",""),IF($BT262=Довідники!$N$4,$BO$4&amp;",",""),IF($CA262=Довідники!$N$4,$BV$4&amp;",",""),IF($CH262=Довідники!$N$4,$CC$4&amp;",",""),IF($CO262=Довідники!$N$4,$CJ$4&amp;",",""),IF($CV262=Довідники!$N$4,$CQ$4&amp;",",""),IF($DC262=Довідники!$N$4,$CX$4&amp;",",""),IF($DJ262=Довідники!$N$4,$DE$4&amp;",",""))</f>
        <v/>
      </c>
      <c r="I262" s="538" t="str">
        <f>_xlfn.CONCAT(IF($W262=Довідники!$N$3,$R$4&amp;",",""),IF($AD262=Довідники!$N$3,$Y$4&amp;",",""),IF($AK262=Довідники!$N$3,$AF$4&amp;",",""),IF($AR262=Довідники!$N$3,$AM$4&amp;",",""),IF($AY262=Довідники!$N$3,$AT$4&amp;",",""),IF($BF262=Довідники!$N$3,$BA$4&amp;",",""),IF($BM262=Довідники!$N$3,$BH$4&amp;",",""),IF($BT262=Довідники!$N$3,$BO$4&amp;",",""),IF($CA262=Довідники!$N$3,$BV$4&amp;",",""),IF($CH262=Довідники!$N$3,$CC$4&amp;",",""),IF($CO262=Довідники!$N$3,$CJ$4&amp;",",""),IF($CV262=Довідники!$N$3,$CQ$4&amp;",",""),IF($DC262=Довідники!$N$3,$CX$4&amp;",",""),IF($DJ262=Довідники!$N$3,$DE$4&amp;",",""))</f>
        <v/>
      </c>
      <c r="J262" s="538"/>
      <c r="K262" s="538"/>
      <c r="L262" s="538">
        <f t="shared" ca="1" si="156"/>
        <v>0</v>
      </c>
      <c r="M262" s="539">
        <f t="shared" ca="1" si="157"/>
        <v>0</v>
      </c>
      <c r="N262" s="539">
        <f t="shared" ca="1" si="158"/>
        <v>0</v>
      </c>
      <c r="O262" s="540">
        <f t="shared" ca="1" si="159"/>
        <v>0</v>
      </c>
      <c r="P262" s="541" t="str">
        <f t="shared" si="160"/>
        <v/>
      </c>
      <c r="Q262" s="542" t="str">
        <f>IF(IF(TRIM(P262)="",FALSE,OR($P262&lt;Довідники!$J$8,$P262&gt;Довідники!$K$8)),"!","")</f>
        <v/>
      </c>
      <c r="R262" s="172"/>
      <c r="S262" s="169"/>
      <c r="T262" s="169"/>
      <c r="U262" s="549">
        <f t="shared" si="173"/>
        <v>0</v>
      </c>
      <c r="V262" s="539"/>
      <c r="W262" s="175"/>
      <c r="X262" s="176"/>
      <c r="Y262" s="172"/>
      <c r="Z262" s="169"/>
      <c r="AA262" s="169"/>
      <c r="AB262" s="549">
        <f t="shared" si="174"/>
        <v>0</v>
      </c>
      <c r="AC262" s="539"/>
      <c r="AD262" s="175"/>
      <c r="AE262" s="176"/>
      <c r="AF262" s="172"/>
      <c r="AG262" s="169"/>
      <c r="AH262" s="169"/>
      <c r="AI262" s="549">
        <f t="shared" si="175"/>
        <v>0</v>
      </c>
      <c r="AJ262" s="539"/>
      <c r="AK262" s="175"/>
      <c r="AL262" s="176"/>
      <c r="AM262" s="172"/>
      <c r="AN262" s="169"/>
      <c r="AO262" s="169"/>
      <c r="AP262" s="549">
        <f t="shared" si="176"/>
        <v>0</v>
      </c>
      <c r="AQ262" s="539"/>
      <c r="AR262" s="175"/>
      <c r="AS262" s="176"/>
      <c r="AT262" s="172"/>
      <c r="AU262" s="169"/>
      <c r="AV262" s="169"/>
      <c r="AW262" s="549">
        <f t="shared" si="177"/>
        <v>0</v>
      </c>
      <c r="AX262" s="539"/>
      <c r="AY262" s="175"/>
      <c r="AZ262" s="176"/>
      <c r="BA262" s="172"/>
      <c r="BB262" s="169"/>
      <c r="BC262" s="169"/>
      <c r="BD262" s="549">
        <f t="shared" si="178"/>
        <v>0</v>
      </c>
      <c r="BE262" s="539"/>
      <c r="BF262" s="175"/>
      <c r="BG262" s="176"/>
      <c r="BH262" s="172"/>
      <c r="BI262" s="169"/>
      <c r="BJ262" s="169"/>
      <c r="BK262" s="549">
        <f t="shared" si="179"/>
        <v>0</v>
      </c>
      <c r="BL262" s="539"/>
      <c r="BM262" s="175"/>
      <c r="BN262" s="176"/>
      <c r="BO262" s="172"/>
      <c r="BP262" s="169"/>
      <c r="BQ262" s="169"/>
      <c r="BR262" s="549">
        <f t="shared" si="180"/>
        <v>0</v>
      </c>
      <c r="BS262" s="539"/>
      <c r="BT262" s="175"/>
      <c r="BU262" s="176"/>
      <c r="BV262" s="172"/>
      <c r="BW262" s="169"/>
      <c r="BX262" s="169"/>
      <c r="BY262" s="549">
        <f t="shared" si="181"/>
        <v>0</v>
      </c>
      <c r="BZ262" s="539"/>
      <c r="CA262" s="175"/>
      <c r="CB262" s="176"/>
      <c r="CC262" s="172"/>
      <c r="CD262" s="169"/>
      <c r="CE262" s="169"/>
      <c r="CF262" s="549">
        <f t="shared" si="182"/>
        <v>0</v>
      </c>
      <c r="CG262" s="539"/>
      <c r="CH262" s="175"/>
      <c r="CI262" s="176"/>
      <c r="CJ262" s="172"/>
      <c r="CK262" s="169"/>
      <c r="CL262" s="169"/>
      <c r="CM262" s="549">
        <f t="shared" si="183"/>
        <v>0</v>
      </c>
      <c r="CN262" s="539"/>
      <c r="CO262" s="175"/>
      <c r="CP262" s="176"/>
      <c r="CQ262" s="172"/>
      <c r="CR262" s="169"/>
      <c r="CS262" s="169"/>
      <c r="CT262" s="549">
        <f t="shared" si="184"/>
        <v>0</v>
      </c>
      <c r="CU262" s="539"/>
      <c r="CV262" s="175"/>
      <c r="CW262" s="176"/>
      <c r="CX262" s="361"/>
      <c r="CY262" s="108"/>
      <c r="CZ262" s="108"/>
      <c r="DA262" s="549">
        <f t="shared" si="185"/>
        <v>0</v>
      </c>
      <c r="DB262" s="539"/>
      <c r="DC262" s="439"/>
      <c r="DD262" s="439"/>
      <c r="DE262" s="108"/>
      <c r="DF262" s="108"/>
      <c r="DG262" s="108"/>
      <c r="DH262" s="549">
        <f t="shared" si="186"/>
        <v>0</v>
      </c>
      <c r="DI262" s="539"/>
      <c r="DJ262" s="439"/>
      <c r="DK262" s="440"/>
      <c r="DL262" s="555">
        <f t="shared" ca="1" si="190"/>
        <v>0</v>
      </c>
      <c r="DM262" s="539">
        <f>DN262*Довідники!$H$2</f>
        <v>0</v>
      </c>
      <c r="DN262" s="549">
        <f t="shared" si="191"/>
        <v>0</v>
      </c>
      <c r="DO262" s="541" t="str">
        <f t="shared" si="187"/>
        <v xml:space="preserve"> </v>
      </c>
      <c r="DP262" s="556" t="str">
        <f>IF(OR(DO262&lt;Довідники!$J$3, DO262&gt;Довідники!$K$3), "!", "")</f>
        <v>!</v>
      </c>
      <c r="DQ262" s="557"/>
      <c r="DR262" s="558" t="str">
        <f t="shared" si="192"/>
        <v/>
      </c>
      <c r="DS262" s="528"/>
      <c r="DT262" s="555"/>
      <c r="DU262" s="539"/>
      <c r="DV262" s="539"/>
      <c r="DW262" s="540"/>
      <c r="DX262" s="557"/>
      <c r="DY262" s="568"/>
      <c r="DZ262" s="569"/>
      <c r="EA262" s="570"/>
      <c r="ED262" s="91" t="e">
        <f t="shared" ca="1" si="161"/>
        <v>#NAME?</v>
      </c>
      <c r="EE262" s="91" t="e">
        <f t="shared" ca="1" si="162"/>
        <v>#NAME?</v>
      </c>
      <c r="EF262" s="91" t="e">
        <f t="shared" ca="1" si="163"/>
        <v>#NAME?</v>
      </c>
      <c r="EG262" s="91" t="e">
        <f t="shared" ca="1" si="164"/>
        <v>#NAME?</v>
      </c>
      <c r="EH262" s="91" t="e">
        <f t="shared" ca="1" si="165"/>
        <v>#NAME?</v>
      </c>
      <c r="EI262" s="91" t="e">
        <f t="shared" ca="1" si="166"/>
        <v>#NAME?</v>
      </c>
      <c r="EJ262" s="91" t="e">
        <f t="shared" ca="1" si="167"/>
        <v>#NAME?</v>
      </c>
      <c r="EL262" s="207" t="str">
        <f t="shared" ca="1" si="193"/>
        <v/>
      </c>
      <c r="EM262" s="91" t="str">
        <f t="shared" si="188"/>
        <v/>
      </c>
      <c r="EN262" s="91" t="str" cm="1">
        <f t="array" ref="EN262">IF(OR(SUM(ISTEXT(R262:T262)*1,ISNUMBER(W262:X262)*1)&gt;0,SUM(ISTEXT(Y262:AA262)*1,ISNUMBER(AD262:AE262)*1)&gt;0,SUM(ISTEXT(AF262:AH262)*1,ISNUMBER(AK262:AL262)*1)&gt;0,SUM(ISTEXT(AM262:AO262)*1,ISNUMBER(AR262:AS262)*1)&gt;0,SUM(ISTEXT(AT262:AV262)*1,ISNUMBER(AY262:AZ262)*1)&gt;0,SUM(ISTEXT(BA262:BC262)*1,ISNUMBER(BF262:BG262)*1)&gt;0,SUM(ISTEXT(BH262:BJ262)*1,ISNUMBER(BM262:BN262)*1)&gt;0,SUM(ISTEXT(BO262:BQ262)*1,ISNUMBER(BT262:BU262)*1)&gt;0,SUM(ISTEXT(BV262:BX262)*1,ISNUMBER(CA262:CB262)*1)&gt;0,SUM(ISTEXT(CC262:CE262)*1,ISNUMBER(CH262:CI262)*1)&gt;0,SUM(ISTEXT(CJ262:CL262)*1,ISNUMBER(CO262:CP262)*1)&gt;0,SUM(ISTEXT(CQ262:CS262)*1,ISNUMBER(CV262:CW262)*1)&gt;0),"!","")</f>
        <v/>
      </c>
      <c r="EO262" s="91" t="e">
        <f t="shared" ca="1" si="189"/>
        <v>#NAME?</v>
      </c>
      <c r="EP262" s="74" t="e">
        <f t="shared" ca="1" si="168"/>
        <v>#NAME?</v>
      </c>
    </row>
    <row r="263" spans="1:146" hidden="1" x14ac:dyDescent="0.2">
      <c r="A263" s="528" t="e">
        <f ca="1">IF(AND(TRIM($B263)&lt;&gt;"",$E263&lt;&gt;"",$EP263=""),MAX($A$216:A262)+1,"")</f>
        <v>#NAME?</v>
      </c>
      <c r="B263" s="312"/>
      <c r="C263" s="531" t="str">
        <f>IF(ISBLANK(D263)=FALSE,VLOOKUP(D263,Довідники!$B$2:$C$45,2,FALSE),"")</f>
        <v/>
      </c>
      <c r="D263" s="410"/>
      <c r="E263" s="313"/>
      <c r="F263" s="538" t="str">
        <f>_xlfn.CONCAT(IF($X263=Довідники!$E$4,$R$4&amp;",",""),IF($AE263=Довідники!$E$4,$Y$4&amp;",",""),IF($AL263=Довідники!$E$4,$AF$4&amp;",",""),IF($AS263=Довідники!$E$4,$AM$4&amp;",",""),IF($AZ263=Довідники!$E$4,$AT$4&amp;",",""),IF($BG263=Довідники!$E$4,$BA$4&amp;",",""),IF($BN263=Довідники!$E$4,$BH$4&amp;",",""),IF($BU263=Довідники!$E$4,$BO$4&amp;",",""),IF($CB263=Довідники!$E$4,$BV$4&amp;",",""),IF($CI263=Довідники!$E$4,$CC$4&amp;",",""),IF($CP263=Довідники!$E$4,$CJ$4&amp;",",""),IF($CW263=Довідники!$E$4,$CQ$4&amp;",",""),IF($DD263=Довідники!$E$4,$CX$4&amp;",",""),IF($DK263=Довідники!$E$4,$DE$4&amp;",",""))</f>
        <v/>
      </c>
      <c r="G263" s="538" t="str">
        <f>_xlfn.CONCAT(IF($X263=Довідники!$E$3,$R$4&amp;",",""),IF($X263=Довідники!$E$5,$R$4&amp;"*,",""),IF($AE263=Довідники!$E$3,$Y$4&amp;",",""),IF($AE263=Довідники!$E$5,$Y$4&amp;"*,",""),IF($AL263=Довідники!$E$3,$AF$4&amp;",",""),IF($AL263=Довідники!$E$5,$AF$4&amp;"*,",""),IF($AS263=Довідники!$E$3,$AM$4&amp;",",""),IF($AS263=Довідники!$E$5,$AM$4&amp;"*,",""),IF($AZ263=Довідники!$E$3,$AT$4&amp;",",""),IF($AZ263=Довідники!$E$5,$AT$4&amp;"*,",""),IF($BG263=Довідники!$E$3,$BA$4&amp;",",""),IF($BG263=Довідники!$E$5,$BA$4&amp;"*,",""),IF($BN263=Довідники!$E$3,$BH$4&amp;",",""),IF($BN263=Довідники!$E$5,$BH$4&amp;"*,",""),IF($BU263=Довідники!$E$3,$BO$4&amp;",",""),IF($BU263=Довідники!$E$5,$BO$4&amp;"*,",""),IF($CB263=Довідники!$E$3,$BV$4&amp;",",""),IF($CB263=Довідники!$E$5,$BV$4&amp;"*,",""),IF($CI263=Довідники!$E$3,$CC$4&amp;",",""),IF($CI263=Довідники!$E$5,$CC$4&amp;"*,",""),IF($CP263=Довідники!$E$3,$CJ$4&amp;",",""),IF($CP263=Довідники!$E$5,$CJ$4&amp;"*,",""),IF($CW263=Довідники!$E$3,$CQ$4&amp;",",""),IF($CW263=Довідники!$E$5,$CQ$4&amp;"*,",""),IF($DD263=Довідники!$E$3,$CX$4&amp;",",""),IF($DD263=Довідники!$E$5,$CX$4&amp;"*,",""),IF($DK263=Довідники!$E$3,$DE$4&amp;",",""),IF($DK263=Довідники!$E$5,$DE$4&amp;"*,",""))</f>
        <v/>
      </c>
      <c r="H263" s="538" t="str">
        <f>_xlfn.CONCAT(IF($W263=Довідники!$N$4,$R$4&amp;",",""),IF($AD263=Довідники!$N$4,$Y$4&amp;",",""),IF($AK263=Довідники!$N$4,$AF$4&amp;",",""),IF($AR263=Довідники!$N$4,$AM$4&amp;",",""),IF($AY263=Довідники!$N$4,$AT$4&amp;",",""),IF($BF263=Довідники!$N$4,$BA$4&amp;",",""),IF($BM263=Довідники!$N$4,$BH$4&amp;",",""),IF($BT263=Довідники!$N$4,$BO$4&amp;",",""),IF($CA263=Довідники!$N$4,$BV$4&amp;",",""),IF($CH263=Довідники!$N$4,$CC$4&amp;",",""),IF($CO263=Довідники!$N$4,$CJ$4&amp;",",""),IF($CV263=Довідники!$N$4,$CQ$4&amp;",",""),IF($DC263=Довідники!$N$4,$CX$4&amp;",",""),IF($DJ263=Довідники!$N$4,$DE$4&amp;",",""))</f>
        <v/>
      </c>
      <c r="I263" s="538" t="str">
        <f>_xlfn.CONCAT(IF($W263=Довідники!$N$3,$R$4&amp;",",""),IF($AD263=Довідники!$N$3,$Y$4&amp;",",""),IF($AK263=Довідники!$N$3,$AF$4&amp;",",""),IF($AR263=Довідники!$N$3,$AM$4&amp;",",""),IF($AY263=Довідники!$N$3,$AT$4&amp;",",""),IF($BF263=Довідники!$N$3,$BA$4&amp;",",""),IF($BM263=Довідники!$N$3,$BH$4&amp;",",""),IF($BT263=Довідники!$N$3,$BO$4&amp;",",""),IF($CA263=Довідники!$N$3,$BV$4&amp;",",""),IF($CH263=Довідники!$N$3,$CC$4&amp;",",""),IF($CO263=Довідники!$N$3,$CJ$4&amp;",",""),IF($CV263=Довідники!$N$3,$CQ$4&amp;",",""),IF($DC263=Довідники!$N$3,$CX$4&amp;",",""),IF($DJ263=Довідники!$N$3,$DE$4&amp;",",""))</f>
        <v/>
      </c>
      <c r="J263" s="538"/>
      <c r="K263" s="538"/>
      <c r="L263" s="538">
        <f t="shared" ca="1" si="156"/>
        <v>0</v>
      </c>
      <c r="M263" s="539">
        <f t="shared" ca="1" si="157"/>
        <v>0</v>
      </c>
      <c r="N263" s="539">
        <f t="shared" ca="1" si="158"/>
        <v>0</v>
      </c>
      <c r="O263" s="540">
        <f t="shared" ca="1" si="159"/>
        <v>0</v>
      </c>
      <c r="P263" s="541" t="str">
        <f t="shared" si="160"/>
        <v/>
      </c>
      <c r="Q263" s="542" t="str">
        <f>IF(IF(TRIM(P263)="",FALSE,OR($P263&lt;Довідники!$J$8,$P263&gt;Довідники!$K$8)),"!","")</f>
        <v/>
      </c>
      <c r="R263" s="172"/>
      <c r="S263" s="169"/>
      <c r="T263" s="169"/>
      <c r="U263" s="549">
        <f t="shared" si="173"/>
        <v>0</v>
      </c>
      <c r="V263" s="539"/>
      <c r="W263" s="175"/>
      <c r="X263" s="176"/>
      <c r="Y263" s="172"/>
      <c r="Z263" s="169"/>
      <c r="AA263" s="169"/>
      <c r="AB263" s="549">
        <f t="shared" si="174"/>
        <v>0</v>
      </c>
      <c r="AC263" s="539"/>
      <c r="AD263" s="175"/>
      <c r="AE263" s="176"/>
      <c r="AF263" s="172"/>
      <c r="AG263" s="169"/>
      <c r="AH263" s="169"/>
      <c r="AI263" s="549">
        <f t="shared" si="175"/>
        <v>0</v>
      </c>
      <c r="AJ263" s="539"/>
      <c r="AK263" s="175"/>
      <c r="AL263" s="176"/>
      <c r="AM263" s="172"/>
      <c r="AN263" s="169"/>
      <c r="AO263" s="169"/>
      <c r="AP263" s="549">
        <f t="shared" si="176"/>
        <v>0</v>
      </c>
      <c r="AQ263" s="539"/>
      <c r="AR263" s="175"/>
      <c r="AS263" s="176"/>
      <c r="AT263" s="172"/>
      <c r="AU263" s="169"/>
      <c r="AV263" s="169"/>
      <c r="AW263" s="549">
        <f t="shared" si="177"/>
        <v>0</v>
      </c>
      <c r="AX263" s="539"/>
      <c r="AY263" s="175"/>
      <c r="AZ263" s="176"/>
      <c r="BA263" s="172"/>
      <c r="BB263" s="169"/>
      <c r="BC263" s="169"/>
      <c r="BD263" s="549">
        <f t="shared" si="178"/>
        <v>0</v>
      </c>
      <c r="BE263" s="539"/>
      <c r="BF263" s="175"/>
      <c r="BG263" s="176"/>
      <c r="BH263" s="172"/>
      <c r="BI263" s="169"/>
      <c r="BJ263" s="169"/>
      <c r="BK263" s="549">
        <f t="shared" si="179"/>
        <v>0</v>
      </c>
      <c r="BL263" s="539"/>
      <c r="BM263" s="175"/>
      <c r="BN263" s="176"/>
      <c r="BO263" s="172"/>
      <c r="BP263" s="169"/>
      <c r="BQ263" s="169"/>
      <c r="BR263" s="549">
        <f t="shared" si="180"/>
        <v>0</v>
      </c>
      <c r="BS263" s="539"/>
      <c r="BT263" s="175"/>
      <c r="BU263" s="176"/>
      <c r="BV263" s="172"/>
      <c r="BW263" s="169"/>
      <c r="BX263" s="169"/>
      <c r="BY263" s="549">
        <f t="shared" si="181"/>
        <v>0</v>
      </c>
      <c r="BZ263" s="539"/>
      <c r="CA263" s="175"/>
      <c r="CB263" s="176"/>
      <c r="CC263" s="172"/>
      <c r="CD263" s="169"/>
      <c r="CE263" s="169"/>
      <c r="CF263" s="549">
        <f t="shared" si="182"/>
        <v>0</v>
      </c>
      <c r="CG263" s="539"/>
      <c r="CH263" s="175"/>
      <c r="CI263" s="176"/>
      <c r="CJ263" s="172"/>
      <c r="CK263" s="169"/>
      <c r="CL263" s="169"/>
      <c r="CM263" s="549">
        <f t="shared" si="183"/>
        <v>0</v>
      </c>
      <c r="CN263" s="539"/>
      <c r="CO263" s="175"/>
      <c r="CP263" s="176"/>
      <c r="CQ263" s="172"/>
      <c r="CR263" s="169"/>
      <c r="CS263" s="169"/>
      <c r="CT263" s="549">
        <f t="shared" si="184"/>
        <v>0</v>
      </c>
      <c r="CU263" s="539"/>
      <c r="CV263" s="175"/>
      <c r="CW263" s="176"/>
      <c r="CX263" s="361"/>
      <c r="CY263" s="108"/>
      <c r="CZ263" s="108"/>
      <c r="DA263" s="549">
        <f t="shared" si="185"/>
        <v>0</v>
      </c>
      <c r="DB263" s="539"/>
      <c r="DC263" s="439"/>
      <c r="DD263" s="439"/>
      <c r="DE263" s="108"/>
      <c r="DF263" s="108"/>
      <c r="DG263" s="108"/>
      <c r="DH263" s="549">
        <f t="shared" si="186"/>
        <v>0</v>
      </c>
      <c r="DI263" s="539"/>
      <c r="DJ263" s="439"/>
      <c r="DK263" s="440"/>
      <c r="DL263" s="555">
        <f t="shared" ca="1" si="190"/>
        <v>0</v>
      </c>
      <c r="DM263" s="539">
        <f>DN263*Довідники!$H$2</f>
        <v>0</v>
      </c>
      <c r="DN263" s="549">
        <f t="shared" si="191"/>
        <v>0</v>
      </c>
      <c r="DO263" s="541" t="str">
        <f t="shared" si="187"/>
        <v xml:space="preserve"> </v>
      </c>
      <c r="DP263" s="556" t="str">
        <f>IF(OR(DO263&lt;Довідники!$J$3, DO263&gt;Довідники!$K$3), "!", "")</f>
        <v>!</v>
      </c>
      <c r="DQ263" s="557"/>
      <c r="DR263" s="558" t="str">
        <f t="shared" si="192"/>
        <v/>
      </c>
      <c r="DS263" s="528"/>
      <c r="DT263" s="555"/>
      <c r="DU263" s="539"/>
      <c r="DV263" s="539"/>
      <c r="DW263" s="540"/>
      <c r="DX263" s="557"/>
      <c r="DY263" s="568"/>
      <c r="DZ263" s="569"/>
      <c r="EA263" s="570"/>
      <c r="ED263" s="91" t="e">
        <f t="shared" ca="1" si="161"/>
        <v>#NAME?</v>
      </c>
      <c r="EE263" s="91" t="e">
        <f t="shared" ca="1" si="162"/>
        <v>#NAME?</v>
      </c>
      <c r="EF263" s="91" t="e">
        <f t="shared" ca="1" si="163"/>
        <v>#NAME?</v>
      </c>
      <c r="EG263" s="91" t="e">
        <f t="shared" ca="1" si="164"/>
        <v>#NAME?</v>
      </c>
      <c r="EH263" s="91" t="e">
        <f t="shared" ca="1" si="165"/>
        <v>#NAME?</v>
      </c>
      <c r="EI263" s="91" t="e">
        <f t="shared" ca="1" si="166"/>
        <v>#NAME?</v>
      </c>
      <c r="EJ263" s="91" t="e">
        <f t="shared" ca="1" si="167"/>
        <v>#NAME?</v>
      </c>
      <c r="EL263" s="207" t="str">
        <f t="shared" ca="1" si="193"/>
        <v/>
      </c>
      <c r="EM263" s="91" t="str">
        <f t="shared" si="188"/>
        <v/>
      </c>
      <c r="EN263" s="91" t="str" cm="1">
        <f t="array" ref="EN263">IF(OR(SUM(ISTEXT(R263:T263)*1,ISNUMBER(W263:X263)*1)&gt;0,SUM(ISTEXT(Y263:AA263)*1,ISNUMBER(AD263:AE263)*1)&gt;0,SUM(ISTEXT(AF263:AH263)*1,ISNUMBER(AK263:AL263)*1)&gt;0,SUM(ISTEXT(AM263:AO263)*1,ISNUMBER(AR263:AS263)*1)&gt;0,SUM(ISTEXT(AT263:AV263)*1,ISNUMBER(AY263:AZ263)*1)&gt;0,SUM(ISTEXT(BA263:BC263)*1,ISNUMBER(BF263:BG263)*1)&gt;0,SUM(ISTEXT(BH263:BJ263)*1,ISNUMBER(BM263:BN263)*1)&gt;0,SUM(ISTEXT(BO263:BQ263)*1,ISNUMBER(BT263:BU263)*1)&gt;0,SUM(ISTEXT(BV263:BX263)*1,ISNUMBER(CA263:CB263)*1)&gt;0,SUM(ISTEXT(CC263:CE263)*1,ISNUMBER(CH263:CI263)*1)&gt;0,SUM(ISTEXT(CJ263:CL263)*1,ISNUMBER(CO263:CP263)*1)&gt;0,SUM(ISTEXT(CQ263:CS263)*1,ISNUMBER(CV263:CW263)*1)&gt;0),"!","")</f>
        <v/>
      </c>
      <c r="EO263" s="91" t="e">
        <f t="shared" ca="1" si="189"/>
        <v>#NAME?</v>
      </c>
      <c r="EP263" s="74" t="e">
        <f t="shared" ca="1" si="168"/>
        <v>#NAME?</v>
      </c>
    </row>
    <row r="264" spans="1:146" hidden="1" x14ac:dyDescent="0.2">
      <c r="A264" s="528" t="e">
        <f ca="1">IF(AND(TRIM($B264)&lt;&gt;"",$E264&lt;&gt;"",$EP264=""),MAX($A$216:A263)+1,"")</f>
        <v>#NAME?</v>
      </c>
      <c r="B264" s="312"/>
      <c r="C264" s="531" t="str">
        <f>IF(ISBLANK(D264)=FALSE,VLOOKUP(D264,Довідники!$B$2:$C$45,2,FALSE),"")</f>
        <v/>
      </c>
      <c r="D264" s="410"/>
      <c r="E264" s="313"/>
      <c r="F264" s="538" t="str">
        <f>_xlfn.CONCAT(IF($X264=Довідники!$E$4,$R$4&amp;",",""),IF($AE264=Довідники!$E$4,$Y$4&amp;",",""),IF($AL264=Довідники!$E$4,$AF$4&amp;",",""),IF($AS264=Довідники!$E$4,$AM$4&amp;",",""),IF($AZ264=Довідники!$E$4,$AT$4&amp;",",""),IF($BG264=Довідники!$E$4,$BA$4&amp;",",""),IF($BN264=Довідники!$E$4,$BH$4&amp;",",""),IF($BU264=Довідники!$E$4,$BO$4&amp;",",""),IF($CB264=Довідники!$E$4,$BV$4&amp;",",""),IF($CI264=Довідники!$E$4,$CC$4&amp;",",""),IF($CP264=Довідники!$E$4,$CJ$4&amp;",",""),IF($CW264=Довідники!$E$4,$CQ$4&amp;",",""),IF($DD264=Довідники!$E$4,$CX$4&amp;",",""),IF($DK264=Довідники!$E$4,$DE$4&amp;",",""))</f>
        <v/>
      </c>
      <c r="G264" s="538" t="str">
        <f>_xlfn.CONCAT(IF($X264=Довідники!$E$3,$R$4&amp;",",""),IF($X264=Довідники!$E$5,$R$4&amp;"*,",""),IF($AE264=Довідники!$E$3,$Y$4&amp;",",""),IF($AE264=Довідники!$E$5,$Y$4&amp;"*,",""),IF($AL264=Довідники!$E$3,$AF$4&amp;",",""),IF($AL264=Довідники!$E$5,$AF$4&amp;"*,",""),IF($AS264=Довідники!$E$3,$AM$4&amp;",",""),IF($AS264=Довідники!$E$5,$AM$4&amp;"*,",""),IF($AZ264=Довідники!$E$3,$AT$4&amp;",",""),IF($AZ264=Довідники!$E$5,$AT$4&amp;"*,",""),IF($BG264=Довідники!$E$3,$BA$4&amp;",",""),IF($BG264=Довідники!$E$5,$BA$4&amp;"*,",""),IF($BN264=Довідники!$E$3,$BH$4&amp;",",""),IF($BN264=Довідники!$E$5,$BH$4&amp;"*,",""),IF($BU264=Довідники!$E$3,$BO$4&amp;",",""),IF($BU264=Довідники!$E$5,$BO$4&amp;"*,",""),IF($CB264=Довідники!$E$3,$BV$4&amp;",",""),IF($CB264=Довідники!$E$5,$BV$4&amp;"*,",""),IF($CI264=Довідники!$E$3,$CC$4&amp;",",""),IF($CI264=Довідники!$E$5,$CC$4&amp;"*,",""),IF($CP264=Довідники!$E$3,$CJ$4&amp;",",""),IF($CP264=Довідники!$E$5,$CJ$4&amp;"*,",""),IF($CW264=Довідники!$E$3,$CQ$4&amp;",",""),IF($CW264=Довідники!$E$5,$CQ$4&amp;"*,",""),IF($DD264=Довідники!$E$3,$CX$4&amp;",",""),IF($DD264=Довідники!$E$5,$CX$4&amp;"*,",""),IF($DK264=Довідники!$E$3,$DE$4&amp;",",""),IF($DK264=Довідники!$E$5,$DE$4&amp;"*,",""))</f>
        <v/>
      </c>
      <c r="H264" s="538" t="str">
        <f>_xlfn.CONCAT(IF($W264=Довідники!$N$4,$R$4&amp;",",""),IF($AD264=Довідники!$N$4,$Y$4&amp;",",""),IF($AK264=Довідники!$N$4,$AF$4&amp;",",""),IF($AR264=Довідники!$N$4,$AM$4&amp;",",""),IF($AY264=Довідники!$N$4,$AT$4&amp;",",""),IF($BF264=Довідники!$N$4,$BA$4&amp;",",""),IF($BM264=Довідники!$N$4,$BH$4&amp;",",""),IF($BT264=Довідники!$N$4,$BO$4&amp;",",""),IF($CA264=Довідники!$N$4,$BV$4&amp;",",""),IF($CH264=Довідники!$N$4,$CC$4&amp;",",""),IF($CO264=Довідники!$N$4,$CJ$4&amp;",",""),IF($CV264=Довідники!$N$4,$CQ$4&amp;",",""),IF($DC264=Довідники!$N$4,$CX$4&amp;",",""),IF($DJ264=Довідники!$N$4,$DE$4&amp;",",""))</f>
        <v/>
      </c>
      <c r="I264" s="538" t="str">
        <f>_xlfn.CONCAT(IF($W264=Довідники!$N$3,$R$4&amp;",",""),IF($AD264=Довідники!$N$3,$Y$4&amp;",",""),IF($AK264=Довідники!$N$3,$AF$4&amp;",",""),IF($AR264=Довідники!$N$3,$AM$4&amp;",",""),IF($AY264=Довідники!$N$3,$AT$4&amp;",",""),IF($BF264=Довідники!$N$3,$BA$4&amp;",",""),IF($BM264=Довідники!$N$3,$BH$4&amp;",",""),IF($BT264=Довідники!$N$3,$BO$4&amp;",",""),IF($CA264=Довідники!$N$3,$BV$4&amp;",",""),IF($CH264=Довідники!$N$3,$CC$4&amp;",",""),IF($CO264=Довідники!$N$3,$CJ$4&amp;",",""),IF($CV264=Довідники!$N$3,$CQ$4&amp;",",""),IF($DC264=Довідники!$N$3,$CX$4&amp;",",""),IF($DJ264=Довідники!$N$3,$DE$4&amp;",",""))</f>
        <v/>
      </c>
      <c r="J264" s="538"/>
      <c r="K264" s="538"/>
      <c r="L264" s="538">
        <f t="shared" ca="1" si="156"/>
        <v>0</v>
      </c>
      <c r="M264" s="539">
        <f t="shared" ca="1" si="157"/>
        <v>0</v>
      </c>
      <c r="N264" s="539">
        <f t="shared" ca="1" si="158"/>
        <v>0</v>
      </c>
      <c r="O264" s="540">
        <f t="shared" ca="1" si="159"/>
        <v>0</v>
      </c>
      <c r="P264" s="541" t="str">
        <f t="shared" si="160"/>
        <v/>
      </c>
      <c r="Q264" s="542" t="str">
        <f>IF(IF(TRIM(P264)="",FALSE,OR($P264&lt;Довідники!$J$8,$P264&gt;Довідники!$K$8)),"!","")</f>
        <v/>
      </c>
      <c r="R264" s="172"/>
      <c r="S264" s="169"/>
      <c r="T264" s="169"/>
      <c r="U264" s="549">
        <f t="shared" si="173"/>
        <v>0</v>
      </c>
      <c r="V264" s="539"/>
      <c r="W264" s="175"/>
      <c r="X264" s="176"/>
      <c r="Y264" s="172"/>
      <c r="Z264" s="169"/>
      <c r="AA264" s="169"/>
      <c r="AB264" s="549">
        <f t="shared" si="174"/>
        <v>0</v>
      </c>
      <c r="AC264" s="539"/>
      <c r="AD264" s="175"/>
      <c r="AE264" s="176"/>
      <c r="AF264" s="172"/>
      <c r="AG264" s="169"/>
      <c r="AH264" s="169"/>
      <c r="AI264" s="549">
        <f t="shared" si="175"/>
        <v>0</v>
      </c>
      <c r="AJ264" s="539"/>
      <c r="AK264" s="175"/>
      <c r="AL264" s="176"/>
      <c r="AM264" s="172"/>
      <c r="AN264" s="169"/>
      <c r="AO264" s="169"/>
      <c r="AP264" s="549">
        <f t="shared" si="176"/>
        <v>0</v>
      </c>
      <c r="AQ264" s="539"/>
      <c r="AR264" s="175"/>
      <c r="AS264" s="176"/>
      <c r="AT264" s="172"/>
      <c r="AU264" s="169"/>
      <c r="AV264" s="169"/>
      <c r="AW264" s="549">
        <f t="shared" si="177"/>
        <v>0</v>
      </c>
      <c r="AX264" s="539"/>
      <c r="AY264" s="175"/>
      <c r="AZ264" s="176"/>
      <c r="BA264" s="172"/>
      <c r="BB264" s="169"/>
      <c r="BC264" s="169"/>
      <c r="BD264" s="549">
        <f t="shared" si="178"/>
        <v>0</v>
      </c>
      <c r="BE264" s="539"/>
      <c r="BF264" s="175"/>
      <c r="BG264" s="176"/>
      <c r="BH264" s="172"/>
      <c r="BI264" s="169"/>
      <c r="BJ264" s="169"/>
      <c r="BK264" s="549">
        <f t="shared" si="179"/>
        <v>0</v>
      </c>
      <c r="BL264" s="539"/>
      <c r="BM264" s="175"/>
      <c r="BN264" s="176"/>
      <c r="BO264" s="172"/>
      <c r="BP264" s="169"/>
      <c r="BQ264" s="169"/>
      <c r="BR264" s="549">
        <f t="shared" si="180"/>
        <v>0</v>
      </c>
      <c r="BS264" s="539"/>
      <c r="BT264" s="175"/>
      <c r="BU264" s="176"/>
      <c r="BV264" s="172"/>
      <c r="BW264" s="169"/>
      <c r="BX264" s="169"/>
      <c r="BY264" s="549">
        <f t="shared" si="181"/>
        <v>0</v>
      </c>
      <c r="BZ264" s="539"/>
      <c r="CA264" s="175"/>
      <c r="CB264" s="176"/>
      <c r="CC264" s="172"/>
      <c r="CD264" s="169"/>
      <c r="CE264" s="169"/>
      <c r="CF264" s="549">
        <f t="shared" si="182"/>
        <v>0</v>
      </c>
      <c r="CG264" s="539"/>
      <c r="CH264" s="175"/>
      <c r="CI264" s="176"/>
      <c r="CJ264" s="172"/>
      <c r="CK264" s="169"/>
      <c r="CL264" s="169"/>
      <c r="CM264" s="549">
        <f t="shared" si="183"/>
        <v>0</v>
      </c>
      <c r="CN264" s="539"/>
      <c r="CO264" s="175"/>
      <c r="CP264" s="176"/>
      <c r="CQ264" s="172"/>
      <c r="CR264" s="169"/>
      <c r="CS264" s="169"/>
      <c r="CT264" s="549">
        <f t="shared" si="184"/>
        <v>0</v>
      </c>
      <c r="CU264" s="539"/>
      <c r="CV264" s="175"/>
      <c r="CW264" s="176"/>
      <c r="CX264" s="361"/>
      <c r="CY264" s="108"/>
      <c r="CZ264" s="108"/>
      <c r="DA264" s="549">
        <f t="shared" si="185"/>
        <v>0</v>
      </c>
      <c r="DB264" s="539"/>
      <c r="DC264" s="439"/>
      <c r="DD264" s="439"/>
      <c r="DE264" s="108"/>
      <c r="DF264" s="108"/>
      <c r="DG264" s="108"/>
      <c r="DH264" s="549">
        <f t="shared" si="186"/>
        <v>0</v>
      </c>
      <c r="DI264" s="539"/>
      <c r="DJ264" s="439"/>
      <c r="DK264" s="440"/>
      <c r="DL264" s="555">
        <f t="shared" ca="1" si="190"/>
        <v>0</v>
      </c>
      <c r="DM264" s="539">
        <f>DN264*Довідники!$H$2</f>
        <v>0</v>
      </c>
      <c r="DN264" s="549">
        <f t="shared" si="191"/>
        <v>0</v>
      </c>
      <c r="DO264" s="541" t="str">
        <f t="shared" si="187"/>
        <v xml:space="preserve"> </v>
      </c>
      <c r="DP264" s="556" t="str">
        <f>IF(OR(DO264&lt;Довідники!$J$3, DO264&gt;Довідники!$K$3), "!", "")</f>
        <v>!</v>
      </c>
      <c r="DQ264" s="557"/>
      <c r="DR264" s="558" t="str">
        <f t="shared" si="192"/>
        <v/>
      </c>
      <c r="DS264" s="528"/>
      <c r="DT264" s="555"/>
      <c r="DU264" s="539"/>
      <c r="DV264" s="539"/>
      <c r="DW264" s="540"/>
      <c r="DX264" s="557"/>
      <c r="DY264" s="568"/>
      <c r="DZ264" s="569"/>
      <c r="EA264" s="570"/>
      <c r="ED264" s="91" t="e">
        <f t="shared" ca="1" si="161"/>
        <v>#NAME?</v>
      </c>
      <c r="EE264" s="91" t="e">
        <f t="shared" ca="1" si="162"/>
        <v>#NAME?</v>
      </c>
      <c r="EF264" s="91" t="e">
        <f t="shared" ca="1" si="163"/>
        <v>#NAME?</v>
      </c>
      <c r="EG264" s="91" t="e">
        <f t="shared" ca="1" si="164"/>
        <v>#NAME?</v>
      </c>
      <c r="EH264" s="91" t="e">
        <f t="shared" ca="1" si="165"/>
        <v>#NAME?</v>
      </c>
      <c r="EI264" s="91" t="e">
        <f t="shared" ca="1" si="166"/>
        <v>#NAME?</v>
      </c>
      <c r="EJ264" s="91" t="e">
        <f t="shared" ca="1" si="167"/>
        <v>#NAME?</v>
      </c>
      <c r="EL264" s="207" t="str">
        <f t="shared" ca="1" si="193"/>
        <v/>
      </c>
      <c r="EM264" s="91" t="str">
        <f t="shared" si="188"/>
        <v/>
      </c>
      <c r="EN264" s="91" t="str" cm="1">
        <f t="array" ref="EN264">IF(OR(SUM(ISTEXT(R264:T264)*1,ISNUMBER(W264:X264)*1)&gt;0,SUM(ISTEXT(Y264:AA264)*1,ISNUMBER(AD264:AE264)*1)&gt;0,SUM(ISTEXT(AF264:AH264)*1,ISNUMBER(AK264:AL264)*1)&gt;0,SUM(ISTEXT(AM264:AO264)*1,ISNUMBER(AR264:AS264)*1)&gt;0,SUM(ISTEXT(AT264:AV264)*1,ISNUMBER(AY264:AZ264)*1)&gt;0,SUM(ISTEXT(BA264:BC264)*1,ISNUMBER(BF264:BG264)*1)&gt;0,SUM(ISTEXT(BH264:BJ264)*1,ISNUMBER(BM264:BN264)*1)&gt;0,SUM(ISTEXT(BO264:BQ264)*1,ISNUMBER(BT264:BU264)*1)&gt;0,SUM(ISTEXT(BV264:BX264)*1,ISNUMBER(CA264:CB264)*1)&gt;0,SUM(ISTEXT(CC264:CE264)*1,ISNUMBER(CH264:CI264)*1)&gt;0,SUM(ISTEXT(CJ264:CL264)*1,ISNUMBER(CO264:CP264)*1)&gt;0,SUM(ISTEXT(CQ264:CS264)*1,ISNUMBER(CV264:CW264)*1)&gt;0),"!","")</f>
        <v/>
      </c>
      <c r="EO264" s="91" t="e">
        <f t="shared" ca="1" si="189"/>
        <v>#NAME?</v>
      </c>
      <c r="EP264" s="74" t="e">
        <f t="shared" ca="1" si="168"/>
        <v>#NAME?</v>
      </c>
    </row>
    <row r="265" spans="1:146" hidden="1" x14ac:dyDescent="0.2">
      <c r="A265" s="528" t="e">
        <f ca="1">IF(AND(TRIM($B265)&lt;&gt;"",$E265&lt;&gt;"",$EP265=""),MAX($A$216:A264)+1,"")</f>
        <v>#NAME?</v>
      </c>
      <c r="B265" s="312"/>
      <c r="C265" s="531" t="str">
        <f>IF(ISBLANK(D265)=FALSE,VLOOKUP(D265,Довідники!$B$2:$C$45,2,FALSE),"")</f>
        <v/>
      </c>
      <c r="D265" s="410"/>
      <c r="E265" s="313"/>
      <c r="F265" s="538" t="str">
        <f>_xlfn.CONCAT(IF($X265=Довідники!$E$4,$R$4&amp;",",""),IF($AE265=Довідники!$E$4,$Y$4&amp;",",""),IF($AL265=Довідники!$E$4,$AF$4&amp;",",""),IF($AS265=Довідники!$E$4,$AM$4&amp;",",""),IF($AZ265=Довідники!$E$4,$AT$4&amp;",",""),IF($BG265=Довідники!$E$4,$BA$4&amp;",",""),IF($BN265=Довідники!$E$4,$BH$4&amp;",",""),IF($BU265=Довідники!$E$4,$BO$4&amp;",",""),IF($CB265=Довідники!$E$4,$BV$4&amp;",",""),IF($CI265=Довідники!$E$4,$CC$4&amp;",",""),IF($CP265=Довідники!$E$4,$CJ$4&amp;",",""),IF($CW265=Довідники!$E$4,$CQ$4&amp;",",""),IF($DD265=Довідники!$E$4,$CX$4&amp;",",""),IF($DK265=Довідники!$E$4,$DE$4&amp;",",""))</f>
        <v/>
      </c>
      <c r="G265" s="538" t="str">
        <f>_xlfn.CONCAT(IF($X265=Довідники!$E$3,$R$4&amp;",",""),IF($X265=Довідники!$E$5,$R$4&amp;"*,",""),IF($AE265=Довідники!$E$3,$Y$4&amp;",",""),IF($AE265=Довідники!$E$5,$Y$4&amp;"*,",""),IF($AL265=Довідники!$E$3,$AF$4&amp;",",""),IF($AL265=Довідники!$E$5,$AF$4&amp;"*,",""),IF($AS265=Довідники!$E$3,$AM$4&amp;",",""),IF($AS265=Довідники!$E$5,$AM$4&amp;"*,",""),IF($AZ265=Довідники!$E$3,$AT$4&amp;",",""),IF($AZ265=Довідники!$E$5,$AT$4&amp;"*,",""),IF($BG265=Довідники!$E$3,$BA$4&amp;",",""),IF($BG265=Довідники!$E$5,$BA$4&amp;"*,",""),IF($BN265=Довідники!$E$3,$BH$4&amp;",",""),IF($BN265=Довідники!$E$5,$BH$4&amp;"*,",""),IF($BU265=Довідники!$E$3,$BO$4&amp;",",""),IF($BU265=Довідники!$E$5,$BO$4&amp;"*,",""),IF($CB265=Довідники!$E$3,$BV$4&amp;",",""),IF($CB265=Довідники!$E$5,$BV$4&amp;"*,",""),IF($CI265=Довідники!$E$3,$CC$4&amp;",",""),IF($CI265=Довідники!$E$5,$CC$4&amp;"*,",""),IF($CP265=Довідники!$E$3,$CJ$4&amp;",",""),IF($CP265=Довідники!$E$5,$CJ$4&amp;"*,",""),IF($CW265=Довідники!$E$3,$CQ$4&amp;",",""),IF($CW265=Довідники!$E$5,$CQ$4&amp;"*,",""),IF($DD265=Довідники!$E$3,$CX$4&amp;",",""),IF($DD265=Довідники!$E$5,$CX$4&amp;"*,",""),IF($DK265=Довідники!$E$3,$DE$4&amp;",",""),IF($DK265=Довідники!$E$5,$DE$4&amp;"*,",""))</f>
        <v/>
      </c>
      <c r="H265" s="538" t="str">
        <f>_xlfn.CONCAT(IF($W265=Довідники!$N$4,$R$4&amp;",",""),IF($AD265=Довідники!$N$4,$Y$4&amp;",",""),IF($AK265=Довідники!$N$4,$AF$4&amp;",",""),IF($AR265=Довідники!$N$4,$AM$4&amp;",",""),IF($AY265=Довідники!$N$4,$AT$4&amp;",",""),IF($BF265=Довідники!$N$4,$BA$4&amp;",",""),IF($BM265=Довідники!$N$4,$BH$4&amp;",",""),IF($BT265=Довідники!$N$4,$BO$4&amp;",",""),IF($CA265=Довідники!$N$4,$BV$4&amp;",",""),IF($CH265=Довідники!$N$4,$CC$4&amp;",",""),IF($CO265=Довідники!$N$4,$CJ$4&amp;",",""),IF($CV265=Довідники!$N$4,$CQ$4&amp;",",""),IF($DC265=Довідники!$N$4,$CX$4&amp;",",""),IF($DJ265=Довідники!$N$4,$DE$4&amp;",",""))</f>
        <v/>
      </c>
      <c r="I265" s="538" t="str">
        <f>_xlfn.CONCAT(IF($W265=Довідники!$N$3,$R$4&amp;",",""),IF($AD265=Довідники!$N$3,$Y$4&amp;",",""),IF($AK265=Довідники!$N$3,$AF$4&amp;",",""),IF($AR265=Довідники!$N$3,$AM$4&amp;",",""),IF($AY265=Довідники!$N$3,$AT$4&amp;",",""),IF($BF265=Довідники!$N$3,$BA$4&amp;",",""),IF($BM265=Довідники!$N$3,$BH$4&amp;",",""),IF($BT265=Довідники!$N$3,$BO$4&amp;",",""),IF($CA265=Довідники!$N$3,$BV$4&amp;",",""),IF($CH265=Довідники!$N$3,$CC$4&amp;",",""),IF($CO265=Довідники!$N$3,$CJ$4&amp;",",""),IF($CV265=Довідники!$N$3,$CQ$4&amp;",",""),IF($DC265=Довідники!$N$3,$CX$4&amp;",",""),IF($DJ265=Довідники!$N$3,$DE$4&amp;",",""))</f>
        <v/>
      </c>
      <c r="J265" s="538"/>
      <c r="K265" s="538"/>
      <c r="L265" s="538">
        <f t="shared" ca="1" si="156"/>
        <v>0</v>
      </c>
      <c r="M265" s="539">
        <f t="shared" ca="1" si="157"/>
        <v>0</v>
      </c>
      <c r="N265" s="539">
        <f t="shared" ca="1" si="158"/>
        <v>0</v>
      </c>
      <c r="O265" s="540">
        <f t="shared" ca="1" si="159"/>
        <v>0</v>
      </c>
      <c r="P265" s="541" t="str">
        <f t="shared" si="160"/>
        <v/>
      </c>
      <c r="Q265" s="542" t="str">
        <f>IF(IF(TRIM(P265)="",FALSE,OR($P265&lt;Довідники!$J$8,$P265&gt;Довідники!$K$8)),"!","")</f>
        <v/>
      </c>
      <c r="R265" s="172"/>
      <c r="S265" s="169"/>
      <c r="T265" s="169"/>
      <c r="U265" s="549">
        <f t="shared" ref="U265:U314" si="194">SUM(R265:T265)</f>
        <v>0</v>
      </c>
      <c r="V265" s="539"/>
      <c r="W265" s="175"/>
      <c r="X265" s="176"/>
      <c r="Y265" s="172"/>
      <c r="Z265" s="169"/>
      <c r="AA265" s="169"/>
      <c r="AB265" s="549">
        <f t="shared" ref="AB265:AB314" si="195">SUM(Y265:AA265)</f>
        <v>0</v>
      </c>
      <c r="AC265" s="539"/>
      <c r="AD265" s="175"/>
      <c r="AE265" s="176"/>
      <c r="AF265" s="172"/>
      <c r="AG265" s="169"/>
      <c r="AH265" s="169"/>
      <c r="AI265" s="549">
        <f t="shared" ref="AI265:AI314" si="196">SUM(AF265:AH265)</f>
        <v>0</v>
      </c>
      <c r="AJ265" s="539"/>
      <c r="AK265" s="175"/>
      <c r="AL265" s="176"/>
      <c r="AM265" s="172"/>
      <c r="AN265" s="169"/>
      <c r="AO265" s="169"/>
      <c r="AP265" s="549">
        <f t="shared" ref="AP265:AP314" si="197">SUM(AM265:AO265)</f>
        <v>0</v>
      </c>
      <c r="AQ265" s="539"/>
      <c r="AR265" s="175"/>
      <c r="AS265" s="176"/>
      <c r="AT265" s="172"/>
      <c r="AU265" s="169"/>
      <c r="AV265" s="169"/>
      <c r="AW265" s="549">
        <f t="shared" ref="AW265:AW314" si="198">SUM(AT265:AV265)</f>
        <v>0</v>
      </c>
      <c r="AX265" s="539"/>
      <c r="AY265" s="175"/>
      <c r="AZ265" s="176"/>
      <c r="BA265" s="172"/>
      <c r="BB265" s="169"/>
      <c r="BC265" s="169"/>
      <c r="BD265" s="549">
        <f t="shared" ref="BD265:BD314" si="199">SUM(BA265:BC265)</f>
        <v>0</v>
      </c>
      <c r="BE265" s="539"/>
      <c r="BF265" s="175"/>
      <c r="BG265" s="176"/>
      <c r="BH265" s="172"/>
      <c r="BI265" s="169"/>
      <c r="BJ265" s="169"/>
      <c r="BK265" s="549">
        <f t="shared" ref="BK265:BK314" si="200">SUM(BH265:BJ265)</f>
        <v>0</v>
      </c>
      <c r="BL265" s="539"/>
      <c r="BM265" s="175"/>
      <c r="BN265" s="176"/>
      <c r="BO265" s="172"/>
      <c r="BP265" s="169"/>
      <c r="BQ265" s="169"/>
      <c r="BR265" s="549">
        <f t="shared" ref="BR265:BR314" si="201">SUM(BO265:BQ265)</f>
        <v>0</v>
      </c>
      <c r="BS265" s="539"/>
      <c r="BT265" s="175"/>
      <c r="BU265" s="176"/>
      <c r="BV265" s="172"/>
      <c r="BW265" s="169"/>
      <c r="BX265" s="169"/>
      <c r="BY265" s="549">
        <f t="shared" ref="BY265:BY314" si="202">SUM(BV265:BX265)</f>
        <v>0</v>
      </c>
      <c r="BZ265" s="539"/>
      <c r="CA265" s="175"/>
      <c r="CB265" s="176"/>
      <c r="CC265" s="172"/>
      <c r="CD265" s="169"/>
      <c r="CE265" s="169"/>
      <c r="CF265" s="549">
        <f t="shared" ref="CF265:CF314" si="203">SUM(CC265:CE265)</f>
        <v>0</v>
      </c>
      <c r="CG265" s="539"/>
      <c r="CH265" s="175"/>
      <c r="CI265" s="176"/>
      <c r="CJ265" s="172"/>
      <c r="CK265" s="169"/>
      <c r="CL265" s="169"/>
      <c r="CM265" s="549">
        <f t="shared" ref="CM265:CM314" si="204">SUM(CJ265:CL265)</f>
        <v>0</v>
      </c>
      <c r="CN265" s="539"/>
      <c r="CO265" s="175"/>
      <c r="CP265" s="176"/>
      <c r="CQ265" s="172"/>
      <c r="CR265" s="169"/>
      <c r="CS265" s="169"/>
      <c r="CT265" s="549">
        <f t="shared" ref="CT265:CT314" si="205">SUM(CQ265:CS265)</f>
        <v>0</v>
      </c>
      <c r="CU265" s="539"/>
      <c r="CV265" s="175"/>
      <c r="CW265" s="176"/>
      <c r="CX265" s="361"/>
      <c r="CY265" s="108"/>
      <c r="CZ265" s="108"/>
      <c r="DA265" s="549">
        <f t="shared" ref="DA265:DA314" si="206">SUM(CX265:CZ265)</f>
        <v>0</v>
      </c>
      <c r="DB265" s="539"/>
      <c r="DC265" s="439"/>
      <c r="DD265" s="439"/>
      <c r="DE265" s="108"/>
      <c r="DF265" s="108"/>
      <c r="DG265" s="108"/>
      <c r="DH265" s="549">
        <f t="shared" ref="DH265:DH314" si="207">SUM(DE265:DG265)</f>
        <v>0</v>
      </c>
      <c r="DI265" s="539"/>
      <c r="DJ265" s="439"/>
      <c r="DK265" s="440"/>
      <c r="DL265" s="555">
        <f t="shared" ca="1" si="190"/>
        <v>0</v>
      </c>
      <c r="DM265" s="539">
        <f>DN265*Довідники!$H$2</f>
        <v>0</v>
      </c>
      <c r="DN265" s="549">
        <f t="shared" ref="DN265:DN314" si="208">E265-DQ265</f>
        <v>0</v>
      </c>
      <c r="DO265" s="541" t="str">
        <f t="shared" ref="DO265:DO314" si="209">IF(DM265&lt;&gt;0,DL265/DM265," ")</f>
        <v xml:space="preserve"> </v>
      </c>
      <c r="DP265" s="556" t="str">
        <f>IF(OR(DO265&lt;Довідники!$J$3, DO265&gt;Довідники!$K$3), "!", "")</f>
        <v>!</v>
      </c>
      <c r="DQ265" s="557"/>
      <c r="DR265" s="558" t="str">
        <f t="shared" ref="DR265:DR314" si="210">IF(AND(E265&lt;&gt;0,DQ265=E265), "+", "")</f>
        <v/>
      </c>
      <c r="DS265" s="528"/>
      <c r="DT265" s="555"/>
      <c r="DU265" s="539"/>
      <c r="DV265" s="539"/>
      <c r="DW265" s="540"/>
      <c r="DX265" s="557"/>
      <c r="DY265" s="568"/>
      <c r="DZ265" s="569"/>
      <c r="EA265" s="570"/>
      <c r="ED265" s="91" t="e">
        <f t="shared" ca="1" si="161"/>
        <v>#NAME?</v>
      </c>
      <c r="EE265" s="91" t="e">
        <f t="shared" ca="1" si="162"/>
        <v>#NAME?</v>
      </c>
      <c r="EF265" s="91" t="e">
        <f t="shared" ca="1" si="163"/>
        <v>#NAME?</v>
      </c>
      <c r="EG265" s="91" t="e">
        <f t="shared" ca="1" si="164"/>
        <v>#NAME?</v>
      </c>
      <c r="EH265" s="91" t="e">
        <f t="shared" ca="1" si="165"/>
        <v>#NAME?</v>
      </c>
      <c r="EI265" s="91" t="e">
        <f t="shared" ca="1" si="166"/>
        <v>#NAME?</v>
      </c>
      <c r="EJ265" s="91" t="e">
        <f t="shared" ca="1" si="167"/>
        <v>#NAME?</v>
      </c>
      <c r="EL265" s="207" t="str">
        <f t="shared" ca="1" si="193"/>
        <v/>
      </c>
      <c r="EM265" s="91" t="str">
        <f t="shared" si="188"/>
        <v/>
      </c>
      <c r="EN265" s="91" t="str" cm="1">
        <f t="array" ref="EN265">IF(OR(SUM(ISTEXT(R265:T265)*1,ISNUMBER(W265:X265)*1)&gt;0,SUM(ISTEXT(Y265:AA265)*1,ISNUMBER(AD265:AE265)*1)&gt;0,SUM(ISTEXT(AF265:AH265)*1,ISNUMBER(AK265:AL265)*1)&gt;0,SUM(ISTEXT(AM265:AO265)*1,ISNUMBER(AR265:AS265)*1)&gt;0,SUM(ISTEXT(AT265:AV265)*1,ISNUMBER(AY265:AZ265)*1)&gt;0,SUM(ISTEXT(BA265:BC265)*1,ISNUMBER(BF265:BG265)*1)&gt;0,SUM(ISTEXT(BH265:BJ265)*1,ISNUMBER(BM265:BN265)*1)&gt;0,SUM(ISTEXT(BO265:BQ265)*1,ISNUMBER(BT265:BU265)*1)&gt;0,SUM(ISTEXT(BV265:BX265)*1,ISNUMBER(CA265:CB265)*1)&gt;0,SUM(ISTEXT(CC265:CE265)*1,ISNUMBER(CH265:CI265)*1)&gt;0,SUM(ISTEXT(CJ265:CL265)*1,ISNUMBER(CO265:CP265)*1)&gt;0,SUM(ISTEXT(CQ265:CS265)*1,ISNUMBER(CV265:CW265)*1)&gt;0),"!","")</f>
        <v/>
      </c>
      <c r="EO265" s="91" t="e">
        <f t="shared" ca="1" si="189"/>
        <v>#NAME?</v>
      </c>
      <c r="EP265" s="74" t="e">
        <f t="shared" ca="1" si="168"/>
        <v>#NAME?</v>
      </c>
    </row>
    <row r="266" spans="1:146" hidden="1" x14ac:dyDescent="0.2">
      <c r="A266" s="528" t="e">
        <f ca="1">IF(AND(TRIM($B266)&lt;&gt;"",$E266&lt;&gt;"",$EP266=""),MAX($A$216:A265)+1,"")</f>
        <v>#NAME?</v>
      </c>
      <c r="B266" s="312"/>
      <c r="C266" s="531" t="str">
        <f>IF(ISBLANK(D266)=FALSE,VLOOKUP(D266,Довідники!$B$2:$C$45,2,FALSE),"")</f>
        <v/>
      </c>
      <c r="D266" s="410"/>
      <c r="E266" s="313"/>
      <c r="F266" s="538" t="str">
        <f>_xlfn.CONCAT(IF($X266=Довідники!$E$4,$R$4&amp;",",""),IF($AE266=Довідники!$E$4,$Y$4&amp;",",""),IF($AL266=Довідники!$E$4,$AF$4&amp;",",""),IF($AS266=Довідники!$E$4,$AM$4&amp;",",""),IF($AZ266=Довідники!$E$4,$AT$4&amp;",",""),IF($BG266=Довідники!$E$4,$BA$4&amp;",",""),IF($BN266=Довідники!$E$4,$BH$4&amp;",",""),IF($BU266=Довідники!$E$4,$BO$4&amp;",",""),IF($CB266=Довідники!$E$4,$BV$4&amp;",",""),IF($CI266=Довідники!$E$4,$CC$4&amp;",",""),IF($CP266=Довідники!$E$4,$CJ$4&amp;",",""),IF($CW266=Довідники!$E$4,$CQ$4&amp;",",""),IF($DD266=Довідники!$E$4,$CX$4&amp;",",""),IF($DK266=Довідники!$E$4,$DE$4&amp;",",""))</f>
        <v/>
      </c>
      <c r="G266" s="538" t="str">
        <f>_xlfn.CONCAT(IF($X266=Довідники!$E$3,$R$4&amp;",",""),IF($X266=Довідники!$E$5,$R$4&amp;"*,",""),IF($AE266=Довідники!$E$3,$Y$4&amp;",",""),IF($AE266=Довідники!$E$5,$Y$4&amp;"*,",""),IF($AL266=Довідники!$E$3,$AF$4&amp;",",""),IF($AL266=Довідники!$E$5,$AF$4&amp;"*,",""),IF($AS266=Довідники!$E$3,$AM$4&amp;",",""),IF($AS266=Довідники!$E$5,$AM$4&amp;"*,",""),IF($AZ266=Довідники!$E$3,$AT$4&amp;",",""),IF($AZ266=Довідники!$E$5,$AT$4&amp;"*,",""),IF($BG266=Довідники!$E$3,$BA$4&amp;",",""),IF($BG266=Довідники!$E$5,$BA$4&amp;"*,",""),IF($BN266=Довідники!$E$3,$BH$4&amp;",",""),IF($BN266=Довідники!$E$5,$BH$4&amp;"*,",""),IF($BU266=Довідники!$E$3,$BO$4&amp;",",""),IF($BU266=Довідники!$E$5,$BO$4&amp;"*,",""),IF($CB266=Довідники!$E$3,$BV$4&amp;",",""),IF($CB266=Довідники!$E$5,$BV$4&amp;"*,",""),IF($CI266=Довідники!$E$3,$CC$4&amp;",",""),IF($CI266=Довідники!$E$5,$CC$4&amp;"*,",""),IF($CP266=Довідники!$E$3,$CJ$4&amp;",",""),IF($CP266=Довідники!$E$5,$CJ$4&amp;"*,",""),IF($CW266=Довідники!$E$3,$CQ$4&amp;",",""),IF($CW266=Довідники!$E$5,$CQ$4&amp;"*,",""),IF($DD266=Довідники!$E$3,$CX$4&amp;",",""),IF($DD266=Довідники!$E$5,$CX$4&amp;"*,",""),IF($DK266=Довідники!$E$3,$DE$4&amp;",",""),IF($DK266=Довідники!$E$5,$DE$4&amp;"*,",""))</f>
        <v/>
      </c>
      <c r="H266" s="538" t="str">
        <f>_xlfn.CONCAT(IF($W266=Довідники!$N$4,$R$4&amp;",",""),IF($AD266=Довідники!$N$4,$Y$4&amp;",",""),IF($AK266=Довідники!$N$4,$AF$4&amp;",",""),IF($AR266=Довідники!$N$4,$AM$4&amp;",",""),IF($AY266=Довідники!$N$4,$AT$4&amp;",",""),IF($BF266=Довідники!$N$4,$BA$4&amp;",",""),IF($BM266=Довідники!$N$4,$BH$4&amp;",",""),IF($BT266=Довідники!$N$4,$BO$4&amp;",",""),IF($CA266=Довідники!$N$4,$BV$4&amp;",",""),IF($CH266=Довідники!$N$4,$CC$4&amp;",",""),IF($CO266=Довідники!$N$4,$CJ$4&amp;",",""),IF($CV266=Довідники!$N$4,$CQ$4&amp;",",""),IF($DC266=Довідники!$N$4,$CX$4&amp;",",""),IF($DJ266=Довідники!$N$4,$DE$4&amp;",",""))</f>
        <v/>
      </c>
      <c r="I266" s="538" t="str">
        <f>_xlfn.CONCAT(IF($W266=Довідники!$N$3,$R$4&amp;",",""),IF($AD266=Довідники!$N$3,$Y$4&amp;",",""),IF($AK266=Довідники!$N$3,$AF$4&amp;",",""),IF($AR266=Довідники!$N$3,$AM$4&amp;",",""),IF($AY266=Довідники!$N$3,$AT$4&amp;",",""),IF($BF266=Довідники!$N$3,$BA$4&amp;",",""),IF($BM266=Довідники!$N$3,$BH$4&amp;",",""),IF($BT266=Довідники!$N$3,$BO$4&amp;",",""),IF($CA266=Довідники!$N$3,$BV$4&amp;",",""),IF($CH266=Довідники!$N$3,$CC$4&amp;",",""),IF($CO266=Довідники!$N$3,$CJ$4&amp;",",""),IF($CV266=Довідники!$N$3,$CQ$4&amp;",",""),IF($DC266=Довідники!$N$3,$CX$4&amp;",",""),IF($DJ266=Довідники!$N$3,$DE$4&amp;",",""))</f>
        <v/>
      </c>
      <c r="J266" s="538"/>
      <c r="K266" s="538"/>
      <c r="L266" s="538">
        <f t="shared" ca="1" si="156"/>
        <v>0</v>
      </c>
      <c r="M266" s="539">
        <f t="shared" ca="1" si="157"/>
        <v>0</v>
      </c>
      <c r="N266" s="539">
        <f t="shared" ca="1" si="158"/>
        <v>0</v>
      </c>
      <c r="O266" s="540">
        <f t="shared" ca="1" si="159"/>
        <v>0</v>
      </c>
      <c r="P266" s="541" t="str">
        <f t="shared" si="160"/>
        <v/>
      </c>
      <c r="Q266" s="542" t="str">
        <f>IF(IF(TRIM(P266)="",FALSE,OR($P266&lt;Довідники!$J$8,$P266&gt;Довідники!$K$8)),"!","")</f>
        <v/>
      </c>
      <c r="R266" s="172"/>
      <c r="S266" s="169"/>
      <c r="T266" s="169"/>
      <c r="U266" s="549">
        <f t="shared" si="194"/>
        <v>0</v>
      </c>
      <c r="V266" s="539"/>
      <c r="W266" s="175"/>
      <c r="X266" s="176"/>
      <c r="Y266" s="172"/>
      <c r="Z266" s="169"/>
      <c r="AA266" s="169"/>
      <c r="AB266" s="549">
        <f t="shared" si="195"/>
        <v>0</v>
      </c>
      <c r="AC266" s="539"/>
      <c r="AD266" s="175"/>
      <c r="AE266" s="176"/>
      <c r="AF266" s="172"/>
      <c r="AG266" s="169"/>
      <c r="AH266" s="169"/>
      <c r="AI266" s="549">
        <f t="shared" si="196"/>
        <v>0</v>
      </c>
      <c r="AJ266" s="539"/>
      <c r="AK266" s="175"/>
      <c r="AL266" s="176"/>
      <c r="AM266" s="172"/>
      <c r="AN266" s="169"/>
      <c r="AO266" s="169"/>
      <c r="AP266" s="549">
        <f t="shared" si="197"/>
        <v>0</v>
      </c>
      <c r="AQ266" s="539"/>
      <c r="AR266" s="175"/>
      <c r="AS266" s="176"/>
      <c r="AT266" s="172"/>
      <c r="AU266" s="169"/>
      <c r="AV266" s="169"/>
      <c r="AW266" s="549">
        <f t="shared" si="198"/>
        <v>0</v>
      </c>
      <c r="AX266" s="539"/>
      <c r="AY266" s="175"/>
      <c r="AZ266" s="176"/>
      <c r="BA266" s="172"/>
      <c r="BB266" s="169"/>
      <c r="BC266" s="169"/>
      <c r="BD266" s="549">
        <f t="shared" si="199"/>
        <v>0</v>
      </c>
      <c r="BE266" s="539"/>
      <c r="BF266" s="175"/>
      <c r="BG266" s="176"/>
      <c r="BH266" s="172"/>
      <c r="BI266" s="169"/>
      <c r="BJ266" s="169"/>
      <c r="BK266" s="549">
        <f t="shared" si="200"/>
        <v>0</v>
      </c>
      <c r="BL266" s="539"/>
      <c r="BM266" s="175"/>
      <c r="BN266" s="176"/>
      <c r="BO266" s="172"/>
      <c r="BP266" s="169"/>
      <c r="BQ266" s="169"/>
      <c r="BR266" s="549">
        <f t="shared" si="201"/>
        <v>0</v>
      </c>
      <c r="BS266" s="539"/>
      <c r="BT266" s="175"/>
      <c r="BU266" s="176"/>
      <c r="BV266" s="172"/>
      <c r="BW266" s="169"/>
      <c r="BX266" s="169"/>
      <c r="BY266" s="549">
        <f t="shared" si="202"/>
        <v>0</v>
      </c>
      <c r="BZ266" s="539"/>
      <c r="CA266" s="175"/>
      <c r="CB266" s="176"/>
      <c r="CC266" s="172"/>
      <c r="CD266" s="169"/>
      <c r="CE266" s="169"/>
      <c r="CF266" s="549">
        <f t="shared" si="203"/>
        <v>0</v>
      </c>
      <c r="CG266" s="539"/>
      <c r="CH266" s="175"/>
      <c r="CI266" s="176"/>
      <c r="CJ266" s="172"/>
      <c r="CK266" s="169"/>
      <c r="CL266" s="169"/>
      <c r="CM266" s="549">
        <f t="shared" si="204"/>
        <v>0</v>
      </c>
      <c r="CN266" s="539"/>
      <c r="CO266" s="175"/>
      <c r="CP266" s="176"/>
      <c r="CQ266" s="172"/>
      <c r="CR266" s="169"/>
      <c r="CS266" s="169"/>
      <c r="CT266" s="549">
        <f t="shared" si="205"/>
        <v>0</v>
      </c>
      <c r="CU266" s="539"/>
      <c r="CV266" s="175"/>
      <c r="CW266" s="176"/>
      <c r="CX266" s="361"/>
      <c r="CY266" s="108"/>
      <c r="CZ266" s="108"/>
      <c r="DA266" s="549">
        <f t="shared" si="206"/>
        <v>0</v>
      </c>
      <c r="DB266" s="539"/>
      <c r="DC266" s="439"/>
      <c r="DD266" s="439"/>
      <c r="DE266" s="108"/>
      <c r="DF266" s="108"/>
      <c r="DG266" s="108"/>
      <c r="DH266" s="549">
        <f t="shared" si="207"/>
        <v>0</v>
      </c>
      <c r="DI266" s="539"/>
      <c r="DJ266" s="439"/>
      <c r="DK266" s="440"/>
      <c r="DL266" s="555">
        <f t="shared" ca="1" si="190"/>
        <v>0</v>
      </c>
      <c r="DM266" s="539">
        <f>DN266*Довідники!$H$2</f>
        <v>0</v>
      </c>
      <c r="DN266" s="549">
        <f t="shared" si="208"/>
        <v>0</v>
      </c>
      <c r="DO266" s="541" t="str">
        <f t="shared" si="209"/>
        <v xml:space="preserve"> </v>
      </c>
      <c r="DP266" s="556" t="str">
        <f>IF(OR(DO266&lt;Довідники!$J$3, DO266&gt;Довідники!$K$3), "!", "")</f>
        <v>!</v>
      </c>
      <c r="DQ266" s="557"/>
      <c r="DR266" s="558" t="str">
        <f t="shared" si="210"/>
        <v/>
      </c>
      <c r="DS266" s="528"/>
      <c r="DT266" s="555"/>
      <c r="DU266" s="539"/>
      <c r="DV266" s="539"/>
      <c r="DW266" s="540"/>
      <c r="DX266" s="557"/>
      <c r="DY266" s="568"/>
      <c r="DZ266" s="569"/>
      <c r="EA266" s="570"/>
      <c r="ED266" s="91" t="e">
        <f t="shared" ca="1" si="161"/>
        <v>#NAME?</v>
      </c>
      <c r="EE266" s="91" t="e">
        <f t="shared" ca="1" si="162"/>
        <v>#NAME?</v>
      </c>
      <c r="EF266" s="91" t="e">
        <f t="shared" ca="1" si="163"/>
        <v>#NAME?</v>
      </c>
      <c r="EG266" s="91" t="e">
        <f t="shared" ca="1" si="164"/>
        <v>#NAME?</v>
      </c>
      <c r="EH266" s="91" t="e">
        <f t="shared" ca="1" si="165"/>
        <v>#NAME?</v>
      </c>
      <c r="EI266" s="91" t="e">
        <f t="shared" ca="1" si="166"/>
        <v>#NAME?</v>
      </c>
      <c r="EJ266" s="91" t="e">
        <f t="shared" ca="1" si="167"/>
        <v>#NAME?</v>
      </c>
      <c r="EL266" s="207" t="str">
        <f t="shared" ca="1" si="193"/>
        <v/>
      </c>
      <c r="EM266" s="91" t="str">
        <f t="shared" si="188"/>
        <v/>
      </c>
      <c r="EN266" s="91" t="str" cm="1">
        <f t="array" ref="EN266">IF(OR(SUM(ISTEXT(R266:T266)*1,ISNUMBER(W266:X266)*1)&gt;0,SUM(ISTEXT(Y266:AA266)*1,ISNUMBER(AD266:AE266)*1)&gt;0,SUM(ISTEXT(AF266:AH266)*1,ISNUMBER(AK266:AL266)*1)&gt;0,SUM(ISTEXT(AM266:AO266)*1,ISNUMBER(AR266:AS266)*1)&gt;0,SUM(ISTEXT(AT266:AV266)*1,ISNUMBER(AY266:AZ266)*1)&gt;0,SUM(ISTEXT(BA266:BC266)*1,ISNUMBER(BF266:BG266)*1)&gt;0,SUM(ISTEXT(BH266:BJ266)*1,ISNUMBER(BM266:BN266)*1)&gt;0,SUM(ISTEXT(BO266:BQ266)*1,ISNUMBER(BT266:BU266)*1)&gt;0,SUM(ISTEXT(BV266:BX266)*1,ISNUMBER(CA266:CB266)*1)&gt;0,SUM(ISTEXT(CC266:CE266)*1,ISNUMBER(CH266:CI266)*1)&gt;0,SUM(ISTEXT(CJ266:CL266)*1,ISNUMBER(CO266:CP266)*1)&gt;0,SUM(ISTEXT(CQ266:CS266)*1,ISNUMBER(CV266:CW266)*1)&gt;0),"!","")</f>
        <v/>
      </c>
      <c r="EO266" s="91" t="e">
        <f t="shared" ca="1" si="189"/>
        <v>#NAME?</v>
      </c>
      <c r="EP266" s="74" t="e">
        <f t="shared" ca="1" si="168"/>
        <v>#NAME?</v>
      </c>
    </row>
    <row r="267" spans="1:146" hidden="1" x14ac:dyDescent="0.2">
      <c r="A267" s="528" t="e">
        <f ca="1">IF(AND(TRIM($B267)&lt;&gt;"",$E267&lt;&gt;"",$EP267=""),MAX($A$216:A266)+1,"")</f>
        <v>#NAME?</v>
      </c>
      <c r="B267" s="312"/>
      <c r="C267" s="531" t="str">
        <f>IF(ISBLANK(D267)=FALSE,VLOOKUP(D267,Довідники!$B$2:$C$45,2,FALSE),"")</f>
        <v/>
      </c>
      <c r="D267" s="410"/>
      <c r="E267" s="313"/>
      <c r="F267" s="538" t="str">
        <f>_xlfn.CONCAT(IF($X267=Довідники!$E$4,$R$4&amp;",",""),IF($AE267=Довідники!$E$4,$Y$4&amp;",",""),IF($AL267=Довідники!$E$4,$AF$4&amp;",",""),IF($AS267=Довідники!$E$4,$AM$4&amp;",",""),IF($AZ267=Довідники!$E$4,$AT$4&amp;",",""),IF($BG267=Довідники!$E$4,$BA$4&amp;",",""),IF($BN267=Довідники!$E$4,$BH$4&amp;",",""),IF($BU267=Довідники!$E$4,$BO$4&amp;",",""),IF($CB267=Довідники!$E$4,$BV$4&amp;",",""),IF($CI267=Довідники!$E$4,$CC$4&amp;",",""),IF($CP267=Довідники!$E$4,$CJ$4&amp;",",""),IF($CW267=Довідники!$E$4,$CQ$4&amp;",",""),IF($DD267=Довідники!$E$4,$CX$4&amp;",",""),IF($DK267=Довідники!$E$4,$DE$4&amp;",",""))</f>
        <v/>
      </c>
      <c r="G267" s="538" t="str">
        <f>_xlfn.CONCAT(IF($X267=Довідники!$E$3,$R$4&amp;",",""),IF($X267=Довідники!$E$5,$R$4&amp;"*,",""),IF($AE267=Довідники!$E$3,$Y$4&amp;",",""),IF($AE267=Довідники!$E$5,$Y$4&amp;"*,",""),IF($AL267=Довідники!$E$3,$AF$4&amp;",",""),IF($AL267=Довідники!$E$5,$AF$4&amp;"*,",""),IF($AS267=Довідники!$E$3,$AM$4&amp;",",""),IF($AS267=Довідники!$E$5,$AM$4&amp;"*,",""),IF($AZ267=Довідники!$E$3,$AT$4&amp;",",""),IF($AZ267=Довідники!$E$5,$AT$4&amp;"*,",""),IF($BG267=Довідники!$E$3,$BA$4&amp;",",""),IF($BG267=Довідники!$E$5,$BA$4&amp;"*,",""),IF($BN267=Довідники!$E$3,$BH$4&amp;",",""),IF($BN267=Довідники!$E$5,$BH$4&amp;"*,",""),IF($BU267=Довідники!$E$3,$BO$4&amp;",",""),IF($BU267=Довідники!$E$5,$BO$4&amp;"*,",""),IF($CB267=Довідники!$E$3,$BV$4&amp;",",""),IF($CB267=Довідники!$E$5,$BV$4&amp;"*,",""),IF($CI267=Довідники!$E$3,$CC$4&amp;",",""),IF($CI267=Довідники!$E$5,$CC$4&amp;"*,",""),IF($CP267=Довідники!$E$3,$CJ$4&amp;",",""),IF($CP267=Довідники!$E$5,$CJ$4&amp;"*,",""),IF($CW267=Довідники!$E$3,$CQ$4&amp;",",""),IF($CW267=Довідники!$E$5,$CQ$4&amp;"*,",""),IF($DD267=Довідники!$E$3,$CX$4&amp;",",""),IF($DD267=Довідники!$E$5,$CX$4&amp;"*,",""),IF($DK267=Довідники!$E$3,$DE$4&amp;",",""),IF($DK267=Довідники!$E$5,$DE$4&amp;"*,",""))</f>
        <v/>
      </c>
      <c r="H267" s="538" t="str">
        <f>_xlfn.CONCAT(IF($W267=Довідники!$N$4,$R$4&amp;",",""),IF($AD267=Довідники!$N$4,$Y$4&amp;",",""),IF($AK267=Довідники!$N$4,$AF$4&amp;",",""),IF($AR267=Довідники!$N$4,$AM$4&amp;",",""),IF($AY267=Довідники!$N$4,$AT$4&amp;",",""),IF($BF267=Довідники!$N$4,$BA$4&amp;",",""),IF($BM267=Довідники!$N$4,$BH$4&amp;",",""),IF($BT267=Довідники!$N$4,$BO$4&amp;",",""),IF($CA267=Довідники!$N$4,$BV$4&amp;",",""),IF($CH267=Довідники!$N$4,$CC$4&amp;",",""),IF($CO267=Довідники!$N$4,$CJ$4&amp;",",""),IF($CV267=Довідники!$N$4,$CQ$4&amp;",",""),IF($DC267=Довідники!$N$4,$CX$4&amp;",",""),IF($DJ267=Довідники!$N$4,$DE$4&amp;",",""))</f>
        <v/>
      </c>
      <c r="I267" s="538" t="str">
        <f>_xlfn.CONCAT(IF($W267=Довідники!$N$3,$R$4&amp;",",""),IF($AD267=Довідники!$N$3,$Y$4&amp;",",""),IF($AK267=Довідники!$N$3,$AF$4&amp;",",""),IF($AR267=Довідники!$N$3,$AM$4&amp;",",""),IF($AY267=Довідники!$N$3,$AT$4&amp;",",""),IF($BF267=Довідники!$N$3,$BA$4&amp;",",""),IF($BM267=Довідники!$N$3,$BH$4&amp;",",""),IF($BT267=Довідники!$N$3,$BO$4&amp;",",""),IF($CA267=Довідники!$N$3,$BV$4&amp;",",""),IF($CH267=Довідники!$N$3,$CC$4&amp;",",""),IF($CO267=Довідники!$N$3,$CJ$4&amp;",",""),IF($CV267=Довідники!$N$3,$CQ$4&amp;",",""),IF($DC267=Довідники!$N$3,$CX$4&amp;",",""),IF($DJ267=Довідники!$N$3,$DE$4&amp;",",""))</f>
        <v/>
      </c>
      <c r="J267" s="538"/>
      <c r="K267" s="538"/>
      <c r="L267" s="538">
        <f t="shared" ref="L267:L328" ca="1" si="211">SUM(M267:O267)</f>
        <v>0</v>
      </c>
      <c r="M267" s="539">
        <f t="shared" ref="M267:M328" ca="1" si="212">IFERROR(SUM($R$6*R267,$Y$6*Y267,$AF$6*AF267,$AM$6*AM267,$AT$6*AT267,$BA$6*BA267,$BH$6*BH267,$BO$6*BO267,$BV$6*BV267,$CC$6*CC267,$CJ$6*CJ267,$CQ$6*CQ267,$CX$6*CX267,$DE$6*DE267),0)</f>
        <v>0</v>
      </c>
      <c r="N267" s="539">
        <f t="shared" ref="N267:N328" ca="1" si="213">IFERROR(SUM($R$6*S267,$Y$6*Z267,$AF$6*AG267,$AM$6*AN267,$AT$6*AU267,$BA$6*BB267,$BH$6*BI267,$BO$6*BP267,$BV$6*BW267,$CC$6*CD267,$CJ$6*CK267,$CQ$6*CR267,$CX$6*CY267,$DE$6*DF267),0)</f>
        <v>0</v>
      </c>
      <c r="O267" s="540">
        <f t="shared" ref="O267:O328" ca="1" si="214">IFERROR(SUM($R$6*T267,$Y$6*AA267,$AF$6*AH267,$AM$6*AO267,$AT$6*AV267,$BA$6*BC267,$BH$6*BJ267,$BO$6*BQ267,$BV$6*BX267,$CC$6*CE267,$CJ$6*CL267,$CQ$6*CS267,$CX$6*CZ267,$DE$6*DG267),0)</f>
        <v>0</v>
      </c>
      <c r="P267" s="541" t="str">
        <f t="shared" ref="P267:P328" si="215">IF(DM267&lt;&gt;0,L267/DM267,"")</f>
        <v/>
      </c>
      <c r="Q267" s="542" t="str">
        <f>IF(IF(TRIM(P267)="",FALSE,OR($P267&lt;Довідники!$J$8,$P267&gt;Довідники!$K$8)),"!","")</f>
        <v/>
      </c>
      <c r="R267" s="172"/>
      <c r="S267" s="169"/>
      <c r="T267" s="169"/>
      <c r="U267" s="549">
        <f t="shared" si="194"/>
        <v>0</v>
      </c>
      <c r="V267" s="539"/>
      <c r="W267" s="175"/>
      <c r="X267" s="176"/>
      <c r="Y267" s="172"/>
      <c r="Z267" s="169"/>
      <c r="AA267" s="169"/>
      <c r="AB267" s="549">
        <f t="shared" si="195"/>
        <v>0</v>
      </c>
      <c r="AC267" s="539"/>
      <c r="AD267" s="175"/>
      <c r="AE267" s="176"/>
      <c r="AF267" s="172"/>
      <c r="AG267" s="169"/>
      <c r="AH267" s="169"/>
      <c r="AI267" s="549">
        <f t="shared" si="196"/>
        <v>0</v>
      </c>
      <c r="AJ267" s="539"/>
      <c r="AK267" s="175"/>
      <c r="AL267" s="176"/>
      <c r="AM267" s="172"/>
      <c r="AN267" s="169"/>
      <c r="AO267" s="169"/>
      <c r="AP267" s="549">
        <f t="shared" si="197"/>
        <v>0</v>
      </c>
      <c r="AQ267" s="539"/>
      <c r="AR267" s="175"/>
      <c r="AS267" s="176"/>
      <c r="AT267" s="172"/>
      <c r="AU267" s="169"/>
      <c r="AV267" s="169"/>
      <c r="AW267" s="549">
        <f t="shared" si="198"/>
        <v>0</v>
      </c>
      <c r="AX267" s="539"/>
      <c r="AY267" s="175"/>
      <c r="AZ267" s="176"/>
      <c r="BA267" s="172"/>
      <c r="BB267" s="169"/>
      <c r="BC267" s="169"/>
      <c r="BD267" s="549">
        <f t="shared" si="199"/>
        <v>0</v>
      </c>
      <c r="BE267" s="539"/>
      <c r="BF267" s="175"/>
      <c r="BG267" s="176"/>
      <c r="BH267" s="172"/>
      <c r="BI267" s="169"/>
      <c r="BJ267" s="169"/>
      <c r="BK267" s="549">
        <f t="shared" si="200"/>
        <v>0</v>
      </c>
      <c r="BL267" s="539"/>
      <c r="BM267" s="175"/>
      <c r="BN267" s="176"/>
      <c r="BO267" s="172"/>
      <c r="BP267" s="169"/>
      <c r="BQ267" s="169"/>
      <c r="BR267" s="549">
        <f t="shared" si="201"/>
        <v>0</v>
      </c>
      <c r="BS267" s="539"/>
      <c r="BT267" s="175"/>
      <c r="BU267" s="176"/>
      <c r="BV267" s="172"/>
      <c r="BW267" s="169"/>
      <c r="BX267" s="169"/>
      <c r="BY267" s="549">
        <f t="shared" si="202"/>
        <v>0</v>
      </c>
      <c r="BZ267" s="539"/>
      <c r="CA267" s="175"/>
      <c r="CB267" s="176"/>
      <c r="CC267" s="172"/>
      <c r="CD267" s="169"/>
      <c r="CE267" s="169"/>
      <c r="CF267" s="549">
        <f t="shared" si="203"/>
        <v>0</v>
      </c>
      <c r="CG267" s="539"/>
      <c r="CH267" s="175"/>
      <c r="CI267" s="176"/>
      <c r="CJ267" s="172"/>
      <c r="CK267" s="169"/>
      <c r="CL267" s="169"/>
      <c r="CM267" s="549">
        <f t="shared" si="204"/>
        <v>0</v>
      </c>
      <c r="CN267" s="539"/>
      <c r="CO267" s="175"/>
      <c r="CP267" s="176"/>
      <c r="CQ267" s="172"/>
      <c r="CR267" s="169"/>
      <c r="CS267" s="169"/>
      <c r="CT267" s="549">
        <f t="shared" si="205"/>
        <v>0</v>
      </c>
      <c r="CU267" s="539"/>
      <c r="CV267" s="175"/>
      <c r="CW267" s="176"/>
      <c r="CX267" s="361"/>
      <c r="CY267" s="108"/>
      <c r="CZ267" s="108"/>
      <c r="DA267" s="549">
        <f t="shared" si="206"/>
        <v>0</v>
      </c>
      <c r="DB267" s="539"/>
      <c r="DC267" s="439"/>
      <c r="DD267" s="439"/>
      <c r="DE267" s="108"/>
      <c r="DF267" s="108"/>
      <c r="DG267" s="108"/>
      <c r="DH267" s="549">
        <f t="shared" si="207"/>
        <v>0</v>
      </c>
      <c r="DI267" s="539"/>
      <c r="DJ267" s="439"/>
      <c r="DK267" s="440"/>
      <c r="DL267" s="555">
        <f t="shared" ca="1" si="190"/>
        <v>0</v>
      </c>
      <c r="DM267" s="539">
        <f>DN267*Довідники!$H$2</f>
        <v>0</v>
      </c>
      <c r="DN267" s="549">
        <f t="shared" si="208"/>
        <v>0</v>
      </c>
      <c r="DO267" s="541" t="str">
        <f t="shared" si="209"/>
        <v xml:space="preserve"> </v>
      </c>
      <c r="DP267" s="556" t="str">
        <f>IF(OR(DO267&lt;Довідники!$J$3, DO267&gt;Довідники!$K$3), "!", "")</f>
        <v>!</v>
      </c>
      <c r="DQ267" s="557"/>
      <c r="DR267" s="558" t="str">
        <f t="shared" si="210"/>
        <v/>
      </c>
      <c r="DS267" s="528"/>
      <c r="DT267" s="555"/>
      <c r="DU267" s="539"/>
      <c r="DV267" s="539"/>
      <c r="DW267" s="540"/>
      <c r="DX267" s="557"/>
      <c r="DY267" s="568"/>
      <c r="DZ267" s="569"/>
      <c r="EA267" s="570"/>
      <c r="ED267" s="91" t="e">
        <f t="shared" ref="ED267:ED315" ca="1" si="216">IF(AND(A267&lt;&gt;"",OR(U267&gt;0,V267&gt;0,W267&lt;&gt;"",X267&lt;&gt;"",AB267&gt;0,AC267&gt;0,AD267&lt;&gt;"",AE267&lt;&gt;"")),1,0)</f>
        <v>#NAME?</v>
      </c>
      <c r="EE267" s="91" t="e">
        <f t="shared" ref="EE267:EE315" ca="1" si="217">IF(AND(A267&lt;&gt;"",OR(AI267&gt;0,AJ267&gt;0,AK267&lt;&gt;"",AL267&lt;&gt;"",AP267&gt;0,AQ267&gt;0,AR267&lt;&gt;"",AS267&lt;&gt;"")),1,0)</f>
        <v>#NAME?</v>
      </c>
      <c r="EF267" s="91" t="e">
        <f t="shared" ref="EF267:EF315" ca="1" si="218">IF(AND(A267&lt;&gt;"",OR(AW267&gt;0,AX267&gt;0,AY267&lt;&gt;"",AZ267&lt;&gt;"",BD267&gt;0,BE267&gt;0,BF267&lt;&gt;"",BG267&lt;&gt;"")),1,0)</f>
        <v>#NAME?</v>
      </c>
      <c r="EG267" s="91" t="e">
        <f t="shared" ref="EG267:EG315" ca="1" si="219">IF(AND(A267&lt;&gt;"",OR(BK267&gt;0,BL267&gt;0,BM267&lt;&gt;"",BN267&lt;&gt;"",BR267&gt;0,BS267&gt;0,BT267&lt;&gt;"",BU267&lt;&gt;"")),1,0)</f>
        <v>#NAME?</v>
      </c>
      <c r="EH267" s="91" t="e">
        <f t="shared" ref="EH267:EH315" ca="1" si="220">IF(AND(A267&lt;&gt;"",OR(BY267&gt;0,BZ267&gt;0,CA267&lt;&gt;"",CB267&lt;&gt;"",CF267&gt;0,CG267&gt;0,CH267&lt;&gt;"",CI267&lt;&gt;"")),1,0)</f>
        <v>#NAME?</v>
      </c>
      <c r="EI267" s="91" t="e">
        <f t="shared" ref="EI267:EI315" ca="1" si="221">IF(AND(A267&lt;&gt;"",OR(CM267&gt;0,CN267&gt;0,CO267&lt;&gt;"",CP267&lt;&gt;"",CT267&gt;0,CU267&gt;0,CV267&lt;&gt;"",CW267&lt;&gt;"")),1,0)</f>
        <v>#NAME?</v>
      </c>
      <c r="EJ267" s="91" t="e">
        <f t="shared" ref="EJ267:EJ315" ca="1" si="222">IF(AND(A267&lt;&gt;"",OR(DA267&gt;0,DB267&gt;0,DC267&lt;&gt;"",DD267&lt;&gt;"",DH267&gt;0,DI267&gt;0,DJ267&lt;&gt;"",DK267&lt;&gt;"")),1,0)</f>
        <v>#NAME?</v>
      </c>
      <c r="EL267" s="207" t="str">
        <f t="shared" ca="1" si="193"/>
        <v/>
      </c>
      <c r="EM267" s="91" t="str">
        <f t="shared" ref="EM267:EM328" si="223">IF(OR(AND(U267=0,X267&lt;&gt;""),AND(AB267=0,AE267&lt;&gt;""),AND(AI267=0,AL267&lt;&gt;""),AND(AP267=0,AS267&lt;&gt;""),AND(AW267=0,AZ267&lt;&gt;""),AND(BD267=0,BG267&lt;&gt;""),AND(BK267=0,BN267&lt;&gt;""),AND(BR267=0,BU267&lt;&gt;""),AND(BY267=0,CB267&lt;&gt;""),AND(CF267=0,CI267&lt;&gt;""),AND(CM267=0,CP267&lt;&gt;""),AND(CT267=0,CW267&lt;&gt;"")),"!","")</f>
        <v/>
      </c>
      <c r="EN267" s="91" t="str" cm="1">
        <f t="array" ref="EN267">IF(OR(SUM(ISTEXT(R267:T267)*1,ISNUMBER(W267:X267)*1)&gt;0,SUM(ISTEXT(Y267:AA267)*1,ISNUMBER(AD267:AE267)*1)&gt;0,SUM(ISTEXT(AF267:AH267)*1,ISNUMBER(AK267:AL267)*1)&gt;0,SUM(ISTEXT(AM267:AO267)*1,ISNUMBER(AR267:AS267)*1)&gt;0,SUM(ISTEXT(AT267:AV267)*1,ISNUMBER(AY267:AZ267)*1)&gt;0,SUM(ISTEXT(BA267:BC267)*1,ISNUMBER(BF267:BG267)*1)&gt;0,SUM(ISTEXT(BH267:BJ267)*1,ISNUMBER(BM267:BN267)*1)&gt;0,SUM(ISTEXT(BO267:BQ267)*1,ISNUMBER(BT267:BU267)*1)&gt;0,SUM(ISTEXT(BV267:BX267)*1,ISNUMBER(CA267:CB267)*1)&gt;0,SUM(ISTEXT(CC267:CE267)*1,ISNUMBER(CH267:CI267)*1)&gt;0,SUM(ISTEXT(CJ267:CL267)*1,ISNUMBER(CO267:CP267)*1)&gt;0,SUM(ISTEXT(CQ267:CS267)*1,ISNUMBER(CV267:CW267)*1)&gt;0),"!","")</f>
        <v/>
      </c>
      <c r="EO267" s="91" t="e">
        <f t="shared" ref="EO267:EO328" ca="1" si="224">IF(OR(AND($R$6=0,OR(U267&gt;0,W267&lt;&gt;"",X267&lt;&gt;"")),AND($Y$6=0,OR(AB267&gt;0,AD267&lt;&gt;"",AE267&lt;&gt;"")),AND($AF$6=0,OR(AI267&gt;0,AK267&lt;&gt;"",AL267&lt;&gt;"")),AND($AM$6=0,OR(AP267&gt;0,AR267&lt;&gt;"",AS267&lt;&gt;"")),AND($AT$6=0,OR(AW267&gt;0,AY267&lt;&gt;"",AZ267&lt;&gt;"")),AND($BA$6=0,OR(BD267&gt;0,BF267&lt;&gt;"",BG267&lt;&gt;"")),AND($BH$6=0,OR(BK267&gt;0,BM267&lt;&gt;"",BN267&lt;&gt;"")),AND($BO$6=0,OR(BR267&gt;0,BT267&lt;&gt;"",BU267&lt;&gt;"")),AND($BV$6=0,OR(BY267&gt;0,CA267&lt;&gt;"",CB267&lt;&gt;"")),AND($CC$6=0,OR(CF267&gt;0,CH267&lt;&gt;"",CI267&lt;&gt;"")),AND($CJ$6=0,OR(CM267&gt;0,CO267&lt;&gt;"",CP267&lt;&gt;"")),AND($CQ$6=0,OR(CT267&gt;0,CV267&lt;&gt;"",CW267&lt;&gt;""))), "!", "")</f>
        <v>#NAME?</v>
      </c>
      <c r="EP267" s="74" t="e">
        <f t="shared" ref="EP267:EP330" ca="1" si="225">IF(OR($EL267&lt;&gt;"",$EM267&lt;&gt;"",$EN267&lt;&gt;"",$EO267&lt;&gt;""),ROW($A267)&amp;";","")</f>
        <v>#NAME?</v>
      </c>
    </row>
    <row r="268" spans="1:146" hidden="1" x14ac:dyDescent="0.2">
      <c r="A268" s="528" t="e">
        <f ca="1">IF(AND(TRIM($B268)&lt;&gt;"",$E268&lt;&gt;"",$EP268=""),MAX($A$216:A267)+1,"")</f>
        <v>#NAME?</v>
      </c>
      <c r="B268" s="312"/>
      <c r="C268" s="531" t="str">
        <f>IF(ISBLANK(D268)=FALSE,VLOOKUP(D268,Довідники!$B$2:$C$45,2,FALSE),"")</f>
        <v/>
      </c>
      <c r="D268" s="410"/>
      <c r="E268" s="313"/>
      <c r="F268" s="538" t="str">
        <f>_xlfn.CONCAT(IF($X268=Довідники!$E$4,$R$4&amp;",",""),IF($AE268=Довідники!$E$4,$Y$4&amp;",",""),IF($AL268=Довідники!$E$4,$AF$4&amp;",",""),IF($AS268=Довідники!$E$4,$AM$4&amp;",",""),IF($AZ268=Довідники!$E$4,$AT$4&amp;",",""),IF($BG268=Довідники!$E$4,$BA$4&amp;",",""),IF($BN268=Довідники!$E$4,$BH$4&amp;",",""),IF($BU268=Довідники!$E$4,$BO$4&amp;",",""),IF($CB268=Довідники!$E$4,$BV$4&amp;",",""),IF($CI268=Довідники!$E$4,$CC$4&amp;",",""),IF($CP268=Довідники!$E$4,$CJ$4&amp;",",""),IF($CW268=Довідники!$E$4,$CQ$4&amp;",",""),IF($DD268=Довідники!$E$4,$CX$4&amp;",",""),IF($DK268=Довідники!$E$4,$DE$4&amp;",",""))</f>
        <v/>
      </c>
      <c r="G268" s="538" t="str">
        <f>_xlfn.CONCAT(IF($X268=Довідники!$E$3,$R$4&amp;",",""),IF($X268=Довідники!$E$5,$R$4&amp;"*,",""),IF($AE268=Довідники!$E$3,$Y$4&amp;",",""),IF($AE268=Довідники!$E$5,$Y$4&amp;"*,",""),IF($AL268=Довідники!$E$3,$AF$4&amp;",",""),IF($AL268=Довідники!$E$5,$AF$4&amp;"*,",""),IF($AS268=Довідники!$E$3,$AM$4&amp;",",""),IF($AS268=Довідники!$E$5,$AM$4&amp;"*,",""),IF($AZ268=Довідники!$E$3,$AT$4&amp;",",""),IF($AZ268=Довідники!$E$5,$AT$4&amp;"*,",""),IF($BG268=Довідники!$E$3,$BA$4&amp;",",""),IF($BG268=Довідники!$E$5,$BA$4&amp;"*,",""),IF($BN268=Довідники!$E$3,$BH$4&amp;",",""),IF($BN268=Довідники!$E$5,$BH$4&amp;"*,",""),IF($BU268=Довідники!$E$3,$BO$4&amp;",",""),IF($BU268=Довідники!$E$5,$BO$4&amp;"*,",""),IF($CB268=Довідники!$E$3,$BV$4&amp;",",""),IF($CB268=Довідники!$E$5,$BV$4&amp;"*,",""),IF($CI268=Довідники!$E$3,$CC$4&amp;",",""),IF($CI268=Довідники!$E$5,$CC$4&amp;"*,",""),IF($CP268=Довідники!$E$3,$CJ$4&amp;",",""),IF($CP268=Довідники!$E$5,$CJ$4&amp;"*,",""),IF($CW268=Довідники!$E$3,$CQ$4&amp;",",""),IF($CW268=Довідники!$E$5,$CQ$4&amp;"*,",""),IF($DD268=Довідники!$E$3,$CX$4&amp;",",""),IF($DD268=Довідники!$E$5,$CX$4&amp;"*,",""),IF($DK268=Довідники!$E$3,$DE$4&amp;",",""),IF($DK268=Довідники!$E$5,$DE$4&amp;"*,",""))</f>
        <v/>
      </c>
      <c r="H268" s="538" t="str">
        <f>_xlfn.CONCAT(IF($W268=Довідники!$N$4,$R$4&amp;",",""),IF($AD268=Довідники!$N$4,$Y$4&amp;",",""),IF($AK268=Довідники!$N$4,$AF$4&amp;",",""),IF($AR268=Довідники!$N$4,$AM$4&amp;",",""),IF($AY268=Довідники!$N$4,$AT$4&amp;",",""),IF($BF268=Довідники!$N$4,$BA$4&amp;",",""),IF($BM268=Довідники!$N$4,$BH$4&amp;",",""),IF($BT268=Довідники!$N$4,$BO$4&amp;",",""),IF($CA268=Довідники!$N$4,$BV$4&amp;",",""),IF($CH268=Довідники!$N$4,$CC$4&amp;",",""),IF($CO268=Довідники!$N$4,$CJ$4&amp;",",""),IF($CV268=Довідники!$N$4,$CQ$4&amp;",",""),IF($DC268=Довідники!$N$4,$CX$4&amp;",",""),IF($DJ268=Довідники!$N$4,$DE$4&amp;",",""))</f>
        <v/>
      </c>
      <c r="I268" s="538" t="str">
        <f>_xlfn.CONCAT(IF($W268=Довідники!$N$3,$R$4&amp;",",""),IF($AD268=Довідники!$N$3,$Y$4&amp;",",""),IF($AK268=Довідники!$N$3,$AF$4&amp;",",""),IF($AR268=Довідники!$N$3,$AM$4&amp;",",""),IF($AY268=Довідники!$N$3,$AT$4&amp;",",""),IF($BF268=Довідники!$N$3,$BA$4&amp;",",""),IF($BM268=Довідники!$N$3,$BH$4&amp;",",""),IF($BT268=Довідники!$N$3,$BO$4&amp;",",""),IF($CA268=Довідники!$N$3,$BV$4&amp;",",""),IF($CH268=Довідники!$N$3,$CC$4&amp;",",""),IF($CO268=Довідники!$N$3,$CJ$4&amp;",",""),IF($CV268=Довідники!$N$3,$CQ$4&amp;",",""),IF($DC268=Довідники!$N$3,$CX$4&amp;",",""),IF($DJ268=Довідники!$N$3,$DE$4&amp;",",""))</f>
        <v/>
      </c>
      <c r="J268" s="538"/>
      <c r="K268" s="538"/>
      <c r="L268" s="538">
        <f t="shared" ca="1" si="211"/>
        <v>0</v>
      </c>
      <c r="M268" s="539">
        <f t="shared" ca="1" si="212"/>
        <v>0</v>
      </c>
      <c r="N268" s="539">
        <f t="shared" ca="1" si="213"/>
        <v>0</v>
      </c>
      <c r="O268" s="540">
        <f t="shared" ca="1" si="214"/>
        <v>0</v>
      </c>
      <c r="P268" s="541" t="str">
        <f t="shared" si="215"/>
        <v/>
      </c>
      <c r="Q268" s="542" t="str">
        <f>IF(IF(TRIM(P268)="",FALSE,OR($P268&lt;Довідники!$J$8,$P268&gt;Довідники!$K$8)),"!","")</f>
        <v/>
      </c>
      <c r="R268" s="172"/>
      <c r="S268" s="169"/>
      <c r="T268" s="169"/>
      <c r="U268" s="549">
        <f t="shared" si="194"/>
        <v>0</v>
      </c>
      <c r="V268" s="539"/>
      <c r="W268" s="175"/>
      <c r="X268" s="176"/>
      <c r="Y268" s="172"/>
      <c r="Z268" s="169"/>
      <c r="AA268" s="169"/>
      <c r="AB268" s="549">
        <f t="shared" si="195"/>
        <v>0</v>
      </c>
      <c r="AC268" s="539"/>
      <c r="AD268" s="175"/>
      <c r="AE268" s="176"/>
      <c r="AF268" s="172"/>
      <c r="AG268" s="169"/>
      <c r="AH268" s="169"/>
      <c r="AI268" s="549">
        <f t="shared" si="196"/>
        <v>0</v>
      </c>
      <c r="AJ268" s="539"/>
      <c r="AK268" s="175"/>
      <c r="AL268" s="176"/>
      <c r="AM268" s="172"/>
      <c r="AN268" s="169"/>
      <c r="AO268" s="169"/>
      <c r="AP268" s="549">
        <f t="shared" si="197"/>
        <v>0</v>
      </c>
      <c r="AQ268" s="539"/>
      <c r="AR268" s="175"/>
      <c r="AS268" s="176"/>
      <c r="AT268" s="172"/>
      <c r="AU268" s="169"/>
      <c r="AV268" s="169"/>
      <c r="AW268" s="549">
        <f t="shared" si="198"/>
        <v>0</v>
      </c>
      <c r="AX268" s="539"/>
      <c r="AY268" s="175"/>
      <c r="AZ268" s="176"/>
      <c r="BA268" s="172"/>
      <c r="BB268" s="169"/>
      <c r="BC268" s="169"/>
      <c r="BD268" s="549">
        <f t="shared" si="199"/>
        <v>0</v>
      </c>
      <c r="BE268" s="539"/>
      <c r="BF268" s="175"/>
      <c r="BG268" s="176"/>
      <c r="BH268" s="172"/>
      <c r="BI268" s="169"/>
      <c r="BJ268" s="169"/>
      <c r="BK268" s="549">
        <f t="shared" si="200"/>
        <v>0</v>
      </c>
      <c r="BL268" s="539"/>
      <c r="BM268" s="175"/>
      <c r="BN268" s="176"/>
      <c r="BO268" s="172"/>
      <c r="BP268" s="169"/>
      <c r="BQ268" s="169"/>
      <c r="BR268" s="549">
        <f t="shared" si="201"/>
        <v>0</v>
      </c>
      <c r="BS268" s="539"/>
      <c r="BT268" s="175"/>
      <c r="BU268" s="176"/>
      <c r="BV268" s="172"/>
      <c r="BW268" s="169"/>
      <c r="BX268" s="169"/>
      <c r="BY268" s="549">
        <f t="shared" si="202"/>
        <v>0</v>
      </c>
      <c r="BZ268" s="539"/>
      <c r="CA268" s="175"/>
      <c r="CB268" s="176"/>
      <c r="CC268" s="172"/>
      <c r="CD268" s="169"/>
      <c r="CE268" s="169"/>
      <c r="CF268" s="549">
        <f t="shared" si="203"/>
        <v>0</v>
      </c>
      <c r="CG268" s="539"/>
      <c r="CH268" s="175"/>
      <c r="CI268" s="176"/>
      <c r="CJ268" s="172"/>
      <c r="CK268" s="169"/>
      <c r="CL268" s="169"/>
      <c r="CM268" s="549">
        <f t="shared" si="204"/>
        <v>0</v>
      </c>
      <c r="CN268" s="539"/>
      <c r="CO268" s="175"/>
      <c r="CP268" s="176"/>
      <c r="CQ268" s="172"/>
      <c r="CR268" s="169"/>
      <c r="CS268" s="169"/>
      <c r="CT268" s="549">
        <f t="shared" si="205"/>
        <v>0</v>
      </c>
      <c r="CU268" s="539"/>
      <c r="CV268" s="175"/>
      <c r="CW268" s="176"/>
      <c r="CX268" s="361"/>
      <c r="CY268" s="108"/>
      <c r="CZ268" s="108"/>
      <c r="DA268" s="549">
        <f t="shared" si="206"/>
        <v>0</v>
      </c>
      <c r="DB268" s="539"/>
      <c r="DC268" s="439"/>
      <c r="DD268" s="439"/>
      <c r="DE268" s="108"/>
      <c r="DF268" s="108"/>
      <c r="DG268" s="108"/>
      <c r="DH268" s="549">
        <f t="shared" si="207"/>
        <v>0</v>
      </c>
      <c r="DI268" s="539"/>
      <c r="DJ268" s="439"/>
      <c r="DK268" s="440"/>
      <c r="DL268" s="555">
        <f t="shared" ca="1" si="190"/>
        <v>0</v>
      </c>
      <c r="DM268" s="539">
        <f>DN268*Довідники!$H$2</f>
        <v>0</v>
      </c>
      <c r="DN268" s="549">
        <f t="shared" si="208"/>
        <v>0</v>
      </c>
      <c r="DO268" s="541" t="str">
        <f t="shared" si="209"/>
        <v xml:space="preserve"> </v>
      </c>
      <c r="DP268" s="556" t="str">
        <f>IF(OR(DO268&lt;Довідники!$J$3, DO268&gt;Довідники!$K$3), "!", "")</f>
        <v>!</v>
      </c>
      <c r="DQ268" s="557"/>
      <c r="DR268" s="558" t="str">
        <f t="shared" si="210"/>
        <v/>
      </c>
      <c r="DS268" s="528"/>
      <c r="DT268" s="555"/>
      <c r="DU268" s="539"/>
      <c r="DV268" s="539"/>
      <c r="DW268" s="540"/>
      <c r="DX268" s="557"/>
      <c r="DY268" s="568"/>
      <c r="DZ268" s="569"/>
      <c r="EA268" s="570"/>
      <c r="ED268" s="91" t="e">
        <f t="shared" ca="1" si="216"/>
        <v>#NAME?</v>
      </c>
      <c r="EE268" s="91" t="e">
        <f t="shared" ca="1" si="217"/>
        <v>#NAME?</v>
      </c>
      <c r="EF268" s="91" t="e">
        <f t="shared" ca="1" si="218"/>
        <v>#NAME?</v>
      </c>
      <c r="EG268" s="91" t="e">
        <f t="shared" ca="1" si="219"/>
        <v>#NAME?</v>
      </c>
      <c r="EH268" s="91" t="e">
        <f t="shared" ca="1" si="220"/>
        <v>#NAME?</v>
      </c>
      <c r="EI268" s="91" t="e">
        <f t="shared" ca="1" si="221"/>
        <v>#NAME?</v>
      </c>
      <c r="EJ268" s="91" t="e">
        <f t="shared" ca="1" si="222"/>
        <v>#NAME?</v>
      </c>
      <c r="EL268" s="207" t="str">
        <f t="shared" ca="1" si="193"/>
        <v/>
      </c>
      <c r="EM268" s="91" t="str">
        <f t="shared" si="223"/>
        <v/>
      </c>
      <c r="EN268" s="91" t="str" cm="1">
        <f t="array" ref="EN268">IF(OR(SUM(ISTEXT(R268:T268)*1,ISNUMBER(W268:X268)*1)&gt;0,SUM(ISTEXT(Y268:AA268)*1,ISNUMBER(AD268:AE268)*1)&gt;0,SUM(ISTEXT(AF268:AH268)*1,ISNUMBER(AK268:AL268)*1)&gt;0,SUM(ISTEXT(AM268:AO268)*1,ISNUMBER(AR268:AS268)*1)&gt;0,SUM(ISTEXT(AT268:AV268)*1,ISNUMBER(AY268:AZ268)*1)&gt;0,SUM(ISTEXT(BA268:BC268)*1,ISNUMBER(BF268:BG268)*1)&gt;0,SUM(ISTEXT(BH268:BJ268)*1,ISNUMBER(BM268:BN268)*1)&gt;0,SUM(ISTEXT(BO268:BQ268)*1,ISNUMBER(BT268:BU268)*1)&gt;0,SUM(ISTEXT(BV268:BX268)*1,ISNUMBER(CA268:CB268)*1)&gt;0,SUM(ISTEXT(CC268:CE268)*1,ISNUMBER(CH268:CI268)*1)&gt;0,SUM(ISTEXT(CJ268:CL268)*1,ISNUMBER(CO268:CP268)*1)&gt;0,SUM(ISTEXT(CQ268:CS268)*1,ISNUMBER(CV268:CW268)*1)&gt;0),"!","")</f>
        <v/>
      </c>
      <c r="EO268" s="91" t="e">
        <f t="shared" ca="1" si="224"/>
        <v>#NAME?</v>
      </c>
      <c r="EP268" s="74" t="e">
        <f t="shared" ca="1" si="225"/>
        <v>#NAME?</v>
      </c>
    </row>
    <row r="269" spans="1:146" hidden="1" x14ac:dyDescent="0.2">
      <c r="A269" s="528" t="e">
        <f ca="1">IF(AND(TRIM($B269)&lt;&gt;"",$E269&lt;&gt;"",$EP269=""),MAX($A$216:A268)+1,"")</f>
        <v>#NAME?</v>
      </c>
      <c r="B269" s="312"/>
      <c r="C269" s="531" t="str">
        <f>IF(ISBLANK(D269)=FALSE,VLOOKUP(D269,Довідники!$B$2:$C$45,2,FALSE),"")</f>
        <v/>
      </c>
      <c r="D269" s="410"/>
      <c r="E269" s="313"/>
      <c r="F269" s="538" t="str">
        <f>_xlfn.CONCAT(IF($X269=Довідники!$E$4,$R$4&amp;",",""),IF($AE269=Довідники!$E$4,$Y$4&amp;",",""),IF($AL269=Довідники!$E$4,$AF$4&amp;",",""),IF($AS269=Довідники!$E$4,$AM$4&amp;",",""),IF($AZ269=Довідники!$E$4,$AT$4&amp;",",""),IF($BG269=Довідники!$E$4,$BA$4&amp;",",""),IF($BN269=Довідники!$E$4,$BH$4&amp;",",""),IF($BU269=Довідники!$E$4,$BO$4&amp;",",""),IF($CB269=Довідники!$E$4,$BV$4&amp;",",""),IF($CI269=Довідники!$E$4,$CC$4&amp;",",""),IF($CP269=Довідники!$E$4,$CJ$4&amp;",",""),IF($CW269=Довідники!$E$4,$CQ$4&amp;",",""),IF($DD269=Довідники!$E$4,$CX$4&amp;",",""),IF($DK269=Довідники!$E$4,$DE$4&amp;",",""))</f>
        <v/>
      </c>
      <c r="G269" s="538" t="str">
        <f>_xlfn.CONCAT(IF($X269=Довідники!$E$3,$R$4&amp;",",""),IF($X269=Довідники!$E$5,$R$4&amp;"*,",""),IF($AE269=Довідники!$E$3,$Y$4&amp;",",""),IF($AE269=Довідники!$E$5,$Y$4&amp;"*,",""),IF($AL269=Довідники!$E$3,$AF$4&amp;",",""),IF($AL269=Довідники!$E$5,$AF$4&amp;"*,",""),IF($AS269=Довідники!$E$3,$AM$4&amp;",",""),IF($AS269=Довідники!$E$5,$AM$4&amp;"*,",""),IF($AZ269=Довідники!$E$3,$AT$4&amp;",",""),IF($AZ269=Довідники!$E$5,$AT$4&amp;"*,",""),IF($BG269=Довідники!$E$3,$BA$4&amp;",",""),IF($BG269=Довідники!$E$5,$BA$4&amp;"*,",""),IF($BN269=Довідники!$E$3,$BH$4&amp;",",""),IF($BN269=Довідники!$E$5,$BH$4&amp;"*,",""),IF($BU269=Довідники!$E$3,$BO$4&amp;",",""),IF($BU269=Довідники!$E$5,$BO$4&amp;"*,",""),IF($CB269=Довідники!$E$3,$BV$4&amp;",",""),IF($CB269=Довідники!$E$5,$BV$4&amp;"*,",""),IF($CI269=Довідники!$E$3,$CC$4&amp;",",""),IF($CI269=Довідники!$E$5,$CC$4&amp;"*,",""),IF($CP269=Довідники!$E$3,$CJ$4&amp;",",""),IF($CP269=Довідники!$E$5,$CJ$4&amp;"*,",""),IF($CW269=Довідники!$E$3,$CQ$4&amp;",",""),IF($CW269=Довідники!$E$5,$CQ$4&amp;"*,",""),IF($DD269=Довідники!$E$3,$CX$4&amp;",",""),IF($DD269=Довідники!$E$5,$CX$4&amp;"*,",""),IF($DK269=Довідники!$E$3,$DE$4&amp;",",""),IF($DK269=Довідники!$E$5,$DE$4&amp;"*,",""))</f>
        <v/>
      </c>
      <c r="H269" s="538" t="str">
        <f>_xlfn.CONCAT(IF($W269=Довідники!$N$4,$R$4&amp;",",""),IF($AD269=Довідники!$N$4,$Y$4&amp;",",""),IF($AK269=Довідники!$N$4,$AF$4&amp;",",""),IF($AR269=Довідники!$N$4,$AM$4&amp;",",""),IF($AY269=Довідники!$N$4,$AT$4&amp;",",""),IF($BF269=Довідники!$N$4,$BA$4&amp;",",""),IF($BM269=Довідники!$N$4,$BH$4&amp;",",""),IF($BT269=Довідники!$N$4,$BO$4&amp;",",""),IF($CA269=Довідники!$N$4,$BV$4&amp;",",""),IF($CH269=Довідники!$N$4,$CC$4&amp;",",""),IF($CO269=Довідники!$N$4,$CJ$4&amp;",",""),IF($CV269=Довідники!$N$4,$CQ$4&amp;",",""),IF($DC269=Довідники!$N$4,$CX$4&amp;",",""),IF($DJ269=Довідники!$N$4,$DE$4&amp;",",""))</f>
        <v/>
      </c>
      <c r="I269" s="538" t="str">
        <f>_xlfn.CONCAT(IF($W269=Довідники!$N$3,$R$4&amp;",",""),IF($AD269=Довідники!$N$3,$Y$4&amp;",",""),IF($AK269=Довідники!$N$3,$AF$4&amp;",",""),IF($AR269=Довідники!$N$3,$AM$4&amp;",",""),IF($AY269=Довідники!$N$3,$AT$4&amp;",",""),IF($BF269=Довідники!$N$3,$BA$4&amp;",",""),IF($BM269=Довідники!$N$3,$BH$4&amp;",",""),IF($BT269=Довідники!$N$3,$BO$4&amp;",",""),IF($CA269=Довідники!$N$3,$BV$4&amp;",",""),IF($CH269=Довідники!$N$3,$CC$4&amp;",",""),IF($CO269=Довідники!$N$3,$CJ$4&amp;",",""),IF($CV269=Довідники!$N$3,$CQ$4&amp;",",""),IF($DC269=Довідники!$N$3,$CX$4&amp;",",""),IF($DJ269=Довідники!$N$3,$DE$4&amp;",",""))</f>
        <v/>
      </c>
      <c r="J269" s="538"/>
      <c r="K269" s="538"/>
      <c r="L269" s="538">
        <f t="shared" ca="1" si="211"/>
        <v>0</v>
      </c>
      <c r="M269" s="539">
        <f t="shared" ca="1" si="212"/>
        <v>0</v>
      </c>
      <c r="N269" s="539">
        <f t="shared" ca="1" si="213"/>
        <v>0</v>
      </c>
      <c r="O269" s="540">
        <f t="shared" ca="1" si="214"/>
        <v>0</v>
      </c>
      <c r="P269" s="541" t="str">
        <f t="shared" si="215"/>
        <v/>
      </c>
      <c r="Q269" s="542" t="str">
        <f>IF(IF(TRIM(P269)="",FALSE,OR($P269&lt;Довідники!$J$8,$P269&gt;Довідники!$K$8)),"!","")</f>
        <v/>
      </c>
      <c r="R269" s="172"/>
      <c r="S269" s="169"/>
      <c r="T269" s="169"/>
      <c r="U269" s="549">
        <f t="shared" si="194"/>
        <v>0</v>
      </c>
      <c r="V269" s="539"/>
      <c r="W269" s="175"/>
      <c r="X269" s="176"/>
      <c r="Y269" s="172"/>
      <c r="Z269" s="169"/>
      <c r="AA269" s="169"/>
      <c r="AB269" s="549">
        <f t="shared" si="195"/>
        <v>0</v>
      </c>
      <c r="AC269" s="539"/>
      <c r="AD269" s="175"/>
      <c r="AE269" s="176"/>
      <c r="AF269" s="172"/>
      <c r="AG269" s="169"/>
      <c r="AH269" s="169"/>
      <c r="AI269" s="549">
        <f t="shared" si="196"/>
        <v>0</v>
      </c>
      <c r="AJ269" s="539"/>
      <c r="AK269" s="175"/>
      <c r="AL269" s="176"/>
      <c r="AM269" s="172"/>
      <c r="AN269" s="169"/>
      <c r="AO269" s="169"/>
      <c r="AP269" s="549">
        <f t="shared" si="197"/>
        <v>0</v>
      </c>
      <c r="AQ269" s="539"/>
      <c r="AR269" s="175"/>
      <c r="AS269" s="176"/>
      <c r="AT269" s="172"/>
      <c r="AU269" s="169"/>
      <c r="AV269" s="169"/>
      <c r="AW269" s="549">
        <f t="shared" si="198"/>
        <v>0</v>
      </c>
      <c r="AX269" s="539"/>
      <c r="AY269" s="175"/>
      <c r="AZ269" s="176"/>
      <c r="BA269" s="172"/>
      <c r="BB269" s="169"/>
      <c r="BC269" s="169"/>
      <c r="BD269" s="549">
        <f t="shared" si="199"/>
        <v>0</v>
      </c>
      <c r="BE269" s="539"/>
      <c r="BF269" s="175"/>
      <c r="BG269" s="176"/>
      <c r="BH269" s="172"/>
      <c r="BI269" s="169"/>
      <c r="BJ269" s="169"/>
      <c r="BK269" s="549">
        <f t="shared" si="200"/>
        <v>0</v>
      </c>
      <c r="BL269" s="539"/>
      <c r="BM269" s="175"/>
      <c r="BN269" s="176"/>
      <c r="BO269" s="172"/>
      <c r="BP269" s="169"/>
      <c r="BQ269" s="169"/>
      <c r="BR269" s="549">
        <f t="shared" si="201"/>
        <v>0</v>
      </c>
      <c r="BS269" s="539"/>
      <c r="BT269" s="175"/>
      <c r="BU269" s="176"/>
      <c r="BV269" s="172"/>
      <c r="BW269" s="169"/>
      <c r="BX269" s="169"/>
      <c r="BY269" s="549">
        <f t="shared" si="202"/>
        <v>0</v>
      </c>
      <c r="BZ269" s="539"/>
      <c r="CA269" s="175"/>
      <c r="CB269" s="176"/>
      <c r="CC269" s="172"/>
      <c r="CD269" s="169"/>
      <c r="CE269" s="169"/>
      <c r="CF269" s="549">
        <f t="shared" si="203"/>
        <v>0</v>
      </c>
      <c r="CG269" s="539"/>
      <c r="CH269" s="175"/>
      <c r="CI269" s="176"/>
      <c r="CJ269" s="172"/>
      <c r="CK269" s="169"/>
      <c r="CL269" s="169"/>
      <c r="CM269" s="549">
        <f t="shared" si="204"/>
        <v>0</v>
      </c>
      <c r="CN269" s="539"/>
      <c r="CO269" s="175"/>
      <c r="CP269" s="176"/>
      <c r="CQ269" s="172"/>
      <c r="CR269" s="169"/>
      <c r="CS269" s="169"/>
      <c r="CT269" s="549">
        <f t="shared" si="205"/>
        <v>0</v>
      </c>
      <c r="CU269" s="539"/>
      <c r="CV269" s="175"/>
      <c r="CW269" s="176"/>
      <c r="CX269" s="361"/>
      <c r="CY269" s="108"/>
      <c r="CZ269" s="108"/>
      <c r="DA269" s="549">
        <f t="shared" si="206"/>
        <v>0</v>
      </c>
      <c r="DB269" s="539"/>
      <c r="DC269" s="439"/>
      <c r="DD269" s="439"/>
      <c r="DE269" s="108"/>
      <c r="DF269" s="108"/>
      <c r="DG269" s="108"/>
      <c r="DH269" s="549">
        <f t="shared" si="207"/>
        <v>0</v>
      </c>
      <c r="DI269" s="539"/>
      <c r="DJ269" s="439"/>
      <c r="DK269" s="440"/>
      <c r="DL269" s="555">
        <f t="shared" ca="1" si="190"/>
        <v>0</v>
      </c>
      <c r="DM269" s="539">
        <f>DN269*Довідники!$H$2</f>
        <v>0</v>
      </c>
      <c r="DN269" s="549">
        <f t="shared" si="208"/>
        <v>0</v>
      </c>
      <c r="DO269" s="541" t="str">
        <f t="shared" si="209"/>
        <v xml:space="preserve"> </v>
      </c>
      <c r="DP269" s="556" t="str">
        <f>IF(OR(DO269&lt;Довідники!$J$3, DO269&gt;Довідники!$K$3), "!", "")</f>
        <v>!</v>
      </c>
      <c r="DQ269" s="557"/>
      <c r="DR269" s="558" t="str">
        <f t="shared" si="210"/>
        <v/>
      </c>
      <c r="DS269" s="528"/>
      <c r="DT269" s="555"/>
      <c r="DU269" s="539"/>
      <c r="DV269" s="539"/>
      <c r="DW269" s="540"/>
      <c r="DX269" s="557"/>
      <c r="DY269" s="568"/>
      <c r="DZ269" s="569"/>
      <c r="EA269" s="570"/>
      <c r="ED269" s="91" t="e">
        <f t="shared" ca="1" si="216"/>
        <v>#NAME?</v>
      </c>
      <c r="EE269" s="91" t="e">
        <f t="shared" ca="1" si="217"/>
        <v>#NAME?</v>
      </c>
      <c r="EF269" s="91" t="e">
        <f t="shared" ca="1" si="218"/>
        <v>#NAME?</v>
      </c>
      <c r="EG269" s="91" t="e">
        <f t="shared" ca="1" si="219"/>
        <v>#NAME?</v>
      </c>
      <c r="EH269" s="91" t="e">
        <f t="shared" ca="1" si="220"/>
        <v>#NAME?</v>
      </c>
      <c r="EI269" s="91" t="e">
        <f t="shared" ca="1" si="221"/>
        <v>#NAME?</v>
      </c>
      <c r="EJ269" s="91" t="e">
        <f t="shared" ca="1" si="222"/>
        <v>#NAME?</v>
      </c>
      <c r="EL269" s="207" t="str">
        <f t="shared" ca="1" si="193"/>
        <v/>
      </c>
      <c r="EM269" s="91" t="str">
        <f t="shared" si="223"/>
        <v/>
      </c>
      <c r="EN269" s="91" t="str" cm="1">
        <f t="array" ref="EN269">IF(OR(SUM(ISTEXT(R269:T269)*1,ISNUMBER(W269:X269)*1)&gt;0,SUM(ISTEXT(Y269:AA269)*1,ISNUMBER(AD269:AE269)*1)&gt;0,SUM(ISTEXT(AF269:AH269)*1,ISNUMBER(AK269:AL269)*1)&gt;0,SUM(ISTEXT(AM269:AO269)*1,ISNUMBER(AR269:AS269)*1)&gt;0,SUM(ISTEXT(AT269:AV269)*1,ISNUMBER(AY269:AZ269)*1)&gt;0,SUM(ISTEXT(BA269:BC269)*1,ISNUMBER(BF269:BG269)*1)&gt;0,SUM(ISTEXT(BH269:BJ269)*1,ISNUMBER(BM269:BN269)*1)&gt;0,SUM(ISTEXT(BO269:BQ269)*1,ISNUMBER(BT269:BU269)*1)&gt;0,SUM(ISTEXT(BV269:BX269)*1,ISNUMBER(CA269:CB269)*1)&gt;0,SUM(ISTEXT(CC269:CE269)*1,ISNUMBER(CH269:CI269)*1)&gt;0,SUM(ISTEXT(CJ269:CL269)*1,ISNUMBER(CO269:CP269)*1)&gt;0,SUM(ISTEXT(CQ269:CS269)*1,ISNUMBER(CV269:CW269)*1)&gt;0),"!","")</f>
        <v/>
      </c>
      <c r="EO269" s="91" t="e">
        <f t="shared" ca="1" si="224"/>
        <v>#NAME?</v>
      </c>
      <c r="EP269" s="74" t="e">
        <f t="shared" ca="1" si="225"/>
        <v>#NAME?</v>
      </c>
    </row>
    <row r="270" spans="1:146" hidden="1" x14ac:dyDescent="0.2">
      <c r="A270" s="528" t="e">
        <f ca="1">IF(AND(TRIM($B270)&lt;&gt;"",$E270&lt;&gt;"",$EP270=""),MAX($A$216:A269)+1,"")</f>
        <v>#NAME?</v>
      </c>
      <c r="B270" s="312"/>
      <c r="C270" s="531" t="str">
        <f>IF(ISBLANK(D270)=FALSE,VLOOKUP(D270,Довідники!$B$2:$C$45,2,FALSE),"")</f>
        <v/>
      </c>
      <c r="D270" s="410"/>
      <c r="E270" s="313"/>
      <c r="F270" s="538" t="str">
        <f>_xlfn.CONCAT(IF($X270=Довідники!$E$4,$R$4&amp;",",""),IF($AE270=Довідники!$E$4,$Y$4&amp;",",""),IF($AL270=Довідники!$E$4,$AF$4&amp;",",""),IF($AS270=Довідники!$E$4,$AM$4&amp;",",""),IF($AZ270=Довідники!$E$4,$AT$4&amp;",",""),IF($BG270=Довідники!$E$4,$BA$4&amp;",",""),IF($BN270=Довідники!$E$4,$BH$4&amp;",",""),IF($BU270=Довідники!$E$4,$BO$4&amp;",",""),IF($CB270=Довідники!$E$4,$BV$4&amp;",",""),IF($CI270=Довідники!$E$4,$CC$4&amp;",",""),IF($CP270=Довідники!$E$4,$CJ$4&amp;",",""),IF($CW270=Довідники!$E$4,$CQ$4&amp;",",""),IF($DD270=Довідники!$E$4,$CX$4&amp;",",""),IF($DK270=Довідники!$E$4,$DE$4&amp;",",""))</f>
        <v/>
      </c>
      <c r="G270" s="538" t="str">
        <f>_xlfn.CONCAT(IF($X270=Довідники!$E$3,$R$4&amp;",",""),IF($X270=Довідники!$E$5,$R$4&amp;"*,",""),IF($AE270=Довідники!$E$3,$Y$4&amp;",",""),IF($AE270=Довідники!$E$5,$Y$4&amp;"*,",""),IF($AL270=Довідники!$E$3,$AF$4&amp;",",""),IF($AL270=Довідники!$E$5,$AF$4&amp;"*,",""),IF($AS270=Довідники!$E$3,$AM$4&amp;",",""),IF($AS270=Довідники!$E$5,$AM$4&amp;"*,",""),IF($AZ270=Довідники!$E$3,$AT$4&amp;",",""),IF($AZ270=Довідники!$E$5,$AT$4&amp;"*,",""),IF($BG270=Довідники!$E$3,$BA$4&amp;",",""),IF($BG270=Довідники!$E$5,$BA$4&amp;"*,",""),IF($BN270=Довідники!$E$3,$BH$4&amp;",",""),IF($BN270=Довідники!$E$5,$BH$4&amp;"*,",""),IF($BU270=Довідники!$E$3,$BO$4&amp;",",""),IF($BU270=Довідники!$E$5,$BO$4&amp;"*,",""),IF($CB270=Довідники!$E$3,$BV$4&amp;",",""),IF($CB270=Довідники!$E$5,$BV$4&amp;"*,",""),IF($CI270=Довідники!$E$3,$CC$4&amp;",",""),IF($CI270=Довідники!$E$5,$CC$4&amp;"*,",""),IF($CP270=Довідники!$E$3,$CJ$4&amp;",",""),IF($CP270=Довідники!$E$5,$CJ$4&amp;"*,",""),IF($CW270=Довідники!$E$3,$CQ$4&amp;",",""),IF($CW270=Довідники!$E$5,$CQ$4&amp;"*,",""),IF($DD270=Довідники!$E$3,$CX$4&amp;",",""),IF($DD270=Довідники!$E$5,$CX$4&amp;"*,",""),IF($DK270=Довідники!$E$3,$DE$4&amp;",",""),IF($DK270=Довідники!$E$5,$DE$4&amp;"*,",""))</f>
        <v/>
      </c>
      <c r="H270" s="538" t="str">
        <f>_xlfn.CONCAT(IF($W270=Довідники!$N$4,$R$4&amp;",",""),IF($AD270=Довідники!$N$4,$Y$4&amp;",",""),IF($AK270=Довідники!$N$4,$AF$4&amp;",",""),IF($AR270=Довідники!$N$4,$AM$4&amp;",",""),IF($AY270=Довідники!$N$4,$AT$4&amp;",",""),IF($BF270=Довідники!$N$4,$BA$4&amp;",",""),IF($BM270=Довідники!$N$4,$BH$4&amp;",",""),IF($BT270=Довідники!$N$4,$BO$4&amp;",",""),IF($CA270=Довідники!$N$4,$BV$4&amp;",",""),IF($CH270=Довідники!$N$4,$CC$4&amp;",",""),IF($CO270=Довідники!$N$4,$CJ$4&amp;",",""),IF($CV270=Довідники!$N$4,$CQ$4&amp;",",""),IF($DC270=Довідники!$N$4,$CX$4&amp;",",""),IF($DJ270=Довідники!$N$4,$DE$4&amp;",",""))</f>
        <v/>
      </c>
      <c r="I270" s="538" t="str">
        <f>_xlfn.CONCAT(IF($W270=Довідники!$N$3,$R$4&amp;",",""),IF($AD270=Довідники!$N$3,$Y$4&amp;",",""),IF($AK270=Довідники!$N$3,$AF$4&amp;",",""),IF($AR270=Довідники!$N$3,$AM$4&amp;",",""),IF($AY270=Довідники!$N$3,$AT$4&amp;",",""),IF($BF270=Довідники!$N$3,$BA$4&amp;",",""),IF($BM270=Довідники!$N$3,$BH$4&amp;",",""),IF($BT270=Довідники!$N$3,$BO$4&amp;",",""),IF($CA270=Довідники!$N$3,$BV$4&amp;",",""),IF($CH270=Довідники!$N$3,$CC$4&amp;",",""),IF($CO270=Довідники!$N$3,$CJ$4&amp;",",""),IF($CV270=Довідники!$N$3,$CQ$4&amp;",",""),IF($DC270=Довідники!$N$3,$CX$4&amp;",",""),IF($DJ270=Довідники!$N$3,$DE$4&amp;",",""))</f>
        <v/>
      </c>
      <c r="J270" s="538"/>
      <c r="K270" s="538"/>
      <c r="L270" s="538">
        <f t="shared" ca="1" si="211"/>
        <v>0</v>
      </c>
      <c r="M270" s="539">
        <f t="shared" ca="1" si="212"/>
        <v>0</v>
      </c>
      <c r="N270" s="539">
        <f t="shared" ca="1" si="213"/>
        <v>0</v>
      </c>
      <c r="O270" s="540">
        <f t="shared" ca="1" si="214"/>
        <v>0</v>
      </c>
      <c r="P270" s="541" t="str">
        <f t="shared" si="215"/>
        <v/>
      </c>
      <c r="Q270" s="542" t="str">
        <f>IF(IF(TRIM(P270)="",FALSE,OR($P270&lt;Довідники!$J$8,$P270&gt;Довідники!$K$8)),"!","")</f>
        <v/>
      </c>
      <c r="R270" s="172"/>
      <c r="S270" s="169"/>
      <c r="T270" s="169"/>
      <c r="U270" s="549">
        <f t="shared" si="194"/>
        <v>0</v>
      </c>
      <c r="V270" s="539"/>
      <c r="W270" s="175"/>
      <c r="X270" s="176"/>
      <c r="Y270" s="172"/>
      <c r="Z270" s="169"/>
      <c r="AA270" s="169"/>
      <c r="AB270" s="549">
        <f t="shared" si="195"/>
        <v>0</v>
      </c>
      <c r="AC270" s="539"/>
      <c r="AD270" s="175"/>
      <c r="AE270" s="176"/>
      <c r="AF270" s="172"/>
      <c r="AG270" s="169"/>
      <c r="AH270" s="169"/>
      <c r="AI270" s="549">
        <f t="shared" si="196"/>
        <v>0</v>
      </c>
      <c r="AJ270" s="539"/>
      <c r="AK270" s="175"/>
      <c r="AL270" s="176"/>
      <c r="AM270" s="172"/>
      <c r="AN270" s="169"/>
      <c r="AO270" s="169"/>
      <c r="AP270" s="549">
        <f t="shared" si="197"/>
        <v>0</v>
      </c>
      <c r="AQ270" s="539"/>
      <c r="AR270" s="175"/>
      <c r="AS270" s="176"/>
      <c r="AT270" s="172"/>
      <c r="AU270" s="169"/>
      <c r="AV270" s="169"/>
      <c r="AW270" s="549">
        <f t="shared" si="198"/>
        <v>0</v>
      </c>
      <c r="AX270" s="539"/>
      <c r="AY270" s="175"/>
      <c r="AZ270" s="176"/>
      <c r="BA270" s="172"/>
      <c r="BB270" s="169"/>
      <c r="BC270" s="169"/>
      <c r="BD270" s="549">
        <f t="shared" si="199"/>
        <v>0</v>
      </c>
      <c r="BE270" s="539"/>
      <c r="BF270" s="175"/>
      <c r="BG270" s="176"/>
      <c r="BH270" s="172"/>
      <c r="BI270" s="169"/>
      <c r="BJ270" s="169"/>
      <c r="BK270" s="549">
        <f t="shared" si="200"/>
        <v>0</v>
      </c>
      <c r="BL270" s="539"/>
      <c r="BM270" s="175"/>
      <c r="BN270" s="176"/>
      <c r="BO270" s="172"/>
      <c r="BP270" s="169"/>
      <c r="BQ270" s="169"/>
      <c r="BR270" s="549">
        <f t="shared" si="201"/>
        <v>0</v>
      </c>
      <c r="BS270" s="539"/>
      <c r="BT270" s="175"/>
      <c r="BU270" s="176"/>
      <c r="BV270" s="172"/>
      <c r="BW270" s="169"/>
      <c r="BX270" s="169"/>
      <c r="BY270" s="549">
        <f t="shared" si="202"/>
        <v>0</v>
      </c>
      <c r="BZ270" s="539"/>
      <c r="CA270" s="175"/>
      <c r="CB270" s="176"/>
      <c r="CC270" s="172"/>
      <c r="CD270" s="169"/>
      <c r="CE270" s="169"/>
      <c r="CF270" s="549">
        <f t="shared" si="203"/>
        <v>0</v>
      </c>
      <c r="CG270" s="539"/>
      <c r="CH270" s="175"/>
      <c r="CI270" s="176"/>
      <c r="CJ270" s="172"/>
      <c r="CK270" s="169"/>
      <c r="CL270" s="169"/>
      <c r="CM270" s="549">
        <f t="shared" si="204"/>
        <v>0</v>
      </c>
      <c r="CN270" s="539"/>
      <c r="CO270" s="175"/>
      <c r="CP270" s="176"/>
      <c r="CQ270" s="172"/>
      <c r="CR270" s="169"/>
      <c r="CS270" s="169"/>
      <c r="CT270" s="549">
        <f t="shared" si="205"/>
        <v>0</v>
      </c>
      <c r="CU270" s="539"/>
      <c r="CV270" s="175"/>
      <c r="CW270" s="176"/>
      <c r="CX270" s="361"/>
      <c r="CY270" s="108"/>
      <c r="CZ270" s="108"/>
      <c r="DA270" s="549">
        <f t="shared" si="206"/>
        <v>0</v>
      </c>
      <c r="DB270" s="539"/>
      <c r="DC270" s="439"/>
      <c r="DD270" s="439"/>
      <c r="DE270" s="108"/>
      <c r="DF270" s="108"/>
      <c r="DG270" s="108"/>
      <c r="DH270" s="549">
        <f t="shared" si="207"/>
        <v>0</v>
      </c>
      <c r="DI270" s="539"/>
      <c r="DJ270" s="439"/>
      <c r="DK270" s="440"/>
      <c r="DL270" s="555">
        <f t="shared" ca="1" si="190"/>
        <v>0</v>
      </c>
      <c r="DM270" s="539">
        <f>DN270*Довідники!$H$2</f>
        <v>0</v>
      </c>
      <c r="DN270" s="549">
        <f t="shared" si="208"/>
        <v>0</v>
      </c>
      <c r="DO270" s="541" t="str">
        <f t="shared" si="209"/>
        <v xml:space="preserve"> </v>
      </c>
      <c r="DP270" s="556" t="str">
        <f>IF(OR(DO270&lt;Довідники!$J$3, DO270&gt;Довідники!$K$3), "!", "")</f>
        <v>!</v>
      </c>
      <c r="DQ270" s="557"/>
      <c r="DR270" s="558" t="str">
        <f t="shared" si="210"/>
        <v/>
      </c>
      <c r="DS270" s="528"/>
      <c r="DT270" s="555"/>
      <c r="DU270" s="539"/>
      <c r="DV270" s="539"/>
      <c r="DW270" s="540"/>
      <c r="DX270" s="557"/>
      <c r="DY270" s="568"/>
      <c r="DZ270" s="569"/>
      <c r="EA270" s="570"/>
      <c r="ED270" s="91" t="e">
        <f t="shared" ca="1" si="216"/>
        <v>#NAME?</v>
      </c>
      <c r="EE270" s="91" t="e">
        <f t="shared" ca="1" si="217"/>
        <v>#NAME?</v>
      </c>
      <c r="EF270" s="91" t="e">
        <f t="shared" ca="1" si="218"/>
        <v>#NAME?</v>
      </c>
      <c r="EG270" s="91" t="e">
        <f t="shared" ca="1" si="219"/>
        <v>#NAME?</v>
      </c>
      <c r="EH270" s="91" t="e">
        <f t="shared" ca="1" si="220"/>
        <v>#NAME?</v>
      </c>
      <c r="EI270" s="91" t="e">
        <f t="shared" ca="1" si="221"/>
        <v>#NAME?</v>
      </c>
      <c r="EJ270" s="91" t="e">
        <f t="shared" ca="1" si="222"/>
        <v>#NAME?</v>
      </c>
      <c r="EL270" s="207" t="str">
        <f t="shared" ca="1" si="193"/>
        <v/>
      </c>
      <c r="EM270" s="91" t="str">
        <f t="shared" si="223"/>
        <v/>
      </c>
      <c r="EN270" s="91" t="str" cm="1">
        <f t="array" ref="EN270">IF(OR(SUM(ISTEXT(R270:T270)*1,ISNUMBER(W270:X270)*1)&gt;0,SUM(ISTEXT(Y270:AA270)*1,ISNUMBER(AD270:AE270)*1)&gt;0,SUM(ISTEXT(AF270:AH270)*1,ISNUMBER(AK270:AL270)*1)&gt;0,SUM(ISTEXT(AM270:AO270)*1,ISNUMBER(AR270:AS270)*1)&gt;0,SUM(ISTEXT(AT270:AV270)*1,ISNUMBER(AY270:AZ270)*1)&gt;0,SUM(ISTEXT(BA270:BC270)*1,ISNUMBER(BF270:BG270)*1)&gt;0,SUM(ISTEXT(BH270:BJ270)*1,ISNUMBER(BM270:BN270)*1)&gt;0,SUM(ISTEXT(BO270:BQ270)*1,ISNUMBER(BT270:BU270)*1)&gt;0,SUM(ISTEXT(BV270:BX270)*1,ISNUMBER(CA270:CB270)*1)&gt;0,SUM(ISTEXT(CC270:CE270)*1,ISNUMBER(CH270:CI270)*1)&gt;0,SUM(ISTEXT(CJ270:CL270)*1,ISNUMBER(CO270:CP270)*1)&gt;0,SUM(ISTEXT(CQ270:CS270)*1,ISNUMBER(CV270:CW270)*1)&gt;0),"!","")</f>
        <v/>
      </c>
      <c r="EO270" s="91" t="e">
        <f t="shared" ca="1" si="224"/>
        <v>#NAME?</v>
      </c>
      <c r="EP270" s="74" t="e">
        <f t="shared" ca="1" si="225"/>
        <v>#NAME?</v>
      </c>
    </row>
    <row r="271" spans="1:146" hidden="1" x14ac:dyDescent="0.2">
      <c r="A271" s="528" t="e">
        <f ca="1">IF(AND(TRIM($B271)&lt;&gt;"",$E271&lt;&gt;"",$EP271=""),MAX($A$216:A270)+1,"")</f>
        <v>#NAME?</v>
      </c>
      <c r="B271" s="312"/>
      <c r="C271" s="531" t="str">
        <f>IF(ISBLANK(D271)=FALSE,VLOOKUP(D271,Довідники!$B$2:$C$45,2,FALSE),"")</f>
        <v/>
      </c>
      <c r="D271" s="410"/>
      <c r="E271" s="313"/>
      <c r="F271" s="538" t="str">
        <f>_xlfn.CONCAT(IF($X271=Довідники!$E$4,$R$4&amp;",",""),IF($AE271=Довідники!$E$4,$Y$4&amp;",",""),IF($AL271=Довідники!$E$4,$AF$4&amp;",",""),IF($AS271=Довідники!$E$4,$AM$4&amp;",",""),IF($AZ271=Довідники!$E$4,$AT$4&amp;",",""),IF($BG271=Довідники!$E$4,$BA$4&amp;",",""),IF($BN271=Довідники!$E$4,$BH$4&amp;",",""),IF($BU271=Довідники!$E$4,$BO$4&amp;",",""),IF($CB271=Довідники!$E$4,$BV$4&amp;",",""),IF($CI271=Довідники!$E$4,$CC$4&amp;",",""),IF($CP271=Довідники!$E$4,$CJ$4&amp;",",""),IF($CW271=Довідники!$E$4,$CQ$4&amp;",",""),IF($DD271=Довідники!$E$4,$CX$4&amp;",",""),IF($DK271=Довідники!$E$4,$DE$4&amp;",",""))</f>
        <v/>
      </c>
      <c r="G271" s="538" t="str">
        <f>_xlfn.CONCAT(IF($X271=Довідники!$E$3,$R$4&amp;",",""),IF($X271=Довідники!$E$5,$R$4&amp;"*,",""),IF($AE271=Довідники!$E$3,$Y$4&amp;",",""),IF($AE271=Довідники!$E$5,$Y$4&amp;"*,",""),IF($AL271=Довідники!$E$3,$AF$4&amp;",",""),IF($AL271=Довідники!$E$5,$AF$4&amp;"*,",""),IF($AS271=Довідники!$E$3,$AM$4&amp;",",""),IF($AS271=Довідники!$E$5,$AM$4&amp;"*,",""),IF($AZ271=Довідники!$E$3,$AT$4&amp;",",""),IF($AZ271=Довідники!$E$5,$AT$4&amp;"*,",""),IF($BG271=Довідники!$E$3,$BA$4&amp;",",""),IF($BG271=Довідники!$E$5,$BA$4&amp;"*,",""),IF($BN271=Довідники!$E$3,$BH$4&amp;",",""),IF($BN271=Довідники!$E$5,$BH$4&amp;"*,",""),IF($BU271=Довідники!$E$3,$BO$4&amp;",",""),IF($BU271=Довідники!$E$5,$BO$4&amp;"*,",""),IF($CB271=Довідники!$E$3,$BV$4&amp;",",""),IF($CB271=Довідники!$E$5,$BV$4&amp;"*,",""),IF($CI271=Довідники!$E$3,$CC$4&amp;",",""),IF($CI271=Довідники!$E$5,$CC$4&amp;"*,",""),IF($CP271=Довідники!$E$3,$CJ$4&amp;",",""),IF($CP271=Довідники!$E$5,$CJ$4&amp;"*,",""),IF($CW271=Довідники!$E$3,$CQ$4&amp;",",""),IF($CW271=Довідники!$E$5,$CQ$4&amp;"*,",""),IF($DD271=Довідники!$E$3,$CX$4&amp;",",""),IF($DD271=Довідники!$E$5,$CX$4&amp;"*,",""),IF($DK271=Довідники!$E$3,$DE$4&amp;",",""),IF($DK271=Довідники!$E$5,$DE$4&amp;"*,",""))</f>
        <v/>
      </c>
      <c r="H271" s="538" t="str">
        <f>_xlfn.CONCAT(IF($W271=Довідники!$N$4,$R$4&amp;",",""),IF($AD271=Довідники!$N$4,$Y$4&amp;",",""),IF($AK271=Довідники!$N$4,$AF$4&amp;",",""),IF($AR271=Довідники!$N$4,$AM$4&amp;",",""),IF($AY271=Довідники!$N$4,$AT$4&amp;",",""),IF($BF271=Довідники!$N$4,$BA$4&amp;",",""),IF($BM271=Довідники!$N$4,$BH$4&amp;",",""),IF($BT271=Довідники!$N$4,$BO$4&amp;",",""),IF($CA271=Довідники!$N$4,$BV$4&amp;",",""),IF($CH271=Довідники!$N$4,$CC$4&amp;",",""),IF($CO271=Довідники!$N$4,$CJ$4&amp;",",""),IF($CV271=Довідники!$N$4,$CQ$4&amp;",",""),IF($DC271=Довідники!$N$4,$CX$4&amp;",",""),IF($DJ271=Довідники!$N$4,$DE$4&amp;",",""))</f>
        <v/>
      </c>
      <c r="I271" s="538" t="str">
        <f>_xlfn.CONCAT(IF($W271=Довідники!$N$3,$R$4&amp;",",""),IF($AD271=Довідники!$N$3,$Y$4&amp;",",""),IF($AK271=Довідники!$N$3,$AF$4&amp;",",""),IF($AR271=Довідники!$N$3,$AM$4&amp;",",""),IF($AY271=Довідники!$N$3,$AT$4&amp;",",""),IF($BF271=Довідники!$N$3,$BA$4&amp;",",""),IF($BM271=Довідники!$N$3,$BH$4&amp;",",""),IF($BT271=Довідники!$N$3,$BO$4&amp;",",""),IF($CA271=Довідники!$N$3,$BV$4&amp;",",""),IF($CH271=Довідники!$N$3,$CC$4&amp;",",""),IF($CO271=Довідники!$N$3,$CJ$4&amp;",",""),IF($CV271=Довідники!$N$3,$CQ$4&amp;",",""),IF($DC271=Довідники!$N$3,$CX$4&amp;",",""),IF($DJ271=Довідники!$N$3,$DE$4&amp;",",""))</f>
        <v/>
      </c>
      <c r="J271" s="538"/>
      <c r="K271" s="538"/>
      <c r="L271" s="538">
        <f t="shared" ca="1" si="211"/>
        <v>0</v>
      </c>
      <c r="M271" s="539">
        <f t="shared" ca="1" si="212"/>
        <v>0</v>
      </c>
      <c r="N271" s="539">
        <f t="shared" ca="1" si="213"/>
        <v>0</v>
      </c>
      <c r="O271" s="540">
        <f t="shared" ca="1" si="214"/>
        <v>0</v>
      </c>
      <c r="P271" s="541" t="str">
        <f t="shared" si="215"/>
        <v/>
      </c>
      <c r="Q271" s="542" t="str">
        <f>IF(IF(TRIM(P271)="",FALSE,OR($P271&lt;Довідники!$J$8,$P271&gt;Довідники!$K$8)),"!","")</f>
        <v/>
      </c>
      <c r="R271" s="172"/>
      <c r="S271" s="169"/>
      <c r="T271" s="169"/>
      <c r="U271" s="549">
        <f t="shared" si="194"/>
        <v>0</v>
      </c>
      <c r="V271" s="539"/>
      <c r="W271" s="175"/>
      <c r="X271" s="176"/>
      <c r="Y271" s="172"/>
      <c r="Z271" s="169"/>
      <c r="AA271" s="169"/>
      <c r="AB271" s="549">
        <f t="shared" si="195"/>
        <v>0</v>
      </c>
      <c r="AC271" s="539"/>
      <c r="AD271" s="175"/>
      <c r="AE271" s="176"/>
      <c r="AF271" s="172"/>
      <c r="AG271" s="169"/>
      <c r="AH271" s="169"/>
      <c r="AI271" s="549">
        <f t="shared" si="196"/>
        <v>0</v>
      </c>
      <c r="AJ271" s="539"/>
      <c r="AK271" s="175"/>
      <c r="AL271" s="176"/>
      <c r="AM271" s="172"/>
      <c r="AN271" s="169"/>
      <c r="AO271" s="169"/>
      <c r="AP271" s="549">
        <f t="shared" si="197"/>
        <v>0</v>
      </c>
      <c r="AQ271" s="539"/>
      <c r="AR271" s="175"/>
      <c r="AS271" s="176"/>
      <c r="AT271" s="172"/>
      <c r="AU271" s="169"/>
      <c r="AV271" s="169"/>
      <c r="AW271" s="549">
        <f t="shared" si="198"/>
        <v>0</v>
      </c>
      <c r="AX271" s="539"/>
      <c r="AY271" s="175"/>
      <c r="AZ271" s="176"/>
      <c r="BA271" s="172"/>
      <c r="BB271" s="169"/>
      <c r="BC271" s="169"/>
      <c r="BD271" s="549">
        <f t="shared" si="199"/>
        <v>0</v>
      </c>
      <c r="BE271" s="539"/>
      <c r="BF271" s="175"/>
      <c r="BG271" s="176"/>
      <c r="BH271" s="172"/>
      <c r="BI271" s="169"/>
      <c r="BJ271" s="169"/>
      <c r="BK271" s="549">
        <f t="shared" si="200"/>
        <v>0</v>
      </c>
      <c r="BL271" s="539"/>
      <c r="BM271" s="175"/>
      <c r="BN271" s="176"/>
      <c r="BO271" s="172"/>
      <c r="BP271" s="169"/>
      <c r="BQ271" s="169"/>
      <c r="BR271" s="549">
        <f t="shared" si="201"/>
        <v>0</v>
      </c>
      <c r="BS271" s="539"/>
      <c r="BT271" s="175"/>
      <c r="BU271" s="176"/>
      <c r="BV271" s="172"/>
      <c r="BW271" s="169"/>
      <c r="BX271" s="169"/>
      <c r="BY271" s="549">
        <f t="shared" si="202"/>
        <v>0</v>
      </c>
      <c r="BZ271" s="539"/>
      <c r="CA271" s="175"/>
      <c r="CB271" s="176"/>
      <c r="CC271" s="172"/>
      <c r="CD271" s="169"/>
      <c r="CE271" s="169"/>
      <c r="CF271" s="549">
        <f t="shared" si="203"/>
        <v>0</v>
      </c>
      <c r="CG271" s="539"/>
      <c r="CH271" s="175"/>
      <c r="CI271" s="176"/>
      <c r="CJ271" s="172"/>
      <c r="CK271" s="169"/>
      <c r="CL271" s="169"/>
      <c r="CM271" s="549">
        <f t="shared" si="204"/>
        <v>0</v>
      </c>
      <c r="CN271" s="539"/>
      <c r="CO271" s="175"/>
      <c r="CP271" s="176"/>
      <c r="CQ271" s="172"/>
      <c r="CR271" s="169"/>
      <c r="CS271" s="169"/>
      <c r="CT271" s="549">
        <f t="shared" si="205"/>
        <v>0</v>
      </c>
      <c r="CU271" s="539"/>
      <c r="CV271" s="175"/>
      <c r="CW271" s="176"/>
      <c r="CX271" s="361"/>
      <c r="CY271" s="108"/>
      <c r="CZ271" s="108"/>
      <c r="DA271" s="549">
        <f t="shared" si="206"/>
        <v>0</v>
      </c>
      <c r="DB271" s="539"/>
      <c r="DC271" s="439"/>
      <c r="DD271" s="439"/>
      <c r="DE271" s="108"/>
      <c r="DF271" s="108"/>
      <c r="DG271" s="108"/>
      <c r="DH271" s="549">
        <f t="shared" si="207"/>
        <v>0</v>
      </c>
      <c r="DI271" s="539"/>
      <c r="DJ271" s="439"/>
      <c r="DK271" s="440"/>
      <c r="DL271" s="555">
        <f t="shared" ca="1" si="190"/>
        <v>0</v>
      </c>
      <c r="DM271" s="539">
        <f>DN271*Довідники!$H$2</f>
        <v>0</v>
      </c>
      <c r="DN271" s="549">
        <f t="shared" si="208"/>
        <v>0</v>
      </c>
      <c r="DO271" s="541" t="str">
        <f t="shared" si="209"/>
        <v xml:space="preserve"> </v>
      </c>
      <c r="DP271" s="556" t="str">
        <f>IF(OR(DO271&lt;Довідники!$J$3, DO271&gt;Довідники!$K$3), "!", "")</f>
        <v>!</v>
      </c>
      <c r="DQ271" s="557"/>
      <c r="DR271" s="558" t="str">
        <f t="shared" si="210"/>
        <v/>
      </c>
      <c r="DS271" s="528"/>
      <c r="DT271" s="555"/>
      <c r="DU271" s="539"/>
      <c r="DV271" s="539"/>
      <c r="DW271" s="540"/>
      <c r="DX271" s="557"/>
      <c r="DY271" s="568"/>
      <c r="DZ271" s="569"/>
      <c r="EA271" s="570"/>
      <c r="ED271" s="91" t="e">
        <f t="shared" ca="1" si="216"/>
        <v>#NAME?</v>
      </c>
      <c r="EE271" s="91" t="e">
        <f t="shared" ca="1" si="217"/>
        <v>#NAME?</v>
      </c>
      <c r="EF271" s="91" t="e">
        <f t="shared" ca="1" si="218"/>
        <v>#NAME?</v>
      </c>
      <c r="EG271" s="91" t="e">
        <f t="shared" ca="1" si="219"/>
        <v>#NAME?</v>
      </c>
      <c r="EH271" s="91" t="e">
        <f t="shared" ca="1" si="220"/>
        <v>#NAME?</v>
      </c>
      <c r="EI271" s="91" t="e">
        <f t="shared" ca="1" si="221"/>
        <v>#NAME?</v>
      </c>
      <c r="EJ271" s="91" t="e">
        <f t="shared" ca="1" si="222"/>
        <v>#NAME?</v>
      </c>
      <c r="EL271" s="207" t="str">
        <f t="shared" ca="1" si="193"/>
        <v/>
      </c>
      <c r="EM271" s="91" t="str">
        <f t="shared" si="223"/>
        <v/>
      </c>
      <c r="EN271" s="91" t="str" cm="1">
        <f t="array" ref="EN271">IF(OR(SUM(ISTEXT(R271:T271)*1,ISNUMBER(W271:X271)*1)&gt;0,SUM(ISTEXT(Y271:AA271)*1,ISNUMBER(AD271:AE271)*1)&gt;0,SUM(ISTEXT(AF271:AH271)*1,ISNUMBER(AK271:AL271)*1)&gt;0,SUM(ISTEXT(AM271:AO271)*1,ISNUMBER(AR271:AS271)*1)&gt;0,SUM(ISTEXT(AT271:AV271)*1,ISNUMBER(AY271:AZ271)*1)&gt;0,SUM(ISTEXT(BA271:BC271)*1,ISNUMBER(BF271:BG271)*1)&gt;0,SUM(ISTEXT(BH271:BJ271)*1,ISNUMBER(BM271:BN271)*1)&gt;0,SUM(ISTEXT(BO271:BQ271)*1,ISNUMBER(BT271:BU271)*1)&gt;0,SUM(ISTEXT(BV271:BX271)*1,ISNUMBER(CA271:CB271)*1)&gt;0,SUM(ISTEXT(CC271:CE271)*1,ISNUMBER(CH271:CI271)*1)&gt;0,SUM(ISTEXT(CJ271:CL271)*1,ISNUMBER(CO271:CP271)*1)&gt;0,SUM(ISTEXT(CQ271:CS271)*1,ISNUMBER(CV271:CW271)*1)&gt;0),"!","")</f>
        <v/>
      </c>
      <c r="EO271" s="91" t="e">
        <f t="shared" ca="1" si="224"/>
        <v>#NAME?</v>
      </c>
      <c r="EP271" s="74" t="e">
        <f t="shared" ca="1" si="225"/>
        <v>#NAME?</v>
      </c>
    </row>
    <row r="272" spans="1:146" hidden="1" x14ac:dyDescent="0.2">
      <c r="A272" s="528" t="e">
        <f ca="1">IF(AND(TRIM($B272)&lt;&gt;"",$E272&lt;&gt;"",$EP272=""),MAX($A$216:A271)+1,"")</f>
        <v>#NAME?</v>
      </c>
      <c r="B272" s="312"/>
      <c r="C272" s="531" t="str">
        <f>IF(ISBLANK(D272)=FALSE,VLOOKUP(D272,Довідники!$B$2:$C$45,2,FALSE),"")</f>
        <v/>
      </c>
      <c r="D272" s="410"/>
      <c r="E272" s="313"/>
      <c r="F272" s="538" t="str">
        <f>_xlfn.CONCAT(IF($X272=Довідники!$E$4,$R$4&amp;",",""),IF($AE272=Довідники!$E$4,$Y$4&amp;",",""),IF($AL272=Довідники!$E$4,$AF$4&amp;",",""),IF($AS272=Довідники!$E$4,$AM$4&amp;",",""),IF($AZ272=Довідники!$E$4,$AT$4&amp;",",""),IF($BG272=Довідники!$E$4,$BA$4&amp;",",""),IF($BN272=Довідники!$E$4,$BH$4&amp;",",""),IF($BU272=Довідники!$E$4,$BO$4&amp;",",""),IF($CB272=Довідники!$E$4,$BV$4&amp;",",""),IF($CI272=Довідники!$E$4,$CC$4&amp;",",""),IF($CP272=Довідники!$E$4,$CJ$4&amp;",",""),IF($CW272=Довідники!$E$4,$CQ$4&amp;",",""),IF($DD272=Довідники!$E$4,$CX$4&amp;",",""),IF($DK272=Довідники!$E$4,$DE$4&amp;",",""))</f>
        <v/>
      </c>
      <c r="G272" s="538" t="str">
        <f>_xlfn.CONCAT(IF($X272=Довідники!$E$3,$R$4&amp;",",""),IF($X272=Довідники!$E$5,$R$4&amp;"*,",""),IF($AE272=Довідники!$E$3,$Y$4&amp;",",""),IF($AE272=Довідники!$E$5,$Y$4&amp;"*,",""),IF($AL272=Довідники!$E$3,$AF$4&amp;",",""),IF($AL272=Довідники!$E$5,$AF$4&amp;"*,",""),IF($AS272=Довідники!$E$3,$AM$4&amp;",",""),IF($AS272=Довідники!$E$5,$AM$4&amp;"*,",""),IF($AZ272=Довідники!$E$3,$AT$4&amp;",",""),IF($AZ272=Довідники!$E$5,$AT$4&amp;"*,",""),IF($BG272=Довідники!$E$3,$BA$4&amp;",",""),IF($BG272=Довідники!$E$5,$BA$4&amp;"*,",""),IF($BN272=Довідники!$E$3,$BH$4&amp;",",""),IF($BN272=Довідники!$E$5,$BH$4&amp;"*,",""),IF($BU272=Довідники!$E$3,$BO$4&amp;",",""),IF($BU272=Довідники!$E$5,$BO$4&amp;"*,",""),IF($CB272=Довідники!$E$3,$BV$4&amp;",",""),IF($CB272=Довідники!$E$5,$BV$4&amp;"*,",""),IF($CI272=Довідники!$E$3,$CC$4&amp;",",""),IF($CI272=Довідники!$E$5,$CC$4&amp;"*,",""),IF($CP272=Довідники!$E$3,$CJ$4&amp;",",""),IF($CP272=Довідники!$E$5,$CJ$4&amp;"*,",""),IF($CW272=Довідники!$E$3,$CQ$4&amp;",",""),IF($CW272=Довідники!$E$5,$CQ$4&amp;"*,",""),IF($DD272=Довідники!$E$3,$CX$4&amp;",",""),IF($DD272=Довідники!$E$5,$CX$4&amp;"*,",""),IF($DK272=Довідники!$E$3,$DE$4&amp;",",""),IF($DK272=Довідники!$E$5,$DE$4&amp;"*,",""))</f>
        <v/>
      </c>
      <c r="H272" s="538" t="str">
        <f>_xlfn.CONCAT(IF($W272=Довідники!$N$4,$R$4&amp;",",""),IF($AD272=Довідники!$N$4,$Y$4&amp;",",""),IF($AK272=Довідники!$N$4,$AF$4&amp;",",""),IF($AR272=Довідники!$N$4,$AM$4&amp;",",""),IF($AY272=Довідники!$N$4,$AT$4&amp;",",""),IF($BF272=Довідники!$N$4,$BA$4&amp;",",""),IF($BM272=Довідники!$N$4,$BH$4&amp;",",""),IF($BT272=Довідники!$N$4,$BO$4&amp;",",""),IF($CA272=Довідники!$N$4,$BV$4&amp;",",""),IF($CH272=Довідники!$N$4,$CC$4&amp;",",""),IF($CO272=Довідники!$N$4,$CJ$4&amp;",",""),IF($CV272=Довідники!$N$4,$CQ$4&amp;",",""),IF($DC272=Довідники!$N$4,$CX$4&amp;",",""),IF($DJ272=Довідники!$N$4,$DE$4&amp;",",""))</f>
        <v/>
      </c>
      <c r="I272" s="538" t="str">
        <f>_xlfn.CONCAT(IF($W272=Довідники!$N$3,$R$4&amp;",",""),IF($AD272=Довідники!$N$3,$Y$4&amp;",",""),IF($AK272=Довідники!$N$3,$AF$4&amp;",",""),IF($AR272=Довідники!$N$3,$AM$4&amp;",",""),IF($AY272=Довідники!$N$3,$AT$4&amp;",",""),IF($BF272=Довідники!$N$3,$BA$4&amp;",",""),IF($BM272=Довідники!$N$3,$BH$4&amp;",",""),IF($BT272=Довідники!$N$3,$BO$4&amp;",",""),IF($CA272=Довідники!$N$3,$BV$4&amp;",",""),IF($CH272=Довідники!$N$3,$CC$4&amp;",",""),IF($CO272=Довідники!$N$3,$CJ$4&amp;",",""),IF($CV272=Довідники!$N$3,$CQ$4&amp;",",""),IF($DC272=Довідники!$N$3,$CX$4&amp;",",""),IF($DJ272=Довідники!$N$3,$DE$4&amp;",",""))</f>
        <v/>
      </c>
      <c r="J272" s="538"/>
      <c r="K272" s="538"/>
      <c r="L272" s="538">
        <f t="shared" ca="1" si="211"/>
        <v>0</v>
      </c>
      <c r="M272" s="539">
        <f t="shared" ca="1" si="212"/>
        <v>0</v>
      </c>
      <c r="N272" s="539">
        <f t="shared" ca="1" si="213"/>
        <v>0</v>
      </c>
      <c r="O272" s="540">
        <f t="shared" ca="1" si="214"/>
        <v>0</v>
      </c>
      <c r="P272" s="541" t="str">
        <f t="shared" si="215"/>
        <v/>
      </c>
      <c r="Q272" s="542" t="str">
        <f>IF(IF(TRIM(P272)="",FALSE,OR($P272&lt;Довідники!$J$8,$P272&gt;Довідники!$K$8)),"!","")</f>
        <v/>
      </c>
      <c r="R272" s="172"/>
      <c r="S272" s="169"/>
      <c r="T272" s="169"/>
      <c r="U272" s="549">
        <f t="shared" si="194"/>
        <v>0</v>
      </c>
      <c r="V272" s="539"/>
      <c r="W272" s="175"/>
      <c r="X272" s="176"/>
      <c r="Y272" s="172"/>
      <c r="Z272" s="169"/>
      <c r="AA272" s="169"/>
      <c r="AB272" s="549">
        <f t="shared" si="195"/>
        <v>0</v>
      </c>
      <c r="AC272" s="539"/>
      <c r="AD272" s="175"/>
      <c r="AE272" s="176"/>
      <c r="AF272" s="172"/>
      <c r="AG272" s="169"/>
      <c r="AH272" s="169"/>
      <c r="AI272" s="549">
        <f t="shared" si="196"/>
        <v>0</v>
      </c>
      <c r="AJ272" s="539"/>
      <c r="AK272" s="175"/>
      <c r="AL272" s="176"/>
      <c r="AM272" s="172"/>
      <c r="AN272" s="169"/>
      <c r="AO272" s="169"/>
      <c r="AP272" s="549">
        <f t="shared" si="197"/>
        <v>0</v>
      </c>
      <c r="AQ272" s="539"/>
      <c r="AR272" s="175"/>
      <c r="AS272" s="176"/>
      <c r="AT272" s="172"/>
      <c r="AU272" s="169"/>
      <c r="AV272" s="169"/>
      <c r="AW272" s="549">
        <f t="shared" si="198"/>
        <v>0</v>
      </c>
      <c r="AX272" s="539"/>
      <c r="AY272" s="175"/>
      <c r="AZ272" s="176"/>
      <c r="BA272" s="172"/>
      <c r="BB272" s="169"/>
      <c r="BC272" s="169"/>
      <c r="BD272" s="549">
        <f t="shared" si="199"/>
        <v>0</v>
      </c>
      <c r="BE272" s="539"/>
      <c r="BF272" s="175"/>
      <c r="BG272" s="176"/>
      <c r="BH272" s="172"/>
      <c r="BI272" s="169"/>
      <c r="BJ272" s="169"/>
      <c r="BK272" s="549">
        <f t="shared" si="200"/>
        <v>0</v>
      </c>
      <c r="BL272" s="539"/>
      <c r="BM272" s="175"/>
      <c r="BN272" s="176"/>
      <c r="BO272" s="172"/>
      <c r="BP272" s="169"/>
      <c r="BQ272" s="169"/>
      <c r="BR272" s="549">
        <f t="shared" si="201"/>
        <v>0</v>
      </c>
      <c r="BS272" s="539"/>
      <c r="BT272" s="175"/>
      <c r="BU272" s="176"/>
      <c r="BV272" s="172"/>
      <c r="BW272" s="169"/>
      <c r="BX272" s="169"/>
      <c r="BY272" s="549">
        <f t="shared" si="202"/>
        <v>0</v>
      </c>
      <c r="BZ272" s="539"/>
      <c r="CA272" s="175"/>
      <c r="CB272" s="176"/>
      <c r="CC272" s="172"/>
      <c r="CD272" s="169"/>
      <c r="CE272" s="169"/>
      <c r="CF272" s="549">
        <f t="shared" si="203"/>
        <v>0</v>
      </c>
      <c r="CG272" s="539"/>
      <c r="CH272" s="175"/>
      <c r="CI272" s="176"/>
      <c r="CJ272" s="172"/>
      <c r="CK272" s="169"/>
      <c r="CL272" s="169"/>
      <c r="CM272" s="549">
        <f t="shared" si="204"/>
        <v>0</v>
      </c>
      <c r="CN272" s="539"/>
      <c r="CO272" s="175"/>
      <c r="CP272" s="176"/>
      <c r="CQ272" s="172"/>
      <c r="CR272" s="169"/>
      <c r="CS272" s="169"/>
      <c r="CT272" s="549">
        <f t="shared" si="205"/>
        <v>0</v>
      </c>
      <c r="CU272" s="539"/>
      <c r="CV272" s="175"/>
      <c r="CW272" s="176"/>
      <c r="CX272" s="361"/>
      <c r="CY272" s="108"/>
      <c r="CZ272" s="108"/>
      <c r="DA272" s="549">
        <f t="shared" si="206"/>
        <v>0</v>
      </c>
      <c r="DB272" s="539"/>
      <c r="DC272" s="439"/>
      <c r="DD272" s="439"/>
      <c r="DE272" s="108"/>
      <c r="DF272" s="108"/>
      <c r="DG272" s="108"/>
      <c r="DH272" s="549">
        <f t="shared" si="207"/>
        <v>0</v>
      </c>
      <c r="DI272" s="539"/>
      <c r="DJ272" s="439"/>
      <c r="DK272" s="440"/>
      <c r="DL272" s="555">
        <f t="shared" ca="1" si="190"/>
        <v>0</v>
      </c>
      <c r="DM272" s="539">
        <f>DN272*Довідники!$H$2</f>
        <v>0</v>
      </c>
      <c r="DN272" s="549">
        <f t="shared" si="208"/>
        <v>0</v>
      </c>
      <c r="DO272" s="541" t="str">
        <f t="shared" si="209"/>
        <v xml:space="preserve"> </v>
      </c>
      <c r="DP272" s="556" t="str">
        <f>IF(OR(DO272&lt;Довідники!$J$3, DO272&gt;Довідники!$K$3), "!", "")</f>
        <v>!</v>
      </c>
      <c r="DQ272" s="557"/>
      <c r="DR272" s="558" t="str">
        <f t="shared" si="210"/>
        <v/>
      </c>
      <c r="DS272" s="528"/>
      <c r="DT272" s="555"/>
      <c r="DU272" s="539"/>
      <c r="DV272" s="539"/>
      <c r="DW272" s="540"/>
      <c r="DX272" s="557"/>
      <c r="DY272" s="568"/>
      <c r="DZ272" s="569"/>
      <c r="EA272" s="570"/>
      <c r="ED272" s="91" t="e">
        <f t="shared" ca="1" si="216"/>
        <v>#NAME?</v>
      </c>
      <c r="EE272" s="91" t="e">
        <f t="shared" ca="1" si="217"/>
        <v>#NAME?</v>
      </c>
      <c r="EF272" s="91" t="e">
        <f t="shared" ca="1" si="218"/>
        <v>#NAME?</v>
      </c>
      <c r="EG272" s="91" t="e">
        <f t="shared" ca="1" si="219"/>
        <v>#NAME?</v>
      </c>
      <c r="EH272" s="91" t="e">
        <f t="shared" ca="1" si="220"/>
        <v>#NAME?</v>
      </c>
      <c r="EI272" s="91" t="e">
        <f t="shared" ca="1" si="221"/>
        <v>#NAME?</v>
      </c>
      <c r="EJ272" s="91" t="e">
        <f t="shared" ca="1" si="222"/>
        <v>#NAME?</v>
      </c>
      <c r="EL272" s="207" t="str">
        <f t="shared" ca="1" si="193"/>
        <v/>
      </c>
      <c r="EM272" s="91" t="str">
        <f t="shared" si="223"/>
        <v/>
      </c>
      <c r="EN272" s="91" t="str" cm="1">
        <f t="array" ref="EN272">IF(OR(SUM(ISTEXT(R272:T272)*1,ISNUMBER(W272:X272)*1)&gt;0,SUM(ISTEXT(Y272:AA272)*1,ISNUMBER(AD272:AE272)*1)&gt;0,SUM(ISTEXT(AF272:AH272)*1,ISNUMBER(AK272:AL272)*1)&gt;0,SUM(ISTEXT(AM272:AO272)*1,ISNUMBER(AR272:AS272)*1)&gt;0,SUM(ISTEXT(AT272:AV272)*1,ISNUMBER(AY272:AZ272)*1)&gt;0,SUM(ISTEXT(BA272:BC272)*1,ISNUMBER(BF272:BG272)*1)&gt;0,SUM(ISTEXT(BH272:BJ272)*1,ISNUMBER(BM272:BN272)*1)&gt;0,SUM(ISTEXT(BO272:BQ272)*1,ISNUMBER(BT272:BU272)*1)&gt;0,SUM(ISTEXT(BV272:BX272)*1,ISNUMBER(CA272:CB272)*1)&gt;0,SUM(ISTEXT(CC272:CE272)*1,ISNUMBER(CH272:CI272)*1)&gt;0,SUM(ISTEXT(CJ272:CL272)*1,ISNUMBER(CO272:CP272)*1)&gt;0,SUM(ISTEXT(CQ272:CS272)*1,ISNUMBER(CV272:CW272)*1)&gt;0),"!","")</f>
        <v/>
      </c>
      <c r="EO272" s="91" t="e">
        <f t="shared" ca="1" si="224"/>
        <v>#NAME?</v>
      </c>
      <c r="EP272" s="74" t="e">
        <f t="shared" ca="1" si="225"/>
        <v>#NAME?</v>
      </c>
    </row>
    <row r="273" spans="1:146" hidden="1" x14ac:dyDescent="0.2">
      <c r="A273" s="528" t="e">
        <f ca="1">IF(AND(TRIM($B273)&lt;&gt;"",$E273&lt;&gt;"",$EP273=""),MAX($A$216:A272)+1,"")</f>
        <v>#NAME?</v>
      </c>
      <c r="B273" s="312"/>
      <c r="C273" s="531" t="str">
        <f>IF(ISBLANK(D273)=FALSE,VLOOKUP(D273,Довідники!$B$2:$C$45,2,FALSE),"")</f>
        <v/>
      </c>
      <c r="D273" s="410"/>
      <c r="E273" s="313"/>
      <c r="F273" s="538" t="str">
        <f>_xlfn.CONCAT(IF($X273=Довідники!$E$4,$R$4&amp;",",""),IF($AE273=Довідники!$E$4,$Y$4&amp;",",""),IF($AL273=Довідники!$E$4,$AF$4&amp;",",""),IF($AS273=Довідники!$E$4,$AM$4&amp;",",""),IF($AZ273=Довідники!$E$4,$AT$4&amp;",",""),IF($BG273=Довідники!$E$4,$BA$4&amp;",",""),IF($BN273=Довідники!$E$4,$BH$4&amp;",",""),IF($BU273=Довідники!$E$4,$BO$4&amp;",",""),IF($CB273=Довідники!$E$4,$BV$4&amp;",",""),IF($CI273=Довідники!$E$4,$CC$4&amp;",",""),IF($CP273=Довідники!$E$4,$CJ$4&amp;",",""),IF($CW273=Довідники!$E$4,$CQ$4&amp;",",""),IF($DD273=Довідники!$E$4,$CX$4&amp;",",""),IF($DK273=Довідники!$E$4,$DE$4&amp;",",""))</f>
        <v/>
      </c>
      <c r="G273" s="538" t="str">
        <f>_xlfn.CONCAT(IF($X273=Довідники!$E$3,$R$4&amp;",",""),IF($X273=Довідники!$E$5,$R$4&amp;"*,",""),IF($AE273=Довідники!$E$3,$Y$4&amp;",",""),IF($AE273=Довідники!$E$5,$Y$4&amp;"*,",""),IF($AL273=Довідники!$E$3,$AF$4&amp;",",""),IF($AL273=Довідники!$E$5,$AF$4&amp;"*,",""),IF($AS273=Довідники!$E$3,$AM$4&amp;",",""),IF($AS273=Довідники!$E$5,$AM$4&amp;"*,",""),IF($AZ273=Довідники!$E$3,$AT$4&amp;",",""),IF($AZ273=Довідники!$E$5,$AT$4&amp;"*,",""),IF($BG273=Довідники!$E$3,$BA$4&amp;",",""),IF($BG273=Довідники!$E$5,$BA$4&amp;"*,",""),IF($BN273=Довідники!$E$3,$BH$4&amp;",",""),IF($BN273=Довідники!$E$5,$BH$4&amp;"*,",""),IF($BU273=Довідники!$E$3,$BO$4&amp;",",""),IF($BU273=Довідники!$E$5,$BO$4&amp;"*,",""),IF($CB273=Довідники!$E$3,$BV$4&amp;",",""),IF($CB273=Довідники!$E$5,$BV$4&amp;"*,",""),IF($CI273=Довідники!$E$3,$CC$4&amp;",",""),IF($CI273=Довідники!$E$5,$CC$4&amp;"*,",""),IF($CP273=Довідники!$E$3,$CJ$4&amp;",",""),IF($CP273=Довідники!$E$5,$CJ$4&amp;"*,",""),IF($CW273=Довідники!$E$3,$CQ$4&amp;",",""),IF($CW273=Довідники!$E$5,$CQ$4&amp;"*,",""),IF($DD273=Довідники!$E$3,$CX$4&amp;",",""),IF($DD273=Довідники!$E$5,$CX$4&amp;"*,",""),IF($DK273=Довідники!$E$3,$DE$4&amp;",",""),IF($DK273=Довідники!$E$5,$DE$4&amp;"*,",""))</f>
        <v/>
      </c>
      <c r="H273" s="538" t="str">
        <f>_xlfn.CONCAT(IF($W273=Довідники!$N$4,$R$4&amp;",",""),IF($AD273=Довідники!$N$4,$Y$4&amp;",",""),IF($AK273=Довідники!$N$4,$AF$4&amp;",",""),IF($AR273=Довідники!$N$4,$AM$4&amp;",",""),IF($AY273=Довідники!$N$4,$AT$4&amp;",",""),IF($BF273=Довідники!$N$4,$BA$4&amp;",",""),IF($BM273=Довідники!$N$4,$BH$4&amp;",",""),IF($BT273=Довідники!$N$4,$BO$4&amp;",",""),IF($CA273=Довідники!$N$4,$BV$4&amp;",",""),IF($CH273=Довідники!$N$4,$CC$4&amp;",",""),IF($CO273=Довідники!$N$4,$CJ$4&amp;",",""),IF($CV273=Довідники!$N$4,$CQ$4&amp;",",""),IF($DC273=Довідники!$N$4,$CX$4&amp;",",""),IF($DJ273=Довідники!$N$4,$DE$4&amp;",",""))</f>
        <v/>
      </c>
      <c r="I273" s="538" t="str">
        <f>_xlfn.CONCAT(IF($W273=Довідники!$N$3,$R$4&amp;",",""),IF($AD273=Довідники!$N$3,$Y$4&amp;",",""),IF($AK273=Довідники!$N$3,$AF$4&amp;",",""),IF($AR273=Довідники!$N$3,$AM$4&amp;",",""),IF($AY273=Довідники!$N$3,$AT$4&amp;",",""),IF($BF273=Довідники!$N$3,$BA$4&amp;",",""),IF($BM273=Довідники!$N$3,$BH$4&amp;",",""),IF($BT273=Довідники!$N$3,$BO$4&amp;",",""),IF($CA273=Довідники!$N$3,$BV$4&amp;",",""),IF($CH273=Довідники!$N$3,$CC$4&amp;",",""),IF($CO273=Довідники!$N$3,$CJ$4&amp;",",""),IF($CV273=Довідники!$N$3,$CQ$4&amp;",",""),IF($DC273=Довідники!$N$3,$CX$4&amp;",",""),IF($DJ273=Довідники!$N$3,$DE$4&amp;",",""))</f>
        <v/>
      </c>
      <c r="J273" s="538"/>
      <c r="K273" s="538"/>
      <c r="L273" s="538">
        <f t="shared" ca="1" si="211"/>
        <v>0</v>
      </c>
      <c r="M273" s="539">
        <f t="shared" ca="1" si="212"/>
        <v>0</v>
      </c>
      <c r="N273" s="539">
        <f t="shared" ca="1" si="213"/>
        <v>0</v>
      </c>
      <c r="O273" s="540">
        <f t="shared" ca="1" si="214"/>
        <v>0</v>
      </c>
      <c r="P273" s="541" t="str">
        <f t="shared" si="215"/>
        <v/>
      </c>
      <c r="Q273" s="542" t="str">
        <f>IF(IF(TRIM(P273)="",FALSE,OR($P273&lt;Довідники!$J$8,$P273&gt;Довідники!$K$8)),"!","")</f>
        <v/>
      </c>
      <c r="R273" s="172"/>
      <c r="S273" s="169"/>
      <c r="T273" s="169"/>
      <c r="U273" s="549">
        <f t="shared" si="194"/>
        <v>0</v>
      </c>
      <c r="V273" s="539"/>
      <c r="W273" s="175"/>
      <c r="X273" s="176"/>
      <c r="Y273" s="172"/>
      <c r="Z273" s="169"/>
      <c r="AA273" s="169"/>
      <c r="AB273" s="549">
        <f t="shared" si="195"/>
        <v>0</v>
      </c>
      <c r="AC273" s="539"/>
      <c r="AD273" s="175"/>
      <c r="AE273" s="176"/>
      <c r="AF273" s="172"/>
      <c r="AG273" s="169"/>
      <c r="AH273" s="169"/>
      <c r="AI273" s="549">
        <f t="shared" si="196"/>
        <v>0</v>
      </c>
      <c r="AJ273" s="539"/>
      <c r="AK273" s="175"/>
      <c r="AL273" s="176"/>
      <c r="AM273" s="172"/>
      <c r="AN273" s="169"/>
      <c r="AO273" s="169"/>
      <c r="AP273" s="549">
        <f t="shared" si="197"/>
        <v>0</v>
      </c>
      <c r="AQ273" s="539"/>
      <c r="AR273" s="175"/>
      <c r="AS273" s="176"/>
      <c r="AT273" s="172"/>
      <c r="AU273" s="169"/>
      <c r="AV273" s="169"/>
      <c r="AW273" s="549">
        <f t="shared" si="198"/>
        <v>0</v>
      </c>
      <c r="AX273" s="539"/>
      <c r="AY273" s="175"/>
      <c r="AZ273" s="176"/>
      <c r="BA273" s="172"/>
      <c r="BB273" s="169"/>
      <c r="BC273" s="169"/>
      <c r="BD273" s="549">
        <f t="shared" si="199"/>
        <v>0</v>
      </c>
      <c r="BE273" s="539"/>
      <c r="BF273" s="175"/>
      <c r="BG273" s="176"/>
      <c r="BH273" s="172"/>
      <c r="BI273" s="169"/>
      <c r="BJ273" s="169"/>
      <c r="BK273" s="549">
        <f t="shared" si="200"/>
        <v>0</v>
      </c>
      <c r="BL273" s="539"/>
      <c r="BM273" s="175"/>
      <c r="BN273" s="176"/>
      <c r="BO273" s="172"/>
      <c r="BP273" s="169"/>
      <c r="BQ273" s="169"/>
      <c r="BR273" s="549">
        <f t="shared" si="201"/>
        <v>0</v>
      </c>
      <c r="BS273" s="539"/>
      <c r="BT273" s="175"/>
      <c r="BU273" s="176"/>
      <c r="BV273" s="172"/>
      <c r="BW273" s="169"/>
      <c r="BX273" s="169"/>
      <c r="BY273" s="549">
        <f t="shared" si="202"/>
        <v>0</v>
      </c>
      <c r="BZ273" s="539"/>
      <c r="CA273" s="175"/>
      <c r="CB273" s="176"/>
      <c r="CC273" s="172"/>
      <c r="CD273" s="169"/>
      <c r="CE273" s="169"/>
      <c r="CF273" s="549">
        <f t="shared" si="203"/>
        <v>0</v>
      </c>
      <c r="CG273" s="539"/>
      <c r="CH273" s="175"/>
      <c r="CI273" s="176"/>
      <c r="CJ273" s="172"/>
      <c r="CK273" s="169"/>
      <c r="CL273" s="169"/>
      <c r="CM273" s="549">
        <f t="shared" si="204"/>
        <v>0</v>
      </c>
      <c r="CN273" s="539"/>
      <c r="CO273" s="175"/>
      <c r="CP273" s="176"/>
      <c r="CQ273" s="172"/>
      <c r="CR273" s="169"/>
      <c r="CS273" s="169"/>
      <c r="CT273" s="549">
        <f t="shared" si="205"/>
        <v>0</v>
      </c>
      <c r="CU273" s="539"/>
      <c r="CV273" s="175"/>
      <c r="CW273" s="176"/>
      <c r="CX273" s="361"/>
      <c r="CY273" s="108"/>
      <c r="CZ273" s="108"/>
      <c r="DA273" s="549">
        <f t="shared" si="206"/>
        <v>0</v>
      </c>
      <c r="DB273" s="539"/>
      <c r="DC273" s="439"/>
      <c r="DD273" s="439"/>
      <c r="DE273" s="108"/>
      <c r="DF273" s="108"/>
      <c r="DG273" s="108"/>
      <c r="DH273" s="549">
        <f t="shared" si="207"/>
        <v>0</v>
      </c>
      <c r="DI273" s="539"/>
      <c r="DJ273" s="439"/>
      <c r="DK273" s="440"/>
      <c r="DL273" s="555">
        <f t="shared" ca="1" si="190"/>
        <v>0</v>
      </c>
      <c r="DM273" s="539">
        <f>DN273*Довідники!$H$2</f>
        <v>0</v>
      </c>
      <c r="DN273" s="549">
        <f t="shared" si="208"/>
        <v>0</v>
      </c>
      <c r="DO273" s="541" t="str">
        <f t="shared" si="209"/>
        <v xml:space="preserve"> </v>
      </c>
      <c r="DP273" s="556" t="str">
        <f>IF(OR(DO273&lt;Довідники!$J$3, DO273&gt;Довідники!$K$3), "!", "")</f>
        <v>!</v>
      </c>
      <c r="DQ273" s="557"/>
      <c r="DR273" s="558" t="str">
        <f t="shared" si="210"/>
        <v/>
      </c>
      <c r="DS273" s="528"/>
      <c r="DT273" s="555"/>
      <c r="DU273" s="539"/>
      <c r="DV273" s="539"/>
      <c r="DW273" s="540"/>
      <c r="DX273" s="557"/>
      <c r="DY273" s="568"/>
      <c r="DZ273" s="569"/>
      <c r="EA273" s="570"/>
      <c r="ED273" s="91" t="e">
        <f t="shared" ca="1" si="216"/>
        <v>#NAME?</v>
      </c>
      <c r="EE273" s="91" t="e">
        <f t="shared" ca="1" si="217"/>
        <v>#NAME?</v>
      </c>
      <c r="EF273" s="91" t="e">
        <f t="shared" ca="1" si="218"/>
        <v>#NAME?</v>
      </c>
      <c r="EG273" s="91" t="e">
        <f t="shared" ca="1" si="219"/>
        <v>#NAME?</v>
      </c>
      <c r="EH273" s="91" t="e">
        <f t="shared" ca="1" si="220"/>
        <v>#NAME?</v>
      </c>
      <c r="EI273" s="91" t="e">
        <f t="shared" ca="1" si="221"/>
        <v>#NAME?</v>
      </c>
      <c r="EJ273" s="91" t="e">
        <f t="shared" ca="1" si="222"/>
        <v>#NAME?</v>
      </c>
      <c r="EL273" s="207" t="str">
        <f t="shared" ca="1" si="193"/>
        <v/>
      </c>
      <c r="EM273" s="91" t="str">
        <f t="shared" si="223"/>
        <v/>
      </c>
      <c r="EN273" s="91" t="str" cm="1">
        <f t="array" ref="EN273">IF(OR(SUM(ISTEXT(R273:T273)*1,ISNUMBER(W273:X273)*1)&gt;0,SUM(ISTEXT(Y273:AA273)*1,ISNUMBER(AD273:AE273)*1)&gt;0,SUM(ISTEXT(AF273:AH273)*1,ISNUMBER(AK273:AL273)*1)&gt;0,SUM(ISTEXT(AM273:AO273)*1,ISNUMBER(AR273:AS273)*1)&gt;0,SUM(ISTEXT(AT273:AV273)*1,ISNUMBER(AY273:AZ273)*1)&gt;0,SUM(ISTEXT(BA273:BC273)*1,ISNUMBER(BF273:BG273)*1)&gt;0,SUM(ISTEXT(BH273:BJ273)*1,ISNUMBER(BM273:BN273)*1)&gt;0,SUM(ISTEXT(BO273:BQ273)*1,ISNUMBER(BT273:BU273)*1)&gt;0,SUM(ISTEXT(BV273:BX273)*1,ISNUMBER(CA273:CB273)*1)&gt;0,SUM(ISTEXT(CC273:CE273)*1,ISNUMBER(CH273:CI273)*1)&gt;0,SUM(ISTEXT(CJ273:CL273)*1,ISNUMBER(CO273:CP273)*1)&gt;0,SUM(ISTEXT(CQ273:CS273)*1,ISNUMBER(CV273:CW273)*1)&gt;0),"!","")</f>
        <v/>
      </c>
      <c r="EO273" s="91" t="e">
        <f t="shared" ca="1" si="224"/>
        <v>#NAME?</v>
      </c>
      <c r="EP273" s="74" t="e">
        <f t="shared" ca="1" si="225"/>
        <v>#NAME?</v>
      </c>
    </row>
    <row r="274" spans="1:146" hidden="1" x14ac:dyDescent="0.2">
      <c r="A274" s="528" t="e">
        <f ca="1">IF(AND(TRIM($B274)&lt;&gt;"",$E274&lt;&gt;"",$EP274=""),MAX($A$216:A273)+1,"")</f>
        <v>#NAME?</v>
      </c>
      <c r="B274" s="312"/>
      <c r="C274" s="531" t="str">
        <f>IF(ISBLANK(D274)=FALSE,VLOOKUP(D274,Довідники!$B$2:$C$45,2,FALSE),"")</f>
        <v/>
      </c>
      <c r="D274" s="410"/>
      <c r="E274" s="313"/>
      <c r="F274" s="538" t="str">
        <f>_xlfn.CONCAT(IF($X274=Довідники!$E$4,$R$4&amp;",",""),IF($AE274=Довідники!$E$4,$Y$4&amp;",",""),IF($AL274=Довідники!$E$4,$AF$4&amp;",",""),IF($AS274=Довідники!$E$4,$AM$4&amp;",",""),IF($AZ274=Довідники!$E$4,$AT$4&amp;",",""),IF($BG274=Довідники!$E$4,$BA$4&amp;",",""),IF($BN274=Довідники!$E$4,$BH$4&amp;",",""),IF($BU274=Довідники!$E$4,$BO$4&amp;",",""),IF($CB274=Довідники!$E$4,$BV$4&amp;",",""),IF($CI274=Довідники!$E$4,$CC$4&amp;",",""),IF($CP274=Довідники!$E$4,$CJ$4&amp;",",""),IF($CW274=Довідники!$E$4,$CQ$4&amp;",",""),IF($DD274=Довідники!$E$4,$CX$4&amp;",",""),IF($DK274=Довідники!$E$4,$DE$4&amp;",",""))</f>
        <v/>
      </c>
      <c r="G274" s="538" t="str">
        <f>_xlfn.CONCAT(IF($X274=Довідники!$E$3,$R$4&amp;",",""),IF($X274=Довідники!$E$5,$R$4&amp;"*,",""),IF($AE274=Довідники!$E$3,$Y$4&amp;",",""),IF($AE274=Довідники!$E$5,$Y$4&amp;"*,",""),IF($AL274=Довідники!$E$3,$AF$4&amp;",",""),IF($AL274=Довідники!$E$5,$AF$4&amp;"*,",""),IF($AS274=Довідники!$E$3,$AM$4&amp;",",""),IF($AS274=Довідники!$E$5,$AM$4&amp;"*,",""),IF($AZ274=Довідники!$E$3,$AT$4&amp;",",""),IF($AZ274=Довідники!$E$5,$AT$4&amp;"*,",""),IF($BG274=Довідники!$E$3,$BA$4&amp;",",""),IF($BG274=Довідники!$E$5,$BA$4&amp;"*,",""),IF($BN274=Довідники!$E$3,$BH$4&amp;",",""),IF($BN274=Довідники!$E$5,$BH$4&amp;"*,",""),IF($BU274=Довідники!$E$3,$BO$4&amp;",",""),IF($BU274=Довідники!$E$5,$BO$4&amp;"*,",""),IF($CB274=Довідники!$E$3,$BV$4&amp;",",""),IF($CB274=Довідники!$E$5,$BV$4&amp;"*,",""),IF($CI274=Довідники!$E$3,$CC$4&amp;",",""),IF($CI274=Довідники!$E$5,$CC$4&amp;"*,",""),IF($CP274=Довідники!$E$3,$CJ$4&amp;",",""),IF($CP274=Довідники!$E$5,$CJ$4&amp;"*,",""),IF($CW274=Довідники!$E$3,$CQ$4&amp;",",""),IF($CW274=Довідники!$E$5,$CQ$4&amp;"*,",""),IF($DD274=Довідники!$E$3,$CX$4&amp;",",""),IF($DD274=Довідники!$E$5,$CX$4&amp;"*,",""),IF($DK274=Довідники!$E$3,$DE$4&amp;",",""),IF($DK274=Довідники!$E$5,$DE$4&amp;"*,",""))</f>
        <v/>
      </c>
      <c r="H274" s="538" t="str">
        <f>_xlfn.CONCAT(IF($W274=Довідники!$N$4,$R$4&amp;",",""),IF($AD274=Довідники!$N$4,$Y$4&amp;",",""),IF($AK274=Довідники!$N$4,$AF$4&amp;",",""),IF($AR274=Довідники!$N$4,$AM$4&amp;",",""),IF($AY274=Довідники!$N$4,$AT$4&amp;",",""),IF($BF274=Довідники!$N$4,$BA$4&amp;",",""),IF($BM274=Довідники!$N$4,$BH$4&amp;",",""),IF($BT274=Довідники!$N$4,$BO$4&amp;",",""),IF($CA274=Довідники!$N$4,$BV$4&amp;",",""),IF($CH274=Довідники!$N$4,$CC$4&amp;",",""),IF($CO274=Довідники!$N$4,$CJ$4&amp;",",""),IF($CV274=Довідники!$N$4,$CQ$4&amp;",",""),IF($DC274=Довідники!$N$4,$CX$4&amp;",",""),IF($DJ274=Довідники!$N$4,$DE$4&amp;",",""))</f>
        <v/>
      </c>
      <c r="I274" s="538" t="str">
        <f>_xlfn.CONCAT(IF($W274=Довідники!$N$3,$R$4&amp;",",""),IF($AD274=Довідники!$N$3,$Y$4&amp;",",""),IF($AK274=Довідники!$N$3,$AF$4&amp;",",""),IF($AR274=Довідники!$N$3,$AM$4&amp;",",""),IF($AY274=Довідники!$N$3,$AT$4&amp;",",""),IF($BF274=Довідники!$N$3,$BA$4&amp;",",""),IF($BM274=Довідники!$N$3,$BH$4&amp;",",""),IF($BT274=Довідники!$N$3,$BO$4&amp;",",""),IF($CA274=Довідники!$N$3,$BV$4&amp;",",""),IF($CH274=Довідники!$N$3,$CC$4&amp;",",""),IF($CO274=Довідники!$N$3,$CJ$4&amp;",",""),IF($CV274=Довідники!$N$3,$CQ$4&amp;",",""),IF($DC274=Довідники!$N$3,$CX$4&amp;",",""),IF($DJ274=Довідники!$N$3,$DE$4&amp;",",""))</f>
        <v/>
      </c>
      <c r="J274" s="538"/>
      <c r="K274" s="538"/>
      <c r="L274" s="538">
        <f t="shared" ca="1" si="211"/>
        <v>0</v>
      </c>
      <c r="M274" s="539">
        <f t="shared" ca="1" si="212"/>
        <v>0</v>
      </c>
      <c r="N274" s="539">
        <f t="shared" ca="1" si="213"/>
        <v>0</v>
      </c>
      <c r="O274" s="540">
        <f t="shared" ca="1" si="214"/>
        <v>0</v>
      </c>
      <c r="P274" s="541" t="str">
        <f t="shared" si="215"/>
        <v/>
      </c>
      <c r="Q274" s="542" t="str">
        <f>IF(IF(TRIM(P274)="",FALSE,OR($P274&lt;Довідники!$J$8,$P274&gt;Довідники!$K$8)),"!","")</f>
        <v/>
      </c>
      <c r="R274" s="172"/>
      <c r="S274" s="169"/>
      <c r="T274" s="169"/>
      <c r="U274" s="549">
        <f t="shared" si="194"/>
        <v>0</v>
      </c>
      <c r="V274" s="539"/>
      <c r="W274" s="175"/>
      <c r="X274" s="176"/>
      <c r="Y274" s="172"/>
      <c r="Z274" s="169"/>
      <c r="AA274" s="169"/>
      <c r="AB274" s="549">
        <f t="shared" si="195"/>
        <v>0</v>
      </c>
      <c r="AC274" s="539"/>
      <c r="AD274" s="175"/>
      <c r="AE274" s="176"/>
      <c r="AF274" s="172"/>
      <c r="AG274" s="169"/>
      <c r="AH274" s="169"/>
      <c r="AI274" s="549">
        <f t="shared" si="196"/>
        <v>0</v>
      </c>
      <c r="AJ274" s="539"/>
      <c r="AK274" s="175"/>
      <c r="AL274" s="176"/>
      <c r="AM274" s="172"/>
      <c r="AN274" s="169"/>
      <c r="AO274" s="169"/>
      <c r="AP274" s="549">
        <f t="shared" si="197"/>
        <v>0</v>
      </c>
      <c r="AQ274" s="539"/>
      <c r="AR274" s="175"/>
      <c r="AS274" s="176"/>
      <c r="AT274" s="172"/>
      <c r="AU274" s="169"/>
      <c r="AV274" s="169"/>
      <c r="AW274" s="549">
        <f t="shared" si="198"/>
        <v>0</v>
      </c>
      <c r="AX274" s="539"/>
      <c r="AY274" s="175"/>
      <c r="AZ274" s="176"/>
      <c r="BA274" s="172"/>
      <c r="BB274" s="169"/>
      <c r="BC274" s="169"/>
      <c r="BD274" s="549">
        <f t="shared" si="199"/>
        <v>0</v>
      </c>
      <c r="BE274" s="539"/>
      <c r="BF274" s="175"/>
      <c r="BG274" s="176"/>
      <c r="BH274" s="172"/>
      <c r="BI274" s="169"/>
      <c r="BJ274" s="169"/>
      <c r="BK274" s="549">
        <f t="shared" si="200"/>
        <v>0</v>
      </c>
      <c r="BL274" s="539"/>
      <c r="BM274" s="175"/>
      <c r="BN274" s="176"/>
      <c r="BO274" s="172"/>
      <c r="BP274" s="169"/>
      <c r="BQ274" s="169"/>
      <c r="BR274" s="549">
        <f t="shared" si="201"/>
        <v>0</v>
      </c>
      <c r="BS274" s="539"/>
      <c r="BT274" s="175"/>
      <c r="BU274" s="176"/>
      <c r="BV274" s="172"/>
      <c r="BW274" s="169"/>
      <c r="BX274" s="169"/>
      <c r="BY274" s="549">
        <f t="shared" si="202"/>
        <v>0</v>
      </c>
      <c r="BZ274" s="539"/>
      <c r="CA274" s="175"/>
      <c r="CB274" s="176"/>
      <c r="CC274" s="172"/>
      <c r="CD274" s="169"/>
      <c r="CE274" s="169"/>
      <c r="CF274" s="549">
        <f t="shared" si="203"/>
        <v>0</v>
      </c>
      <c r="CG274" s="539"/>
      <c r="CH274" s="175"/>
      <c r="CI274" s="176"/>
      <c r="CJ274" s="172"/>
      <c r="CK274" s="169"/>
      <c r="CL274" s="169"/>
      <c r="CM274" s="549">
        <f t="shared" si="204"/>
        <v>0</v>
      </c>
      <c r="CN274" s="539"/>
      <c r="CO274" s="175"/>
      <c r="CP274" s="176"/>
      <c r="CQ274" s="172"/>
      <c r="CR274" s="169"/>
      <c r="CS274" s="169"/>
      <c r="CT274" s="549">
        <f t="shared" si="205"/>
        <v>0</v>
      </c>
      <c r="CU274" s="539"/>
      <c r="CV274" s="175"/>
      <c r="CW274" s="176"/>
      <c r="CX274" s="361"/>
      <c r="CY274" s="108"/>
      <c r="CZ274" s="108"/>
      <c r="DA274" s="549">
        <f t="shared" si="206"/>
        <v>0</v>
      </c>
      <c r="DB274" s="539"/>
      <c r="DC274" s="439"/>
      <c r="DD274" s="439"/>
      <c r="DE274" s="108"/>
      <c r="DF274" s="108"/>
      <c r="DG274" s="108"/>
      <c r="DH274" s="549">
        <f t="shared" si="207"/>
        <v>0</v>
      </c>
      <c r="DI274" s="539"/>
      <c r="DJ274" s="439"/>
      <c r="DK274" s="440"/>
      <c r="DL274" s="555">
        <f t="shared" ca="1" si="190"/>
        <v>0</v>
      </c>
      <c r="DM274" s="539">
        <f>DN274*Довідники!$H$2</f>
        <v>0</v>
      </c>
      <c r="DN274" s="549">
        <f t="shared" si="208"/>
        <v>0</v>
      </c>
      <c r="DO274" s="541" t="str">
        <f t="shared" si="209"/>
        <v xml:space="preserve"> </v>
      </c>
      <c r="DP274" s="556" t="str">
        <f>IF(OR(DO274&lt;Довідники!$J$3, DO274&gt;Довідники!$K$3), "!", "")</f>
        <v>!</v>
      </c>
      <c r="DQ274" s="557"/>
      <c r="DR274" s="558" t="str">
        <f t="shared" si="210"/>
        <v/>
      </c>
      <c r="DS274" s="528"/>
      <c r="DT274" s="555"/>
      <c r="DU274" s="539"/>
      <c r="DV274" s="539"/>
      <c r="DW274" s="540"/>
      <c r="DX274" s="557"/>
      <c r="DY274" s="568"/>
      <c r="DZ274" s="569"/>
      <c r="EA274" s="570"/>
      <c r="ED274" s="91" t="e">
        <f t="shared" ca="1" si="216"/>
        <v>#NAME?</v>
      </c>
      <c r="EE274" s="91" t="e">
        <f t="shared" ca="1" si="217"/>
        <v>#NAME?</v>
      </c>
      <c r="EF274" s="91" t="e">
        <f t="shared" ca="1" si="218"/>
        <v>#NAME?</v>
      </c>
      <c r="EG274" s="91" t="e">
        <f t="shared" ca="1" si="219"/>
        <v>#NAME?</v>
      </c>
      <c r="EH274" s="91" t="e">
        <f t="shared" ca="1" si="220"/>
        <v>#NAME?</v>
      </c>
      <c r="EI274" s="91" t="e">
        <f t="shared" ca="1" si="221"/>
        <v>#NAME?</v>
      </c>
      <c r="EJ274" s="91" t="e">
        <f t="shared" ca="1" si="222"/>
        <v>#NAME?</v>
      </c>
      <c r="EL274" s="207" t="str">
        <f t="shared" ca="1" si="193"/>
        <v/>
      </c>
      <c r="EM274" s="91" t="str">
        <f t="shared" si="223"/>
        <v/>
      </c>
      <c r="EN274" s="91" t="str" cm="1">
        <f t="array" ref="EN274">IF(OR(SUM(ISTEXT(R274:T274)*1,ISNUMBER(W274:X274)*1)&gt;0,SUM(ISTEXT(Y274:AA274)*1,ISNUMBER(AD274:AE274)*1)&gt;0,SUM(ISTEXT(AF274:AH274)*1,ISNUMBER(AK274:AL274)*1)&gt;0,SUM(ISTEXT(AM274:AO274)*1,ISNUMBER(AR274:AS274)*1)&gt;0,SUM(ISTEXT(AT274:AV274)*1,ISNUMBER(AY274:AZ274)*1)&gt;0,SUM(ISTEXT(BA274:BC274)*1,ISNUMBER(BF274:BG274)*1)&gt;0,SUM(ISTEXT(BH274:BJ274)*1,ISNUMBER(BM274:BN274)*1)&gt;0,SUM(ISTEXT(BO274:BQ274)*1,ISNUMBER(BT274:BU274)*1)&gt;0,SUM(ISTEXT(BV274:BX274)*1,ISNUMBER(CA274:CB274)*1)&gt;0,SUM(ISTEXT(CC274:CE274)*1,ISNUMBER(CH274:CI274)*1)&gt;0,SUM(ISTEXT(CJ274:CL274)*1,ISNUMBER(CO274:CP274)*1)&gt;0,SUM(ISTEXT(CQ274:CS274)*1,ISNUMBER(CV274:CW274)*1)&gt;0),"!","")</f>
        <v/>
      </c>
      <c r="EO274" s="91" t="e">
        <f t="shared" ca="1" si="224"/>
        <v>#NAME?</v>
      </c>
      <c r="EP274" s="74" t="e">
        <f t="shared" ca="1" si="225"/>
        <v>#NAME?</v>
      </c>
    </row>
    <row r="275" spans="1:146" hidden="1" x14ac:dyDescent="0.2">
      <c r="A275" s="528" t="e">
        <f ca="1">IF(AND(TRIM($B275)&lt;&gt;"",$E275&lt;&gt;"",$EP275=""),MAX($A$216:A274)+1,"")</f>
        <v>#NAME?</v>
      </c>
      <c r="B275" s="312"/>
      <c r="C275" s="531" t="str">
        <f>IF(ISBLANK(D275)=FALSE,VLOOKUP(D275,Довідники!$B$2:$C$45,2,FALSE),"")</f>
        <v/>
      </c>
      <c r="D275" s="410"/>
      <c r="E275" s="313"/>
      <c r="F275" s="538" t="str">
        <f>_xlfn.CONCAT(IF($X275=Довідники!$E$4,$R$4&amp;",",""),IF($AE275=Довідники!$E$4,$Y$4&amp;",",""),IF($AL275=Довідники!$E$4,$AF$4&amp;",",""),IF($AS275=Довідники!$E$4,$AM$4&amp;",",""),IF($AZ275=Довідники!$E$4,$AT$4&amp;",",""),IF($BG275=Довідники!$E$4,$BA$4&amp;",",""),IF($BN275=Довідники!$E$4,$BH$4&amp;",",""),IF($BU275=Довідники!$E$4,$BO$4&amp;",",""),IF($CB275=Довідники!$E$4,$BV$4&amp;",",""),IF($CI275=Довідники!$E$4,$CC$4&amp;",",""),IF($CP275=Довідники!$E$4,$CJ$4&amp;",",""),IF($CW275=Довідники!$E$4,$CQ$4&amp;",",""),IF($DD275=Довідники!$E$4,$CX$4&amp;",",""),IF($DK275=Довідники!$E$4,$DE$4&amp;",",""))</f>
        <v/>
      </c>
      <c r="G275" s="538" t="str">
        <f>_xlfn.CONCAT(IF($X275=Довідники!$E$3,$R$4&amp;",",""),IF($X275=Довідники!$E$5,$R$4&amp;"*,",""),IF($AE275=Довідники!$E$3,$Y$4&amp;",",""),IF($AE275=Довідники!$E$5,$Y$4&amp;"*,",""),IF($AL275=Довідники!$E$3,$AF$4&amp;",",""),IF($AL275=Довідники!$E$5,$AF$4&amp;"*,",""),IF($AS275=Довідники!$E$3,$AM$4&amp;",",""),IF($AS275=Довідники!$E$5,$AM$4&amp;"*,",""),IF($AZ275=Довідники!$E$3,$AT$4&amp;",",""),IF($AZ275=Довідники!$E$5,$AT$4&amp;"*,",""),IF($BG275=Довідники!$E$3,$BA$4&amp;",",""),IF($BG275=Довідники!$E$5,$BA$4&amp;"*,",""),IF($BN275=Довідники!$E$3,$BH$4&amp;",",""),IF($BN275=Довідники!$E$5,$BH$4&amp;"*,",""),IF($BU275=Довідники!$E$3,$BO$4&amp;",",""),IF($BU275=Довідники!$E$5,$BO$4&amp;"*,",""),IF($CB275=Довідники!$E$3,$BV$4&amp;",",""),IF($CB275=Довідники!$E$5,$BV$4&amp;"*,",""),IF($CI275=Довідники!$E$3,$CC$4&amp;",",""),IF($CI275=Довідники!$E$5,$CC$4&amp;"*,",""),IF($CP275=Довідники!$E$3,$CJ$4&amp;",",""),IF($CP275=Довідники!$E$5,$CJ$4&amp;"*,",""),IF($CW275=Довідники!$E$3,$CQ$4&amp;",",""),IF($CW275=Довідники!$E$5,$CQ$4&amp;"*,",""),IF($DD275=Довідники!$E$3,$CX$4&amp;",",""),IF($DD275=Довідники!$E$5,$CX$4&amp;"*,",""),IF($DK275=Довідники!$E$3,$DE$4&amp;",",""),IF($DK275=Довідники!$E$5,$DE$4&amp;"*,",""))</f>
        <v/>
      </c>
      <c r="H275" s="538" t="str">
        <f>_xlfn.CONCAT(IF($W275=Довідники!$N$4,$R$4&amp;",",""),IF($AD275=Довідники!$N$4,$Y$4&amp;",",""),IF($AK275=Довідники!$N$4,$AF$4&amp;",",""),IF($AR275=Довідники!$N$4,$AM$4&amp;",",""),IF($AY275=Довідники!$N$4,$AT$4&amp;",",""),IF($BF275=Довідники!$N$4,$BA$4&amp;",",""),IF($BM275=Довідники!$N$4,$BH$4&amp;",",""),IF($BT275=Довідники!$N$4,$BO$4&amp;",",""),IF($CA275=Довідники!$N$4,$BV$4&amp;",",""),IF($CH275=Довідники!$N$4,$CC$4&amp;",",""),IF($CO275=Довідники!$N$4,$CJ$4&amp;",",""),IF($CV275=Довідники!$N$4,$CQ$4&amp;",",""),IF($DC275=Довідники!$N$4,$CX$4&amp;",",""),IF($DJ275=Довідники!$N$4,$DE$4&amp;",",""))</f>
        <v/>
      </c>
      <c r="I275" s="538" t="str">
        <f>_xlfn.CONCAT(IF($W275=Довідники!$N$3,$R$4&amp;",",""),IF($AD275=Довідники!$N$3,$Y$4&amp;",",""),IF($AK275=Довідники!$N$3,$AF$4&amp;",",""),IF($AR275=Довідники!$N$3,$AM$4&amp;",",""),IF($AY275=Довідники!$N$3,$AT$4&amp;",",""),IF($BF275=Довідники!$N$3,$BA$4&amp;",",""),IF($BM275=Довідники!$N$3,$BH$4&amp;",",""),IF($BT275=Довідники!$N$3,$BO$4&amp;",",""),IF($CA275=Довідники!$N$3,$BV$4&amp;",",""),IF($CH275=Довідники!$N$3,$CC$4&amp;",",""),IF($CO275=Довідники!$N$3,$CJ$4&amp;",",""),IF($CV275=Довідники!$N$3,$CQ$4&amp;",",""),IF($DC275=Довідники!$N$3,$CX$4&amp;",",""),IF($DJ275=Довідники!$N$3,$DE$4&amp;",",""))</f>
        <v/>
      </c>
      <c r="J275" s="538"/>
      <c r="K275" s="538"/>
      <c r="L275" s="538">
        <f t="shared" ca="1" si="211"/>
        <v>0</v>
      </c>
      <c r="M275" s="539">
        <f t="shared" ca="1" si="212"/>
        <v>0</v>
      </c>
      <c r="N275" s="539">
        <f t="shared" ca="1" si="213"/>
        <v>0</v>
      </c>
      <c r="O275" s="540">
        <f t="shared" ca="1" si="214"/>
        <v>0</v>
      </c>
      <c r="P275" s="541" t="str">
        <f t="shared" si="215"/>
        <v/>
      </c>
      <c r="Q275" s="542" t="str">
        <f>IF(IF(TRIM(P275)="",FALSE,OR($P275&lt;Довідники!$J$8,$P275&gt;Довідники!$K$8)),"!","")</f>
        <v/>
      </c>
      <c r="R275" s="172"/>
      <c r="S275" s="169"/>
      <c r="T275" s="169"/>
      <c r="U275" s="549">
        <f t="shared" si="194"/>
        <v>0</v>
      </c>
      <c r="V275" s="539"/>
      <c r="W275" s="175"/>
      <c r="X275" s="176"/>
      <c r="Y275" s="172"/>
      <c r="Z275" s="169"/>
      <c r="AA275" s="169"/>
      <c r="AB275" s="549">
        <f t="shared" si="195"/>
        <v>0</v>
      </c>
      <c r="AC275" s="539"/>
      <c r="AD275" s="175"/>
      <c r="AE275" s="176"/>
      <c r="AF275" s="172"/>
      <c r="AG275" s="169"/>
      <c r="AH275" s="169"/>
      <c r="AI275" s="549">
        <f t="shared" si="196"/>
        <v>0</v>
      </c>
      <c r="AJ275" s="539"/>
      <c r="AK275" s="175"/>
      <c r="AL275" s="176"/>
      <c r="AM275" s="172"/>
      <c r="AN275" s="169"/>
      <c r="AO275" s="169"/>
      <c r="AP275" s="549">
        <f t="shared" si="197"/>
        <v>0</v>
      </c>
      <c r="AQ275" s="539"/>
      <c r="AR275" s="175"/>
      <c r="AS275" s="176"/>
      <c r="AT275" s="172"/>
      <c r="AU275" s="169"/>
      <c r="AV275" s="169"/>
      <c r="AW275" s="549">
        <f t="shared" si="198"/>
        <v>0</v>
      </c>
      <c r="AX275" s="539"/>
      <c r="AY275" s="175"/>
      <c r="AZ275" s="176"/>
      <c r="BA275" s="172"/>
      <c r="BB275" s="169"/>
      <c r="BC275" s="169"/>
      <c r="BD275" s="549">
        <f t="shared" si="199"/>
        <v>0</v>
      </c>
      <c r="BE275" s="539"/>
      <c r="BF275" s="175"/>
      <c r="BG275" s="176"/>
      <c r="BH275" s="172"/>
      <c r="BI275" s="169"/>
      <c r="BJ275" s="169"/>
      <c r="BK275" s="549">
        <f t="shared" si="200"/>
        <v>0</v>
      </c>
      <c r="BL275" s="539"/>
      <c r="BM275" s="175"/>
      <c r="BN275" s="176"/>
      <c r="BO275" s="172"/>
      <c r="BP275" s="169"/>
      <c r="BQ275" s="169"/>
      <c r="BR275" s="549">
        <f t="shared" si="201"/>
        <v>0</v>
      </c>
      <c r="BS275" s="539"/>
      <c r="BT275" s="175"/>
      <c r="BU275" s="176"/>
      <c r="BV275" s="172"/>
      <c r="BW275" s="169"/>
      <c r="BX275" s="169"/>
      <c r="BY275" s="549">
        <f t="shared" si="202"/>
        <v>0</v>
      </c>
      <c r="BZ275" s="539"/>
      <c r="CA275" s="175"/>
      <c r="CB275" s="176"/>
      <c r="CC275" s="172"/>
      <c r="CD275" s="169"/>
      <c r="CE275" s="169"/>
      <c r="CF275" s="549">
        <f t="shared" si="203"/>
        <v>0</v>
      </c>
      <c r="CG275" s="539"/>
      <c r="CH275" s="175"/>
      <c r="CI275" s="176"/>
      <c r="CJ275" s="172"/>
      <c r="CK275" s="169"/>
      <c r="CL275" s="169"/>
      <c r="CM275" s="549">
        <f t="shared" si="204"/>
        <v>0</v>
      </c>
      <c r="CN275" s="539"/>
      <c r="CO275" s="175"/>
      <c r="CP275" s="176"/>
      <c r="CQ275" s="172"/>
      <c r="CR275" s="169"/>
      <c r="CS275" s="169"/>
      <c r="CT275" s="549">
        <f t="shared" si="205"/>
        <v>0</v>
      </c>
      <c r="CU275" s="539"/>
      <c r="CV275" s="175"/>
      <c r="CW275" s="176"/>
      <c r="CX275" s="361"/>
      <c r="CY275" s="108"/>
      <c r="CZ275" s="108"/>
      <c r="DA275" s="549">
        <f t="shared" si="206"/>
        <v>0</v>
      </c>
      <c r="DB275" s="539"/>
      <c r="DC275" s="439"/>
      <c r="DD275" s="439"/>
      <c r="DE275" s="108"/>
      <c r="DF275" s="108"/>
      <c r="DG275" s="108"/>
      <c r="DH275" s="549">
        <f t="shared" si="207"/>
        <v>0</v>
      </c>
      <c r="DI275" s="539"/>
      <c r="DJ275" s="439"/>
      <c r="DK275" s="440"/>
      <c r="DL275" s="555">
        <f t="shared" ca="1" si="190"/>
        <v>0</v>
      </c>
      <c r="DM275" s="539">
        <f>DN275*Довідники!$H$2</f>
        <v>0</v>
      </c>
      <c r="DN275" s="549">
        <f t="shared" si="208"/>
        <v>0</v>
      </c>
      <c r="DO275" s="541" t="str">
        <f t="shared" si="209"/>
        <v xml:space="preserve"> </v>
      </c>
      <c r="DP275" s="556" t="str">
        <f>IF(OR(DO275&lt;Довідники!$J$3, DO275&gt;Довідники!$K$3), "!", "")</f>
        <v>!</v>
      </c>
      <c r="DQ275" s="557"/>
      <c r="DR275" s="558" t="str">
        <f t="shared" si="210"/>
        <v/>
      </c>
      <c r="DS275" s="528"/>
      <c r="DT275" s="555"/>
      <c r="DU275" s="539"/>
      <c r="DV275" s="539"/>
      <c r="DW275" s="540"/>
      <c r="DX275" s="557"/>
      <c r="DY275" s="568"/>
      <c r="DZ275" s="569"/>
      <c r="EA275" s="570"/>
      <c r="ED275" s="91" t="e">
        <f t="shared" ca="1" si="216"/>
        <v>#NAME?</v>
      </c>
      <c r="EE275" s="91" t="e">
        <f t="shared" ca="1" si="217"/>
        <v>#NAME?</v>
      </c>
      <c r="EF275" s="91" t="e">
        <f t="shared" ca="1" si="218"/>
        <v>#NAME?</v>
      </c>
      <c r="EG275" s="91" t="e">
        <f t="shared" ca="1" si="219"/>
        <v>#NAME?</v>
      </c>
      <c r="EH275" s="91" t="e">
        <f t="shared" ca="1" si="220"/>
        <v>#NAME?</v>
      </c>
      <c r="EI275" s="91" t="e">
        <f t="shared" ca="1" si="221"/>
        <v>#NAME?</v>
      </c>
      <c r="EJ275" s="91" t="e">
        <f t="shared" ca="1" si="222"/>
        <v>#NAME?</v>
      </c>
      <c r="EL275" s="207" t="str">
        <f t="shared" ca="1" si="193"/>
        <v/>
      </c>
      <c r="EM275" s="91" t="str">
        <f t="shared" si="223"/>
        <v/>
      </c>
      <c r="EN275" s="91" t="str" cm="1">
        <f t="array" ref="EN275">IF(OR(SUM(ISTEXT(R275:T275)*1,ISNUMBER(W275:X275)*1)&gt;0,SUM(ISTEXT(Y275:AA275)*1,ISNUMBER(AD275:AE275)*1)&gt;0,SUM(ISTEXT(AF275:AH275)*1,ISNUMBER(AK275:AL275)*1)&gt;0,SUM(ISTEXT(AM275:AO275)*1,ISNUMBER(AR275:AS275)*1)&gt;0,SUM(ISTEXT(AT275:AV275)*1,ISNUMBER(AY275:AZ275)*1)&gt;0,SUM(ISTEXT(BA275:BC275)*1,ISNUMBER(BF275:BG275)*1)&gt;0,SUM(ISTEXT(BH275:BJ275)*1,ISNUMBER(BM275:BN275)*1)&gt;0,SUM(ISTEXT(BO275:BQ275)*1,ISNUMBER(BT275:BU275)*1)&gt;0,SUM(ISTEXT(BV275:BX275)*1,ISNUMBER(CA275:CB275)*1)&gt;0,SUM(ISTEXT(CC275:CE275)*1,ISNUMBER(CH275:CI275)*1)&gt;0,SUM(ISTEXT(CJ275:CL275)*1,ISNUMBER(CO275:CP275)*1)&gt;0,SUM(ISTEXT(CQ275:CS275)*1,ISNUMBER(CV275:CW275)*1)&gt;0),"!","")</f>
        <v/>
      </c>
      <c r="EO275" s="91" t="e">
        <f t="shared" ca="1" si="224"/>
        <v>#NAME?</v>
      </c>
      <c r="EP275" s="74" t="e">
        <f t="shared" ca="1" si="225"/>
        <v>#NAME?</v>
      </c>
    </row>
    <row r="276" spans="1:146" hidden="1" x14ac:dyDescent="0.2">
      <c r="A276" s="528" t="e">
        <f ca="1">IF(AND(TRIM($B276)&lt;&gt;"",$E276&lt;&gt;"",$EP276=""),MAX($A$216:A275)+1,"")</f>
        <v>#NAME?</v>
      </c>
      <c r="B276" s="312"/>
      <c r="C276" s="531" t="str">
        <f>IF(ISBLANK(D276)=FALSE,VLOOKUP(D276,Довідники!$B$2:$C$45,2,FALSE),"")</f>
        <v/>
      </c>
      <c r="D276" s="410"/>
      <c r="E276" s="313"/>
      <c r="F276" s="538" t="str">
        <f>_xlfn.CONCAT(IF($X276=Довідники!$E$4,$R$4&amp;",",""),IF($AE276=Довідники!$E$4,$Y$4&amp;",",""),IF($AL276=Довідники!$E$4,$AF$4&amp;",",""),IF($AS276=Довідники!$E$4,$AM$4&amp;",",""),IF($AZ276=Довідники!$E$4,$AT$4&amp;",",""),IF($BG276=Довідники!$E$4,$BA$4&amp;",",""),IF($BN276=Довідники!$E$4,$BH$4&amp;",",""),IF($BU276=Довідники!$E$4,$BO$4&amp;",",""),IF($CB276=Довідники!$E$4,$BV$4&amp;",",""),IF($CI276=Довідники!$E$4,$CC$4&amp;",",""),IF($CP276=Довідники!$E$4,$CJ$4&amp;",",""),IF($CW276=Довідники!$E$4,$CQ$4&amp;",",""),IF($DD276=Довідники!$E$4,$CX$4&amp;",",""),IF($DK276=Довідники!$E$4,$DE$4&amp;",",""))</f>
        <v/>
      </c>
      <c r="G276" s="538" t="str">
        <f>_xlfn.CONCAT(IF($X276=Довідники!$E$3,$R$4&amp;",",""),IF($X276=Довідники!$E$5,$R$4&amp;"*,",""),IF($AE276=Довідники!$E$3,$Y$4&amp;",",""),IF($AE276=Довідники!$E$5,$Y$4&amp;"*,",""),IF($AL276=Довідники!$E$3,$AF$4&amp;",",""),IF($AL276=Довідники!$E$5,$AF$4&amp;"*,",""),IF($AS276=Довідники!$E$3,$AM$4&amp;",",""),IF($AS276=Довідники!$E$5,$AM$4&amp;"*,",""),IF($AZ276=Довідники!$E$3,$AT$4&amp;",",""),IF($AZ276=Довідники!$E$5,$AT$4&amp;"*,",""),IF($BG276=Довідники!$E$3,$BA$4&amp;",",""),IF($BG276=Довідники!$E$5,$BA$4&amp;"*,",""),IF($BN276=Довідники!$E$3,$BH$4&amp;",",""),IF($BN276=Довідники!$E$5,$BH$4&amp;"*,",""),IF($BU276=Довідники!$E$3,$BO$4&amp;",",""),IF($BU276=Довідники!$E$5,$BO$4&amp;"*,",""),IF($CB276=Довідники!$E$3,$BV$4&amp;",",""),IF($CB276=Довідники!$E$5,$BV$4&amp;"*,",""),IF($CI276=Довідники!$E$3,$CC$4&amp;",",""),IF($CI276=Довідники!$E$5,$CC$4&amp;"*,",""),IF($CP276=Довідники!$E$3,$CJ$4&amp;",",""),IF($CP276=Довідники!$E$5,$CJ$4&amp;"*,",""),IF($CW276=Довідники!$E$3,$CQ$4&amp;",",""),IF($CW276=Довідники!$E$5,$CQ$4&amp;"*,",""),IF($DD276=Довідники!$E$3,$CX$4&amp;",",""),IF($DD276=Довідники!$E$5,$CX$4&amp;"*,",""),IF($DK276=Довідники!$E$3,$DE$4&amp;",",""),IF($DK276=Довідники!$E$5,$DE$4&amp;"*,",""))</f>
        <v/>
      </c>
      <c r="H276" s="538" t="str">
        <f>_xlfn.CONCAT(IF($W276=Довідники!$N$4,$R$4&amp;",",""),IF($AD276=Довідники!$N$4,$Y$4&amp;",",""),IF($AK276=Довідники!$N$4,$AF$4&amp;",",""),IF($AR276=Довідники!$N$4,$AM$4&amp;",",""),IF($AY276=Довідники!$N$4,$AT$4&amp;",",""),IF($BF276=Довідники!$N$4,$BA$4&amp;",",""),IF($BM276=Довідники!$N$4,$BH$4&amp;",",""),IF($BT276=Довідники!$N$4,$BO$4&amp;",",""),IF($CA276=Довідники!$N$4,$BV$4&amp;",",""),IF($CH276=Довідники!$N$4,$CC$4&amp;",",""),IF($CO276=Довідники!$N$4,$CJ$4&amp;",",""),IF($CV276=Довідники!$N$4,$CQ$4&amp;",",""),IF($DC276=Довідники!$N$4,$CX$4&amp;",",""),IF($DJ276=Довідники!$N$4,$DE$4&amp;",",""))</f>
        <v/>
      </c>
      <c r="I276" s="538" t="str">
        <f>_xlfn.CONCAT(IF($W276=Довідники!$N$3,$R$4&amp;",",""),IF($AD276=Довідники!$N$3,$Y$4&amp;",",""),IF($AK276=Довідники!$N$3,$AF$4&amp;",",""),IF($AR276=Довідники!$N$3,$AM$4&amp;",",""),IF($AY276=Довідники!$N$3,$AT$4&amp;",",""),IF($BF276=Довідники!$N$3,$BA$4&amp;",",""),IF($BM276=Довідники!$N$3,$BH$4&amp;",",""),IF($BT276=Довідники!$N$3,$BO$4&amp;",",""),IF($CA276=Довідники!$N$3,$BV$4&amp;",",""),IF($CH276=Довідники!$N$3,$CC$4&amp;",",""),IF($CO276=Довідники!$N$3,$CJ$4&amp;",",""),IF($CV276=Довідники!$N$3,$CQ$4&amp;",",""),IF($DC276=Довідники!$N$3,$CX$4&amp;",",""),IF($DJ276=Довідники!$N$3,$DE$4&amp;",",""))</f>
        <v/>
      </c>
      <c r="J276" s="538"/>
      <c r="K276" s="538"/>
      <c r="L276" s="538">
        <f t="shared" ca="1" si="211"/>
        <v>0</v>
      </c>
      <c r="M276" s="539">
        <f t="shared" ca="1" si="212"/>
        <v>0</v>
      </c>
      <c r="N276" s="539">
        <f t="shared" ca="1" si="213"/>
        <v>0</v>
      </c>
      <c r="O276" s="540">
        <f t="shared" ca="1" si="214"/>
        <v>0</v>
      </c>
      <c r="P276" s="541" t="str">
        <f t="shared" si="215"/>
        <v/>
      </c>
      <c r="Q276" s="542" t="str">
        <f>IF(IF(TRIM(P276)="",FALSE,OR($P276&lt;Довідники!$J$8,$P276&gt;Довідники!$K$8)),"!","")</f>
        <v/>
      </c>
      <c r="R276" s="172"/>
      <c r="S276" s="169"/>
      <c r="T276" s="169"/>
      <c r="U276" s="549">
        <f t="shared" si="194"/>
        <v>0</v>
      </c>
      <c r="V276" s="539"/>
      <c r="W276" s="175"/>
      <c r="X276" s="176"/>
      <c r="Y276" s="172"/>
      <c r="Z276" s="169"/>
      <c r="AA276" s="169"/>
      <c r="AB276" s="549">
        <f t="shared" si="195"/>
        <v>0</v>
      </c>
      <c r="AC276" s="539"/>
      <c r="AD276" s="175"/>
      <c r="AE276" s="176"/>
      <c r="AF276" s="172"/>
      <c r="AG276" s="169"/>
      <c r="AH276" s="169"/>
      <c r="AI276" s="549">
        <f t="shared" si="196"/>
        <v>0</v>
      </c>
      <c r="AJ276" s="539"/>
      <c r="AK276" s="175"/>
      <c r="AL276" s="176"/>
      <c r="AM276" s="172"/>
      <c r="AN276" s="169"/>
      <c r="AO276" s="169"/>
      <c r="AP276" s="549">
        <f t="shared" si="197"/>
        <v>0</v>
      </c>
      <c r="AQ276" s="539"/>
      <c r="AR276" s="175"/>
      <c r="AS276" s="176"/>
      <c r="AT276" s="172"/>
      <c r="AU276" s="169"/>
      <c r="AV276" s="169"/>
      <c r="AW276" s="549">
        <f t="shared" si="198"/>
        <v>0</v>
      </c>
      <c r="AX276" s="539"/>
      <c r="AY276" s="175"/>
      <c r="AZ276" s="176"/>
      <c r="BA276" s="172"/>
      <c r="BB276" s="169"/>
      <c r="BC276" s="169"/>
      <c r="BD276" s="549">
        <f t="shared" si="199"/>
        <v>0</v>
      </c>
      <c r="BE276" s="539"/>
      <c r="BF276" s="175"/>
      <c r="BG276" s="176"/>
      <c r="BH276" s="172"/>
      <c r="BI276" s="169"/>
      <c r="BJ276" s="169"/>
      <c r="BK276" s="549">
        <f t="shared" si="200"/>
        <v>0</v>
      </c>
      <c r="BL276" s="539"/>
      <c r="BM276" s="175"/>
      <c r="BN276" s="176"/>
      <c r="BO276" s="172"/>
      <c r="BP276" s="169"/>
      <c r="BQ276" s="169"/>
      <c r="BR276" s="549">
        <f t="shared" si="201"/>
        <v>0</v>
      </c>
      <c r="BS276" s="539"/>
      <c r="BT276" s="175"/>
      <c r="BU276" s="176"/>
      <c r="BV276" s="172"/>
      <c r="BW276" s="169"/>
      <c r="BX276" s="169"/>
      <c r="BY276" s="549">
        <f t="shared" si="202"/>
        <v>0</v>
      </c>
      <c r="BZ276" s="539"/>
      <c r="CA276" s="175"/>
      <c r="CB276" s="176"/>
      <c r="CC276" s="172"/>
      <c r="CD276" s="169"/>
      <c r="CE276" s="169"/>
      <c r="CF276" s="549">
        <f t="shared" si="203"/>
        <v>0</v>
      </c>
      <c r="CG276" s="539"/>
      <c r="CH276" s="175"/>
      <c r="CI276" s="176"/>
      <c r="CJ276" s="172"/>
      <c r="CK276" s="169"/>
      <c r="CL276" s="169"/>
      <c r="CM276" s="549">
        <f t="shared" si="204"/>
        <v>0</v>
      </c>
      <c r="CN276" s="539"/>
      <c r="CO276" s="175"/>
      <c r="CP276" s="176"/>
      <c r="CQ276" s="172"/>
      <c r="CR276" s="169"/>
      <c r="CS276" s="169"/>
      <c r="CT276" s="549">
        <f t="shared" si="205"/>
        <v>0</v>
      </c>
      <c r="CU276" s="539"/>
      <c r="CV276" s="175"/>
      <c r="CW276" s="176"/>
      <c r="CX276" s="361"/>
      <c r="CY276" s="108"/>
      <c r="CZ276" s="108"/>
      <c r="DA276" s="549">
        <f t="shared" si="206"/>
        <v>0</v>
      </c>
      <c r="DB276" s="539"/>
      <c r="DC276" s="439"/>
      <c r="DD276" s="439"/>
      <c r="DE276" s="108"/>
      <c r="DF276" s="108"/>
      <c r="DG276" s="108"/>
      <c r="DH276" s="549">
        <f t="shared" si="207"/>
        <v>0</v>
      </c>
      <c r="DI276" s="539"/>
      <c r="DJ276" s="439"/>
      <c r="DK276" s="440"/>
      <c r="DL276" s="555">
        <f t="shared" ca="1" si="190"/>
        <v>0</v>
      </c>
      <c r="DM276" s="539">
        <f>DN276*Довідники!$H$2</f>
        <v>0</v>
      </c>
      <c r="DN276" s="549">
        <f t="shared" si="208"/>
        <v>0</v>
      </c>
      <c r="DO276" s="541" t="str">
        <f t="shared" si="209"/>
        <v xml:space="preserve"> </v>
      </c>
      <c r="DP276" s="556" t="str">
        <f>IF(OR(DO276&lt;Довідники!$J$3, DO276&gt;Довідники!$K$3), "!", "")</f>
        <v>!</v>
      </c>
      <c r="DQ276" s="557"/>
      <c r="DR276" s="558" t="str">
        <f t="shared" si="210"/>
        <v/>
      </c>
      <c r="DS276" s="528"/>
      <c r="DT276" s="555"/>
      <c r="DU276" s="539"/>
      <c r="DV276" s="539"/>
      <c r="DW276" s="540"/>
      <c r="DX276" s="557"/>
      <c r="DY276" s="568"/>
      <c r="DZ276" s="569"/>
      <c r="EA276" s="570"/>
      <c r="ED276" s="91" t="e">
        <f t="shared" ca="1" si="216"/>
        <v>#NAME?</v>
      </c>
      <c r="EE276" s="91" t="e">
        <f t="shared" ca="1" si="217"/>
        <v>#NAME?</v>
      </c>
      <c r="EF276" s="91" t="e">
        <f t="shared" ca="1" si="218"/>
        <v>#NAME?</v>
      </c>
      <c r="EG276" s="91" t="e">
        <f t="shared" ca="1" si="219"/>
        <v>#NAME?</v>
      </c>
      <c r="EH276" s="91" t="e">
        <f t="shared" ca="1" si="220"/>
        <v>#NAME?</v>
      </c>
      <c r="EI276" s="91" t="e">
        <f t="shared" ca="1" si="221"/>
        <v>#NAME?</v>
      </c>
      <c r="EJ276" s="91" t="e">
        <f t="shared" ca="1" si="222"/>
        <v>#NAME?</v>
      </c>
      <c r="EL276" s="207" t="str">
        <f t="shared" ca="1" si="193"/>
        <v/>
      </c>
      <c r="EM276" s="91" t="str">
        <f t="shared" si="223"/>
        <v/>
      </c>
      <c r="EN276" s="91" t="str" cm="1">
        <f t="array" ref="EN276">IF(OR(SUM(ISTEXT(R276:T276)*1,ISNUMBER(W276:X276)*1)&gt;0,SUM(ISTEXT(Y276:AA276)*1,ISNUMBER(AD276:AE276)*1)&gt;0,SUM(ISTEXT(AF276:AH276)*1,ISNUMBER(AK276:AL276)*1)&gt;0,SUM(ISTEXT(AM276:AO276)*1,ISNUMBER(AR276:AS276)*1)&gt;0,SUM(ISTEXT(AT276:AV276)*1,ISNUMBER(AY276:AZ276)*1)&gt;0,SUM(ISTEXT(BA276:BC276)*1,ISNUMBER(BF276:BG276)*1)&gt;0,SUM(ISTEXT(BH276:BJ276)*1,ISNUMBER(BM276:BN276)*1)&gt;0,SUM(ISTEXT(BO276:BQ276)*1,ISNUMBER(BT276:BU276)*1)&gt;0,SUM(ISTEXT(BV276:BX276)*1,ISNUMBER(CA276:CB276)*1)&gt;0,SUM(ISTEXT(CC276:CE276)*1,ISNUMBER(CH276:CI276)*1)&gt;0,SUM(ISTEXT(CJ276:CL276)*1,ISNUMBER(CO276:CP276)*1)&gt;0,SUM(ISTEXT(CQ276:CS276)*1,ISNUMBER(CV276:CW276)*1)&gt;0),"!","")</f>
        <v/>
      </c>
      <c r="EO276" s="91" t="e">
        <f t="shared" ca="1" si="224"/>
        <v>#NAME?</v>
      </c>
      <c r="EP276" s="74" t="e">
        <f t="shared" ca="1" si="225"/>
        <v>#NAME?</v>
      </c>
    </row>
    <row r="277" spans="1:146" hidden="1" x14ac:dyDescent="0.2">
      <c r="A277" s="528" t="e">
        <f ca="1">IF(AND(TRIM($B277)&lt;&gt;"",$E277&lt;&gt;"",$EP277=""),MAX($A$216:A276)+1,"")</f>
        <v>#NAME?</v>
      </c>
      <c r="B277" s="312"/>
      <c r="C277" s="531" t="str">
        <f>IF(ISBLANK(D277)=FALSE,VLOOKUP(D277,Довідники!$B$2:$C$45,2,FALSE),"")</f>
        <v/>
      </c>
      <c r="D277" s="410"/>
      <c r="E277" s="313"/>
      <c r="F277" s="538" t="str">
        <f>_xlfn.CONCAT(IF($X277=Довідники!$E$4,$R$4&amp;",",""),IF($AE277=Довідники!$E$4,$Y$4&amp;",",""),IF($AL277=Довідники!$E$4,$AF$4&amp;",",""),IF($AS277=Довідники!$E$4,$AM$4&amp;",",""),IF($AZ277=Довідники!$E$4,$AT$4&amp;",",""),IF($BG277=Довідники!$E$4,$BA$4&amp;",",""),IF($BN277=Довідники!$E$4,$BH$4&amp;",",""),IF($BU277=Довідники!$E$4,$BO$4&amp;",",""),IF($CB277=Довідники!$E$4,$BV$4&amp;",",""),IF($CI277=Довідники!$E$4,$CC$4&amp;",",""),IF($CP277=Довідники!$E$4,$CJ$4&amp;",",""),IF($CW277=Довідники!$E$4,$CQ$4&amp;",",""),IF($DD277=Довідники!$E$4,$CX$4&amp;",",""),IF($DK277=Довідники!$E$4,$DE$4&amp;",",""))</f>
        <v/>
      </c>
      <c r="G277" s="538" t="str">
        <f>_xlfn.CONCAT(IF($X277=Довідники!$E$3,$R$4&amp;",",""),IF($X277=Довідники!$E$5,$R$4&amp;"*,",""),IF($AE277=Довідники!$E$3,$Y$4&amp;",",""),IF($AE277=Довідники!$E$5,$Y$4&amp;"*,",""),IF($AL277=Довідники!$E$3,$AF$4&amp;",",""),IF($AL277=Довідники!$E$5,$AF$4&amp;"*,",""),IF($AS277=Довідники!$E$3,$AM$4&amp;",",""),IF($AS277=Довідники!$E$5,$AM$4&amp;"*,",""),IF($AZ277=Довідники!$E$3,$AT$4&amp;",",""),IF($AZ277=Довідники!$E$5,$AT$4&amp;"*,",""),IF($BG277=Довідники!$E$3,$BA$4&amp;",",""),IF($BG277=Довідники!$E$5,$BA$4&amp;"*,",""),IF($BN277=Довідники!$E$3,$BH$4&amp;",",""),IF($BN277=Довідники!$E$5,$BH$4&amp;"*,",""),IF($BU277=Довідники!$E$3,$BO$4&amp;",",""),IF($BU277=Довідники!$E$5,$BO$4&amp;"*,",""),IF($CB277=Довідники!$E$3,$BV$4&amp;",",""),IF($CB277=Довідники!$E$5,$BV$4&amp;"*,",""),IF($CI277=Довідники!$E$3,$CC$4&amp;",",""),IF($CI277=Довідники!$E$5,$CC$4&amp;"*,",""),IF($CP277=Довідники!$E$3,$CJ$4&amp;",",""),IF($CP277=Довідники!$E$5,$CJ$4&amp;"*,",""),IF($CW277=Довідники!$E$3,$CQ$4&amp;",",""),IF($CW277=Довідники!$E$5,$CQ$4&amp;"*,",""),IF($DD277=Довідники!$E$3,$CX$4&amp;",",""),IF($DD277=Довідники!$E$5,$CX$4&amp;"*,",""),IF($DK277=Довідники!$E$3,$DE$4&amp;",",""),IF($DK277=Довідники!$E$5,$DE$4&amp;"*,",""))</f>
        <v/>
      </c>
      <c r="H277" s="538" t="str">
        <f>_xlfn.CONCAT(IF($W277=Довідники!$N$4,$R$4&amp;",",""),IF($AD277=Довідники!$N$4,$Y$4&amp;",",""),IF($AK277=Довідники!$N$4,$AF$4&amp;",",""),IF($AR277=Довідники!$N$4,$AM$4&amp;",",""),IF($AY277=Довідники!$N$4,$AT$4&amp;",",""),IF($BF277=Довідники!$N$4,$BA$4&amp;",",""),IF($BM277=Довідники!$N$4,$BH$4&amp;",",""),IF($BT277=Довідники!$N$4,$BO$4&amp;",",""),IF($CA277=Довідники!$N$4,$BV$4&amp;",",""),IF($CH277=Довідники!$N$4,$CC$4&amp;",",""),IF($CO277=Довідники!$N$4,$CJ$4&amp;",",""),IF($CV277=Довідники!$N$4,$CQ$4&amp;",",""),IF($DC277=Довідники!$N$4,$CX$4&amp;",",""),IF($DJ277=Довідники!$N$4,$DE$4&amp;",",""))</f>
        <v/>
      </c>
      <c r="I277" s="538" t="str">
        <f>_xlfn.CONCAT(IF($W277=Довідники!$N$3,$R$4&amp;",",""),IF($AD277=Довідники!$N$3,$Y$4&amp;",",""),IF($AK277=Довідники!$N$3,$AF$4&amp;",",""),IF($AR277=Довідники!$N$3,$AM$4&amp;",",""),IF($AY277=Довідники!$N$3,$AT$4&amp;",",""),IF($BF277=Довідники!$N$3,$BA$4&amp;",",""),IF($BM277=Довідники!$N$3,$BH$4&amp;",",""),IF($BT277=Довідники!$N$3,$BO$4&amp;",",""),IF($CA277=Довідники!$N$3,$BV$4&amp;",",""),IF($CH277=Довідники!$N$3,$CC$4&amp;",",""),IF($CO277=Довідники!$N$3,$CJ$4&amp;",",""),IF($CV277=Довідники!$N$3,$CQ$4&amp;",",""),IF($DC277=Довідники!$N$3,$CX$4&amp;",",""),IF($DJ277=Довідники!$N$3,$DE$4&amp;",",""))</f>
        <v/>
      </c>
      <c r="J277" s="538"/>
      <c r="K277" s="538"/>
      <c r="L277" s="538">
        <f t="shared" ca="1" si="211"/>
        <v>0</v>
      </c>
      <c r="M277" s="539">
        <f t="shared" ca="1" si="212"/>
        <v>0</v>
      </c>
      <c r="N277" s="539">
        <f t="shared" ca="1" si="213"/>
        <v>0</v>
      </c>
      <c r="O277" s="540">
        <f t="shared" ca="1" si="214"/>
        <v>0</v>
      </c>
      <c r="P277" s="541" t="str">
        <f t="shared" si="215"/>
        <v/>
      </c>
      <c r="Q277" s="542" t="str">
        <f>IF(IF(TRIM(P277)="",FALSE,OR($P277&lt;Довідники!$J$8,$P277&gt;Довідники!$K$8)),"!","")</f>
        <v/>
      </c>
      <c r="R277" s="172"/>
      <c r="S277" s="169"/>
      <c r="T277" s="169"/>
      <c r="U277" s="549">
        <f t="shared" si="194"/>
        <v>0</v>
      </c>
      <c r="V277" s="539"/>
      <c r="W277" s="175"/>
      <c r="X277" s="176"/>
      <c r="Y277" s="172"/>
      <c r="Z277" s="169"/>
      <c r="AA277" s="169"/>
      <c r="AB277" s="549">
        <f t="shared" si="195"/>
        <v>0</v>
      </c>
      <c r="AC277" s="539"/>
      <c r="AD277" s="175"/>
      <c r="AE277" s="176"/>
      <c r="AF277" s="172"/>
      <c r="AG277" s="169"/>
      <c r="AH277" s="169"/>
      <c r="AI277" s="549">
        <f t="shared" si="196"/>
        <v>0</v>
      </c>
      <c r="AJ277" s="539"/>
      <c r="AK277" s="175"/>
      <c r="AL277" s="176"/>
      <c r="AM277" s="172"/>
      <c r="AN277" s="169"/>
      <c r="AO277" s="169"/>
      <c r="AP277" s="549">
        <f t="shared" si="197"/>
        <v>0</v>
      </c>
      <c r="AQ277" s="539"/>
      <c r="AR277" s="175"/>
      <c r="AS277" s="176"/>
      <c r="AT277" s="172"/>
      <c r="AU277" s="169"/>
      <c r="AV277" s="169"/>
      <c r="AW277" s="549">
        <f t="shared" si="198"/>
        <v>0</v>
      </c>
      <c r="AX277" s="539"/>
      <c r="AY277" s="175"/>
      <c r="AZ277" s="176"/>
      <c r="BA277" s="172"/>
      <c r="BB277" s="169"/>
      <c r="BC277" s="169"/>
      <c r="BD277" s="549">
        <f t="shared" si="199"/>
        <v>0</v>
      </c>
      <c r="BE277" s="539"/>
      <c r="BF277" s="175"/>
      <c r="BG277" s="176"/>
      <c r="BH277" s="172"/>
      <c r="BI277" s="169"/>
      <c r="BJ277" s="169"/>
      <c r="BK277" s="549">
        <f t="shared" si="200"/>
        <v>0</v>
      </c>
      <c r="BL277" s="539"/>
      <c r="BM277" s="175"/>
      <c r="BN277" s="176"/>
      <c r="BO277" s="172"/>
      <c r="BP277" s="169"/>
      <c r="BQ277" s="169"/>
      <c r="BR277" s="549">
        <f t="shared" si="201"/>
        <v>0</v>
      </c>
      <c r="BS277" s="539"/>
      <c r="BT277" s="175"/>
      <c r="BU277" s="176"/>
      <c r="BV277" s="172"/>
      <c r="BW277" s="169"/>
      <c r="BX277" s="169"/>
      <c r="BY277" s="549">
        <f t="shared" si="202"/>
        <v>0</v>
      </c>
      <c r="BZ277" s="539"/>
      <c r="CA277" s="175"/>
      <c r="CB277" s="176"/>
      <c r="CC277" s="172"/>
      <c r="CD277" s="169"/>
      <c r="CE277" s="169"/>
      <c r="CF277" s="549">
        <f t="shared" si="203"/>
        <v>0</v>
      </c>
      <c r="CG277" s="539"/>
      <c r="CH277" s="175"/>
      <c r="CI277" s="176"/>
      <c r="CJ277" s="172"/>
      <c r="CK277" s="169"/>
      <c r="CL277" s="169"/>
      <c r="CM277" s="549">
        <f t="shared" si="204"/>
        <v>0</v>
      </c>
      <c r="CN277" s="539"/>
      <c r="CO277" s="175"/>
      <c r="CP277" s="176"/>
      <c r="CQ277" s="172"/>
      <c r="CR277" s="169"/>
      <c r="CS277" s="169"/>
      <c r="CT277" s="549">
        <f t="shared" si="205"/>
        <v>0</v>
      </c>
      <c r="CU277" s="539"/>
      <c r="CV277" s="175"/>
      <c r="CW277" s="176"/>
      <c r="CX277" s="361"/>
      <c r="CY277" s="108"/>
      <c r="CZ277" s="108"/>
      <c r="DA277" s="549">
        <f t="shared" si="206"/>
        <v>0</v>
      </c>
      <c r="DB277" s="539"/>
      <c r="DC277" s="439"/>
      <c r="DD277" s="439"/>
      <c r="DE277" s="108"/>
      <c r="DF277" s="108"/>
      <c r="DG277" s="108"/>
      <c r="DH277" s="549">
        <f t="shared" si="207"/>
        <v>0</v>
      </c>
      <c r="DI277" s="539"/>
      <c r="DJ277" s="439"/>
      <c r="DK277" s="440"/>
      <c r="DL277" s="555">
        <f t="shared" ca="1" si="190"/>
        <v>0</v>
      </c>
      <c r="DM277" s="539">
        <f>DN277*Довідники!$H$2</f>
        <v>0</v>
      </c>
      <c r="DN277" s="549">
        <f t="shared" si="208"/>
        <v>0</v>
      </c>
      <c r="DO277" s="541" t="str">
        <f t="shared" si="209"/>
        <v xml:space="preserve"> </v>
      </c>
      <c r="DP277" s="556" t="str">
        <f>IF(OR(DO277&lt;Довідники!$J$3, DO277&gt;Довідники!$K$3), "!", "")</f>
        <v>!</v>
      </c>
      <c r="DQ277" s="557"/>
      <c r="DR277" s="558" t="str">
        <f t="shared" si="210"/>
        <v/>
      </c>
      <c r="DS277" s="528"/>
      <c r="DT277" s="555"/>
      <c r="DU277" s="539"/>
      <c r="DV277" s="539"/>
      <c r="DW277" s="540"/>
      <c r="DX277" s="557"/>
      <c r="DY277" s="568"/>
      <c r="DZ277" s="569"/>
      <c r="EA277" s="570"/>
      <c r="ED277" s="91" t="e">
        <f t="shared" ca="1" si="216"/>
        <v>#NAME?</v>
      </c>
      <c r="EE277" s="91" t="e">
        <f t="shared" ca="1" si="217"/>
        <v>#NAME?</v>
      </c>
      <c r="EF277" s="91" t="e">
        <f t="shared" ca="1" si="218"/>
        <v>#NAME?</v>
      </c>
      <c r="EG277" s="91" t="e">
        <f t="shared" ca="1" si="219"/>
        <v>#NAME?</v>
      </c>
      <c r="EH277" s="91" t="e">
        <f t="shared" ca="1" si="220"/>
        <v>#NAME?</v>
      </c>
      <c r="EI277" s="91" t="e">
        <f t="shared" ca="1" si="221"/>
        <v>#NAME?</v>
      </c>
      <c r="EJ277" s="91" t="e">
        <f t="shared" ca="1" si="222"/>
        <v>#NAME?</v>
      </c>
      <c r="EL277" s="207" t="str">
        <f t="shared" ca="1" si="193"/>
        <v/>
      </c>
      <c r="EM277" s="91" t="str">
        <f t="shared" si="223"/>
        <v/>
      </c>
      <c r="EN277" s="91" t="str" cm="1">
        <f t="array" ref="EN277">IF(OR(SUM(ISTEXT(R277:T277)*1,ISNUMBER(W277:X277)*1)&gt;0,SUM(ISTEXT(Y277:AA277)*1,ISNUMBER(AD277:AE277)*1)&gt;0,SUM(ISTEXT(AF277:AH277)*1,ISNUMBER(AK277:AL277)*1)&gt;0,SUM(ISTEXT(AM277:AO277)*1,ISNUMBER(AR277:AS277)*1)&gt;0,SUM(ISTEXT(AT277:AV277)*1,ISNUMBER(AY277:AZ277)*1)&gt;0,SUM(ISTEXT(BA277:BC277)*1,ISNUMBER(BF277:BG277)*1)&gt;0,SUM(ISTEXT(BH277:BJ277)*1,ISNUMBER(BM277:BN277)*1)&gt;0,SUM(ISTEXT(BO277:BQ277)*1,ISNUMBER(BT277:BU277)*1)&gt;0,SUM(ISTEXT(BV277:BX277)*1,ISNUMBER(CA277:CB277)*1)&gt;0,SUM(ISTEXT(CC277:CE277)*1,ISNUMBER(CH277:CI277)*1)&gt;0,SUM(ISTEXT(CJ277:CL277)*1,ISNUMBER(CO277:CP277)*1)&gt;0,SUM(ISTEXT(CQ277:CS277)*1,ISNUMBER(CV277:CW277)*1)&gt;0),"!","")</f>
        <v/>
      </c>
      <c r="EO277" s="91" t="e">
        <f t="shared" ca="1" si="224"/>
        <v>#NAME?</v>
      </c>
      <c r="EP277" s="74" t="e">
        <f t="shared" ca="1" si="225"/>
        <v>#NAME?</v>
      </c>
    </row>
    <row r="278" spans="1:146" hidden="1" x14ac:dyDescent="0.2">
      <c r="A278" s="528" t="e">
        <f ca="1">IF(AND(TRIM($B278)&lt;&gt;"",$E278&lt;&gt;"",$EP278=""),MAX($A$216:A277)+1,"")</f>
        <v>#NAME?</v>
      </c>
      <c r="B278" s="312"/>
      <c r="C278" s="531" t="str">
        <f>IF(ISBLANK(D278)=FALSE,VLOOKUP(D278,Довідники!$B$2:$C$45,2,FALSE),"")</f>
        <v/>
      </c>
      <c r="D278" s="410"/>
      <c r="E278" s="313"/>
      <c r="F278" s="538" t="str">
        <f>_xlfn.CONCAT(IF($X278=Довідники!$E$4,$R$4&amp;",",""),IF($AE278=Довідники!$E$4,$Y$4&amp;",",""),IF($AL278=Довідники!$E$4,$AF$4&amp;",",""),IF($AS278=Довідники!$E$4,$AM$4&amp;",",""),IF($AZ278=Довідники!$E$4,$AT$4&amp;",",""),IF($BG278=Довідники!$E$4,$BA$4&amp;",",""),IF($BN278=Довідники!$E$4,$BH$4&amp;",",""),IF($BU278=Довідники!$E$4,$BO$4&amp;",",""),IF($CB278=Довідники!$E$4,$BV$4&amp;",",""),IF($CI278=Довідники!$E$4,$CC$4&amp;",",""),IF($CP278=Довідники!$E$4,$CJ$4&amp;",",""),IF($CW278=Довідники!$E$4,$CQ$4&amp;",",""),IF($DD278=Довідники!$E$4,$CX$4&amp;",",""),IF($DK278=Довідники!$E$4,$DE$4&amp;",",""))</f>
        <v/>
      </c>
      <c r="G278" s="538" t="str">
        <f>_xlfn.CONCAT(IF($X278=Довідники!$E$3,$R$4&amp;",",""),IF($X278=Довідники!$E$5,$R$4&amp;"*,",""),IF($AE278=Довідники!$E$3,$Y$4&amp;",",""),IF($AE278=Довідники!$E$5,$Y$4&amp;"*,",""),IF($AL278=Довідники!$E$3,$AF$4&amp;",",""),IF($AL278=Довідники!$E$5,$AF$4&amp;"*,",""),IF($AS278=Довідники!$E$3,$AM$4&amp;",",""),IF($AS278=Довідники!$E$5,$AM$4&amp;"*,",""),IF($AZ278=Довідники!$E$3,$AT$4&amp;",",""),IF($AZ278=Довідники!$E$5,$AT$4&amp;"*,",""),IF($BG278=Довідники!$E$3,$BA$4&amp;",",""),IF($BG278=Довідники!$E$5,$BA$4&amp;"*,",""),IF($BN278=Довідники!$E$3,$BH$4&amp;",",""),IF($BN278=Довідники!$E$5,$BH$4&amp;"*,",""),IF($BU278=Довідники!$E$3,$BO$4&amp;",",""),IF($BU278=Довідники!$E$5,$BO$4&amp;"*,",""),IF($CB278=Довідники!$E$3,$BV$4&amp;",",""),IF($CB278=Довідники!$E$5,$BV$4&amp;"*,",""),IF($CI278=Довідники!$E$3,$CC$4&amp;",",""),IF($CI278=Довідники!$E$5,$CC$4&amp;"*,",""),IF($CP278=Довідники!$E$3,$CJ$4&amp;",",""),IF($CP278=Довідники!$E$5,$CJ$4&amp;"*,",""),IF($CW278=Довідники!$E$3,$CQ$4&amp;",",""),IF($CW278=Довідники!$E$5,$CQ$4&amp;"*,",""),IF($DD278=Довідники!$E$3,$CX$4&amp;",",""),IF($DD278=Довідники!$E$5,$CX$4&amp;"*,",""),IF($DK278=Довідники!$E$3,$DE$4&amp;",",""),IF($DK278=Довідники!$E$5,$DE$4&amp;"*,",""))</f>
        <v/>
      </c>
      <c r="H278" s="538" t="str">
        <f>_xlfn.CONCAT(IF($W278=Довідники!$N$4,$R$4&amp;",",""),IF($AD278=Довідники!$N$4,$Y$4&amp;",",""),IF($AK278=Довідники!$N$4,$AF$4&amp;",",""),IF($AR278=Довідники!$N$4,$AM$4&amp;",",""),IF($AY278=Довідники!$N$4,$AT$4&amp;",",""),IF($BF278=Довідники!$N$4,$BA$4&amp;",",""),IF($BM278=Довідники!$N$4,$BH$4&amp;",",""),IF($BT278=Довідники!$N$4,$BO$4&amp;",",""),IF($CA278=Довідники!$N$4,$BV$4&amp;",",""),IF($CH278=Довідники!$N$4,$CC$4&amp;",",""),IF($CO278=Довідники!$N$4,$CJ$4&amp;",",""),IF($CV278=Довідники!$N$4,$CQ$4&amp;",",""),IF($DC278=Довідники!$N$4,$CX$4&amp;",",""),IF($DJ278=Довідники!$N$4,$DE$4&amp;",",""))</f>
        <v/>
      </c>
      <c r="I278" s="538" t="str">
        <f>_xlfn.CONCAT(IF($W278=Довідники!$N$3,$R$4&amp;",",""),IF($AD278=Довідники!$N$3,$Y$4&amp;",",""),IF($AK278=Довідники!$N$3,$AF$4&amp;",",""),IF($AR278=Довідники!$N$3,$AM$4&amp;",",""),IF($AY278=Довідники!$N$3,$AT$4&amp;",",""),IF($BF278=Довідники!$N$3,$BA$4&amp;",",""),IF($BM278=Довідники!$N$3,$BH$4&amp;",",""),IF($BT278=Довідники!$N$3,$BO$4&amp;",",""),IF($CA278=Довідники!$N$3,$BV$4&amp;",",""),IF($CH278=Довідники!$N$3,$CC$4&amp;",",""),IF($CO278=Довідники!$N$3,$CJ$4&amp;",",""),IF($CV278=Довідники!$N$3,$CQ$4&amp;",",""),IF($DC278=Довідники!$N$3,$CX$4&amp;",",""),IF($DJ278=Довідники!$N$3,$DE$4&amp;",",""))</f>
        <v/>
      </c>
      <c r="J278" s="538"/>
      <c r="K278" s="538"/>
      <c r="L278" s="538">
        <f t="shared" ca="1" si="211"/>
        <v>0</v>
      </c>
      <c r="M278" s="539">
        <f t="shared" ca="1" si="212"/>
        <v>0</v>
      </c>
      <c r="N278" s="539">
        <f t="shared" ca="1" si="213"/>
        <v>0</v>
      </c>
      <c r="O278" s="540">
        <f t="shared" ca="1" si="214"/>
        <v>0</v>
      </c>
      <c r="P278" s="541" t="str">
        <f t="shared" si="215"/>
        <v/>
      </c>
      <c r="Q278" s="542" t="str">
        <f>IF(IF(TRIM(P278)="",FALSE,OR($P278&lt;Довідники!$J$8,$P278&gt;Довідники!$K$8)),"!","")</f>
        <v/>
      </c>
      <c r="R278" s="172"/>
      <c r="S278" s="169"/>
      <c r="T278" s="169"/>
      <c r="U278" s="549">
        <f t="shared" si="194"/>
        <v>0</v>
      </c>
      <c r="V278" s="539"/>
      <c r="W278" s="175"/>
      <c r="X278" s="176"/>
      <c r="Y278" s="172"/>
      <c r="Z278" s="169"/>
      <c r="AA278" s="169"/>
      <c r="AB278" s="549">
        <f t="shared" si="195"/>
        <v>0</v>
      </c>
      <c r="AC278" s="539"/>
      <c r="AD278" s="175"/>
      <c r="AE278" s="176"/>
      <c r="AF278" s="172"/>
      <c r="AG278" s="169"/>
      <c r="AH278" s="169"/>
      <c r="AI278" s="549">
        <f t="shared" si="196"/>
        <v>0</v>
      </c>
      <c r="AJ278" s="539"/>
      <c r="AK278" s="175"/>
      <c r="AL278" s="176"/>
      <c r="AM278" s="172"/>
      <c r="AN278" s="169"/>
      <c r="AO278" s="169"/>
      <c r="AP278" s="549">
        <f t="shared" si="197"/>
        <v>0</v>
      </c>
      <c r="AQ278" s="539"/>
      <c r="AR278" s="175"/>
      <c r="AS278" s="176"/>
      <c r="AT278" s="172"/>
      <c r="AU278" s="169"/>
      <c r="AV278" s="169"/>
      <c r="AW278" s="549">
        <f t="shared" si="198"/>
        <v>0</v>
      </c>
      <c r="AX278" s="539"/>
      <c r="AY278" s="175"/>
      <c r="AZ278" s="176"/>
      <c r="BA278" s="172"/>
      <c r="BB278" s="169"/>
      <c r="BC278" s="169"/>
      <c r="BD278" s="549">
        <f t="shared" si="199"/>
        <v>0</v>
      </c>
      <c r="BE278" s="539"/>
      <c r="BF278" s="175"/>
      <c r="BG278" s="176"/>
      <c r="BH278" s="172"/>
      <c r="BI278" s="169"/>
      <c r="BJ278" s="169"/>
      <c r="BK278" s="549">
        <f t="shared" si="200"/>
        <v>0</v>
      </c>
      <c r="BL278" s="539"/>
      <c r="BM278" s="175"/>
      <c r="BN278" s="176"/>
      <c r="BO278" s="172"/>
      <c r="BP278" s="169"/>
      <c r="BQ278" s="169"/>
      <c r="BR278" s="549">
        <f t="shared" si="201"/>
        <v>0</v>
      </c>
      <c r="BS278" s="539"/>
      <c r="BT278" s="175"/>
      <c r="BU278" s="176"/>
      <c r="BV278" s="172"/>
      <c r="BW278" s="169"/>
      <c r="BX278" s="169"/>
      <c r="BY278" s="549">
        <f t="shared" si="202"/>
        <v>0</v>
      </c>
      <c r="BZ278" s="539"/>
      <c r="CA278" s="175"/>
      <c r="CB278" s="176"/>
      <c r="CC278" s="172"/>
      <c r="CD278" s="169"/>
      <c r="CE278" s="169"/>
      <c r="CF278" s="549">
        <f t="shared" si="203"/>
        <v>0</v>
      </c>
      <c r="CG278" s="539"/>
      <c r="CH278" s="175"/>
      <c r="CI278" s="176"/>
      <c r="CJ278" s="172"/>
      <c r="CK278" s="169"/>
      <c r="CL278" s="169"/>
      <c r="CM278" s="549">
        <f t="shared" si="204"/>
        <v>0</v>
      </c>
      <c r="CN278" s="539"/>
      <c r="CO278" s="175"/>
      <c r="CP278" s="176"/>
      <c r="CQ278" s="172"/>
      <c r="CR278" s="169"/>
      <c r="CS278" s="169"/>
      <c r="CT278" s="549">
        <f t="shared" si="205"/>
        <v>0</v>
      </c>
      <c r="CU278" s="539"/>
      <c r="CV278" s="175"/>
      <c r="CW278" s="176"/>
      <c r="CX278" s="361"/>
      <c r="CY278" s="108"/>
      <c r="CZ278" s="108"/>
      <c r="DA278" s="549">
        <f t="shared" si="206"/>
        <v>0</v>
      </c>
      <c r="DB278" s="539"/>
      <c r="DC278" s="439"/>
      <c r="DD278" s="439"/>
      <c r="DE278" s="108"/>
      <c r="DF278" s="108"/>
      <c r="DG278" s="108"/>
      <c r="DH278" s="549">
        <f t="shared" si="207"/>
        <v>0</v>
      </c>
      <c r="DI278" s="539"/>
      <c r="DJ278" s="439"/>
      <c r="DK278" s="440"/>
      <c r="DL278" s="555">
        <f t="shared" ca="1" si="190"/>
        <v>0</v>
      </c>
      <c r="DM278" s="539">
        <f>DN278*Довідники!$H$2</f>
        <v>0</v>
      </c>
      <c r="DN278" s="549">
        <f t="shared" si="208"/>
        <v>0</v>
      </c>
      <c r="DO278" s="541" t="str">
        <f t="shared" si="209"/>
        <v xml:space="preserve"> </v>
      </c>
      <c r="DP278" s="556" t="str">
        <f>IF(OR(DO278&lt;Довідники!$J$3, DO278&gt;Довідники!$K$3), "!", "")</f>
        <v>!</v>
      </c>
      <c r="DQ278" s="557"/>
      <c r="DR278" s="558" t="str">
        <f t="shared" si="210"/>
        <v/>
      </c>
      <c r="DS278" s="528"/>
      <c r="DT278" s="555"/>
      <c r="DU278" s="539"/>
      <c r="DV278" s="539"/>
      <c r="DW278" s="540"/>
      <c r="DX278" s="557"/>
      <c r="DY278" s="568"/>
      <c r="DZ278" s="569"/>
      <c r="EA278" s="570"/>
      <c r="ED278" s="91" t="e">
        <f t="shared" ca="1" si="216"/>
        <v>#NAME?</v>
      </c>
      <c r="EE278" s="91" t="e">
        <f t="shared" ca="1" si="217"/>
        <v>#NAME?</v>
      </c>
      <c r="EF278" s="91" t="e">
        <f t="shared" ca="1" si="218"/>
        <v>#NAME?</v>
      </c>
      <c r="EG278" s="91" t="e">
        <f t="shared" ca="1" si="219"/>
        <v>#NAME?</v>
      </c>
      <c r="EH278" s="91" t="e">
        <f t="shared" ca="1" si="220"/>
        <v>#NAME?</v>
      </c>
      <c r="EI278" s="91" t="e">
        <f t="shared" ca="1" si="221"/>
        <v>#NAME?</v>
      </c>
      <c r="EJ278" s="91" t="e">
        <f t="shared" ca="1" si="222"/>
        <v>#NAME?</v>
      </c>
      <c r="EL278" s="207" t="str">
        <f t="shared" ca="1" si="193"/>
        <v/>
      </c>
      <c r="EM278" s="91" t="str">
        <f t="shared" si="223"/>
        <v/>
      </c>
      <c r="EN278" s="91" t="str" cm="1">
        <f t="array" ref="EN278">IF(OR(SUM(ISTEXT(R278:T278)*1,ISNUMBER(W278:X278)*1)&gt;0,SUM(ISTEXT(Y278:AA278)*1,ISNUMBER(AD278:AE278)*1)&gt;0,SUM(ISTEXT(AF278:AH278)*1,ISNUMBER(AK278:AL278)*1)&gt;0,SUM(ISTEXT(AM278:AO278)*1,ISNUMBER(AR278:AS278)*1)&gt;0,SUM(ISTEXT(AT278:AV278)*1,ISNUMBER(AY278:AZ278)*1)&gt;0,SUM(ISTEXT(BA278:BC278)*1,ISNUMBER(BF278:BG278)*1)&gt;0,SUM(ISTEXT(BH278:BJ278)*1,ISNUMBER(BM278:BN278)*1)&gt;0,SUM(ISTEXT(BO278:BQ278)*1,ISNUMBER(BT278:BU278)*1)&gt;0,SUM(ISTEXT(BV278:BX278)*1,ISNUMBER(CA278:CB278)*1)&gt;0,SUM(ISTEXT(CC278:CE278)*1,ISNUMBER(CH278:CI278)*1)&gt;0,SUM(ISTEXT(CJ278:CL278)*1,ISNUMBER(CO278:CP278)*1)&gt;0,SUM(ISTEXT(CQ278:CS278)*1,ISNUMBER(CV278:CW278)*1)&gt;0),"!","")</f>
        <v/>
      </c>
      <c r="EO278" s="91" t="e">
        <f t="shared" ca="1" si="224"/>
        <v>#NAME?</v>
      </c>
      <c r="EP278" s="74" t="e">
        <f t="shared" ca="1" si="225"/>
        <v>#NAME?</v>
      </c>
    </row>
    <row r="279" spans="1:146" hidden="1" x14ac:dyDescent="0.2">
      <c r="A279" s="528" t="e">
        <f ca="1">IF(AND(TRIM($B279)&lt;&gt;"",$E279&lt;&gt;"",$EP279=""),MAX($A$216:A278)+1,"")</f>
        <v>#NAME?</v>
      </c>
      <c r="B279" s="312"/>
      <c r="C279" s="531" t="str">
        <f>IF(ISBLANK(D279)=FALSE,VLOOKUP(D279,Довідники!$B$2:$C$45,2,FALSE),"")</f>
        <v/>
      </c>
      <c r="D279" s="410"/>
      <c r="E279" s="313"/>
      <c r="F279" s="538" t="str">
        <f>_xlfn.CONCAT(IF($X279=Довідники!$E$4,$R$4&amp;",",""),IF($AE279=Довідники!$E$4,$Y$4&amp;",",""),IF($AL279=Довідники!$E$4,$AF$4&amp;",",""),IF($AS279=Довідники!$E$4,$AM$4&amp;",",""),IF($AZ279=Довідники!$E$4,$AT$4&amp;",",""),IF($BG279=Довідники!$E$4,$BA$4&amp;",",""),IF($BN279=Довідники!$E$4,$BH$4&amp;",",""),IF($BU279=Довідники!$E$4,$BO$4&amp;",",""),IF($CB279=Довідники!$E$4,$BV$4&amp;",",""),IF($CI279=Довідники!$E$4,$CC$4&amp;",",""),IF($CP279=Довідники!$E$4,$CJ$4&amp;",",""),IF($CW279=Довідники!$E$4,$CQ$4&amp;",",""),IF($DD279=Довідники!$E$4,$CX$4&amp;",",""),IF($DK279=Довідники!$E$4,$DE$4&amp;",",""))</f>
        <v/>
      </c>
      <c r="G279" s="538" t="str">
        <f>_xlfn.CONCAT(IF($X279=Довідники!$E$3,$R$4&amp;",",""),IF($X279=Довідники!$E$5,$R$4&amp;"*,",""),IF($AE279=Довідники!$E$3,$Y$4&amp;",",""),IF($AE279=Довідники!$E$5,$Y$4&amp;"*,",""),IF($AL279=Довідники!$E$3,$AF$4&amp;",",""),IF($AL279=Довідники!$E$5,$AF$4&amp;"*,",""),IF($AS279=Довідники!$E$3,$AM$4&amp;",",""),IF($AS279=Довідники!$E$5,$AM$4&amp;"*,",""),IF($AZ279=Довідники!$E$3,$AT$4&amp;",",""),IF($AZ279=Довідники!$E$5,$AT$4&amp;"*,",""),IF($BG279=Довідники!$E$3,$BA$4&amp;",",""),IF($BG279=Довідники!$E$5,$BA$4&amp;"*,",""),IF($BN279=Довідники!$E$3,$BH$4&amp;",",""),IF($BN279=Довідники!$E$5,$BH$4&amp;"*,",""),IF($BU279=Довідники!$E$3,$BO$4&amp;",",""),IF($BU279=Довідники!$E$5,$BO$4&amp;"*,",""),IF($CB279=Довідники!$E$3,$BV$4&amp;",",""),IF($CB279=Довідники!$E$5,$BV$4&amp;"*,",""),IF($CI279=Довідники!$E$3,$CC$4&amp;",",""),IF($CI279=Довідники!$E$5,$CC$4&amp;"*,",""),IF($CP279=Довідники!$E$3,$CJ$4&amp;",",""),IF($CP279=Довідники!$E$5,$CJ$4&amp;"*,",""),IF($CW279=Довідники!$E$3,$CQ$4&amp;",",""),IF($CW279=Довідники!$E$5,$CQ$4&amp;"*,",""),IF($DD279=Довідники!$E$3,$CX$4&amp;",",""),IF($DD279=Довідники!$E$5,$CX$4&amp;"*,",""),IF($DK279=Довідники!$E$3,$DE$4&amp;",",""),IF($DK279=Довідники!$E$5,$DE$4&amp;"*,",""))</f>
        <v/>
      </c>
      <c r="H279" s="538" t="str">
        <f>_xlfn.CONCAT(IF($W279=Довідники!$N$4,$R$4&amp;",",""),IF($AD279=Довідники!$N$4,$Y$4&amp;",",""),IF($AK279=Довідники!$N$4,$AF$4&amp;",",""),IF($AR279=Довідники!$N$4,$AM$4&amp;",",""),IF($AY279=Довідники!$N$4,$AT$4&amp;",",""),IF($BF279=Довідники!$N$4,$BA$4&amp;",",""),IF($BM279=Довідники!$N$4,$BH$4&amp;",",""),IF($BT279=Довідники!$N$4,$BO$4&amp;",",""),IF($CA279=Довідники!$N$4,$BV$4&amp;",",""),IF($CH279=Довідники!$N$4,$CC$4&amp;",",""),IF($CO279=Довідники!$N$4,$CJ$4&amp;",",""),IF($CV279=Довідники!$N$4,$CQ$4&amp;",",""),IF($DC279=Довідники!$N$4,$CX$4&amp;",",""),IF($DJ279=Довідники!$N$4,$DE$4&amp;",",""))</f>
        <v/>
      </c>
      <c r="I279" s="538" t="str">
        <f>_xlfn.CONCAT(IF($W279=Довідники!$N$3,$R$4&amp;",",""),IF($AD279=Довідники!$N$3,$Y$4&amp;",",""),IF($AK279=Довідники!$N$3,$AF$4&amp;",",""),IF($AR279=Довідники!$N$3,$AM$4&amp;",",""),IF($AY279=Довідники!$N$3,$AT$4&amp;",",""),IF($BF279=Довідники!$N$3,$BA$4&amp;",",""),IF($BM279=Довідники!$N$3,$BH$4&amp;",",""),IF($BT279=Довідники!$N$3,$BO$4&amp;",",""),IF($CA279=Довідники!$N$3,$BV$4&amp;",",""),IF($CH279=Довідники!$N$3,$CC$4&amp;",",""),IF($CO279=Довідники!$N$3,$CJ$4&amp;",",""),IF($CV279=Довідники!$N$3,$CQ$4&amp;",",""),IF($DC279=Довідники!$N$3,$CX$4&amp;",",""),IF($DJ279=Довідники!$N$3,$DE$4&amp;",",""))</f>
        <v/>
      </c>
      <c r="J279" s="538"/>
      <c r="K279" s="538"/>
      <c r="L279" s="538">
        <f t="shared" ca="1" si="211"/>
        <v>0</v>
      </c>
      <c r="M279" s="539">
        <f t="shared" ca="1" si="212"/>
        <v>0</v>
      </c>
      <c r="N279" s="539">
        <f t="shared" ca="1" si="213"/>
        <v>0</v>
      </c>
      <c r="O279" s="540">
        <f t="shared" ca="1" si="214"/>
        <v>0</v>
      </c>
      <c r="P279" s="541" t="str">
        <f t="shared" si="215"/>
        <v/>
      </c>
      <c r="Q279" s="542" t="str">
        <f>IF(IF(TRIM(P279)="",FALSE,OR($P279&lt;Довідники!$J$8,$P279&gt;Довідники!$K$8)),"!","")</f>
        <v/>
      </c>
      <c r="R279" s="172"/>
      <c r="S279" s="169"/>
      <c r="T279" s="169"/>
      <c r="U279" s="549">
        <f t="shared" si="194"/>
        <v>0</v>
      </c>
      <c r="V279" s="539"/>
      <c r="W279" s="175"/>
      <c r="X279" s="176"/>
      <c r="Y279" s="172"/>
      <c r="Z279" s="169"/>
      <c r="AA279" s="169"/>
      <c r="AB279" s="549">
        <f t="shared" si="195"/>
        <v>0</v>
      </c>
      <c r="AC279" s="539"/>
      <c r="AD279" s="175"/>
      <c r="AE279" s="176"/>
      <c r="AF279" s="172"/>
      <c r="AG279" s="169"/>
      <c r="AH279" s="169"/>
      <c r="AI279" s="549">
        <f t="shared" si="196"/>
        <v>0</v>
      </c>
      <c r="AJ279" s="539"/>
      <c r="AK279" s="175"/>
      <c r="AL279" s="176"/>
      <c r="AM279" s="172"/>
      <c r="AN279" s="169"/>
      <c r="AO279" s="169"/>
      <c r="AP279" s="549">
        <f t="shared" si="197"/>
        <v>0</v>
      </c>
      <c r="AQ279" s="539"/>
      <c r="AR279" s="175"/>
      <c r="AS279" s="176"/>
      <c r="AT279" s="172"/>
      <c r="AU279" s="169"/>
      <c r="AV279" s="169"/>
      <c r="AW279" s="549">
        <f t="shared" si="198"/>
        <v>0</v>
      </c>
      <c r="AX279" s="539"/>
      <c r="AY279" s="175"/>
      <c r="AZ279" s="176"/>
      <c r="BA279" s="172"/>
      <c r="BB279" s="169"/>
      <c r="BC279" s="169"/>
      <c r="BD279" s="549">
        <f t="shared" si="199"/>
        <v>0</v>
      </c>
      <c r="BE279" s="539"/>
      <c r="BF279" s="175"/>
      <c r="BG279" s="176"/>
      <c r="BH279" s="172"/>
      <c r="BI279" s="169"/>
      <c r="BJ279" s="169"/>
      <c r="BK279" s="549">
        <f t="shared" si="200"/>
        <v>0</v>
      </c>
      <c r="BL279" s="539"/>
      <c r="BM279" s="175"/>
      <c r="BN279" s="176"/>
      <c r="BO279" s="172"/>
      <c r="BP279" s="169"/>
      <c r="BQ279" s="169"/>
      <c r="BR279" s="549">
        <f t="shared" si="201"/>
        <v>0</v>
      </c>
      <c r="BS279" s="539"/>
      <c r="BT279" s="175"/>
      <c r="BU279" s="176"/>
      <c r="BV279" s="172"/>
      <c r="BW279" s="169"/>
      <c r="BX279" s="169"/>
      <c r="BY279" s="549">
        <f t="shared" si="202"/>
        <v>0</v>
      </c>
      <c r="BZ279" s="539"/>
      <c r="CA279" s="175"/>
      <c r="CB279" s="176"/>
      <c r="CC279" s="172"/>
      <c r="CD279" s="169"/>
      <c r="CE279" s="169"/>
      <c r="CF279" s="549">
        <f t="shared" si="203"/>
        <v>0</v>
      </c>
      <c r="CG279" s="539"/>
      <c r="CH279" s="175"/>
      <c r="CI279" s="176"/>
      <c r="CJ279" s="172"/>
      <c r="CK279" s="169"/>
      <c r="CL279" s="169"/>
      <c r="CM279" s="549">
        <f t="shared" si="204"/>
        <v>0</v>
      </c>
      <c r="CN279" s="539"/>
      <c r="CO279" s="175"/>
      <c r="CP279" s="176"/>
      <c r="CQ279" s="172"/>
      <c r="CR279" s="169"/>
      <c r="CS279" s="169"/>
      <c r="CT279" s="549">
        <f t="shared" si="205"/>
        <v>0</v>
      </c>
      <c r="CU279" s="539"/>
      <c r="CV279" s="175"/>
      <c r="CW279" s="176"/>
      <c r="CX279" s="361"/>
      <c r="CY279" s="108"/>
      <c r="CZ279" s="108"/>
      <c r="DA279" s="549">
        <f t="shared" si="206"/>
        <v>0</v>
      </c>
      <c r="DB279" s="539"/>
      <c r="DC279" s="439"/>
      <c r="DD279" s="439"/>
      <c r="DE279" s="108"/>
      <c r="DF279" s="108"/>
      <c r="DG279" s="108"/>
      <c r="DH279" s="549">
        <f t="shared" si="207"/>
        <v>0</v>
      </c>
      <c r="DI279" s="539"/>
      <c r="DJ279" s="439"/>
      <c r="DK279" s="440"/>
      <c r="DL279" s="555">
        <f t="shared" ca="1" si="190"/>
        <v>0</v>
      </c>
      <c r="DM279" s="539">
        <f>DN279*Довідники!$H$2</f>
        <v>0</v>
      </c>
      <c r="DN279" s="549">
        <f t="shared" si="208"/>
        <v>0</v>
      </c>
      <c r="DO279" s="541" t="str">
        <f t="shared" si="209"/>
        <v xml:space="preserve"> </v>
      </c>
      <c r="DP279" s="556" t="str">
        <f>IF(OR(DO279&lt;Довідники!$J$3, DO279&gt;Довідники!$K$3), "!", "")</f>
        <v>!</v>
      </c>
      <c r="DQ279" s="557"/>
      <c r="DR279" s="558" t="str">
        <f t="shared" si="210"/>
        <v/>
      </c>
      <c r="DS279" s="528"/>
      <c r="DT279" s="555"/>
      <c r="DU279" s="539"/>
      <c r="DV279" s="539"/>
      <c r="DW279" s="540"/>
      <c r="DX279" s="557"/>
      <c r="DY279" s="568"/>
      <c r="DZ279" s="569"/>
      <c r="EA279" s="570"/>
      <c r="ED279" s="91" t="e">
        <f t="shared" ca="1" si="216"/>
        <v>#NAME?</v>
      </c>
      <c r="EE279" s="91" t="e">
        <f t="shared" ca="1" si="217"/>
        <v>#NAME?</v>
      </c>
      <c r="EF279" s="91" t="e">
        <f t="shared" ca="1" si="218"/>
        <v>#NAME?</v>
      </c>
      <c r="EG279" s="91" t="e">
        <f t="shared" ca="1" si="219"/>
        <v>#NAME?</v>
      </c>
      <c r="EH279" s="91" t="e">
        <f t="shared" ca="1" si="220"/>
        <v>#NAME?</v>
      </c>
      <c r="EI279" s="91" t="e">
        <f t="shared" ca="1" si="221"/>
        <v>#NAME?</v>
      </c>
      <c r="EJ279" s="91" t="e">
        <f t="shared" ca="1" si="222"/>
        <v>#NAME?</v>
      </c>
      <c r="EL279" s="207" t="str">
        <f t="shared" ca="1" si="193"/>
        <v/>
      </c>
      <c r="EM279" s="91" t="str">
        <f t="shared" si="223"/>
        <v/>
      </c>
      <c r="EN279" s="91" t="str" cm="1">
        <f t="array" ref="EN279">IF(OR(SUM(ISTEXT(R279:T279)*1,ISNUMBER(W279:X279)*1)&gt;0,SUM(ISTEXT(Y279:AA279)*1,ISNUMBER(AD279:AE279)*1)&gt;0,SUM(ISTEXT(AF279:AH279)*1,ISNUMBER(AK279:AL279)*1)&gt;0,SUM(ISTEXT(AM279:AO279)*1,ISNUMBER(AR279:AS279)*1)&gt;0,SUM(ISTEXT(AT279:AV279)*1,ISNUMBER(AY279:AZ279)*1)&gt;0,SUM(ISTEXT(BA279:BC279)*1,ISNUMBER(BF279:BG279)*1)&gt;0,SUM(ISTEXT(BH279:BJ279)*1,ISNUMBER(BM279:BN279)*1)&gt;0,SUM(ISTEXT(BO279:BQ279)*1,ISNUMBER(BT279:BU279)*1)&gt;0,SUM(ISTEXT(BV279:BX279)*1,ISNUMBER(CA279:CB279)*1)&gt;0,SUM(ISTEXT(CC279:CE279)*1,ISNUMBER(CH279:CI279)*1)&gt;0,SUM(ISTEXT(CJ279:CL279)*1,ISNUMBER(CO279:CP279)*1)&gt;0,SUM(ISTEXT(CQ279:CS279)*1,ISNUMBER(CV279:CW279)*1)&gt;0),"!","")</f>
        <v/>
      </c>
      <c r="EO279" s="91" t="e">
        <f t="shared" ca="1" si="224"/>
        <v>#NAME?</v>
      </c>
      <c r="EP279" s="74" t="e">
        <f t="shared" ca="1" si="225"/>
        <v>#NAME?</v>
      </c>
    </row>
    <row r="280" spans="1:146" hidden="1" x14ac:dyDescent="0.2">
      <c r="A280" s="528" t="e">
        <f ca="1">IF(AND(TRIM($B280)&lt;&gt;"",$E280&lt;&gt;"",$EP280=""),MAX($A$216:A279)+1,"")</f>
        <v>#NAME?</v>
      </c>
      <c r="B280" s="312"/>
      <c r="C280" s="531" t="str">
        <f>IF(ISBLANK(D280)=FALSE,VLOOKUP(D280,Довідники!$B$2:$C$45,2,FALSE),"")</f>
        <v/>
      </c>
      <c r="D280" s="410"/>
      <c r="E280" s="313"/>
      <c r="F280" s="538" t="str">
        <f>_xlfn.CONCAT(IF($X280=Довідники!$E$4,$R$4&amp;",",""),IF($AE280=Довідники!$E$4,$Y$4&amp;",",""),IF($AL280=Довідники!$E$4,$AF$4&amp;",",""),IF($AS280=Довідники!$E$4,$AM$4&amp;",",""),IF($AZ280=Довідники!$E$4,$AT$4&amp;",",""),IF($BG280=Довідники!$E$4,$BA$4&amp;",",""),IF($BN280=Довідники!$E$4,$BH$4&amp;",",""),IF($BU280=Довідники!$E$4,$BO$4&amp;",",""),IF($CB280=Довідники!$E$4,$BV$4&amp;",",""),IF($CI280=Довідники!$E$4,$CC$4&amp;",",""),IF($CP280=Довідники!$E$4,$CJ$4&amp;",",""),IF($CW280=Довідники!$E$4,$CQ$4&amp;",",""),IF($DD280=Довідники!$E$4,$CX$4&amp;",",""),IF($DK280=Довідники!$E$4,$DE$4&amp;",",""))</f>
        <v/>
      </c>
      <c r="G280" s="538" t="str">
        <f>_xlfn.CONCAT(IF($X280=Довідники!$E$3,$R$4&amp;",",""),IF($X280=Довідники!$E$5,$R$4&amp;"*,",""),IF($AE280=Довідники!$E$3,$Y$4&amp;",",""),IF($AE280=Довідники!$E$5,$Y$4&amp;"*,",""),IF($AL280=Довідники!$E$3,$AF$4&amp;",",""),IF($AL280=Довідники!$E$5,$AF$4&amp;"*,",""),IF($AS280=Довідники!$E$3,$AM$4&amp;",",""),IF($AS280=Довідники!$E$5,$AM$4&amp;"*,",""),IF($AZ280=Довідники!$E$3,$AT$4&amp;",",""),IF($AZ280=Довідники!$E$5,$AT$4&amp;"*,",""),IF($BG280=Довідники!$E$3,$BA$4&amp;",",""),IF($BG280=Довідники!$E$5,$BA$4&amp;"*,",""),IF($BN280=Довідники!$E$3,$BH$4&amp;",",""),IF($BN280=Довідники!$E$5,$BH$4&amp;"*,",""),IF($BU280=Довідники!$E$3,$BO$4&amp;",",""),IF($BU280=Довідники!$E$5,$BO$4&amp;"*,",""),IF($CB280=Довідники!$E$3,$BV$4&amp;",",""),IF($CB280=Довідники!$E$5,$BV$4&amp;"*,",""),IF($CI280=Довідники!$E$3,$CC$4&amp;",",""),IF($CI280=Довідники!$E$5,$CC$4&amp;"*,",""),IF($CP280=Довідники!$E$3,$CJ$4&amp;",",""),IF($CP280=Довідники!$E$5,$CJ$4&amp;"*,",""),IF($CW280=Довідники!$E$3,$CQ$4&amp;",",""),IF($CW280=Довідники!$E$5,$CQ$4&amp;"*,",""),IF($DD280=Довідники!$E$3,$CX$4&amp;",",""),IF($DD280=Довідники!$E$5,$CX$4&amp;"*,",""),IF($DK280=Довідники!$E$3,$DE$4&amp;",",""),IF($DK280=Довідники!$E$5,$DE$4&amp;"*,",""))</f>
        <v/>
      </c>
      <c r="H280" s="538" t="str">
        <f>_xlfn.CONCAT(IF($W280=Довідники!$N$4,$R$4&amp;",",""),IF($AD280=Довідники!$N$4,$Y$4&amp;",",""),IF($AK280=Довідники!$N$4,$AF$4&amp;",",""),IF($AR280=Довідники!$N$4,$AM$4&amp;",",""),IF($AY280=Довідники!$N$4,$AT$4&amp;",",""),IF($BF280=Довідники!$N$4,$BA$4&amp;",",""),IF($BM280=Довідники!$N$4,$BH$4&amp;",",""),IF($BT280=Довідники!$N$4,$BO$4&amp;",",""),IF($CA280=Довідники!$N$4,$BV$4&amp;",",""),IF($CH280=Довідники!$N$4,$CC$4&amp;",",""),IF($CO280=Довідники!$N$4,$CJ$4&amp;",",""),IF($CV280=Довідники!$N$4,$CQ$4&amp;",",""),IF($DC280=Довідники!$N$4,$CX$4&amp;",",""),IF($DJ280=Довідники!$N$4,$DE$4&amp;",",""))</f>
        <v/>
      </c>
      <c r="I280" s="538" t="str">
        <f>_xlfn.CONCAT(IF($W280=Довідники!$N$3,$R$4&amp;",",""),IF($AD280=Довідники!$N$3,$Y$4&amp;",",""),IF($AK280=Довідники!$N$3,$AF$4&amp;",",""),IF($AR280=Довідники!$N$3,$AM$4&amp;",",""),IF($AY280=Довідники!$N$3,$AT$4&amp;",",""),IF($BF280=Довідники!$N$3,$BA$4&amp;",",""),IF($BM280=Довідники!$N$3,$BH$4&amp;",",""),IF($BT280=Довідники!$N$3,$BO$4&amp;",",""),IF($CA280=Довідники!$N$3,$BV$4&amp;",",""),IF($CH280=Довідники!$N$3,$CC$4&amp;",",""),IF($CO280=Довідники!$N$3,$CJ$4&amp;",",""),IF($CV280=Довідники!$N$3,$CQ$4&amp;",",""),IF($DC280=Довідники!$N$3,$CX$4&amp;",",""),IF($DJ280=Довідники!$N$3,$DE$4&amp;",",""))</f>
        <v/>
      </c>
      <c r="J280" s="538"/>
      <c r="K280" s="538"/>
      <c r="L280" s="538">
        <f t="shared" ca="1" si="211"/>
        <v>0</v>
      </c>
      <c r="M280" s="539">
        <f t="shared" ca="1" si="212"/>
        <v>0</v>
      </c>
      <c r="N280" s="539">
        <f t="shared" ca="1" si="213"/>
        <v>0</v>
      </c>
      <c r="O280" s="540">
        <f t="shared" ca="1" si="214"/>
        <v>0</v>
      </c>
      <c r="P280" s="541" t="str">
        <f t="shared" si="215"/>
        <v/>
      </c>
      <c r="Q280" s="542" t="str">
        <f>IF(IF(TRIM(P280)="",FALSE,OR($P280&lt;Довідники!$J$8,$P280&gt;Довідники!$K$8)),"!","")</f>
        <v/>
      </c>
      <c r="R280" s="172"/>
      <c r="S280" s="169"/>
      <c r="T280" s="169"/>
      <c r="U280" s="549">
        <f t="shared" si="194"/>
        <v>0</v>
      </c>
      <c r="V280" s="539"/>
      <c r="W280" s="175"/>
      <c r="X280" s="176"/>
      <c r="Y280" s="172"/>
      <c r="Z280" s="169"/>
      <c r="AA280" s="169"/>
      <c r="AB280" s="549">
        <f t="shared" si="195"/>
        <v>0</v>
      </c>
      <c r="AC280" s="539"/>
      <c r="AD280" s="175"/>
      <c r="AE280" s="176"/>
      <c r="AF280" s="172"/>
      <c r="AG280" s="169"/>
      <c r="AH280" s="169"/>
      <c r="AI280" s="549">
        <f t="shared" si="196"/>
        <v>0</v>
      </c>
      <c r="AJ280" s="539"/>
      <c r="AK280" s="175"/>
      <c r="AL280" s="176"/>
      <c r="AM280" s="172"/>
      <c r="AN280" s="169"/>
      <c r="AO280" s="169"/>
      <c r="AP280" s="549">
        <f t="shared" si="197"/>
        <v>0</v>
      </c>
      <c r="AQ280" s="539"/>
      <c r="AR280" s="175"/>
      <c r="AS280" s="176"/>
      <c r="AT280" s="172"/>
      <c r="AU280" s="169"/>
      <c r="AV280" s="169"/>
      <c r="AW280" s="549">
        <f t="shared" si="198"/>
        <v>0</v>
      </c>
      <c r="AX280" s="539"/>
      <c r="AY280" s="175"/>
      <c r="AZ280" s="176"/>
      <c r="BA280" s="172"/>
      <c r="BB280" s="169"/>
      <c r="BC280" s="169"/>
      <c r="BD280" s="549">
        <f t="shared" si="199"/>
        <v>0</v>
      </c>
      <c r="BE280" s="539"/>
      <c r="BF280" s="175"/>
      <c r="BG280" s="176"/>
      <c r="BH280" s="172"/>
      <c r="BI280" s="169"/>
      <c r="BJ280" s="169"/>
      <c r="BK280" s="549">
        <f t="shared" si="200"/>
        <v>0</v>
      </c>
      <c r="BL280" s="539"/>
      <c r="BM280" s="175"/>
      <c r="BN280" s="176"/>
      <c r="BO280" s="172"/>
      <c r="BP280" s="169"/>
      <c r="BQ280" s="169"/>
      <c r="BR280" s="549">
        <f t="shared" si="201"/>
        <v>0</v>
      </c>
      <c r="BS280" s="539"/>
      <c r="BT280" s="175"/>
      <c r="BU280" s="176"/>
      <c r="BV280" s="172"/>
      <c r="BW280" s="169"/>
      <c r="BX280" s="169"/>
      <c r="BY280" s="549">
        <f t="shared" si="202"/>
        <v>0</v>
      </c>
      <c r="BZ280" s="539"/>
      <c r="CA280" s="175"/>
      <c r="CB280" s="176"/>
      <c r="CC280" s="172"/>
      <c r="CD280" s="169"/>
      <c r="CE280" s="169"/>
      <c r="CF280" s="549">
        <f t="shared" si="203"/>
        <v>0</v>
      </c>
      <c r="CG280" s="539"/>
      <c r="CH280" s="175"/>
      <c r="CI280" s="176"/>
      <c r="CJ280" s="172"/>
      <c r="CK280" s="169"/>
      <c r="CL280" s="169"/>
      <c r="CM280" s="549">
        <f t="shared" si="204"/>
        <v>0</v>
      </c>
      <c r="CN280" s="539"/>
      <c r="CO280" s="175"/>
      <c r="CP280" s="176"/>
      <c r="CQ280" s="172"/>
      <c r="CR280" s="169"/>
      <c r="CS280" s="169"/>
      <c r="CT280" s="549">
        <f t="shared" si="205"/>
        <v>0</v>
      </c>
      <c r="CU280" s="539"/>
      <c r="CV280" s="175"/>
      <c r="CW280" s="176"/>
      <c r="CX280" s="361"/>
      <c r="CY280" s="108"/>
      <c r="CZ280" s="108"/>
      <c r="DA280" s="549">
        <f t="shared" si="206"/>
        <v>0</v>
      </c>
      <c r="DB280" s="539"/>
      <c r="DC280" s="439"/>
      <c r="DD280" s="439"/>
      <c r="DE280" s="108"/>
      <c r="DF280" s="108"/>
      <c r="DG280" s="108"/>
      <c r="DH280" s="549">
        <f t="shared" si="207"/>
        <v>0</v>
      </c>
      <c r="DI280" s="539"/>
      <c r="DJ280" s="439"/>
      <c r="DK280" s="440"/>
      <c r="DL280" s="555">
        <f t="shared" ca="1" si="190"/>
        <v>0</v>
      </c>
      <c r="DM280" s="539">
        <f>DN280*Довідники!$H$2</f>
        <v>0</v>
      </c>
      <c r="DN280" s="549">
        <f t="shared" si="208"/>
        <v>0</v>
      </c>
      <c r="DO280" s="541" t="str">
        <f t="shared" si="209"/>
        <v xml:space="preserve"> </v>
      </c>
      <c r="DP280" s="556" t="str">
        <f>IF(OR(DO280&lt;Довідники!$J$3, DO280&gt;Довідники!$K$3), "!", "")</f>
        <v>!</v>
      </c>
      <c r="DQ280" s="557"/>
      <c r="DR280" s="558" t="str">
        <f t="shared" si="210"/>
        <v/>
      </c>
      <c r="DS280" s="528"/>
      <c r="DT280" s="555"/>
      <c r="DU280" s="539"/>
      <c r="DV280" s="539"/>
      <c r="DW280" s="540"/>
      <c r="DX280" s="557"/>
      <c r="DY280" s="568"/>
      <c r="DZ280" s="569"/>
      <c r="EA280" s="570"/>
      <c r="ED280" s="91" t="e">
        <f t="shared" ca="1" si="216"/>
        <v>#NAME?</v>
      </c>
      <c r="EE280" s="91" t="e">
        <f t="shared" ca="1" si="217"/>
        <v>#NAME?</v>
      </c>
      <c r="EF280" s="91" t="e">
        <f t="shared" ca="1" si="218"/>
        <v>#NAME?</v>
      </c>
      <c r="EG280" s="91" t="e">
        <f t="shared" ca="1" si="219"/>
        <v>#NAME?</v>
      </c>
      <c r="EH280" s="91" t="e">
        <f t="shared" ca="1" si="220"/>
        <v>#NAME?</v>
      </c>
      <c r="EI280" s="91" t="e">
        <f t="shared" ca="1" si="221"/>
        <v>#NAME?</v>
      </c>
      <c r="EJ280" s="91" t="e">
        <f t="shared" ca="1" si="222"/>
        <v>#NAME?</v>
      </c>
      <c r="EL280" s="207" t="str">
        <f t="shared" ca="1" si="193"/>
        <v/>
      </c>
      <c r="EM280" s="91" t="str">
        <f t="shared" si="223"/>
        <v/>
      </c>
      <c r="EN280" s="91" t="str" cm="1">
        <f t="array" ref="EN280">IF(OR(SUM(ISTEXT(R280:T280)*1,ISNUMBER(W280:X280)*1)&gt;0,SUM(ISTEXT(Y280:AA280)*1,ISNUMBER(AD280:AE280)*1)&gt;0,SUM(ISTEXT(AF280:AH280)*1,ISNUMBER(AK280:AL280)*1)&gt;0,SUM(ISTEXT(AM280:AO280)*1,ISNUMBER(AR280:AS280)*1)&gt;0,SUM(ISTEXT(AT280:AV280)*1,ISNUMBER(AY280:AZ280)*1)&gt;0,SUM(ISTEXT(BA280:BC280)*1,ISNUMBER(BF280:BG280)*1)&gt;0,SUM(ISTEXT(BH280:BJ280)*1,ISNUMBER(BM280:BN280)*1)&gt;0,SUM(ISTEXT(BO280:BQ280)*1,ISNUMBER(BT280:BU280)*1)&gt;0,SUM(ISTEXT(BV280:BX280)*1,ISNUMBER(CA280:CB280)*1)&gt;0,SUM(ISTEXT(CC280:CE280)*1,ISNUMBER(CH280:CI280)*1)&gt;0,SUM(ISTEXT(CJ280:CL280)*1,ISNUMBER(CO280:CP280)*1)&gt;0,SUM(ISTEXT(CQ280:CS280)*1,ISNUMBER(CV280:CW280)*1)&gt;0),"!","")</f>
        <v/>
      </c>
      <c r="EO280" s="91" t="e">
        <f t="shared" ca="1" si="224"/>
        <v>#NAME?</v>
      </c>
      <c r="EP280" s="74" t="e">
        <f t="shared" ca="1" si="225"/>
        <v>#NAME?</v>
      </c>
    </row>
    <row r="281" spans="1:146" hidden="1" x14ac:dyDescent="0.2">
      <c r="A281" s="528" t="e">
        <f ca="1">IF(AND(TRIM($B281)&lt;&gt;"",$E281&lt;&gt;"",$EP281=""),MAX($A$216:A280)+1,"")</f>
        <v>#NAME?</v>
      </c>
      <c r="B281" s="312"/>
      <c r="C281" s="531" t="str">
        <f>IF(ISBLANK(D281)=FALSE,VLOOKUP(D281,Довідники!$B$2:$C$45,2,FALSE),"")</f>
        <v/>
      </c>
      <c r="D281" s="410"/>
      <c r="E281" s="313"/>
      <c r="F281" s="538" t="str">
        <f>_xlfn.CONCAT(IF($X281=Довідники!$E$4,$R$4&amp;",",""),IF($AE281=Довідники!$E$4,$Y$4&amp;",",""),IF($AL281=Довідники!$E$4,$AF$4&amp;",",""),IF($AS281=Довідники!$E$4,$AM$4&amp;",",""),IF($AZ281=Довідники!$E$4,$AT$4&amp;",",""),IF($BG281=Довідники!$E$4,$BA$4&amp;",",""),IF($BN281=Довідники!$E$4,$BH$4&amp;",",""),IF($BU281=Довідники!$E$4,$BO$4&amp;",",""),IF($CB281=Довідники!$E$4,$BV$4&amp;",",""),IF($CI281=Довідники!$E$4,$CC$4&amp;",",""),IF($CP281=Довідники!$E$4,$CJ$4&amp;",",""),IF($CW281=Довідники!$E$4,$CQ$4&amp;",",""),IF($DD281=Довідники!$E$4,$CX$4&amp;",",""),IF($DK281=Довідники!$E$4,$DE$4&amp;",",""))</f>
        <v/>
      </c>
      <c r="G281" s="538" t="str">
        <f>_xlfn.CONCAT(IF($X281=Довідники!$E$3,$R$4&amp;",",""),IF($X281=Довідники!$E$5,$R$4&amp;"*,",""),IF($AE281=Довідники!$E$3,$Y$4&amp;",",""),IF($AE281=Довідники!$E$5,$Y$4&amp;"*,",""),IF($AL281=Довідники!$E$3,$AF$4&amp;",",""),IF($AL281=Довідники!$E$5,$AF$4&amp;"*,",""),IF($AS281=Довідники!$E$3,$AM$4&amp;",",""),IF($AS281=Довідники!$E$5,$AM$4&amp;"*,",""),IF($AZ281=Довідники!$E$3,$AT$4&amp;",",""),IF($AZ281=Довідники!$E$5,$AT$4&amp;"*,",""),IF($BG281=Довідники!$E$3,$BA$4&amp;",",""),IF($BG281=Довідники!$E$5,$BA$4&amp;"*,",""),IF($BN281=Довідники!$E$3,$BH$4&amp;",",""),IF($BN281=Довідники!$E$5,$BH$4&amp;"*,",""),IF($BU281=Довідники!$E$3,$BO$4&amp;",",""),IF($BU281=Довідники!$E$5,$BO$4&amp;"*,",""),IF($CB281=Довідники!$E$3,$BV$4&amp;",",""),IF($CB281=Довідники!$E$5,$BV$4&amp;"*,",""),IF($CI281=Довідники!$E$3,$CC$4&amp;",",""),IF($CI281=Довідники!$E$5,$CC$4&amp;"*,",""),IF($CP281=Довідники!$E$3,$CJ$4&amp;",",""),IF($CP281=Довідники!$E$5,$CJ$4&amp;"*,",""),IF($CW281=Довідники!$E$3,$CQ$4&amp;",",""),IF($CW281=Довідники!$E$5,$CQ$4&amp;"*,",""),IF($DD281=Довідники!$E$3,$CX$4&amp;",",""),IF($DD281=Довідники!$E$5,$CX$4&amp;"*,",""),IF($DK281=Довідники!$E$3,$DE$4&amp;",",""),IF($DK281=Довідники!$E$5,$DE$4&amp;"*,",""))</f>
        <v/>
      </c>
      <c r="H281" s="538" t="str">
        <f>_xlfn.CONCAT(IF($W281=Довідники!$N$4,$R$4&amp;",",""),IF($AD281=Довідники!$N$4,$Y$4&amp;",",""),IF($AK281=Довідники!$N$4,$AF$4&amp;",",""),IF($AR281=Довідники!$N$4,$AM$4&amp;",",""),IF($AY281=Довідники!$N$4,$AT$4&amp;",",""),IF($BF281=Довідники!$N$4,$BA$4&amp;",",""),IF($BM281=Довідники!$N$4,$BH$4&amp;",",""),IF($BT281=Довідники!$N$4,$BO$4&amp;",",""),IF($CA281=Довідники!$N$4,$BV$4&amp;",",""),IF($CH281=Довідники!$N$4,$CC$4&amp;",",""),IF($CO281=Довідники!$N$4,$CJ$4&amp;",",""),IF($CV281=Довідники!$N$4,$CQ$4&amp;",",""),IF($DC281=Довідники!$N$4,$CX$4&amp;",",""),IF($DJ281=Довідники!$N$4,$DE$4&amp;",",""))</f>
        <v/>
      </c>
      <c r="I281" s="538" t="str">
        <f>_xlfn.CONCAT(IF($W281=Довідники!$N$3,$R$4&amp;",",""),IF($AD281=Довідники!$N$3,$Y$4&amp;",",""),IF($AK281=Довідники!$N$3,$AF$4&amp;",",""),IF($AR281=Довідники!$N$3,$AM$4&amp;",",""),IF($AY281=Довідники!$N$3,$AT$4&amp;",",""),IF($BF281=Довідники!$N$3,$BA$4&amp;",",""),IF($BM281=Довідники!$N$3,$BH$4&amp;",",""),IF($BT281=Довідники!$N$3,$BO$4&amp;",",""),IF($CA281=Довідники!$N$3,$BV$4&amp;",",""),IF($CH281=Довідники!$N$3,$CC$4&amp;",",""),IF($CO281=Довідники!$N$3,$CJ$4&amp;",",""),IF($CV281=Довідники!$N$3,$CQ$4&amp;",",""),IF($DC281=Довідники!$N$3,$CX$4&amp;",",""),IF($DJ281=Довідники!$N$3,$DE$4&amp;",",""))</f>
        <v/>
      </c>
      <c r="J281" s="538"/>
      <c r="K281" s="538"/>
      <c r="L281" s="538">
        <f t="shared" ca="1" si="211"/>
        <v>0</v>
      </c>
      <c r="M281" s="539">
        <f t="shared" ca="1" si="212"/>
        <v>0</v>
      </c>
      <c r="N281" s="539">
        <f t="shared" ca="1" si="213"/>
        <v>0</v>
      </c>
      <c r="O281" s="540">
        <f t="shared" ca="1" si="214"/>
        <v>0</v>
      </c>
      <c r="P281" s="541" t="str">
        <f t="shared" si="215"/>
        <v/>
      </c>
      <c r="Q281" s="542" t="str">
        <f>IF(IF(TRIM(P281)="",FALSE,OR($P281&lt;Довідники!$J$8,$P281&gt;Довідники!$K$8)),"!","")</f>
        <v/>
      </c>
      <c r="R281" s="172"/>
      <c r="S281" s="169"/>
      <c r="T281" s="169"/>
      <c r="U281" s="549">
        <f t="shared" si="194"/>
        <v>0</v>
      </c>
      <c r="V281" s="539"/>
      <c r="W281" s="175"/>
      <c r="X281" s="176"/>
      <c r="Y281" s="172"/>
      <c r="Z281" s="169"/>
      <c r="AA281" s="169"/>
      <c r="AB281" s="549">
        <f t="shared" si="195"/>
        <v>0</v>
      </c>
      <c r="AC281" s="539"/>
      <c r="AD281" s="175"/>
      <c r="AE281" s="176"/>
      <c r="AF281" s="172"/>
      <c r="AG281" s="169"/>
      <c r="AH281" s="169"/>
      <c r="AI281" s="549">
        <f t="shared" si="196"/>
        <v>0</v>
      </c>
      <c r="AJ281" s="539"/>
      <c r="AK281" s="175"/>
      <c r="AL281" s="176"/>
      <c r="AM281" s="172"/>
      <c r="AN281" s="169"/>
      <c r="AO281" s="169"/>
      <c r="AP281" s="549">
        <f t="shared" si="197"/>
        <v>0</v>
      </c>
      <c r="AQ281" s="539"/>
      <c r="AR281" s="175"/>
      <c r="AS281" s="176"/>
      <c r="AT281" s="172"/>
      <c r="AU281" s="169"/>
      <c r="AV281" s="169"/>
      <c r="AW281" s="549">
        <f t="shared" si="198"/>
        <v>0</v>
      </c>
      <c r="AX281" s="539"/>
      <c r="AY281" s="175"/>
      <c r="AZ281" s="176"/>
      <c r="BA281" s="172"/>
      <c r="BB281" s="169"/>
      <c r="BC281" s="169"/>
      <c r="BD281" s="549">
        <f t="shared" si="199"/>
        <v>0</v>
      </c>
      <c r="BE281" s="539"/>
      <c r="BF281" s="175"/>
      <c r="BG281" s="176"/>
      <c r="BH281" s="172"/>
      <c r="BI281" s="169"/>
      <c r="BJ281" s="169"/>
      <c r="BK281" s="549">
        <f t="shared" si="200"/>
        <v>0</v>
      </c>
      <c r="BL281" s="539"/>
      <c r="BM281" s="175"/>
      <c r="BN281" s="176"/>
      <c r="BO281" s="172"/>
      <c r="BP281" s="169"/>
      <c r="BQ281" s="169"/>
      <c r="BR281" s="549">
        <f t="shared" si="201"/>
        <v>0</v>
      </c>
      <c r="BS281" s="539"/>
      <c r="BT281" s="175"/>
      <c r="BU281" s="176"/>
      <c r="BV281" s="172"/>
      <c r="BW281" s="169"/>
      <c r="BX281" s="169"/>
      <c r="BY281" s="549">
        <f t="shared" si="202"/>
        <v>0</v>
      </c>
      <c r="BZ281" s="539"/>
      <c r="CA281" s="175"/>
      <c r="CB281" s="176"/>
      <c r="CC281" s="172"/>
      <c r="CD281" s="169"/>
      <c r="CE281" s="169"/>
      <c r="CF281" s="549">
        <f t="shared" si="203"/>
        <v>0</v>
      </c>
      <c r="CG281" s="539"/>
      <c r="CH281" s="175"/>
      <c r="CI281" s="176"/>
      <c r="CJ281" s="172"/>
      <c r="CK281" s="169"/>
      <c r="CL281" s="169"/>
      <c r="CM281" s="549">
        <f t="shared" si="204"/>
        <v>0</v>
      </c>
      <c r="CN281" s="539"/>
      <c r="CO281" s="175"/>
      <c r="CP281" s="176"/>
      <c r="CQ281" s="172"/>
      <c r="CR281" s="169"/>
      <c r="CS281" s="169"/>
      <c r="CT281" s="549">
        <f t="shared" si="205"/>
        <v>0</v>
      </c>
      <c r="CU281" s="539"/>
      <c r="CV281" s="175"/>
      <c r="CW281" s="176"/>
      <c r="CX281" s="361"/>
      <c r="CY281" s="108"/>
      <c r="CZ281" s="108"/>
      <c r="DA281" s="549">
        <f t="shared" si="206"/>
        <v>0</v>
      </c>
      <c r="DB281" s="539"/>
      <c r="DC281" s="439"/>
      <c r="DD281" s="439"/>
      <c r="DE281" s="108"/>
      <c r="DF281" s="108"/>
      <c r="DG281" s="108"/>
      <c r="DH281" s="549">
        <f t="shared" si="207"/>
        <v>0</v>
      </c>
      <c r="DI281" s="539"/>
      <c r="DJ281" s="439"/>
      <c r="DK281" s="440"/>
      <c r="DL281" s="555">
        <f t="shared" ref="DL281:DL342" ca="1" si="226">IF(DQ281&lt;&gt;0,0,DM281-L281)</f>
        <v>0</v>
      </c>
      <c r="DM281" s="539">
        <f>DN281*Довідники!$H$2</f>
        <v>0</v>
      </c>
      <c r="DN281" s="549">
        <f t="shared" si="208"/>
        <v>0</v>
      </c>
      <c r="DO281" s="541" t="str">
        <f t="shared" si="209"/>
        <v xml:space="preserve"> </v>
      </c>
      <c r="DP281" s="556" t="str">
        <f>IF(OR(DO281&lt;Довідники!$J$3, DO281&gt;Довідники!$K$3), "!", "")</f>
        <v>!</v>
      </c>
      <c r="DQ281" s="557"/>
      <c r="DR281" s="558" t="str">
        <f t="shared" si="210"/>
        <v/>
      </c>
      <c r="DS281" s="528"/>
      <c r="DT281" s="555"/>
      <c r="DU281" s="539"/>
      <c r="DV281" s="539"/>
      <c r="DW281" s="540"/>
      <c r="DX281" s="557"/>
      <c r="DY281" s="568"/>
      <c r="DZ281" s="569"/>
      <c r="EA281" s="570"/>
      <c r="ED281" s="91" t="e">
        <f t="shared" ca="1" si="216"/>
        <v>#NAME?</v>
      </c>
      <c r="EE281" s="91" t="e">
        <f t="shared" ca="1" si="217"/>
        <v>#NAME?</v>
      </c>
      <c r="EF281" s="91" t="e">
        <f t="shared" ca="1" si="218"/>
        <v>#NAME?</v>
      </c>
      <c r="EG281" s="91" t="e">
        <f t="shared" ca="1" si="219"/>
        <v>#NAME?</v>
      </c>
      <c r="EH281" s="91" t="e">
        <f t="shared" ca="1" si="220"/>
        <v>#NAME?</v>
      </c>
      <c r="EI281" s="91" t="e">
        <f t="shared" ca="1" si="221"/>
        <v>#NAME?</v>
      </c>
      <c r="EJ281" s="91" t="e">
        <f t="shared" ca="1" si="222"/>
        <v>#NAME?</v>
      </c>
      <c r="EL281" s="207" t="str">
        <f t="shared" ca="1" si="193"/>
        <v/>
      </c>
      <c r="EM281" s="91" t="str">
        <f t="shared" si="223"/>
        <v/>
      </c>
      <c r="EN281" s="91" t="str" cm="1">
        <f t="array" ref="EN281">IF(OR(SUM(ISTEXT(R281:T281)*1,ISNUMBER(W281:X281)*1)&gt;0,SUM(ISTEXT(Y281:AA281)*1,ISNUMBER(AD281:AE281)*1)&gt;0,SUM(ISTEXT(AF281:AH281)*1,ISNUMBER(AK281:AL281)*1)&gt;0,SUM(ISTEXT(AM281:AO281)*1,ISNUMBER(AR281:AS281)*1)&gt;0,SUM(ISTEXT(AT281:AV281)*1,ISNUMBER(AY281:AZ281)*1)&gt;0,SUM(ISTEXT(BA281:BC281)*1,ISNUMBER(BF281:BG281)*1)&gt;0,SUM(ISTEXT(BH281:BJ281)*1,ISNUMBER(BM281:BN281)*1)&gt;0,SUM(ISTEXT(BO281:BQ281)*1,ISNUMBER(BT281:BU281)*1)&gt;0,SUM(ISTEXT(BV281:BX281)*1,ISNUMBER(CA281:CB281)*1)&gt;0,SUM(ISTEXT(CC281:CE281)*1,ISNUMBER(CH281:CI281)*1)&gt;0,SUM(ISTEXT(CJ281:CL281)*1,ISNUMBER(CO281:CP281)*1)&gt;0,SUM(ISTEXT(CQ281:CS281)*1,ISNUMBER(CV281:CW281)*1)&gt;0),"!","")</f>
        <v/>
      </c>
      <c r="EO281" s="91" t="e">
        <f t="shared" ca="1" si="224"/>
        <v>#NAME?</v>
      </c>
      <c r="EP281" s="74" t="e">
        <f t="shared" ca="1" si="225"/>
        <v>#NAME?</v>
      </c>
    </row>
    <row r="282" spans="1:146" hidden="1" x14ac:dyDescent="0.2">
      <c r="A282" s="528" t="e">
        <f ca="1">IF(AND(TRIM($B282)&lt;&gt;"",$E282&lt;&gt;"",$EP282=""),MAX($A$216:A281)+1,"")</f>
        <v>#NAME?</v>
      </c>
      <c r="B282" s="312"/>
      <c r="C282" s="531" t="str">
        <f>IF(ISBLANK(D282)=FALSE,VLOOKUP(D282,Довідники!$B$2:$C$45,2,FALSE),"")</f>
        <v/>
      </c>
      <c r="D282" s="410"/>
      <c r="E282" s="313"/>
      <c r="F282" s="538" t="str">
        <f>_xlfn.CONCAT(IF($X282=Довідники!$E$4,$R$4&amp;",",""),IF($AE282=Довідники!$E$4,$Y$4&amp;",",""),IF($AL282=Довідники!$E$4,$AF$4&amp;",",""),IF($AS282=Довідники!$E$4,$AM$4&amp;",",""),IF($AZ282=Довідники!$E$4,$AT$4&amp;",",""),IF($BG282=Довідники!$E$4,$BA$4&amp;",",""),IF($BN282=Довідники!$E$4,$BH$4&amp;",",""),IF($BU282=Довідники!$E$4,$BO$4&amp;",",""),IF($CB282=Довідники!$E$4,$BV$4&amp;",",""),IF($CI282=Довідники!$E$4,$CC$4&amp;",",""),IF($CP282=Довідники!$E$4,$CJ$4&amp;",",""),IF($CW282=Довідники!$E$4,$CQ$4&amp;",",""),IF($DD282=Довідники!$E$4,$CX$4&amp;",",""),IF($DK282=Довідники!$E$4,$DE$4&amp;",",""))</f>
        <v/>
      </c>
      <c r="G282" s="538" t="str">
        <f>_xlfn.CONCAT(IF($X282=Довідники!$E$3,$R$4&amp;",",""),IF($X282=Довідники!$E$5,$R$4&amp;"*,",""),IF($AE282=Довідники!$E$3,$Y$4&amp;",",""),IF($AE282=Довідники!$E$5,$Y$4&amp;"*,",""),IF($AL282=Довідники!$E$3,$AF$4&amp;",",""),IF($AL282=Довідники!$E$5,$AF$4&amp;"*,",""),IF($AS282=Довідники!$E$3,$AM$4&amp;",",""),IF($AS282=Довідники!$E$5,$AM$4&amp;"*,",""),IF($AZ282=Довідники!$E$3,$AT$4&amp;",",""),IF($AZ282=Довідники!$E$5,$AT$4&amp;"*,",""),IF($BG282=Довідники!$E$3,$BA$4&amp;",",""),IF($BG282=Довідники!$E$5,$BA$4&amp;"*,",""),IF($BN282=Довідники!$E$3,$BH$4&amp;",",""),IF($BN282=Довідники!$E$5,$BH$4&amp;"*,",""),IF($BU282=Довідники!$E$3,$BO$4&amp;",",""),IF($BU282=Довідники!$E$5,$BO$4&amp;"*,",""),IF($CB282=Довідники!$E$3,$BV$4&amp;",",""),IF($CB282=Довідники!$E$5,$BV$4&amp;"*,",""),IF($CI282=Довідники!$E$3,$CC$4&amp;",",""),IF($CI282=Довідники!$E$5,$CC$4&amp;"*,",""),IF($CP282=Довідники!$E$3,$CJ$4&amp;",",""),IF($CP282=Довідники!$E$5,$CJ$4&amp;"*,",""),IF($CW282=Довідники!$E$3,$CQ$4&amp;",",""),IF($CW282=Довідники!$E$5,$CQ$4&amp;"*,",""),IF($DD282=Довідники!$E$3,$CX$4&amp;",",""),IF($DD282=Довідники!$E$5,$CX$4&amp;"*,",""),IF($DK282=Довідники!$E$3,$DE$4&amp;",",""),IF($DK282=Довідники!$E$5,$DE$4&amp;"*,",""))</f>
        <v/>
      </c>
      <c r="H282" s="538" t="str">
        <f>_xlfn.CONCAT(IF($W282=Довідники!$N$4,$R$4&amp;",",""),IF($AD282=Довідники!$N$4,$Y$4&amp;",",""),IF($AK282=Довідники!$N$4,$AF$4&amp;",",""),IF($AR282=Довідники!$N$4,$AM$4&amp;",",""),IF($AY282=Довідники!$N$4,$AT$4&amp;",",""),IF($BF282=Довідники!$N$4,$BA$4&amp;",",""),IF($BM282=Довідники!$N$4,$BH$4&amp;",",""),IF($BT282=Довідники!$N$4,$BO$4&amp;",",""),IF($CA282=Довідники!$N$4,$BV$4&amp;",",""),IF($CH282=Довідники!$N$4,$CC$4&amp;",",""),IF($CO282=Довідники!$N$4,$CJ$4&amp;",",""),IF($CV282=Довідники!$N$4,$CQ$4&amp;",",""),IF($DC282=Довідники!$N$4,$CX$4&amp;",",""),IF($DJ282=Довідники!$N$4,$DE$4&amp;",",""))</f>
        <v/>
      </c>
      <c r="I282" s="538" t="str">
        <f>_xlfn.CONCAT(IF($W282=Довідники!$N$3,$R$4&amp;",",""),IF($AD282=Довідники!$N$3,$Y$4&amp;",",""),IF($AK282=Довідники!$N$3,$AF$4&amp;",",""),IF($AR282=Довідники!$N$3,$AM$4&amp;",",""),IF($AY282=Довідники!$N$3,$AT$4&amp;",",""),IF($BF282=Довідники!$N$3,$BA$4&amp;",",""),IF($BM282=Довідники!$N$3,$BH$4&amp;",",""),IF($BT282=Довідники!$N$3,$BO$4&amp;",",""),IF($CA282=Довідники!$N$3,$BV$4&amp;",",""),IF($CH282=Довідники!$N$3,$CC$4&amp;",",""),IF($CO282=Довідники!$N$3,$CJ$4&amp;",",""),IF($CV282=Довідники!$N$3,$CQ$4&amp;",",""),IF($DC282=Довідники!$N$3,$CX$4&amp;",",""),IF($DJ282=Довідники!$N$3,$DE$4&amp;",",""))</f>
        <v/>
      </c>
      <c r="J282" s="538"/>
      <c r="K282" s="538"/>
      <c r="L282" s="538">
        <f t="shared" ca="1" si="211"/>
        <v>0</v>
      </c>
      <c r="M282" s="539">
        <f t="shared" ca="1" si="212"/>
        <v>0</v>
      </c>
      <c r="N282" s="539">
        <f t="shared" ca="1" si="213"/>
        <v>0</v>
      </c>
      <c r="O282" s="540">
        <f t="shared" ca="1" si="214"/>
        <v>0</v>
      </c>
      <c r="P282" s="541" t="str">
        <f t="shared" si="215"/>
        <v/>
      </c>
      <c r="Q282" s="542" t="str">
        <f>IF(IF(TRIM(P282)="",FALSE,OR($P282&lt;Довідники!$J$8,$P282&gt;Довідники!$K$8)),"!","")</f>
        <v/>
      </c>
      <c r="R282" s="172"/>
      <c r="S282" s="169"/>
      <c r="T282" s="169"/>
      <c r="U282" s="549">
        <f t="shared" si="194"/>
        <v>0</v>
      </c>
      <c r="V282" s="539"/>
      <c r="W282" s="175"/>
      <c r="X282" s="176"/>
      <c r="Y282" s="172"/>
      <c r="Z282" s="169"/>
      <c r="AA282" s="169"/>
      <c r="AB282" s="549">
        <f t="shared" si="195"/>
        <v>0</v>
      </c>
      <c r="AC282" s="539"/>
      <c r="AD282" s="175"/>
      <c r="AE282" s="176"/>
      <c r="AF282" s="172"/>
      <c r="AG282" s="169"/>
      <c r="AH282" s="169"/>
      <c r="AI282" s="549">
        <f t="shared" si="196"/>
        <v>0</v>
      </c>
      <c r="AJ282" s="539"/>
      <c r="AK282" s="175"/>
      <c r="AL282" s="176"/>
      <c r="AM282" s="172"/>
      <c r="AN282" s="169"/>
      <c r="AO282" s="169"/>
      <c r="AP282" s="549">
        <f t="shared" si="197"/>
        <v>0</v>
      </c>
      <c r="AQ282" s="539"/>
      <c r="AR282" s="175"/>
      <c r="AS282" s="176"/>
      <c r="AT282" s="172"/>
      <c r="AU282" s="169"/>
      <c r="AV282" s="169"/>
      <c r="AW282" s="549">
        <f t="shared" si="198"/>
        <v>0</v>
      </c>
      <c r="AX282" s="539"/>
      <c r="AY282" s="175"/>
      <c r="AZ282" s="176"/>
      <c r="BA282" s="172"/>
      <c r="BB282" s="169"/>
      <c r="BC282" s="169"/>
      <c r="BD282" s="549">
        <f t="shared" si="199"/>
        <v>0</v>
      </c>
      <c r="BE282" s="539"/>
      <c r="BF282" s="175"/>
      <c r="BG282" s="176"/>
      <c r="BH282" s="172"/>
      <c r="BI282" s="169"/>
      <c r="BJ282" s="169"/>
      <c r="BK282" s="549">
        <f t="shared" si="200"/>
        <v>0</v>
      </c>
      <c r="BL282" s="539"/>
      <c r="BM282" s="175"/>
      <c r="BN282" s="176"/>
      <c r="BO282" s="172"/>
      <c r="BP282" s="169"/>
      <c r="BQ282" s="169"/>
      <c r="BR282" s="549">
        <f t="shared" si="201"/>
        <v>0</v>
      </c>
      <c r="BS282" s="539"/>
      <c r="BT282" s="175"/>
      <c r="BU282" s="176"/>
      <c r="BV282" s="172"/>
      <c r="BW282" s="169"/>
      <c r="BX282" s="169"/>
      <c r="BY282" s="549">
        <f t="shared" si="202"/>
        <v>0</v>
      </c>
      <c r="BZ282" s="539"/>
      <c r="CA282" s="175"/>
      <c r="CB282" s="176"/>
      <c r="CC282" s="172"/>
      <c r="CD282" s="169"/>
      <c r="CE282" s="169"/>
      <c r="CF282" s="549">
        <f t="shared" si="203"/>
        <v>0</v>
      </c>
      <c r="CG282" s="539"/>
      <c r="CH282" s="175"/>
      <c r="CI282" s="176"/>
      <c r="CJ282" s="172"/>
      <c r="CK282" s="169"/>
      <c r="CL282" s="169"/>
      <c r="CM282" s="549">
        <f t="shared" si="204"/>
        <v>0</v>
      </c>
      <c r="CN282" s="539"/>
      <c r="CO282" s="175"/>
      <c r="CP282" s="176"/>
      <c r="CQ282" s="172"/>
      <c r="CR282" s="169"/>
      <c r="CS282" s="169"/>
      <c r="CT282" s="549">
        <f t="shared" si="205"/>
        <v>0</v>
      </c>
      <c r="CU282" s="539"/>
      <c r="CV282" s="175"/>
      <c r="CW282" s="176"/>
      <c r="CX282" s="361"/>
      <c r="CY282" s="108"/>
      <c r="CZ282" s="108"/>
      <c r="DA282" s="549">
        <f t="shared" si="206"/>
        <v>0</v>
      </c>
      <c r="DB282" s="539"/>
      <c r="DC282" s="439"/>
      <c r="DD282" s="439"/>
      <c r="DE282" s="108"/>
      <c r="DF282" s="108"/>
      <c r="DG282" s="108"/>
      <c r="DH282" s="549">
        <f t="shared" si="207"/>
        <v>0</v>
      </c>
      <c r="DI282" s="539"/>
      <c r="DJ282" s="439"/>
      <c r="DK282" s="440"/>
      <c r="DL282" s="555">
        <f t="shared" ca="1" si="226"/>
        <v>0</v>
      </c>
      <c r="DM282" s="539">
        <f>DN282*Довідники!$H$2</f>
        <v>0</v>
      </c>
      <c r="DN282" s="549">
        <f t="shared" si="208"/>
        <v>0</v>
      </c>
      <c r="DO282" s="541" t="str">
        <f t="shared" si="209"/>
        <v xml:space="preserve"> </v>
      </c>
      <c r="DP282" s="556" t="str">
        <f>IF(OR(DO282&lt;Довідники!$J$3, DO282&gt;Довідники!$K$3), "!", "")</f>
        <v>!</v>
      </c>
      <c r="DQ282" s="557"/>
      <c r="DR282" s="558" t="str">
        <f t="shared" si="210"/>
        <v/>
      </c>
      <c r="DS282" s="528"/>
      <c r="DT282" s="555"/>
      <c r="DU282" s="539"/>
      <c r="DV282" s="539"/>
      <c r="DW282" s="540"/>
      <c r="DX282" s="557"/>
      <c r="DY282" s="568"/>
      <c r="DZ282" s="569"/>
      <c r="EA282" s="570"/>
      <c r="ED282" s="91" t="e">
        <f t="shared" ca="1" si="216"/>
        <v>#NAME?</v>
      </c>
      <c r="EE282" s="91" t="e">
        <f t="shared" ca="1" si="217"/>
        <v>#NAME?</v>
      </c>
      <c r="EF282" s="91" t="e">
        <f t="shared" ca="1" si="218"/>
        <v>#NAME?</v>
      </c>
      <c r="EG282" s="91" t="e">
        <f t="shared" ca="1" si="219"/>
        <v>#NAME?</v>
      </c>
      <c r="EH282" s="91" t="e">
        <f t="shared" ca="1" si="220"/>
        <v>#NAME?</v>
      </c>
      <c r="EI282" s="91" t="e">
        <f t="shared" ca="1" si="221"/>
        <v>#NAME?</v>
      </c>
      <c r="EJ282" s="91" t="e">
        <f t="shared" ca="1" si="222"/>
        <v>#NAME?</v>
      </c>
      <c r="EL282" s="207" t="str">
        <f t="shared" ca="1" si="193"/>
        <v/>
      </c>
      <c r="EM282" s="91" t="str">
        <f t="shared" si="223"/>
        <v/>
      </c>
      <c r="EN282" s="91" t="str" cm="1">
        <f t="array" ref="EN282">IF(OR(SUM(ISTEXT(R282:T282)*1,ISNUMBER(W282:X282)*1)&gt;0,SUM(ISTEXT(Y282:AA282)*1,ISNUMBER(AD282:AE282)*1)&gt;0,SUM(ISTEXT(AF282:AH282)*1,ISNUMBER(AK282:AL282)*1)&gt;0,SUM(ISTEXT(AM282:AO282)*1,ISNUMBER(AR282:AS282)*1)&gt;0,SUM(ISTEXT(AT282:AV282)*1,ISNUMBER(AY282:AZ282)*1)&gt;0,SUM(ISTEXT(BA282:BC282)*1,ISNUMBER(BF282:BG282)*1)&gt;0,SUM(ISTEXT(BH282:BJ282)*1,ISNUMBER(BM282:BN282)*1)&gt;0,SUM(ISTEXT(BO282:BQ282)*1,ISNUMBER(BT282:BU282)*1)&gt;0,SUM(ISTEXT(BV282:BX282)*1,ISNUMBER(CA282:CB282)*1)&gt;0,SUM(ISTEXT(CC282:CE282)*1,ISNUMBER(CH282:CI282)*1)&gt;0,SUM(ISTEXT(CJ282:CL282)*1,ISNUMBER(CO282:CP282)*1)&gt;0,SUM(ISTEXT(CQ282:CS282)*1,ISNUMBER(CV282:CW282)*1)&gt;0),"!","")</f>
        <v/>
      </c>
      <c r="EO282" s="91" t="e">
        <f t="shared" ca="1" si="224"/>
        <v>#NAME?</v>
      </c>
      <c r="EP282" s="74" t="e">
        <f t="shared" ca="1" si="225"/>
        <v>#NAME?</v>
      </c>
    </row>
    <row r="283" spans="1:146" hidden="1" x14ac:dyDescent="0.2">
      <c r="A283" s="528" t="e">
        <f ca="1">IF(AND(TRIM($B283)&lt;&gt;"",$E283&lt;&gt;"",$EP283=""),MAX($A$216:A282)+1,"")</f>
        <v>#NAME?</v>
      </c>
      <c r="B283" s="312"/>
      <c r="C283" s="531" t="str">
        <f>IF(ISBLANK(D283)=FALSE,VLOOKUP(D283,Довідники!$B$2:$C$45,2,FALSE),"")</f>
        <v/>
      </c>
      <c r="D283" s="410"/>
      <c r="E283" s="313"/>
      <c r="F283" s="538" t="str">
        <f>_xlfn.CONCAT(IF($X283=Довідники!$E$4,$R$4&amp;",",""),IF($AE283=Довідники!$E$4,$Y$4&amp;",",""),IF($AL283=Довідники!$E$4,$AF$4&amp;",",""),IF($AS283=Довідники!$E$4,$AM$4&amp;",",""),IF($AZ283=Довідники!$E$4,$AT$4&amp;",",""),IF($BG283=Довідники!$E$4,$BA$4&amp;",",""),IF($BN283=Довідники!$E$4,$BH$4&amp;",",""),IF($BU283=Довідники!$E$4,$BO$4&amp;",",""),IF($CB283=Довідники!$E$4,$BV$4&amp;",",""),IF($CI283=Довідники!$E$4,$CC$4&amp;",",""),IF($CP283=Довідники!$E$4,$CJ$4&amp;",",""),IF($CW283=Довідники!$E$4,$CQ$4&amp;",",""),IF($DD283=Довідники!$E$4,$CX$4&amp;",",""),IF($DK283=Довідники!$E$4,$DE$4&amp;",",""))</f>
        <v/>
      </c>
      <c r="G283" s="538" t="str">
        <f>_xlfn.CONCAT(IF($X283=Довідники!$E$3,$R$4&amp;",",""),IF($X283=Довідники!$E$5,$R$4&amp;"*,",""),IF($AE283=Довідники!$E$3,$Y$4&amp;",",""),IF($AE283=Довідники!$E$5,$Y$4&amp;"*,",""),IF($AL283=Довідники!$E$3,$AF$4&amp;",",""),IF($AL283=Довідники!$E$5,$AF$4&amp;"*,",""),IF($AS283=Довідники!$E$3,$AM$4&amp;",",""),IF($AS283=Довідники!$E$5,$AM$4&amp;"*,",""),IF($AZ283=Довідники!$E$3,$AT$4&amp;",",""),IF($AZ283=Довідники!$E$5,$AT$4&amp;"*,",""),IF($BG283=Довідники!$E$3,$BA$4&amp;",",""),IF($BG283=Довідники!$E$5,$BA$4&amp;"*,",""),IF($BN283=Довідники!$E$3,$BH$4&amp;",",""),IF($BN283=Довідники!$E$5,$BH$4&amp;"*,",""),IF($BU283=Довідники!$E$3,$BO$4&amp;",",""),IF($BU283=Довідники!$E$5,$BO$4&amp;"*,",""),IF($CB283=Довідники!$E$3,$BV$4&amp;",",""),IF($CB283=Довідники!$E$5,$BV$4&amp;"*,",""),IF($CI283=Довідники!$E$3,$CC$4&amp;",",""),IF($CI283=Довідники!$E$5,$CC$4&amp;"*,",""),IF($CP283=Довідники!$E$3,$CJ$4&amp;",",""),IF($CP283=Довідники!$E$5,$CJ$4&amp;"*,",""),IF($CW283=Довідники!$E$3,$CQ$4&amp;",",""),IF($CW283=Довідники!$E$5,$CQ$4&amp;"*,",""),IF($DD283=Довідники!$E$3,$CX$4&amp;",",""),IF($DD283=Довідники!$E$5,$CX$4&amp;"*,",""),IF($DK283=Довідники!$E$3,$DE$4&amp;",",""),IF($DK283=Довідники!$E$5,$DE$4&amp;"*,",""))</f>
        <v/>
      </c>
      <c r="H283" s="538" t="str">
        <f>_xlfn.CONCAT(IF($W283=Довідники!$N$4,$R$4&amp;",",""),IF($AD283=Довідники!$N$4,$Y$4&amp;",",""),IF($AK283=Довідники!$N$4,$AF$4&amp;",",""),IF($AR283=Довідники!$N$4,$AM$4&amp;",",""),IF($AY283=Довідники!$N$4,$AT$4&amp;",",""),IF($BF283=Довідники!$N$4,$BA$4&amp;",",""),IF($BM283=Довідники!$N$4,$BH$4&amp;",",""),IF($BT283=Довідники!$N$4,$BO$4&amp;",",""),IF($CA283=Довідники!$N$4,$BV$4&amp;",",""),IF($CH283=Довідники!$N$4,$CC$4&amp;",",""),IF($CO283=Довідники!$N$4,$CJ$4&amp;",",""),IF($CV283=Довідники!$N$4,$CQ$4&amp;",",""),IF($DC283=Довідники!$N$4,$CX$4&amp;",",""),IF($DJ283=Довідники!$N$4,$DE$4&amp;",",""))</f>
        <v/>
      </c>
      <c r="I283" s="538" t="str">
        <f>_xlfn.CONCAT(IF($W283=Довідники!$N$3,$R$4&amp;",",""),IF($AD283=Довідники!$N$3,$Y$4&amp;",",""),IF($AK283=Довідники!$N$3,$AF$4&amp;",",""),IF($AR283=Довідники!$N$3,$AM$4&amp;",",""),IF($AY283=Довідники!$N$3,$AT$4&amp;",",""),IF($BF283=Довідники!$N$3,$BA$4&amp;",",""),IF($BM283=Довідники!$N$3,$BH$4&amp;",",""),IF($BT283=Довідники!$N$3,$BO$4&amp;",",""),IF($CA283=Довідники!$N$3,$BV$4&amp;",",""),IF($CH283=Довідники!$N$3,$CC$4&amp;",",""),IF($CO283=Довідники!$N$3,$CJ$4&amp;",",""),IF($CV283=Довідники!$N$3,$CQ$4&amp;",",""),IF($DC283=Довідники!$N$3,$CX$4&amp;",",""),IF($DJ283=Довідники!$N$3,$DE$4&amp;",",""))</f>
        <v/>
      </c>
      <c r="J283" s="538"/>
      <c r="K283" s="538"/>
      <c r="L283" s="538">
        <f t="shared" ca="1" si="211"/>
        <v>0</v>
      </c>
      <c r="M283" s="539">
        <f t="shared" ca="1" si="212"/>
        <v>0</v>
      </c>
      <c r="N283" s="539">
        <f t="shared" ca="1" si="213"/>
        <v>0</v>
      </c>
      <c r="O283" s="540">
        <f t="shared" ca="1" si="214"/>
        <v>0</v>
      </c>
      <c r="P283" s="541" t="str">
        <f t="shared" si="215"/>
        <v/>
      </c>
      <c r="Q283" s="542" t="str">
        <f>IF(IF(TRIM(P283)="",FALSE,OR($P283&lt;Довідники!$J$8,$P283&gt;Довідники!$K$8)),"!","")</f>
        <v/>
      </c>
      <c r="R283" s="172"/>
      <c r="S283" s="169"/>
      <c r="T283" s="169"/>
      <c r="U283" s="549">
        <f t="shared" si="194"/>
        <v>0</v>
      </c>
      <c r="V283" s="539"/>
      <c r="W283" s="175"/>
      <c r="X283" s="176"/>
      <c r="Y283" s="172"/>
      <c r="Z283" s="169"/>
      <c r="AA283" s="169"/>
      <c r="AB283" s="549">
        <f t="shared" si="195"/>
        <v>0</v>
      </c>
      <c r="AC283" s="539"/>
      <c r="AD283" s="175"/>
      <c r="AE283" s="176"/>
      <c r="AF283" s="172"/>
      <c r="AG283" s="169"/>
      <c r="AH283" s="169"/>
      <c r="AI283" s="549">
        <f t="shared" si="196"/>
        <v>0</v>
      </c>
      <c r="AJ283" s="539"/>
      <c r="AK283" s="175"/>
      <c r="AL283" s="176"/>
      <c r="AM283" s="172"/>
      <c r="AN283" s="169"/>
      <c r="AO283" s="169"/>
      <c r="AP283" s="549">
        <f t="shared" si="197"/>
        <v>0</v>
      </c>
      <c r="AQ283" s="539"/>
      <c r="AR283" s="175"/>
      <c r="AS283" s="176"/>
      <c r="AT283" s="172"/>
      <c r="AU283" s="169"/>
      <c r="AV283" s="169"/>
      <c r="AW283" s="549">
        <f t="shared" si="198"/>
        <v>0</v>
      </c>
      <c r="AX283" s="539"/>
      <c r="AY283" s="175"/>
      <c r="AZ283" s="176"/>
      <c r="BA283" s="172"/>
      <c r="BB283" s="169"/>
      <c r="BC283" s="169"/>
      <c r="BD283" s="549">
        <f t="shared" si="199"/>
        <v>0</v>
      </c>
      <c r="BE283" s="539"/>
      <c r="BF283" s="175"/>
      <c r="BG283" s="176"/>
      <c r="BH283" s="172"/>
      <c r="BI283" s="169"/>
      <c r="BJ283" s="169"/>
      <c r="BK283" s="549">
        <f t="shared" si="200"/>
        <v>0</v>
      </c>
      <c r="BL283" s="539"/>
      <c r="BM283" s="175"/>
      <c r="BN283" s="176"/>
      <c r="BO283" s="172"/>
      <c r="BP283" s="169"/>
      <c r="BQ283" s="169"/>
      <c r="BR283" s="549">
        <f t="shared" si="201"/>
        <v>0</v>
      </c>
      <c r="BS283" s="539"/>
      <c r="BT283" s="175"/>
      <c r="BU283" s="176"/>
      <c r="BV283" s="172"/>
      <c r="BW283" s="169"/>
      <c r="BX283" s="169"/>
      <c r="BY283" s="549">
        <f t="shared" si="202"/>
        <v>0</v>
      </c>
      <c r="BZ283" s="539"/>
      <c r="CA283" s="175"/>
      <c r="CB283" s="176"/>
      <c r="CC283" s="172"/>
      <c r="CD283" s="169"/>
      <c r="CE283" s="169"/>
      <c r="CF283" s="549">
        <f t="shared" si="203"/>
        <v>0</v>
      </c>
      <c r="CG283" s="539"/>
      <c r="CH283" s="175"/>
      <c r="CI283" s="176"/>
      <c r="CJ283" s="172"/>
      <c r="CK283" s="169"/>
      <c r="CL283" s="169"/>
      <c r="CM283" s="549">
        <f t="shared" si="204"/>
        <v>0</v>
      </c>
      <c r="CN283" s="539"/>
      <c r="CO283" s="175"/>
      <c r="CP283" s="176"/>
      <c r="CQ283" s="172"/>
      <c r="CR283" s="169"/>
      <c r="CS283" s="169"/>
      <c r="CT283" s="549">
        <f t="shared" si="205"/>
        <v>0</v>
      </c>
      <c r="CU283" s="539"/>
      <c r="CV283" s="175"/>
      <c r="CW283" s="176"/>
      <c r="CX283" s="361"/>
      <c r="CY283" s="108"/>
      <c r="CZ283" s="108"/>
      <c r="DA283" s="549">
        <f t="shared" si="206"/>
        <v>0</v>
      </c>
      <c r="DB283" s="539"/>
      <c r="DC283" s="439"/>
      <c r="DD283" s="439"/>
      <c r="DE283" s="108"/>
      <c r="DF283" s="108"/>
      <c r="DG283" s="108"/>
      <c r="DH283" s="549">
        <f t="shared" si="207"/>
        <v>0</v>
      </c>
      <c r="DI283" s="539"/>
      <c r="DJ283" s="439"/>
      <c r="DK283" s="440"/>
      <c r="DL283" s="555">
        <f t="shared" ca="1" si="226"/>
        <v>0</v>
      </c>
      <c r="DM283" s="539">
        <f>DN283*Довідники!$H$2</f>
        <v>0</v>
      </c>
      <c r="DN283" s="549">
        <f t="shared" si="208"/>
        <v>0</v>
      </c>
      <c r="DO283" s="541" t="str">
        <f t="shared" si="209"/>
        <v xml:space="preserve"> </v>
      </c>
      <c r="DP283" s="556" t="str">
        <f>IF(OR(DO283&lt;Довідники!$J$3, DO283&gt;Довідники!$K$3), "!", "")</f>
        <v>!</v>
      </c>
      <c r="DQ283" s="557"/>
      <c r="DR283" s="558" t="str">
        <f t="shared" si="210"/>
        <v/>
      </c>
      <c r="DS283" s="528"/>
      <c r="DT283" s="555"/>
      <c r="DU283" s="539"/>
      <c r="DV283" s="539"/>
      <c r="DW283" s="540"/>
      <c r="DX283" s="557"/>
      <c r="DY283" s="568"/>
      <c r="DZ283" s="569"/>
      <c r="EA283" s="570"/>
      <c r="ED283" s="91" t="e">
        <f t="shared" ca="1" si="216"/>
        <v>#NAME?</v>
      </c>
      <c r="EE283" s="91" t="e">
        <f t="shared" ca="1" si="217"/>
        <v>#NAME?</v>
      </c>
      <c r="EF283" s="91" t="e">
        <f t="shared" ca="1" si="218"/>
        <v>#NAME?</v>
      </c>
      <c r="EG283" s="91" t="e">
        <f t="shared" ca="1" si="219"/>
        <v>#NAME?</v>
      </c>
      <c r="EH283" s="91" t="e">
        <f t="shared" ca="1" si="220"/>
        <v>#NAME?</v>
      </c>
      <c r="EI283" s="91" t="e">
        <f t="shared" ca="1" si="221"/>
        <v>#NAME?</v>
      </c>
      <c r="EJ283" s="91" t="e">
        <f t="shared" ca="1" si="222"/>
        <v>#NAME?</v>
      </c>
      <c r="EL283" s="207" t="str">
        <f t="shared" ca="1" si="193"/>
        <v/>
      </c>
      <c r="EM283" s="91" t="str">
        <f t="shared" si="223"/>
        <v/>
      </c>
      <c r="EN283" s="91" t="str" cm="1">
        <f t="array" ref="EN283">IF(OR(SUM(ISTEXT(R283:T283)*1,ISNUMBER(W283:X283)*1)&gt;0,SUM(ISTEXT(Y283:AA283)*1,ISNUMBER(AD283:AE283)*1)&gt;0,SUM(ISTEXT(AF283:AH283)*1,ISNUMBER(AK283:AL283)*1)&gt;0,SUM(ISTEXT(AM283:AO283)*1,ISNUMBER(AR283:AS283)*1)&gt;0,SUM(ISTEXT(AT283:AV283)*1,ISNUMBER(AY283:AZ283)*1)&gt;0,SUM(ISTEXT(BA283:BC283)*1,ISNUMBER(BF283:BG283)*1)&gt;0,SUM(ISTEXT(BH283:BJ283)*1,ISNUMBER(BM283:BN283)*1)&gt;0,SUM(ISTEXT(BO283:BQ283)*1,ISNUMBER(BT283:BU283)*1)&gt;0,SUM(ISTEXT(BV283:BX283)*1,ISNUMBER(CA283:CB283)*1)&gt;0,SUM(ISTEXT(CC283:CE283)*1,ISNUMBER(CH283:CI283)*1)&gt;0,SUM(ISTEXT(CJ283:CL283)*1,ISNUMBER(CO283:CP283)*1)&gt;0,SUM(ISTEXT(CQ283:CS283)*1,ISNUMBER(CV283:CW283)*1)&gt;0),"!","")</f>
        <v/>
      </c>
      <c r="EO283" s="91" t="e">
        <f t="shared" ca="1" si="224"/>
        <v>#NAME?</v>
      </c>
      <c r="EP283" s="74" t="e">
        <f t="shared" ca="1" si="225"/>
        <v>#NAME?</v>
      </c>
    </row>
    <row r="284" spans="1:146" hidden="1" x14ac:dyDescent="0.2">
      <c r="A284" s="528" t="e">
        <f ca="1">IF(AND(TRIM($B284)&lt;&gt;"",$E284&lt;&gt;"",$EP284=""),MAX($A$216:A283)+1,"")</f>
        <v>#NAME?</v>
      </c>
      <c r="B284" s="312"/>
      <c r="C284" s="531" t="str">
        <f>IF(ISBLANK(D284)=FALSE,VLOOKUP(D284,Довідники!$B$2:$C$45,2,FALSE),"")</f>
        <v/>
      </c>
      <c r="D284" s="410"/>
      <c r="E284" s="313"/>
      <c r="F284" s="538" t="str">
        <f>_xlfn.CONCAT(IF($X284=Довідники!$E$4,$R$4&amp;",",""),IF($AE284=Довідники!$E$4,$Y$4&amp;",",""),IF($AL284=Довідники!$E$4,$AF$4&amp;",",""),IF($AS284=Довідники!$E$4,$AM$4&amp;",",""),IF($AZ284=Довідники!$E$4,$AT$4&amp;",",""),IF($BG284=Довідники!$E$4,$BA$4&amp;",",""),IF($BN284=Довідники!$E$4,$BH$4&amp;",",""),IF($BU284=Довідники!$E$4,$BO$4&amp;",",""),IF($CB284=Довідники!$E$4,$BV$4&amp;",",""),IF($CI284=Довідники!$E$4,$CC$4&amp;",",""),IF($CP284=Довідники!$E$4,$CJ$4&amp;",",""),IF($CW284=Довідники!$E$4,$CQ$4&amp;",",""),IF($DD284=Довідники!$E$4,$CX$4&amp;",",""),IF($DK284=Довідники!$E$4,$DE$4&amp;",",""))</f>
        <v/>
      </c>
      <c r="G284" s="538" t="str">
        <f>_xlfn.CONCAT(IF($X284=Довідники!$E$3,$R$4&amp;",",""),IF($X284=Довідники!$E$5,$R$4&amp;"*,",""),IF($AE284=Довідники!$E$3,$Y$4&amp;",",""),IF($AE284=Довідники!$E$5,$Y$4&amp;"*,",""),IF($AL284=Довідники!$E$3,$AF$4&amp;",",""),IF($AL284=Довідники!$E$5,$AF$4&amp;"*,",""),IF($AS284=Довідники!$E$3,$AM$4&amp;",",""),IF($AS284=Довідники!$E$5,$AM$4&amp;"*,",""),IF($AZ284=Довідники!$E$3,$AT$4&amp;",",""),IF($AZ284=Довідники!$E$5,$AT$4&amp;"*,",""),IF($BG284=Довідники!$E$3,$BA$4&amp;",",""),IF($BG284=Довідники!$E$5,$BA$4&amp;"*,",""),IF($BN284=Довідники!$E$3,$BH$4&amp;",",""),IF($BN284=Довідники!$E$5,$BH$4&amp;"*,",""),IF($BU284=Довідники!$E$3,$BO$4&amp;",",""),IF($BU284=Довідники!$E$5,$BO$4&amp;"*,",""),IF($CB284=Довідники!$E$3,$BV$4&amp;",",""),IF($CB284=Довідники!$E$5,$BV$4&amp;"*,",""),IF($CI284=Довідники!$E$3,$CC$4&amp;",",""),IF($CI284=Довідники!$E$5,$CC$4&amp;"*,",""),IF($CP284=Довідники!$E$3,$CJ$4&amp;",",""),IF($CP284=Довідники!$E$5,$CJ$4&amp;"*,",""),IF($CW284=Довідники!$E$3,$CQ$4&amp;",",""),IF($CW284=Довідники!$E$5,$CQ$4&amp;"*,",""),IF($DD284=Довідники!$E$3,$CX$4&amp;",",""),IF($DD284=Довідники!$E$5,$CX$4&amp;"*,",""),IF($DK284=Довідники!$E$3,$DE$4&amp;",",""),IF($DK284=Довідники!$E$5,$DE$4&amp;"*,",""))</f>
        <v/>
      </c>
      <c r="H284" s="538" t="str">
        <f>_xlfn.CONCAT(IF($W284=Довідники!$N$4,$R$4&amp;",",""),IF($AD284=Довідники!$N$4,$Y$4&amp;",",""),IF($AK284=Довідники!$N$4,$AF$4&amp;",",""),IF($AR284=Довідники!$N$4,$AM$4&amp;",",""),IF($AY284=Довідники!$N$4,$AT$4&amp;",",""),IF($BF284=Довідники!$N$4,$BA$4&amp;",",""),IF($BM284=Довідники!$N$4,$BH$4&amp;",",""),IF($BT284=Довідники!$N$4,$BO$4&amp;",",""),IF($CA284=Довідники!$N$4,$BV$4&amp;",",""),IF($CH284=Довідники!$N$4,$CC$4&amp;",",""),IF($CO284=Довідники!$N$4,$CJ$4&amp;",",""),IF($CV284=Довідники!$N$4,$CQ$4&amp;",",""),IF($DC284=Довідники!$N$4,$CX$4&amp;",",""),IF($DJ284=Довідники!$N$4,$DE$4&amp;",",""))</f>
        <v/>
      </c>
      <c r="I284" s="538" t="str">
        <f>_xlfn.CONCAT(IF($W284=Довідники!$N$3,$R$4&amp;",",""),IF($AD284=Довідники!$N$3,$Y$4&amp;",",""),IF($AK284=Довідники!$N$3,$AF$4&amp;",",""),IF($AR284=Довідники!$N$3,$AM$4&amp;",",""),IF($AY284=Довідники!$N$3,$AT$4&amp;",",""),IF($BF284=Довідники!$N$3,$BA$4&amp;",",""),IF($BM284=Довідники!$N$3,$BH$4&amp;",",""),IF($BT284=Довідники!$N$3,$BO$4&amp;",",""),IF($CA284=Довідники!$N$3,$BV$4&amp;",",""),IF($CH284=Довідники!$N$3,$CC$4&amp;",",""),IF($CO284=Довідники!$N$3,$CJ$4&amp;",",""),IF($CV284=Довідники!$N$3,$CQ$4&amp;",",""),IF($DC284=Довідники!$N$3,$CX$4&amp;",",""),IF($DJ284=Довідники!$N$3,$DE$4&amp;",",""))</f>
        <v/>
      </c>
      <c r="J284" s="538"/>
      <c r="K284" s="538"/>
      <c r="L284" s="538">
        <f t="shared" ca="1" si="211"/>
        <v>0</v>
      </c>
      <c r="M284" s="539">
        <f t="shared" ca="1" si="212"/>
        <v>0</v>
      </c>
      <c r="N284" s="539">
        <f t="shared" ca="1" si="213"/>
        <v>0</v>
      </c>
      <c r="O284" s="540">
        <f t="shared" ca="1" si="214"/>
        <v>0</v>
      </c>
      <c r="P284" s="541" t="str">
        <f t="shared" si="215"/>
        <v/>
      </c>
      <c r="Q284" s="542" t="str">
        <f>IF(IF(TRIM(P284)="",FALSE,OR($P284&lt;Довідники!$J$8,$P284&gt;Довідники!$K$8)),"!","")</f>
        <v/>
      </c>
      <c r="R284" s="172"/>
      <c r="S284" s="169"/>
      <c r="T284" s="169"/>
      <c r="U284" s="549">
        <f t="shared" si="194"/>
        <v>0</v>
      </c>
      <c r="V284" s="539"/>
      <c r="W284" s="175"/>
      <c r="X284" s="176"/>
      <c r="Y284" s="172"/>
      <c r="Z284" s="169"/>
      <c r="AA284" s="169"/>
      <c r="AB284" s="549">
        <f t="shared" si="195"/>
        <v>0</v>
      </c>
      <c r="AC284" s="539"/>
      <c r="AD284" s="175"/>
      <c r="AE284" s="176"/>
      <c r="AF284" s="172"/>
      <c r="AG284" s="169"/>
      <c r="AH284" s="169"/>
      <c r="AI284" s="549">
        <f t="shared" si="196"/>
        <v>0</v>
      </c>
      <c r="AJ284" s="539"/>
      <c r="AK284" s="175"/>
      <c r="AL284" s="176"/>
      <c r="AM284" s="172"/>
      <c r="AN284" s="169"/>
      <c r="AO284" s="169"/>
      <c r="AP284" s="549">
        <f t="shared" si="197"/>
        <v>0</v>
      </c>
      <c r="AQ284" s="539"/>
      <c r="AR284" s="175"/>
      <c r="AS284" s="176"/>
      <c r="AT284" s="172"/>
      <c r="AU284" s="169"/>
      <c r="AV284" s="169"/>
      <c r="AW284" s="549">
        <f t="shared" si="198"/>
        <v>0</v>
      </c>
      <c r="AX284" s="539"/>
      <c r="AY284" s="175"/>
      <c r="AZ284" s="176"/>
      <c r="BA284" s="172"/>
      <c r="BB284" s="169"/>
      <c r="BC284" s="169"/>
      <c r="BD284" s="549">
        <f t="shared" si="199"/>
        <v>0</v>
      </c>
      <c r="BE284" s="539"/>
      <c r="BF284" s="175"/>
      <c r="BG284" s="176"/>
      <c r="BH284" s="172"/>
      <c r="BI284" s="169"/>
      <c r="BJ284" s="169"/>
      <c r="BK284" s="549">
        <f t="shared" si="200"/>
        <v>0</v>
      </c>
      <c r="BL284" s="539"/>
      <c r="BM284" s="175"/>
      <c r="BN284" s="176"/>
      <c r="BO284" s="172"/>
      <c r="BP284" s="169"/>
      <c r="BQ284" s="169"/>
      <c r="BR284" s="549">
        <f t="shared" si="201"/>
        <v>0</v>
      </c>
      <c r="BS284" s="539"/>
      <c r="BT284" s="175"/>
      <c r="BU284" s="176"/>
      <c r="BV284" s="172"/>
      <c r="BW284" s="169"/>
      <c r="BX284" s="169"/>
      <c r="BY284" s="549">
        <f t="shared" si="202"/>
        <v>0</v>
      </c>
      <c r="BZ284" s="539"/>
      <c r="CA284" s="175"/>
      <c r="CB284" s="176"/>
      <c r="CC284" s="172"/>
      <c r="CD284" s="169"/>
      <c r="CE284" s="169"/>
      <c r="CF284" s="549">
        <f t="shared" si="203"/>
        <v>0</v>
      </c>
      <c r="CG284" s="539"/>
      <c r="CH284" s="175"/>
      <c r="CI284" s="176"/>
      <c r="CJ284" s="172"/>
      <c r="CK284" s="169"/>
      <c r="CL284" s="169"/>
      <c r="CM284" s="549">
        <f t="shared" si="204"/>
        <v>0</v>
      </c>
      <c r="CN284" s="539"/>
      <c r="CO284" s="175"/>
      <c r="CP284" s="176"/>
      <c r="CQ284" s="172"/>
      <c r="CR284" s="169"/>
      <c r="CS284" s="169"/>
      <c r="CT284" s="549">
        <f t="shared" si="205"/>
        <v>0</v>
      </c>
      <c r="CU284" s="539"/>
      <c r="CV284" s="175"/>
      <c r="CW284" s="176"/>
      <c r="CX284" s="361"/>
      <c r="CY284" s="108"/>
      <c r="CZ284" s="108"/>
      <c r="DA284" s="549">
        <f t="shared" si="206"/>
        <v>0</v>
      </c>
      <c r="DB284" s="539"/>
      <c r="DC284" s="439"/>
      <c r="DD284" s="439"/>
      <c r="DE284" s="108"/>
      <c r="DF284" s="108"/>
      <c r="DG284" s="108"/>
      <c r="DH284" s="549">
        <f t="shared" si="207"/>
        <v>0</v>
      </c>
      <c r="DI284" s="539"/>
      <c r="DJ284" s="439"/>
      <c r="DK284" s="440"/>
      <c r="DL284" s="555">
        <f t="shared" ca="1" si="226"/>
        <v>0</v>
      </c>
      <c r="DM284" s="539">
        <f>DN284*Довідники!$H$2</f>
        <v>0</v>
      </c>
      <c r="DN284" s="549">
        <f t="shared" si="208"/>
        <v>0</v>
      </c>
      <c r="DO284" s="541" t="str">
        <f t="shared" si="209"/>
        <v xml:space="preserve"> </v>
      </c>
      <c r="DP284" s="556" t="str">
        <f>IF(OR(DO284&lt;Довідники!$J$3, DO284&gt;Довідники!$K$3), "!", "")</f>
        <v>!</v>
      </c>
      <c r="DQ284" s="557"/>
      <c r="DR284" s="558" t="str">
        <f t="shared" si="210"/>
        <v/>
      </c>
      <c r="DS284" s="528"/>
      <c r="DT284" s="555"/>
      <c r="DU284" s="539"/>
      <c r="DV284" s="539"/>
      <c r="DW284" s="540"/>
      <c r="DX284" s="557"/>
      <c r="DY284" s="568"/>
      <c r="DZ284" s="569"/>
      <c r="EA284" s="570"/>
      <c r="ED284" s="91" t="e">
        <f t="shared" ca="1" si="216"/>
        <v>#NAME?</v>
      </c>
      <c r="EE284" s="91" t="e">
        <f t="shared" ca="1" si="217"/>
        <v>#NAME?</v>
      </c>
      <c r="EF284" s="91" t="e">
        <f t="shared" ca="1" si="218"/>
        <v>#NAME?</v>
      </c>
      <c r="EG284" s="91" t="e">
        <f t="shared" ca="1" si="219"/>
        <v>#NAME?</v>
      </c>
      <c r="EH284" s="91" t="e">
        <f t="shared" ca="1" si="220"/>
        <v>#NAME?</v>
      </c>
      <c r="EI284" s="91" t="e">
        <f t="shared" ca="1" si="221"/>
        <v>#NAME?</v>
      </c>
      <c r="EJ284" s="91" t="e">
        <f t="shared" ca="1" si="222"/>
        <v>#NAME?</v>
      </c>
      <c r="EL284" s="207" t="str">
        <f t="shared" ca="1" si="193"/>
        <v/>
      </c>
      <c r="EM284" s="91" t="str">
        <f t="shared" si="223"/>
        <v/>
      </c>
      <c r="EN284" s="91" t="str" cm="1">
        <f t="array" ref="EN284">IF(OR(SUM(ISTEXT(R284:T284)*1,ISNUMBER(W284:X284)*1)&gt;0,SUM(ISTEXT(Y284:AA284)*1,ISNUMBER(AD284:AE284)*1)&gt;0,SUM(ISTEXT(AF284:AH284)*1,ISNUMBER(AK284:AL284)*1)&gt;0,SUM(ISTEXT(AM284:AO284)*1,ISNUMBER(AR284:AS284)*1)&gt;0,SUM(ISTEXT(AT284:AV284)*1,ISNUMBER(AY284:AZ284)*1)&gt;0,SUM(ISTEXT(BA284:BC284)*1,ISNUMBER(BF284:BG284)*1)&gt;0,SUM(ISTEXT(BH284:BJ284)*1,ISNUMBER(BM284:BN284)*1)&gt;0,SUM(ISTEXT(BO284:BQ284)*1,ISNUMBER(BT284:BU284)*1)&gt;0,SUM(ISTEXT(BV284:BX284)*1,ISNUMBER(CA284:CB284)*1)&gt;0,SUM(ISTEXT(CC284:CE284)*1,ISNUMBER(CH284:CI284)*1)&gt;0,SUM(ISTEXT(CJ284:CL284)*1,ISNUMBER(CO284:CP284)*1)&gt;0,SUM(ISTEXT(CQ284:CS284)*1,ISNUMBER(CV284:CW284)*1)&gt;0),"!","")</f>
        <v/>
      </c>
      <c r="EO284" s="91" t="e">
        <f t="shared" ca="1" si="224"/>
        <v>#NAME?</v>
      </c>
      <c r="EP284" s="74" t="e">
        <f t="shared" ca="1" si="225"/>
        <v>#NAME?</v>
      </c>
    </row>
    <row r="285" spans="1:146" hidden="1" x14ac:dyDescent="0.2">
      <c r="A285" s="528" t="e">
        <f ca="1">IF(AND(TRIM($B285)&lt;&gt;"",$E285&lt;&gt;"",$EP285=""),MAX($A$216:A284)+1,"")</f>
        <v>#NAME?</v>
      </c>
      <c r="B285" s="312"/>
      <c r="C285" s="531" t="str">
        <f>IF(ISBLANK(D285)=FALSE,VLOOKUP(D285,Довідники!$B$2:$C$45,2,FALSE),"")</f>
        <v/>
      </c>
      <c r="D285" s="410"/>
      <c r="E285" s="313"/>
      <c r="F285" s="538" t="str">
        <f>_xlfn.CONCAT(IF($X285=Довідники!$E$4,$R$4&amp;",",""),IF($AE285=Довідники!$E$4,$Y$4&amp;",",""),IF($AL285=Довідники!$E$4,$AF$4&amp;",",""),IF($AS285=Довідники!$E$4,$AM$4&amp;",",""),IF($AZ285=Довідники!$E$4,$AT$4&amp;",",""),IF($BG285=Довідники!$E$4,$BA$4&amp;",",""),IF($BN285=Довідники!$E$4,$BH$4&amp;",",""),IF($BU285=Довідники!$E$4,$BO$4&amp;",",""),IF($CB285=Довідники!$E$4,$BV$4&amp;",",""),IF($CI285=Довідники!$E$4,$CC$4&amp;",",""),IF($CP285=Довідники!$E$4,$CJ$4&amp;",",""),IF($CW285=Довідники!$E$4,$CQ$4&amp;",",""),IF($DD285=Довідники!$E$4,$CX$4&amp;",",""),IF($DK285=Довідники!$E$4,$DE$4&amp;",",""))</f>
        <v/>
      </c>
      <c r="G285" s="538" t="str">
        <f>_xlfn.CONCAT(IF($X285=Довідники!$E$3,$R$4&amp;",",""),IF($X285=Довідники!$E$5,$R$4&amp;"*,",""),IF($AE285=Довідники!$E$3,$Y$4&amp;",",""),IF($AE285=Довідники!$E$5,$Y$4&amp;"*,",""),IF($AL285=Довідники!$E$3,$AF$4&amp;",",""),IF($AL285=Довідники!$E$5,$AF$4&amp;"*,",""),IF($AS285=Довідники!$E$3,$AM$4&amp;",",""),IF($AS285=Довідники!$E$5,$AM$4&amp;"*,",""),IF($AZ285=Довідники!$E$3,$AT$4&amp;",",""),IF($AZ285=Довідники!$E$5,$AT$4&amp;"*,",""),IF($BG285=Довідники!$E$3,$BA$4&amp;",",""),IF($BG285=Довідники!$E$5,$BA$4&amp;"*,",""),IF($BN285=Довідники!$E$3,$BH$4&amp;",",""),IF($BN285=Довідники!$E$5,$BH$4&amp;"*,",""),IF($BU285=Довідники!$E$3,$BO$4&amp;",",""),IF($BU285=Довідники!$E$5,$BO$4&amp;"*,",""),IF($CB285=Довідники!$E$3,$BV$4&amp;",",""),IF($CB285=Довідники!$E$5,$BV$4&amp;"*,",""),IF($CI285=Довідники!$E$3,$CC$4&amp;",",""),IF($CI285=Довідники!$E$5,$CC$4&amp;"*,",""),IF($CP285=Довідники!$E$3,$CJ$4&amp;",",""),IF($CP285=Довідники!$E$5,$CJ$4&amp;"*,",""),IF($CW285=Довідники!$E$3,$CQ$4&amp;",",""),IF($CW285=Довідники!$E$5,$CQ$4&amp;"*,",""),IF($DD285=Довідники!$E$3,$CX$4&amp;",",""),IF($DD285=Довідники!$E$5,$CX$4&amp;"*,",""),IF($DK285=Довідники!$E$3,$DE$4&amp;",",""),IF($DK285=Довідники!$E$5,$DE$4&amp;"*,",""))</f>
        <v/>
      </c>
      <c r="H285" s="538" t="str">
        <f>_xlfn.CONCAT(IF($W285=Довідники!$N$4,$R$4&amp;",",""),IF($AD285=Довідники!$N$4,$Y$4&amp;",",""),IF($AK285=Довідники!$N$4,$AF$4&amp;",",""),IF($AR285=Довідники!$N$4,$AM$4&amp;",",""),IF($AY285=Довідники!$N$4,$AT$4&amp;",",""),IF($BF285=Довідники!$N$4,$BA$4&amp;",",""),IF($BM285=Довідники!$N$4,$BH$4&amp;",",""),IF($BT285=Довідники!$N$4,$BO$4&amp;",",""),IF($CA285=Довідники!$N$4,$BV$4&amp;",",""),IF($CH285=Довідники!$N$4,$CC$4&amp;",",""),IF($CO285=Довідники!$N$4,$CJ$4&amp;",",""),IF($CV285=Довідники!$N$4,$CQ$4&amp;",",""),IF($DC285=Довідники!$N$4,$CX$4&amp;",",""),IF($DJ285=Довідники!$N$4,$DE$4&amp;",",""))</f>
        <v/>
      </c>
      <c r="I285" s="538" t="str">
        <f>_xlfn.CONCAT(IF($W285=Довідники!$N$3,$R$4&amp;",",""),IF($AD285=Довідники!$N$3,$Y$4&amp;",",""),IF($AK285=Довідники!$N$3,$AF$4&amp;",",""),IF($AR285=Довідники!$N$3,$AM$4&amp;",",""),IF($AY285=Довідники!$N$3,$AT$4&amp;",",""),IF($BF285=Довідники!$N$3,$BA$4&amp;",",""),IF($BM285=Довідники!$N$3,$BH$4&amp;",",""),IF($BT285=Довідники!$N$3,$BO$4&amp;",",""),IF($CA285=Довідники!$N$3,$BV$4&amp;",",""),IF($CH285=Довідники!$N$3,$CC$4&amp;",",""),IF($CO285=Довідники!$N$3,$CJ$4&amp;",",""),IF($CV285=Довідники!$N$3,$CQ$4&amp;",",""),IF($DC285=Довідники!$N$3,$CX$4&amp;",",""),IF($DJ285=Довідники!$N$3,$DE$4&amp;",",""))</f>
        <v/>
      </c>
      <c r="J285" s="538"/>
      <c r="K285" s="538"/>
      <c r="L285" s="538">
        <f t="shared" ca="1" si="211"/>
        <v>0</v>
      </c>
      <c r="M285" s="539">
        <f t="shared" ca="1" si="212"/>
        <v>0</v>
      </c>
      <c r="N285" s="539">
        <f t="shared" ca="1" si="213"/>
        <v>0</v>
      </c>
      <c r="O285" s="540">
        <f t="shared" ca="1" si="214"/>
        <v>0</v>
      </c>
      <c r="P285" s="541" t="str">
        <f t="shared" si="215"/>
        <v/>
      </c>
      <c r="Q285" s="542" t="str">
        <f>IF(IF(TRIM(P285)="",FALSE,OR($P285&lt;Довідники!$J$8,$P285&gt;Довідники!$K$8)),"!","")</f>
        <v/>
      </c>
      <c r="R285" s="172"/>
      <c r="S285" s="169"/>
      <c r="T285" s="169"/>
      <c r="U285" s="549">
        <f t="shared" si="194"/>
        <v>0</v>
      </c>
      <c r="V285" s="539"/>
      <c r="W285" s="175"/>
      <c r="X285" s="176"/>
      <c r="Y285" s="172"/>
      <c r="Z285" s="169"/>
      <c r="AA285" s="169"/>
      <c r="AB285" s="549">
        <f t="shared" si="195"/>
        <v>0</v>
      </c>
      <c r="AC285" s="539"/>
      <c r="AD285" s="175"/>
      <c r="AE285" s="176"/>
      <c r="AF285" s="172"/>
      <c r="AG285" s="169"/>
      <c r="AH285" s="169"/>
      <c r="AI285" s="549">
        <f t="shared" si="196"/>
        <v>0</v>
      </c>
      <c r="AJ285" s="539"/>
      <c r="AK285" s="175"/>
      <c r="AL285" s="176"/>
      <c r="AM285" s="172"/>
      <c r="AN285" s="169"/>
      <c r="AO285" s="169"/>
      <c r="AP285" s="549">
        <f t="shared" si="197"/>
        <v>0</v>
      </c>
      <c r="AQ285" s="539"/>
      <c r="AR285" s="175"/>
      <c r="AS285" s="176"/>
      <c r="AT285" s="172"/>
      <c r="AU285" s="169"/>
      <c r="AV285" s="169"/>
      <c r="AW285" s="549">
        <f t="shared" si="198"/>
        <v>0</v>
      </c>
      <c r="AX285" s="539"/>
      <c r="AY285" s="175"/>
      <c r="AZ285" s="176"/>
      <c r="BA285" s="172"/>
      <c r="BB285" s="169"/>
      <c r="BC285" s="169"/>
      <c r="BD285" s="549">
        <f t="shared" si="199"/>
        <v>0</v>
      </c>
      <c r="BE285" s="539"/>
      <c r="BF285" s="175"/>
      <c r="BG285" s="176"/>
      <c r="BH285" s="172"/>
      <c r="BI285" s="169"/>
      <c r="BJ285" s="169"/>
      <c r="BK285" s="549">
        <f t="shared" si="200"/>
        <v>0</v>
      </c>
      <c r="BL285" s="539"/>
      <c r="BM285" s="175"/>
      <c r="BN285" s="176"/>
      <c r="BO285" s="172"/>
      <c r="BP285" s="169"/>
      <c r="BQ285" s="169"/>
      <c r="BR285" s="549">
        <f t="shared" si="201"/>
        <v>0</v>
      </c>
      <c r="BS285" s="539"/>
      <c r="BT285" s="175"/>
      <c r="BU285" s="176"/>
      <c r="BV285" s="172"/>
      <c r="BW285" s="169"/>
      <c r="BX285" s="169"/>
      <c r="BY285" s="549">
        <f t="shared" si="202"/>
        <v>0</v>
      </c>
      <c r="BZ285" s="539"/>
      <c r="CA285" s="175"/>
      <c r="CB285" s="176"/>
      <c r="CC285" s="172"/>
      <c r="CD285" s="169"/>
      <c r="CE285" s="169"/>
      <c r="CF285" s="549">
        <f t="shared" si="203"/>
        <v>0</v>
      </c>
      <c r="CG285" s="539"/>
      <c r="CH285" s="175"/>
      <c r="CI285" s="176"/>
      <c r="CJ285" s="172"/>
      <c r="CK285" s="169"/>
      <c r="CL285" s="169"/>
      <c r="CM285" s="549">
        <f t="shared" si="204"/>
        <v>0</v>
      </c>
      <c r="CN285" s="539"/>
      <c r="CO285" s="175"/>
      <c r="CP285" s="176"/>
      <c r="CQ285" s="172"/>
      <c r="CR285" s="169"/>
      <c r="CS285" s="169"/>
      <c r="CT285" s="549">
        <f t="shared" si="205"/>
        <v>0</v>
      </c>
      <c r="CU285" s="539"/>
      <c r="CV285" s="175"/>
      <c r="CW285" s="176"/>
      <c r="CX285" s="361"/>
      <c r="CY285" s="108"/>
      <c r="CZ285" s="108"/>
      <c r="DA285" s="549">
        <f t="shared" si="206"/>
        <v>0</v>
      </c>
      <c r="DB285" s="539"/>
      <c r="DC285" s="439"/>
      <c r="DD285" s="439"/>
      <c r="DE285" s="108"/>
      <c r="DF285" s="108"/>
      <c r="DG285" s="108"/>
      <c r="DH285" s="549">
        <f t="shared" si="207"/>
        <v>0</v>
      </c>
      <c r="DI285" s="539"/>
      <c r="DJ285" s="439"/>
      <c r="DK285" s="440"/>
      <c r="DL285" s="555">
        <f t="shared" ca="1" si="226"/>
        <v>0</v>
      </c>
      <c r="DM285" s="539">
        <f>DN285*Довідники!$H$2</f>
        <v>0</v>
      </c>
      <c r="DN285" s="549">
        <f t="shared" si="208"/>
        <v>0</v>
      </c>
      <c r="DO285" s="541" t="str">
        <f t="shared" si="209"/>
        <v xml:space="preserve"> </v>
      </c>
      <c r="DP285" s="556" t="str">
        <f>IF(OR(DO285&lt;Довідники!$J$3, DO285&gt;Довідники!$K$3), "!", "")</f>
        <v>!</v>
      </c>
      <c r="DQ285" s="557"/>
      <c r="DR285" s="558" t="str">
        <f t="shared" si="210"/>
        <v/>
      </c>
      <c r="DS285" s="528"/>
      <c r="DT285" s="555"/>
      <c r="DU285" s="539"/>
      <c r="DV285" s="539"/>
      <c r="DW285" s="540"/>
      <c r="DX285" s="557"/>
      <c r="DY285" s="568"/>
      <c r="DZ285" s="569"/>
      <c r="EA285" s="570"/>
      <c r="ED285" s="91" t="e">
        <f t="shared" ca="1" si="216"/>
        <v>#NAME?</v>
      </c>
      <c r="EE285" s="91" t="e">
        <f t="shared" ca="1" si="217"/>
        <v>#NAME?</v>
      </c>
      <c r="EF285" s="91" t="e">
        <f t="shared" ca="1" si="218"/>
        <v>#NAME?</v>
      </c>
      <c r="EG285" s="91" t="e">
        <f t="shared" ca="1" si="219"/>
        <v>#NAME?</v>
      </c>
      <c r="EH285" s="91" t="e">
        <f t="shared" ca="1" si="220"/>
        <v>#NAME?</v>
      </c>
      <c r="EI285" s="91" t="e">
        <f t="shared" ca="1" si="221"/>
        <v>#NAME?</v>
      </c>
      <c r="EJ285" s="91" t="e">
        <f t="shared" ca="1" si="222"/>
        <v>#NAME?</v>
      </c>
      <c r="EL285" s="207" t="str">
        <f t="shared" ca="1" si="193"/>
        <v/>
      </c>
      <c r="EM285" s="91" t="str">
        <f t="shared" si="223"/>
        <v/>
      </c>
      <c r="EN285" s="91" t="str" cm="1">
        <f t="array" ref="EN285">IF(OR(SUM(ISTEXT(R285:T285)*1,ISNUMBER(W285:X285)*1)&gt;0,SUM(ISTEXT(Y285:AA285)*1,ISNUMBER(AD285:AE285)*1)&gt;0,SUM(ISTEXT(AF285:AH285)*1,ISNUMBER(AK285:AL285)*1)&gt;0,SUM(ISTEXT(AM285:AO285)*1,ISNUMBER(AR285:AS285)*1)&gt;0,SUM(ISTEXT(AT285:AV285)*1,ISNUMBER(AY285:AZ285)*1)&gt;0,SUM(ISTEXT(BA285:BC285)*1,ISNUMBER(BF285:BG285)*1)&gt;0,SUM(ISTEXT(BH285:BJ285)*1,ISNUMBER(BM285:BN285)*1)&gt;0,SUM(ISTEXT(BO285:BQ285)*1,ISNUMBER(BT285:BU285)*1)&gt;0,SUM(ISTEXT(BV285:BX285)*1,ISNUMBER(CA285:CB285)*1)&gt;0,SUM(ISTEXT(CC285:CE285)*1,ISNUMBER(CH285:CI285)*1)&gt;0,SUM(ISTEXT(CJ285:CL285)*1,ISNUMBER(CO285:CP285)*1)&gt;0,SUM(ISTEXT(CQ285:CS285)*1,ISNUMBER(CV285:CW285)*1)&gt;0),"!","")</f>
        <v/>
      </c>
      <c r="EO285" s="91" t="e">
        <f t="shared" ca="1" si="224"/>
        <v>#NAME?</v>
      </c>
      <c r="EP285" s="74" t="e">
        <f t="shared" ca="1" si="225"/>
        <v>#NAME?</v>
      </c>
    </row>
    <row r="286" spans="1:146" hidden="1" x14ac:dyDescent="0.2">
      <c r="A286" s="528" t="e">
        <f ca="1">IF(AND(TRIM($B286)&lt;&gt;"",$E286&lt;&gt;"",$EP286=""),MAX($A$216:A285)+1,"")</f>
        <v>#NAME?</v>
      </c>
      <c r="B286" s="312"/>
      <c r="C286" s="531" t="str">
        <f>IF(ISBLANK(D286)=FALSE,VLOOKUP(D286,Довідники!$B$2:$C$45,2,FALSE),"")</f>
        <v/>
      </c>
      <c r="D286" s="410"/>
      <c r="E286" s="313"/>
      <c r="F286" s="538" t="str">
        <f>_xlfn.CONCAT(IF($X286=Довідники!$E$4,$R$4&amp;",",""),IF($AE286=Довідники!$E$4,$Y$4&amp;",",""),IF($AL286=Довідники!$E$4,$AF$4&amp;",",""),IF($AS286=Довідники!$E$4,$AM$4&amp;",",""),IF($AZ286=Довідники!$E$4,$AT$4&amp;",",""),IF($BG286=Довідники!$E$4,$BA$4&amp;",",""),IF($BN286=Довідники!$E$4,$BH$4&amp;",",""),IF($BU286=Довідники!$E$4,$BO$4&amp;",",""),IF($CB286=Довідники!$E$4,$BV$4&amp;",",""),IF($CI286=Довідники!$E$4,$CC$4&amp;",",""),IF($CP286=Довідники!$E$4,$CJ$4&amp;",",""),IF($CW286=Довідники!$E$4,$CQ$4&amp;",",""),IF($DD286=Довідники!$E$4,$CX$4&amp;",",""),IF($DK286=Довідники!$E$4,$DE$4&amp;",",""))</f>
        <v/>
      </c>
      <c r="G286" s="538" t="str">
        <f>_xlfn.CONCAT(IF($X286=Довідники!$E$3,$R$4&amp;",",""),IF($X286=Довідники!$E$5,$R$4&amp;"*,",""),IF($AE286=Довідники!$E$3,$Y$4&amp;",",""),IF($AE286=Довідники!$E$5,$Y$4&amp;"*,",""),IF($AL286=Довідники!$E$3,$AF$4&amp;",",""),IF($AL286=Довідники!$E$5,$AF$4&amp;"*,",""),IF($AS286=Довідники!$E$3,$AM$4&amp;",",""),IF($AS286=Довідники!$E$5,$AM$4&amp;"*,",""),IF($AZ286=Довідники!$E$3,$AT$4&amp;",",""),IF($AZ286=Довідники!$E$5,$AT$4&amp;"*,",""),IF($BG286=Довідники!$E$3,$BA$4&amp;",",""),IF($BG286=Довідники!$E$5,$BA$4&amp;"*,",""),IF($BN286=Довідники!$E$3,$BH$4&amp;",",""),IF($BN286=Довідники!$E$5,$BH$4&amp;"*,",""),IF($BU286=Довідники!$E$3,$BO$4&amp;",",""),IF($BU286=Довідники!$E$5,$BO$4&amp;"*,",""),IF($CB286=Довідники!$E$3,$BV$4&amp;",",""),IF($CB286=Довідники!$E$5,$BV$4&amp;"*,",""),IF($CI286=Довідники!$E$3,$CC$4&amp;",",""),IF($CI286=Довідники!$E$5,$CC$4&amp;"*,",""),IF($CP286=Довідники!$E$3,$CJ$4&amp;",",""),IF($CP286=Довідники!$E$5,$CJ$4&amp;"*,",""),IF($CW286=Довідники!$E$3,$CQ$4&amp;",",""),IF($CW286=Довідники!$E$5,$CQ$4&amp;"*,",""),IF($DD286=Довідники!$E$3,$CX$4&amp;",",""),IF($DD286=Довідники!$E$5,$CX$4&amp;"*,",""),IF($DK286=Довідники!$E$3,$DE$4&amp;",",""),IF($DK286=Довідники!$E$5,$DE$4&amp;"*,",""))</f>
        <v/>
      </c>
      <c r="H286" s="538" t="str">
        <f>_xlfn.CONCAT(IF($W286=Довідники!$N$4,$R$4&amp;",",""),IF($AD286=Довідники!$N$4,$Y$4&amp;",",""),IF($AK286=Довідники!$N$4,$AF$4&amp;",",""),IF($AR286=Довідники!$N$4,$AM$4&amp;",",""),IF($AY286=Довідники!$N$4,$AT$4&amp;",",""),IF($BF286=Довідники!$N$4,$BA$4&amp;",",""),IF($BM286=Довідники!$N$4,$BH$4&amp;",",""),IF($BT286=Довідники!$N$4,$BO$4&amp;",",""),IF($CA286=Довідники!$N$4,$BV$4&amp;",",""),IF($CH286=Довідники!$N$4,$CC$4&amp;",",""),IF($CO286=Довідники!$N$4,$CJ$4&amp;",",""),IF($CV286=Довідники!$N$4,$CQ$4&amp;",",""),IF($DC286=Довідники!$N$4,$CX$4&amp;",",""),IF($DJ286=Довідники!$N$4,$DE$4&amp;",",""))</f>
        <v/>
      </c>
      <c r="I286" s="538" t="str">
        <f>_xlfn.CONCAT(IF($W286=Довідники!$N$3,$R$4&amp;",",""),IF($AD286=Довідники!$N$3,$Y$4&amp;",",""),IF($AK286=Довідники!$N$3,$AF$4&amp;",",""),IF($AR286=Довідники!$N$3,$AM$4&amp;",",""),IF($AY286=Довідники!$N$3,$AT$4&amp;",",""),IF($BF286=Довідники!$N$3,$BA$4&amp;",",""),IF($BM286=Довідники!$N$3,$BH$4&amp;",",""),IF($BT286=Довідники!$N$3,$BO$4&amp;",",""),IF($CA286=Довідники!$N$3,$BV$4&amp;",",""),IF($CH286=Довідники!$N$3,$CC$4&amp;",",""),IF($CO286=Довідники!$N$3,$CJ$4&amp;",",""),IF($CV286=Довідники!$N$3,$CQ$4&amp;",",""),IF($DC286=Довідники!$N$3,$CX$4&amp;",",""),IF($DJ286=Довідники!$N$3,$DE$4&amp;",",""))</f>
        <v/>
      </c>
      <c r="J286" s="538"/>
      <c r="K286" s="538"/>
      <c r="L286" s="538">
        <f t="shared" ca="1" si="211"/>
        <v>0</v>
      </c>
      <c r="M286" s="539">
        <f t="shared" ca="1" si="212"/>
        <v>0</v>
      </c>
      <c r="N286" s="539">
        <f t="shared" ca="1" si="213"/>
        <v>0</v>
      </c>
      <c r="O286" s="540">
        <f t="shared" ca="1" si="214"/>
        <v>0</v>
      </c>
      <c r="P286" s="541" t="str">
        <f t="shared" si="215"/>
        <v/>
      </c>
      <c r="Q286" s="542" t="str">
        <f>IF(IF(TRIM(P286)="",FALSE,OR($P286&lt;Довідники!$J$8,$P286&gt;Довідники!$K$8)),"!","")</f>
        <v/>
      </c>
      <c r="R286" s="172"/>
      <c r="S286" s="169"/>
      <c r="T286" s="169"/>
      <c r="U286" s="549">
        <f t="shared" si="194"/>
        <v>0</v>
      </c>
      <c r="V286" s="539"/>
      <c r="W286" s="175"/>
      <c r="X286" s="176"/>
      <c r="Y286" s="172"/>
      <c r="Z286" s="169"/>
      <c r="AA286" s="169"/>
      <c r="AB286" s="549">
        <f t="shared" si="195"/>
        <v>0</v>
      </c>
      <c r="AC286" s="539"/>
      <c r="AD286" s="175"/>
      <c r="AE286" s="176"/>
      <c r="AF286" s="172"/>
      <c r="AG286" s="169"/>
      <c r="AH286" s="169"/>
      <c r="AI286" s="549">
        <f t="shared" si="196"/>
        <v>0</v>
      </c>
      <c r="AJ286" s="539"/>
      <c r="AK286" s="175"/>
      <c r="AL286" s="176"/>
      <c r="AM286" s="172"/>
      <c r="AN286" s="169"/>
      <c r="AO286" s="169"/>
      <c r="AP286" s="549">
        <f t="shared" si="197"/>
        <v>0</v>
      </c>
      <c r="AQ286" s="539"/>
      <c r="AR286" s="175"/>
      <c r="AS286" s="176"/>
      <c r="AT286" s="172"/>
      <c r="AU286" s="169"/>
      <c r="AV286" s="169"/>
      <c r="AW286" s="549">
        <f t="shared" si="198"/>
        <v>0</v>
      </c>
      <c r="AX286" s="539"/>
      <c r="AY286" s="175"/>
      <c r="AZ286" s="176"/>
      <c r="BA286" s="172"/>
      <c r="BB286" s="169"/>
      <c r="BC286" s="169"/>
      <c r="BD286" s="549">
        <f t="shared" si="199"/>
        <v>0</v>
      </c>
      <c r="BE286" s="539"/>
      <c r="BF286" s="175"/>
      <c r="BG286" s="176"/>
      <c r="BH286" s="172"/>
      <c r="BI286" s="169"/>
      <c r="BJ286" s="169"/>
      <c r="BK286" s="549">
        <f t="shared" si="200"/>
        <v>0</v>
      </c>
      <c r="BL286" s="539"/>
      <c r="BM286" s="175"/>
      <c r="BN286" s="176"/>
      <c r="BO286" s="172"/>
      <c r="BP286" s="169"/>
      <c r="BQ286" s="169"/>
      <c r="BR286" s="549">
        <f t="shared" si="201"/>
        <v>0</v>
      </c>
      <c r="BS286" s="539"/>
      <c r="BT286" s="175"/>
      <c r="BU286" s="176"/>
      <c r="BV286" s="172"/>
      <c r="BW286" s="169"/>
      <c r="BX286" s="169"/>
      <c r="BY286" s="549">
        <f t="shared" si="202"/>
        <v>0</v>
      </c>
      <c r="BZ286" s="539"/>
      <c r="CA286" s="175"/>
      <c r="CB286" s="176"/>
      <c r="CC286" s="172"/>
      <c r="CD286" s="169"/>
      <c r="CE286" s="169"/>
      <c r="CF286" s="549">
        <f t="shared" si="203"/>
        <v>0</v>
      </c>
      <c r="CG286" s="539"/>
      <c r="CH286" s="175"/>
      <c r="CI286" s="176"/>
      <c r="CJ286" s="172"/>
      <c r="CK286" s="169"/>
      <c r="CL286" s="169"/>
      <c r="CM286" s="549">
        <f t="shared" si="204"/>
        <v>0</v>
      </c>
      <c r="CN286" s="539"/>
      <c r="CO286" s="175"/>
      <c r="CP286" s="176"/>
      <c r="CQ286" s="172"/>
      <c r="CR286" s="169"/>
      <c r="CS286" s="169"/>
      <c r="CT286" s="549">
        <f t="shared" si="205"/>
        <v>0</v>
      </c>
      <c r="CU286" s="539"/>
      <c r="CV286" s="175"/>
      <c r="CW286" s="176"/>
      <c r="CX286" s="361"/>
      <c r="CY286" s="108"/>
      <c r="CZ286" s="108"/>
      <c r="DA286" s="549">
        <f t="shared" si="206"/>
        <v>0</v>
      </c>
      <c r="DB286" s="539"/>
      <c r="DC286" s="439"/>
      <c r="DD286" s="439"/>
      <c r="DE286" s="108"/>
      <c r="DF286" s="108"/>
      <c r="DG286" s="108"/>
      <c r="DH286" s="549">
        <f t="shared" si="207"/>
        <v>0</v>
      </c>
      <c r="DI286" s="539"/>
      <c r="DJ286" s="439"/>
      <c r="DK286" s="440"/>
      <c r="DL286" s="555">
        <f t="shared" ca="1" si="226"/>
        <v>0</v>
      </c>
      <c r="DM286" s="539">
        <f>DN286*Довідники!$H$2</f>
        <v>0</v>
      </c>
      <c r="DN286" s="549">
        <f t="shared" si="208"/>
        <v>0</v>
      </c>
      <c r="DO286" s="541" t="str">
        <f t="shared" si="209"/>
        <v xml:space="preserve"> </v>
      </c>
      <c r="DP286" s="556" t="str">
        <f>IF(OR(DO286&lt;Довідники!$J$3, DO286&gt;Довідники!$K$3), "!", "")</f>
        <v>!</v>
      </c>
      <c r="DQ286" s="557"/>
      <c r="DR286" s="558" t="str">
        <f t="shared" si="210"/>
        <v/>
      </c>
      <c r="DS286" s="528"/>
      <c r="DT286" s="555"/>
      <c r="DU286" s="539"/>
      <c r="DV286" s="539"/>
      <c r="DW286" s="540"/>
      <c r="DX286" s="557"/>
      <c r="DY286" s="568"/>
      <c r="DZ286" s="569"/>
      <c r="EA286" s="570"/>
      <c r="ED286" s="91" t="e">
        <f t="shared" ca="1" si="216"/>
        <v>#NAME?</v>
      </c>
      <c r="EE286" s="91" t="e">
        <f t="shared" ca="1" si="217"/>
        <v>#NAME?</v>
      </c>
      <c r="EF286" s="91" t="e">
        <f t="shared" ca="1" si="218"/>
        <v>#NAME?</v>
      </c>
      <c r="EG286" s="91" t="e">
        <f t="shared" ca="1" si="219"/>
        <v>#NAME?</v>
      </c>
      <c r="EH286" s="91" t="e">
        <f t="shared" ca="1" si="220"/>
        <v>#NAME?</v>
      </c>
      <c r="EI286" s="91" t="e">
        <f t="shared" ca="1" si="221"/>
        <v>#NAME?</v>
      </c>
      <c r="EJ286" s="91" t="e">
        <f t="shared" ca="1" si="222"/>
        <v>#NAME?</v>
      </c>
      <c r="EL286" s="207" t="str">
        <f t="shared" ca="1" si="193"/>
        <v/>
      </c>
      <c r="EM286" s="91" t="str">
        <f t="shared" si="223"/>
        <v/>
      </c>
      <c r="EN286" s="91" t="str" cm="1">
        <f t="array" ref="EN286">IF(OR(SUM(ISTEXT(R286:T286)*1,ISNUMBER(W286:X286)*1)&gt;0,SUM(ISTEXT(Y286:AA286)*1,ISNUMBER(AD286:AE286)*1)&gt;0,SUM(ISTEXT(AF286:AH286)*1,ISNUMBER(AK286:AL286)*1)&gt;0,SUM(ISTEXT(AM286:AO286)*1,ISNUMBER(AR286:AS286)*1)&gt;0,SUM(ISTEXT(AT286:AV286)*1,ISNUMBER(AY286:AZ286)*1)&gt;0,SUM(ISTEXT(BA286:BC286)*1,ISNUMBER(BF286:BG286)*1)&gt;0,SUM(ISTEXT(BH286:BJ286)*1,ISNUMBER(BM286:BN286)*1)&gt;0,SUM(ISTEXT(BO286:BQ286)*1,ISNUMBER(BT286:BU286)*1)&gt;0,SUM(ISTEXT(BV286:BX286)*1,ISNUMBER(CA286:CB286)*1)&gt;0,SUM(ISTEXT(CC286:CE286)*1,ISNUMBER(CH286:CI286)*1)&gt;0,SUM(ISTEXT(CJ286:CL286)*1,ISNUMBER(CO286:CP286)*1)&gt;0,SUM(ISTEXT(CQ286:CS286)*1,ISNUMBER(CV286:CW286)*1)&gt;0),"!","")</f>
        <v/>
      </c>
      <c r="EO286" s="91" t="e">
        <f t="shared" ca="1" si="224"/>
        <v>#NAME?</v>
      </c>
      <c r="EP286" s="74" t="e">
        <f t="shared" ca="1" si="225"/>
        <v>#NAME?</v>
      </c>
    </row>
    <row r="287" spans="1:146" hidden="1" x14ac:dyDescent="0.2">
      <c r="A287" s="528" t="e">
        <f ca="1">IF(AND(TRIM($B287)&lt;&gt;"",$E287&lt;&gt;"",$EP287=""),MAX($A$216:A286)+1,"")</f>
        <v>#NAME?</v>
      </c>
      <c r="B287" s="312"/>
      <c r="C287" s="531" t="str">
        <f>IF(ISBLANK(D287)=FALSE,VLOOKUP(D287,Довідники!$B$2:$C$45,2,FALSE),"")</f>
        <v/>
      </c>
      <c r="D287" s="410"/>
      <c r="E287" s="313"/>
      <c r="F287" s="538" t="str">
        <f>_xlfn.CONCAT(IF($X287=Довідники!$E$4,$R$4&amp;",",""),IF($AE287=Довідники!$E$4,$Y$4&amp;",",""),IF($AL287=Довідники!$E$4,$AF$4&amp;",",""),IF($AS287=Довідники!$E$4,$AM$4&amp;",",""),IF($AZ287=Довідники!$E$4,$AT$4&amp;",",""),IF($BG287=Довідники!$E$4,$BA$4&amp;",",""),IF($BN287=Довідники!$E$4,$BH$4&amp;",",""),IF($BU287=Довідники!$E$4,$BO$4&amp;",",""),IF($CB287=Довідники!$E$4,$BV$4&amp;",",""),IF($CI287=Довідники!$E$4,$CC$4&amp;",",""),IF($CP287=Довідники!$E$4,$CJ$4&amp;",",""),IF($CW287=Довідники!$E$4,$CQ$4&amp;",",""),IF($DD287=Довідники!$E$4,$CX$4&amp;",",""),IF($DK287=Довідники!$E$4,$DE$4&amp;",",""))</f>
        <v/>
      </c>
      <c r="G287" s="538" t="str">
        <f>_xlfn.CONCAT(IF($X287=Довідники!$E$3,$R$4&amp;",",""),IF($X287=Довідники!$E$5,$R$4&amp;"*,",""),IF($AE287=Довідники!$E$3,$Y$4&amp;",",""),IF($AE287=Довідники!$E$5,$Y$4&amp;"*,",""),IF($AL287=Довідники!$E$3,$AF$4&amp;",",""),IF($AL287=Довідники!$E$5,$AF$4&amp;"*,",""),IF($AS287=Довідники!$E$3,$AM$4&amp;",",""),IF($AS287=Довідники!$E$5,$AM$4&amp;"*,",""),IF($AZ287=Довідники!$E$3,$AT$4&amp;",",""),IF($AZ287=Довідники!$E$5,$AT$4&amp;"*,",""),IF($BG287=Довідники!$E$3,$BA$4&amp;",",""),IF($BG287=Довідники!$E$5,$BA$4&amp;"*,",""),IF($BN287=Довідники!$E$3,$BH$4&amp;",",""),IF($BN287=Довідники!$E$5,$BH$4&amp;"*,",""),IF($BU287=Довідники!$E$3,$BO$4&amp;",",""),IF($BU287=Довідники!$E$5,$BO$4&amp;"*,",""),IF($CB287=Довідники!$E$3,$BV$4&amp;",",""),IF($CB287=Довідники!$E$5,$BV$4&amp;"*,",""),IF($CI287=Довідники!$E$3,$CC$4&amp;",",""),IF($CI287=Довідники!$E$5,$CC$4&amp;"*,",""),IF($CP287=Довідники!$E$3,$CJ$4&amp;",",""),IF($CP287=Довідники!$E$5,$CJ$4&amp;"*,",""),IF($CW287=Довідники!$E$3,$CQ$4&amp;",",""),IF($CW287=Довідники!$E$5,$CQ$4&amp;"*,",""),IF($DD287=Довідники!$E$3,$CX$4&amp;",",""),IF($DD287=Довідники!$E$5,$CX$4&amp;"*,",""),IF($DK287=Довідники!$E$3,$DE$4&amp;",",""),IF($DK287=Довідники!$E$5,$DE$4&amp;"*,",""))</f>
        <v/>
      </c>
      <c r="H287" s="538" t="str">
        <f>_xlfn.CONCAT(IF($W287=Довідники!$N$4,$R$4&amp;",",""),IF($AD287=Довідники!$N$4,$Y$4&amp;",",""),IF($AK287=Довідники!$N$4,$AF$4&amp;",",""),IF($AR287=Довідники!$N$4,$AM$4&amp;",",""),IF($AY287=Довідники!$N$4,$AT$4&amp;",",""),IF($BF287=Довідники!$N$4,$BA$4&amp;",",""),IF($BM287=Довідники!$N$4,$BH$4&amp;",",""),IF($BT287=Довідники!$N$4,$BO$4&amp;",",""),IF($CA287=Довідники!$N$4,$BV$4&amp;",",""),IF($CH287=Довідники!$N$4,$CC$4&amp;",",""),IF($CO287=Довідники!$N$4,$CJ$4&amp;",",""),IF($CV287=Довідники!$N$4,$CQ$4&amp;",",""),IF($DC287=Довідники!$N$4,$CX$4&amp;",",""),IF($DJ287=Довідники!$N$4,$DE$4&amp;",",""))</f>
        <v/>
      </c>
      <c r="I287" s="538" t="str">
        <f>_xlfn.CONCAT(IF($W287=Довідники!$N$3,$R$4&amp;",",""),IF($AD287=Довідники!$N$3,$Y$4&amp;",",""),IF($AK287=Довідники!$N$3,$AF$4&amp;",",""),IF($AR287=Довідники!$N$3,$AM$4&amp;",",""),IF($AY287=Довідники!$N$3,$AT$4&amp;",",""),IF($BF287=Довідники!$N$3,$BA$4&amp;",",""),IF($BM287=Довідники!$N$3,$BH$4&amp;",",""),IF($BT287=Довідники!$N$3,$BO$4&amp;",",""),IF($CA287=Довідники!$N$3,$BV$4&amp;",",""),IF($CH287=Довідники!$N$3,$CC$4&amp;",",""),IF($CO287=Довідники!$N$3,$CJ$4&amp;",",""),IF($CV287=Довідники!$N$3,$CQ$4&amp;",",""),IF($DC287=Довідники!$N$3,$CX$4&amp;",",""),IF($DJ287=Довідники!$N$3,$DE$4&amp;",",""))</f>
        <v/>
      </c>
      <c r="J287" s="538"/>
      <c r="K287" s="538"/>
      <c r="L287" s="538">
        <f t="shared" ca="1" si="211"/>
        <v>0</v>
      </c>
      <c r="M287" s="539">
        <f t="shared" ca="1" si="212"/>
        <v>0</v>
      </c>
      <c r="N287" s="539">
        <f t="shared" ca="1" si="213"/>
        <v>0</v>
      </c>
      <c r="O287" s="540">
        <f t="shared" ca="1" si="214"/>
        <v>0</v>
      </c>
      <c r="P287" s="541" t="str">
        <f t="shared" si="215"/>
        <v/>
      </c>
      <c r="Q287" s="542" t="str">
        <f>IF(IF(TRIM(P287)="",FALSE,OR($P287&lt;Довідники!$J$8,$P287&gt;Довідники!$K$8)),"!","")</f>
        <v/>
      </c>
      <c r="R287" s="172"/>
      <c r="S287" s="169"/>
      <c r="T287" s="169"/>
      <c r="U287" s="549">
        <f t="shared" si="194"/>
        <v>0</v>
      </c>
      <c r="V287" s="539"/>
      <c r="W287" s="175"/>
      <c r="X287" s="176"/>
      <c r="Y287" s="172"/>
      <c r="Z287" s="169"/>
      <c r="AA287" s="169"/>
      <c r="AB287" s="549">
        <f t="shared" si="195"/>
        <v>0</v>
      </c>
      <c r="AC287" s="539"/>
      <c r="AD287" s="175"/>
      <c r="AE287" s="176"/>
      <c r="AF287" s="172"/>
      <c r="AG287" s="169"/>
      <c r="AH287" s="169"/>
      <c r="AI287" s="549">
        <f t="shared" si="196"/>
        <v>0</v>
      </c>
      <c r="AJ287" s="539"/>
      <c r="AK287" s="175"/>
      <c r="AL287" s="176"/>
      <c r="AM287" s="172"/>
      <c r="AN287" s="169"/>
      <c r="AO287" s="169"/>
      <c r="AP287" s="549">
        <f t="shared" si="197"/>
        <v>0</v>
      </c>
      <c r="AQ287" s="539"/>
      <c r="AR287" s="175"/>
      <c r="AS287" s="176"/>
      <c r="AT287" s="172"/>
      <c r="AU287" s="169"/>
      <c r="AV287" s="169"/>
      <c r="AW287" s="549">
        <f t="shared" si="198"/>
        <v>0</v>
      </c>
      <c r="AX287" s="539"/>
      <c r="AY287" s="175"/>
      <c r="AZ287" s="176"/>
      <c r="BA287" s="172"/>
      <c r="BB287" s="169"/>
      <c r="BC287" s="169"/>
      <c r="BD287" s="549">
        <f t="shared" si="199"/>
        <v>0</v>
      </c>
      <c r="BE287" s="539"/>
      <c r="BF287" s="175"/>
      <c r="BG287" s="176"/>
      <c r="BH287" s="172"/>
      <c r="BI287" s="169"/>
      <c r="BJ287" s="169"/>
      <c r="BK287" s="549">
        <f t="shared" si="200"/>
        <v>0</v>
      </c>
      <c r="BL287" s="539"/>
      <c r="BM287" s="175"/>
      <c r="BN287" s="176"/>
      <c r="BO287" s="172"/>
      <c r="BP287" s="169"/>
      <c r="BQ287" s="169"/>
      <c r="BR287" s="549">
        <f t="shared" si="201"/>
        <v>0</v>
      </c>
      <c r="BS287" s="539"/>
      <c r="BT287" s="175"/>
      <c r="BU287" s="176"/>
      <c r="BV287" s="172"/>
      <c r="BW287" s="169"/>
      <c r="BX287" s="169"/>
      <c r="BY287" s="549">
        <f t="shared" si="202"/>
        <v>0</v>
      </c>
      <c r="BZ287" s="539"/>
      <c r="CA287" s="175"/>
      <c r="CB287" s="176"/>
      <c r="CC287" s="172"/>
      <c r="CD287" s="169"/>
      <c r="CE287" s="169"/>
      <c r="CF287" s="549">
        <f t="shared" si="203"/>
        <v>0</v>
      </c>
      <c r="CG287" s="539"/>
      <c r="CH287" s="175"/>
      <c r="CI287" s="176"/>
      <c r="CJ287" s="172"/>
      <c r="CK287" s="169"/>
      <c r="CL287" s="169"/>
      <c r="CM287" s="549">
        <f t="shared" si="204"/>
        <v>0</v>
      </c>
      <c r="CN287" s="539"/>
      <c r="CO287" s="175"/>
      <c r="CP287" s="176"/>
      <c r="CQ287" s="172"/>
      <c r="CR287" s="169"/>
      <c r="CS287" s="169"/>
      <c r="CT287" s="549">
        <f t="shared" si="205"/>
        <v>0</v>
      </c>
      <c r="CU287" s="539"/>
      <c r="CV287" s="175"/>
      <c r="CW287" s="176"/>
      <c r="CX287" s="361"/>
      <c r="CY287" s="108"/>
      <c r="CZ287" s="108"/>
      <c r="DA287" s="549">
        <f t="shared" si="206"/>
        <v>0</v>
      </c>
      <c r="DB287" s="539"/>
      <c r="DC287" s="439"/>
      <c r="DD287" s="439"/>
      <c r="DE287" s="108"/>
      <c r="DF287" s="108"/>
      <c r="DG287" s="108"/>
      <c r="DH287" s="549">
        <f t="shared" si="207"/>
        <v>0</v>
      </c>
      <c r="DI287" s="539"/>
      <c r="DJ287" s="439"/>
      <c r="DK287" s="440"/>
      <c r="DL287" s="555">
        <f t="shared" ca="1" si="226"/>
        <v>0</v>
      </c>
      <c r="DM287" s="539">
        <f>DN287*Довідники!$H$2</f>
        <v>0</v>
      </c>
      <c r="DN287" s="549">
        <f t="shared" si="208"/>
        <v>0</v>
      </c>
      <c r="DO287" s="541" t="str">
        <f t="shared" si="209"/>
        <v xml:space="preserve"> </v>
      </c>
      <c r="DP287" s="556" t="str">
        <f>IF(OR(DO287&lt;Довідники!$J$3, DO287&gt;Довідники!$K$3), "!", "")</f>
        <v>!</v>
      </c>
      <c r="DQ287" s="557"/>
      <c r="DR287" s="558" t="str">
        <f t="shared" si="210"/>
        <v/>
      </c>
      <c r="DS287" s="528"/>
      <c r="DT287" s="555"/>
      <c r="DU287" s="539"/>
      <c r="DV287" s="539"/>
      <c r="DW287" s="540"/>
      <c r="DX287" s="557"/>
      <c r="DY287" s="568"/>
      <c r="DZ287" s="569"/>
      <c r="EA287" s="570"/>
      <c r="ED287" s="91" t="e">
        <f t="shared" ca="1" si="216"/>
        <v>#NAME?</v>
      </c>
      <c r="EE287" s="91" t="e">
        <f t="shared" ca="1" si="217"/>
        <v>#NAME?</v>
      </c>
      <c r="EF287" s="91" t="e">
        <f t="shared" ca="1" si="218"/>
        <v>#NAME?</v>
      </c>
      <c r="EG287" s="91" t="e">
        <f t="shared" ca="1" si="219"/>
        <v>#NAME?</v>
      </c>
      <c r="EH287" s="91" t="e">
        <f t="shared" ca="1" si="220"/>
        <v>#NAME?</v>
      </c>
      <c r="EI287" s="91" t="e">
        <f t="shared" ca="1" si="221"/>
        <v>#NAME?</v>
      </c>
      <c r="EJ287" s="91" t="e">
        <f t="shared" ca="1" si="222"/>
        <v>#NAME?</v>
      </c>
      <c r="EL287" s="207" t="str">
        <f t="shared" ca="1" si="193"/>
        <v/>
      </c>
      <c r="EM287" s="91" t="str">
        <f t="shared" si="223"/>
        <v/>
      </c>
      <c r="EN287" s="91" t="str" cm="1">
        <f t="array" ref="EN287">IF(OR(SUM(ISTEXT(R287:T287)*1,ISNUMBER(W287:X287)*1)&gt;0,SUM(ISTEXT(Y287:AA287)*1,ISNUMBER(AD287:AE287)*1)&gt;0,SUM(ISTEXT(AF287:AH287)*1,ISNUMBER(AK287:AL287)*1)&gt;0,SUM(ISTEXT(AM287:AO287)*1,ISNUMBER(AR287:AS287)*1)&gt;0,SUM(ISTEXT(AT287:AV287)*1,ISNUMBER(AY287:AZ287)*1)&gt;0,SUM(ISTEXT(BA287:BC287)*1,ISNUMBER(BF287:BG287)*1)&gt;0,SUM(ISTEXT(BH287:BJ287)*1,ISNUMBER(BM287:BN287)*1)&gt;0,SUM(ISTEXT(BO287:BQ287)*1,ISNUMBER(BT287:BU287)*1)&gt;0,SUM(ISTEXT(BV287:BX287)*1,ISNUMBER(CA287:CB287)*1)&gt;0,SUM(ISTEXT(CC287:CE287)*1,ISNUMBER(CH287:CI287)*1)&gt;0,SUM(ISTEXT(CJ287:CL287)*1,ISNUMBER(CO287:CP287)*1)&gt;0,SUM(ISTEXT(CQ287:CS287)*1,ISNUMBER(CV287:CW287)*1)&gt;0),"!","")</f>
        <v/>
      </c>
      <c r="EO287" s="91" t="e">
        <f t="shared" ca="1" si="224"/>
        <v>#NAME?</v>
      </c>
      <c r="EP287" s="74" t="e">
        <f t="shared" ca="1" si="225"/>
        <v>#NAME?</v>
      </c>
    </row>
    <row r="288" spans="1:146" hidden="1" x14ac:dyDescent="0.2">
      <c r="A288" s="528" t="e">
        <f ca="1">IF(AND(TRIM($B288)&lt;&gt;"",$E288&lt;&gt;"",$EP288=""),MAX($A$216:A287)+1,"")</f>
        <v>#NAME?</v>
      </c>
      <c r="B288" s="312"/>
      <c r="C288" s="531" t="str">
        <f>IF(ISBLANK(D288)=FALSE,VLOOKUP(D288,Довідники!$B$2:$C$45,2,FALSE),"")</f>
        <v/>
      </c>
      <c r="D288" s="410"/>
      <c r="E288" s="313"/>
      <c r="F288" s="538" t="str">
        <f>_xlfn.CONCAT(IF($X288=Довідники!$E$4,$R$4&amp;",",""),IF($AE288=Довідники!$E$4,$Y$4&amp;",",""),IF($AL288=Довідники!$E$4,$AF$4&amp;",",""),IF($AS288=Довідники!$E$4,$AM$4&amp;",",""),IF($AZ288=Довідники!$E$4,$AT$4&amp;",",""),IF($BG288=Довідники!$E$4,$BA$4&amp;",",""),IF($BN288=Довідники!$E$4,$BH$4&amp;",",""),IF($BU288=Довідники!$E$4,$BO$4&amp;",",""),IF($CB288=Довідники!$E$4,$BV$4&amp;",",""),IF($CI288=Довідники!$E$4,$CC$4&amp;",",""),IF($CP288=Довідники!$E$4,$CJ$4&amp;",",""),IF($CW288=Довідники!$E$4,$CQ$4&amp;",",""),IF($DD288=Довідники!$E$4,$CX$4&amp;",",""),IF($DK288=Довідники!$E$4,$DE$4&amp;",",""))</f>
        <v/>
      </c>
      <c r="G288" s="538" t="str">
        <f>_xlfn.CONCAT(IF($X288=Довідники!$E$3,$R$4&amp;",",""),IF($X288=Довідники!$E$5,$R$4&amp;"*,",""),IF($AE288=Довідники!$E$3,$Y$4&amp;",",""),IF($AE288=Довідники!$E$5,$Y$4&amp;"*,",""),IF($AL288=Довідники!$E$3,$AF$4&amp;",",""),IF($AL288=Довідники!$E$5,$AF$4&amp;"*,",""),IF($AS288=Довідники!$E$3,$AM$4&amp;",",""),IF($AS288=Довідники!$E$5,$AM$4&amp;"*,",""),IF($AZ288=Довідники!$E$3,$AT$4&amp;",",""),IF($AZ288=Довідники!$E$5,$AT$4&amp;"*,",""),IF($BG288=Довідники!$E$3,$BA$4&amp;",",""),IF($BG288=Довідники!$E$5,$BA$4&amp;"*,",""),IF($BN288=Довідники!$E$3,$BH$4&amp;",",""),IF($BN288=Довідники!$E$5,$BH$4&amp;"*,",""),IF($BU288=Довідники!$E$3,$BO$4&amp;",",""),IF($BU288=Довідники!$E$5,$BO$4&amp;"*,",""),IF($CB288=Довідники!$E$3,$BV$4&amp;",",""),IF($CB288=Довідники!$E$5,$BV$4&amp;"*,",""),IF($CI288=Довідники!$E$3,$CC$4&amp;",",""),IF($CI288=Довідники!$E$5,$CC$4&amp;"*,",""),IF($CP288=Довідники!$E$3,$CJ$4&amp;",",""),IF($CP288=Довідники!$E$5,$CJ$4&amp;"*,",""),IF($CW288=Довідники!$E$3,$CQ$4&amp;",",""),IF($CW288=Довідники!$E$5,$CQ$4&amp;"*,",""),IF($DD288=Довідники!$E$3,$CX$4&amp;",",""),IF($DD288=Довідники!$E$5,$CX$4&amp;"*,",""),IF($DK288=Довідники!$E$3,$DE$4&amp;",",""),IF($DK288=Довідники!$E$5,$DE$4&amp;"*,",""))</f>
        <v/>
      </c>
      <c r="H288" s="538" t="str">
        <f>_xlfn.CONCAT(IF($W288=Довідники!$N$4,$R$4&amp;",",""),IF($AD288=Довідники!$N$4,$Y$4&amp;",",""),IF($AK288=Довідники!$N$4,$AF$4&amp;",",""),IF($AR288=Довідники!$N$4,$AM$4&amp;",",""),IF($AY288=Довідники!$N$4,$AT$4&amp;",",""),IF($BF288=Довідники!$N$4,$BA$4&amp;",",""),IF($BM288=Довідники!$N$4,$BH$4&amp;",",""),IF($BT288=Довідники!$N$4,$BO$4&amp;",",""),IF($CA288=Довідники!$N$4,$BV$4&amp;",",""),IF($CH288=Довідники!$N$4,$CC$4&amp;",",""),IF($CO288=Довідники!$N$4,$CJ$4&amp;",",""),IF($CV288=Довідники!$N$4,$CQ$4&amp;",",""),IF($DC288=Довідники!$N$4,$CX$4&amp;",",""),IF($DJ288=Довідники!$N$4,$DE$4&amp;",",""))</f>
        <v/>
      </c>
      <c r="I288" s="538" t="str">
        <f>_xlfn.CONCAT(IF($W288=Довідники!$N$3,$R$4&amp;",",""),IF($AD288=Довідники!$N$3,$Y$4&amp;",",""),IF($AK288=Довідники!$N$3,$AF$4&amp;",",""),IF($AR288=Довідники!$N$3,$AM$4&amp;",",""),IF($AY288=Довідники!$N$3,$AT$4&amp;",",""),IF($BF288=Довідники!$N$3,$BA$4&amp;",",""),IF($BM288=Довідники!$N$3,$BH$4&amp;",",""),IF($BT288=Довідники!$N$3,$BO$4&amp;",",""),IF($CA288=Довідники!$N$3,$BV$4&amp;",",""),IF($CH288=Довідники!$N$3,$CC$4&amp;",",""),IF($CO288=Довідники!$N$3,$CJ$4&amp;",",""),IF($CV288=Довідники!$N$3,$CQ$4&amp;",",""),IF($DC288=Довідники!$N$3,$CX$4&amp;",",""),IF($DJ288=Довідники!$N$3,$DE$4&amp;",",""))</f>
        <v/>
      </c>
      <c r="J288" s="538"/>
      <c r="K288" s="538"/>
      <c r="L288" s="538">
        <f t="shared" ca="1" si="211"/>
        <v>0</v>
      </c>
      <c r="M288" s="539">
        <f t="shared" ca="1" si="212"/>
        <v>0</v>
      </c>
      <c r="N288" s="539">
        <f t="shared" ca="1" si="213"/>
        <v>0</v>
      </c>
      <c r="O288" s="540">
        <f t="shared" ca="1" si="214"/>
        <v>0</v>
      </c>
      <c r="P288" s="541" t="str">
        <f t="shared" si="215"/>
        <v/>
      </c>
      <c r="Q288" s="542" t="str">
        <f>IF(IF(TRIM(P288)="",FALSE,OR($P288&lt;Довідники!$J$8,$P288&gt;Довідники!$K$8)),"!","")</f>
        <v/>
      </c>
      <c r="R288" s="172"/>
      <c r="S288" s="169"/>
      <c r="T288" s="169"/>
      <c r="U288" s="549">
        <f t="shared" si="194"/>
        <v>0</v>
      </c>
      <c r="V288" s="539"/>
      <c r="W288" s="175"/>
      <c r="X288" s="176"/>
      <c r="Y288" s="172"/>
      <c r="Z288" s="169"/>
      <c r="AA288" s="169"/>
      <c r="AB288" s="549">
        <f t="shared" si="195"/>
        <v>0</v>
      </c>
      <c r="AC288" s="539"/>
      <c r="AD288" s="175"/>
      <c r="AE288" s="176"/>
      <c r="AF288" s="172"/>
      <c r="AG288" s="169"/>
      <c r="AH288" s="169"/>
      <c r="AI288" s="549">
        <f t="shared" si="196"/>
        <v>0</v>
      </c>
      <c r="AJ288" s="539"/>
      <c r="AK288" s="175"/>
      <c r="AL288" s="176"/>
      <c r="AM288" s="172"/>
      <c r="AN288" s="169"/>
      <c r="AO288" s="169"/>
      <c r="AP288" s="549">
        <f t="shared" si="197"/>
        <v>0</v>
      </c>
      <c r="AQ288" s="539"/>
      <c r="AR288" s="175"/>
      <c r="AS288" s="176"/>
      <c r="AT288" s="172"/>
      <c r="AU288" s="169"/>
      <c r="AV288" s="169"/>
      <c r="AW288" s="549">
        <f t="shared" si="198"/>
        <v>0</v>
      </c>
      <c r="AX288" s="539"/>
      <c r="AY288" s="175"/>
      <c r="AZ288" s="176"/>
      <c r="BA288" s="172"/>
      <c r="BB288" s="169"/>
      <c r="BC288" s="169"/>
      <c r="BD288" s="549">
        <f t="shared" si="199"/>
        <v>0</v>
      </c>
      <c r="BE288" s="539"/>
      <c r="BF288" s="175"/>
      <c r="BG288" s="176"/>
      <c r="BH288" s="172"/>
      <c r="BI288" s="169"/>
      <c r="BJ288" s="169"/>
      <c r="BK288" s="549">
        <f t="shared" si="200"/>
        <v>0</v>
      </c>
      <c r="BL288" s="539"/>
      <c r="BM288" s="175"/>
      <c r="BN288" s="176"/>
      <c r="BO288" s="172"/>
      <c r="BP288" s="169"/>
      <c r="BQ288" s="169"/>
      <c r="BR288" s="549">
        <f t="shared" si="201"/>
        <v>0</v>
      </c>
      <c r="BS288" s="539"/>
      <c r="BT288" s="175"/>
      <c r="BU288" s="176"/>
      <c r="BV288" s="172"/>
      <c r="BW288" s="169"/>
      <c r="BX288" s="169"/>
      <c r="BY288" s="549">
        <f t="shared" si="202"/>
        <v>0</v>
      </c>
      <c r="BZ288" s="539"/>
      <c r="CA288" s="175"/>
      <c r="CB288" s="176"/>
      <c r="CC288" s="172"/>
      <c r="CD288" s="169"/>
      <c r="CE288" s="169"/>
      <c r="CF288" s="549">
        <f t="shared" si="203"/>
        <v>0</v>
      </c>
      <c r="CG288" s="539"/>
      <c r="CH288" s="175"/>
      <c r="CI288" s="176"/>
      <c r="CJ288" s="172"/>
      <c r="CK288" s="169"/>
      <c r="CL288" s="169"/>
      <c r="CM288" s="549">
        <f t="shared" si="204"/>
        <v>0</v>
      </c>
      <c r="CN288" s="539"/>
      <c r="CO288" s="175"/>
      <c r="CP288" s="176"/>
      <c r="CQ288" s="172"/>
      <c r="CR288" s="169"/>
      <c r="CS288" s="169"/>
      <c r="CT288" s="549">
        <f t="shared" si="205"/>
        <v>0</v>
      </c>
      <c r="CU288" s="539"/>
      <c r="CV288" s="175"/>
      <c r="CW288" s="176"/>
      <c r="CX288" s="361"/>
      <c r="CY288" s="108"/>
      <c r="CZ288" s="108"/>
      <c r="DA288" s="549">
        <f t="shared" si="206"/>
        <v>0</v>
      </c>
      <c r="DB288" s="539"/>
      <c r="DC288" s="439"/>
      <c r="DD288" s="439"/>
      <c r="DE288" s="108"/>
      <c r="DF288" s="108"/>
      <c r="DG288" s="108"/>
      <c r="DH288" s="549">
        <f t="shared" si="207"/>
        <v>0</v>
      </c>
      <c r="DI288" s="539"/>
      <c r="DJ288" s="439"/>
      <c r="DK288" s="440"/>
      <c r="DL288" s="555">
        <f t="shared" ca="1" si="226"/>
        <v>0</v>
      </c>
      <c r="DM288" s="539">
        <f>DN288*Довідники!$H$2</f>
        <v>0</v>
      </c>
      <c r="DN288" s="549">
        <f t="shared" si="208"/>
        <v>0</v>
      </c>
      <c r="DO288" s="541" t="str">
        <f t="shared" si="209"/>
        <v xml:space="preserve"> </v>
      </c>
      <c r="DP288" s="556" t="str">
        <f>IF(OR(DO288&lt;Довідники!$J$3, DO288&gt;Довідники!$K$3), "!", "")</f>
        <v>!</v>
      </c>
      <c r="DQ288" s="557"/>
      <c r="DR288" s="558" t="str">
        <f t="shared" si="210"/>
        <v/>
      </c>
      <c r="DS288" s="528"/>
      <c r="DT288" s="555"/>
      <c r="DU288" s="539"/>
      <c r="DV288" s="539"/>
      <c r="DW288" s="540"/>
      <c r="DX288" s="557"/>
      <c r="DY288" s="568"/>
      <c r="DZ288" s="569"/>
      <c r="EA288" s="570"/>
      <c r="ED288" s="91" t="e">
        <f t="shared" ca="1" si="216"/>
        <v>#NAME?</v>
      </c>
      <c r="EE288" s="91" t="e">
        <f t="shared" ca="1" si="217"/>
        <v>#NAME?</v>
      </c>
      <c r="EF288" s="91" t="e">
        <f t="shared" ca="1" si="218"/>
        <v>#NAME?</v>
      </c>
      <c r="EG288" s="91" t="e">
        <f t="shared" ca="1" si="219"/>
        <v>#NAME?</v>
      </c>
      <c r="EH288" s="91" t="e">
        <f t="shared" ca="1" si="220"/>
        <v>#NAME?</v>
      </c>
      <c r="EI288" s="91" t="e">
        <f t="shared" ca="1" si="221"/>
        <v>#NAME?</v>
      </c>
      <c r="EJ288" s="91" t="e">
        <f t="shared" ca="1" si="222"/>
        <v>#NAME?</v>
      </c>
      <c r="EL288" s="207" t="str">
        <f t="shared" ca="1" si="193"/>
        <v/>
      </c>
      <c r="EM288" s="91" t="str">
        <f t="shared" si="223"/>
        <v/>
      </c>
      <c r="EN288" s="91" t="str" cm="1">
        <f t="array" ref="EN288">IF(OR(SUM(ISTEXT(R288:T288)*1,ISNUMBER(W288:X288)*1)&gt;0,SUM(ISTEXT(Y288:AA288)*1,ISNUMBER(AD288:AE288)*1)&gt;0,SUM(ISTEXT(AF288:AH288)*1,ISNUMBER(AK288:AL288)*1)&gt;0,SUM(ISTEXT(AM288:AO288)*1,ISNUMBER(AR288:AS288)*1)&gt;0,SUM(ISTEXT(AT288:AV288)*1,ISNUMBER(AY288:AZ288)*1)&gt;0,SUM(ISTEXT(BA288:BC288)*1,ISNUMBER(BF288:BG288)*1)&gt;0,SUM(ISTEXT(BH288:BJ288)*1,ISNUMBER(BM288:BN288)*1)&gt;0,SUM(ISTEXT(BO288:BQ288)*1,ISNUMBER(BT288:BU288)*1)&gt;0,SUM(ISTEXT(BV288:BX288)*1,ISNUMBER(CA288:CB288)*1)&gt;0,SUM(ISTEXT(CC288:CE288)*1,ISNUMBER(CH288:CI288)*1)&gt;0,SUM(ISTEXT(CJ288:CL288)*1,ISNUMBER(CO288:CP288)*1)&gt;0,SUM(ISTEXT(CQ288:CS288)*1,ISNUMBER(CV288:CW288)*1)&gt;0),"!","")</f>
        <v/>
      </c>
      <c r="EO288" s="91" t="e">
        <f t="shared" ca="1" si="224"/>
        <v>#NAME?</v>
      </c>
      <c r="EP288" s="74" t="e">
        <f t="shared" ca="1" si="225"/>
        <v>#NAME?</v>
      </c>
    </row>
    <row r="289" spans="1:146" hidden="1" x14ac:dyDescent="0.2">
      <c r="A289" s="528" t="e">
        <f ca="1">IF(AND(TRIM($B289)&lt;&gt;"",$E289&lt;&gt;"",$EP289=""),MAX($A$216:A288)+1,"")</f>
        <v>#NAME?</v>
      </c>
      <c r="B289" s="312"/>
      <c r="C289" s="531" t="str">
        <f>IF(ISBLANK(D289)=FALSE,VLOOKUP(D289,Довідники!$B$2:$C$45,2,FALSE),"")</f>
        <v/>
      </c>
      <c r="D289" s="410"/>
      <c r="E289" s="313"/>
      <c r="F289" s="538" t="str">
        <f>_xlfn.CONCAT(IF($X289=Довідники!$E$4,$R$4&amp;",",""),IF($AE289=Довідники!$E$4,$Y$4&amp;",",""),IF($AL289=Довідники!$E$4,$AF$4&amp;",",""),IF($AS289=Довідники!$E$4,$AM$4&amp;",",""),IF($AZ289=Довідники!$E$4,$AT$4&amp;",",""),IF($BG289=Довідники!$E$4,$BA$4&amp;",",""),IF($BN289=Довідники!$E$4,$BH$4&amp;",",""),IF($BU289=Довідники!$E$4,$BO$4&amp;",",""),IF($CB289=Довідники!$E$4,$BV$4&amp;",",""),IF($CI289=Довідники!$E$4,$CC$4&amp;",",""),IF($CP289=Довідники!$E$4,$CJ$4&amp;",",""),IF($CW289=Довідники!$E$4,$CQ$4&amp;",",""),IF($DD289=Довідники!$E$4,$CX$4&amp;",",""),IF($DK289=Довідники!$E$4,$DE$4&amp;",",""))</f>
        <v/>
      </c>
      <c r="G289" s="538" t="str">
        <f>_xlfn.CONCAT(IF($X289=Довідники!$E$3,$R$4&amp;",",""),IF($X289=Довідники!$E$5,$R$4&amp;"*,",""),IF($AE289=Довідники!$E$3,$Y$4&amp;",",""),IF($AE289=Довідники!$E$5,$Y$4&amp;"*,",""),IF($AL289=Довідники!$E$3,$AF$4&amp;",",""),IF($AL289=Довідники!$E$5,$AF$4&amp;"*,",""),IF($AS289=Довідники!$E$3,$AM$4&amp;",",""),IF($AS289=Довідники!$E$5,$AM$4&amp;"*,",""),IF($AZ289=Довідники!$E$3,$AT$4&amp;",",""),IF($AZ289=Довідники!$E$5,$AT$4&amp;"*,",""),IF($BG289=Довідники!$E$3,$BA$4&amp;",",""),IF($BG289=Довідники!$E$5,$BA$4&amp;"*,",""),IF($BN289=Довідники!$E$3,$BH$4&amp;",",""),IF($BN289=Довідники!$E$5,$BH$4&amp;"*,",""),IF($BU289=Довідники!$E$3,$BO$4&amp;",",""),IF($BU289=Довідники!$E$5,$BO$4&amp;"*,",""),IF($CB289=Довідники!$E$3,$BV$4&amp;",",""),IF($CB289=Довідники!$E$5,$BV$4&amp;"*,",""),IF($CI289=Довідники!$E$3,$CC$4&amp;",",""),IF($CI289=Довідники!$E$5,$CC$4&amp;"*,",""),IF($CP289=Довідники!$E$3,$CJ$4&amp;",",""),IF($CP289=Довідники!$E$5,$CJ$4&amp;"*,",""),IF($CW289=Довідники!$E$3,$CQ$4&amp;",",""),IF($CW289=Довідники!$E$5,$CQ$4&amp;"*,",""),IF($DD289=Довідники!$E$3,$CX$4&amp;",",""),IF($DD289=Довідники!$E$5,$CX$4&amp;"*,",""),IF($DK289=Довідники!$E$3,$DE$4&amp;",",""),IF($DK289=Довідники!$E$5,$DE$4&amp;"*,",""))</f>
        <v/>
      </c>
      <c r="H289" s="538" t="str">
        <f>_xlfn.CONCAT(IF($W289=Довідники!$N$4,$R$4&amp;",",""),IF($AD289=Довідники!$N$4,$Y$4&amp;",",""),IF($AK289=Довідники!$N$4,$AF$4&amp;",",""),IF($AR289=Довідники!$N$4,$AM$4&amp;",",""),IF($AY289=Довідники!$N$4,$AT$4&amp;",",""),IF($BF289=Довідники!$N$4,$BA$4&amp;",",""),IF($BM289=Довідники!$N$4,$BH$4&amp;",",""),IF($BT289=Довідники!$N$4,$BO$4&amp;",",""),IF($CA289=Довідники!$N$4,$BV$4&amp;",",""),IF($CH289=Довідники!$N$4,$CC$4&amp;",",""),IF($CO289=Довідники!$N$4,$CJ$4&amp;",",""),IF($CV289=Довідники!$N$4,$CQ$4&amp;",",""),IF($DC289=Довідники!$N$4,$CX$4&amp;",",""),IF($DJ289=Довідники!$N$4,$DE$4&amp;",",""))</f>
        <v/>
      </c>
      <c r="I289" s="538" t="str">
        <f>_xlfn.CONCAT(IF($W289=Довідники!$N$3,$R$4&amp;",",""),IF($AD289=Довідники!$N$3,$Y$4&amp;",",""),IF($AK289=Довідники!$N$3,$AF$4&amp;",",""),IF($AR289=Довідники!$N$3,$AM$4&amp;",",""),IF($AY289=Довідники!$N$3,$AT$4&amp;",",""),IF($BF289=Довідники!$N$3,$BA$4&amp;",",""),IF($BM289=Довідники!$N$3,$BH$4&amp;",",""),IF($BT289=Довідники!$N$3,$BO$4&amp;",",""),IF($CA289=Довідники!$N$3,$BV$4&amp;",",""),IF($CH289=Довідники!$N$3,$CC$4&amp;",",""),IF($CO289=Довідники!$N$3,$CJ$4&amp;",",""),IF($CV289=Довідники!$N$3,$CQ$4&amp;",",""),IF($DC289=Довідники!$N$3,$CX$4&amp;",",""),IF($DJ289=Довідники!$N$3,$DE$4&amp;",",""))</f>
        <v/>
      </c>
      <c r="J289" s="538"/>
      <c r="K289" s="538"/>
      <c r="L289" s="538">
        <f t="shared" ca="1" si="211"/>
        <v>0</v>
      </c>
      <c r="M289" s="539">
        <f t="shared" ca="1" si="212"/>
        <v>0</v>
      </c>
      <c r="N289" s="539">
        <f t="shared" ca="1" si="213"/>
        <v>0</v>
      </c>
      <c r="O289" s="540">
        <f t="shared" ca="1" si="214"/>
        <v>0</v>
      </c>
      <c r="P289" s="541" t="str">
        <f t="shared" si="215"/>
        <v/>
      </c>
      <c r="Q289" s="542" t="str">
        <f>IF(IF(TRIM(P289)="",FALSE,OR($P289&lt;Довідники!$J$8,$P289&gt;Довідники!$K$8)),"!","")</f>
        <v/>
      </c>
      <c r="R289" s="172"/>
      <c r="S289" s="169"/>
      <c r="T289" s="169"/>
      <c r="U289" s="549">
        <f t="shared" si="194"/>
        <v>0</v>
      </c>
      <c r="V289" s="539"/>
      <c r="W289" s="175"/>
      <c r="X289" s="176"/>
      <c r="Y289" s="172"/>
      <c r="Z289" s="169"/>
      <c r="AA289" s="169"/>
      <c r="AB289" s="549">
        <f t="shared" si="195"/>
        <v>0</v>
      </c>
      <c r="AC289" s="539"/>
      <c r="AD289" s="175"/>
      <c r="AE289" s="176"/>
      <c r="AF289" s="172"/>
      <c r="AG289" s="169"/>
      <c r="AH289" s="169"/>
      <c r="AI289" s="549">
        <f t="shared" si="196"/>
        <v>0</v>
      </c>
      <c r="AJ289" s="539"/>
      <c r="AK289" s="175"/>
      <c r="AL289" s="176"/>
      <c r="AM289" s="172"/>
      <c r="AN289" s="169"/>
      <c r="AO289" s="169"/>
      <c r="AP289" s="549">
        <f t="shared" si="197"/>
        <v>0</v>
      </c>
      <c r="AQ289" s="539"/>
      <c r="AR289" s="175"/>
      <c r="AS289" s="176"/>
      <c r="AT289" s="172"/>
      <c r="AU289" s="169"/>
      <c r="AV289" s="169"/>
      <c r="AW289" s="549">
        <f t="shared" si="198"/>
        <v>0</v>
      </c>
      <c r="AX289" s="539"/>
      <c r="AY289" s="175"/>
      <c r="AZ289" s="176"/>
      <c r="BA289" s="172"/>
      <c r="BB289" s="169"/>
      <c r="BC289" s="169"/>
      <c r="BD289" s="549">
        <f t="shared" si="199"/>
        <v>0</v>
      </c>
      <c r="BE289" s="539"/>
      <c r="BF289" s="175"/>
      <c r="BG289" s="176"/>
      <c r="BH289" s="172"/>
      <c r="BI289" s="169"/>
      <c r="BJ289" s="169"/>
      <c r="BK289" s="549">
        <f t="shared" si="200"/>
        <v>0</v>
      </c>
      <c r="BL289" s="539"/>
      <c r="BM289" s="175"/>
      <c r="BN289" s="176"/>
      <c r="BO289" s="172"/>
      <c r="BP289" s="169"/>
      <c r="BQ289" s="169"/>
      <c r="BR289" s="549">
        <f t="shared" si="201"/>
        <v>0</v>
      </c>
      <c r="BS289" s="539"/>
      <c r="BT289" s="175"/>
      <c r="BU289" s="176"/>
      <c r="BV289" s="172"/>
      <c r="BW289" s="169"/>
      <c r="BX289" s="169"/>
      <c r="BY289" s="549">
        <f t="shared" si="202"/>
        <v>0</v>
      </c>
      <c r="BZ289" s="539"/>
      <c r="CA289" s="175"/>
      <c r="CB289" s="176"/>
      <c r="CC289" s="172"/>
      <c r="CD289" s="169"/>
      <c r="CE289" s="169"/>
      <c r="CF289" s="549">
        <f t="shared" si="203"/>
        <v>0</v>
      </c>
      <c r="CG289" s="539"/>
      <c r="CH289" s="175"/>
      <c r="CI289" s="176"/>
      <c r="CJ289" s="172"/>
      <c r="CK289" s="169"/>
      <c r="CL289" s="169"/>
      <c r="CM289" s="549">
        <f t="shared" si="204"/>
        <v>0</v>
      </c>
      <c r="CN289" s="539"/>
      <c r="CO289" s="175"/>
      <c r="CP289" s="176"/>
      <c r="CQ289" s="172"/>
      <c r="CR289" s="169"/>
      <c r="CS289" s="169"/>
      <c r="CT289" s="549">
        <f t="shared" si="205"/>
        <v>0</v>
      </c>
      <c r="CU289" s="539"/>
      <c r="CV289" s="175"/>
      <c r="CW289" s="176"/>
      <c r="CX289" s="361"/>
      <c r="CY289" s="108"/>
      <c r="CZ289" s="108"/>
      <c r="DA289" s="549">
        <f t="shared" si="206"/>
        <v>0</v>
      </c>
      <c r="DB289" s="539"/>
      <c r="DC289" s="439"/>
      <c r="DD289" s="439"/>
      <c r="DE289" s="108"/>
      <c r="DF289" s="108"/>
      <c r="DG289" s="108"/>
      <c r="DH289" s="549">
        <f t="shared" si="207"/>
        <v>0</v>
      </c>
      <c r="DI289" s="539"/>
      <c r="DJ289" s="439"/>
      <c r="DK289" s="440"/>
      <c r="DL289" s="555">
        <f t="shared" ca="1" si="226"/>
        <v>0</v>
      </c>
      <c r="DM289" s="539">
        <f>DN289*Довідники!$H$2</f>
        <v>0</v>
      </c>
      <c r="DN289" s="549">
        <f t="shared" si="208"/>
        <v>0</v>
      </c>
      <c r="DO289" s="541" t="str">
        <f t="shared" si="209"/>
        <v xml:space="preserve"> </v>
      </c>
      <c r="DP289" s="556" t="str">
        <f>IF(OR(DO289&lt;Довідники!$J$3, DO289&gt;Довідники!$K$3), "!", "")</f>
        <v>!</v>
      </c>
      <c r="DQ289" s="557"/>
      <c r="DR289" s="558" t="str">
        <f t="shared" si="210"/>
        <v/>
      </c>
      <c r="DS289" s="528"/>
      <c r="DT289" s="555"/>
      <c r="DU289" s="539"/>
      <c r="DV289" s="539"/>
      <c r="DW289" s="540"/>
      <c r="DX289" s="557"/>
      <c r="DY289" s="568"/>
      <c r="DZ289" s="569"/>
      <c r="EA289" s="570"/>
      <c r="ED289" s="91" t="e">
        <f t="shared" ca="1" si="216"/>
        <v>#NAME?</v>
      </c>
      <c r="EE289" s="91" t="e">
        <f t="shared" ca="1" si="217"/>
        <v>#NAME?</v>
      </c>
      <c r="EF289" s="91" t="e">
        <f t="shared" ca="1" si="218"/>
        <v>#NAME?</v>
      </c>
      <c r="EG289" s="91" t="e">
        <f t="shared" ca="1" si="219"/>
        <v>#NAME?</v>
      </c>
      <c r="EH289" s="91" t="e">
        <f t="shared" ca="1" si="220"/>
        <v>#NAME?</v>
      </c>
      <c r="EI289" s="91" t="e">
        <f t="shared" ca="1" si="221"/>
        <v>#NAME?</v>
      </c>
      <c r="EJ289" s="91" t="e">
        <f t="shared" ca="1" si="222"/>
        <v>#NAME?</v>
      </c>
      <c r="EL289" s="207" t="str">
        <f t="shared" ca="1" si="193"/>
        <v/>
      </c>
      <c r="EM289" s="91" t="str">
        <f t="shared" si="223"/>
        <v/>
      </c>
      <c r="EN289" s="91" t="str" cm="1">
        <f t="array" ref="EN289">IF(OR(SUM(ISTEXT(R289:T289)*1,ISNUMBER(W289:X289)*1)&gt;0,SUM(ISTEXT(Y289:AA289)*1,ISNUMBER(AD289:AE289)*1)&gt;0,SUM(ISTEXT(AF289:AH289)*1,ISNUMBER(AK289:AL289)*1)&gt;0,SUM(ISTEXT(AM289:AO289)*1,ISNUMBER(AR289:AS289)*1)&gt;0,SUM(ISTEXT(AT289:AV289)*1,ISNUMBER(AY289:AZ289)*1)&gt;0,SUM(ISTEXT(BA289:BC289)*1,ISNUMBER(BF289:BG289)*1)&gt;0,SUM(ISTEXT(BH289:BJ289)*1,ISNUMBER(BM289:BN289)*1)&gt;0,SUM(ISTEXT(BO289:BQ289)*1,ISNUMBER(BT289:BU289)*1)&gt;0,SUM(ISTEXT(BV289:BX289)*1,ISNUMBER(CA289:CB289)*1)&gt;0,SUM(ISTEXT(CC289:CE289)*1,ISNUMBER(CH289:CI289)*1)&gt;0,SUM(ISTEXT(CJ289:CL289)*1,ISNUMBER(CO289:CP289)*1)&gt;0,SUM(ISTEXT(CQ289:CS289)*1,ISNUMBER(CV289:CW289)*1)&gt;0),"!","")</f>
        <v/>
      </c>
      <c r="EO289" s="91" t="e">
        <f t="shared" ca="1" si="224"/>
        <v>#NAME?</v>
      </c>
      <c r="EP289" s="74" t="e">
        <f t="shared" ca="1" si="225"/>
        <v>#NAME?</v>
      </c>
    </row>
    <row r="290" spans="1:146" hidden="1" x14ac:dyDescent="0.2">
      <c r="A290" s="528" t="e">
        <f ca="1">IF(AND(TRIM($B290)&lt;&gt;"",$E290&lt;&gt;"",$EP290=""),MAX($A$216:A289)+1,"")</f>
        <v>#NAME?</v>
      </c>
      <c r="B290" s="312"/>
      <c r="C290" s="531" t="str">
        <f>IF(ISBLANK(D290)=FALSE,VLOOKUP(D290,Довідники!$B$2:$C$45,2,FALSE),"")</f>
        <v/>
      </c>
      <c r="D290" s="410"/>
      <c r="E290" s="313"/>
      <c r="F290" s="538" t="str">
        <f>_xlfn.CONCAT(IF($X290=Довідники!$E$4,$R$4&amp;",",""),IF($AE290=Довідники!$E$4,$Y$4&amp;",",""),IF($AL290=Довідники!$E$4,$AF$4&amp;",",""),IF($AS290=Довідники!$E$4,$AM$4&amp;",",""),IF($AZ290=Довідники!$E$4,$AT$4&amp;",",""),IF($BG290=Довідники!$E$4,$BA$4&amp;",",""),IF($BN290=Довідники!$E$4,$BH$4&amp;",",""),IF($BU290=Довідники!$E$4,$BO$4&amp;",",""),IF($CB290=Довідники!$E$4,$BV$4&amp;",",""),IF($CI290=Довідники!$E$4,$CC$4&amp;",",""),IF($CP290=Довідники!$E$4,$CJ$4&amp;",",""),IF($CW290=Довідники!$E$4,$CQ$4&amp;",",""),IF($DD290=Довідники!$E$4,$CX$4&amp;",",""),IF($DK290=Довідники!$E$4,$DE$4&amp;",",""))</f>
        <v/>
      </c>
      <c r="G290" s="538" t="str">
        <f>_xlfn.CONCAT(IF($X290=Довідники!$E$3,$R$4&amp;",",""),IF($X290=Довідники!$E$5,$R$4&amp;"*,",""),IF($AE290=Довідники!$E$3,$Y$4&amp;",",""),IF($AE290=Довідники!$E$5,$Y$4&amp;"*,",""),IF($AL290=Довідники!$E$3,$AF$4&amp;",",""),IF($AL290=Довідники!$E$5,$AF$4&amp;"*,",""),IF($AS290=Довідники!$E$3,$AM$4&amp;",",""),IF($AS290=Довідники!$E$5,$AM$4&amp;"*,",""),IF($AZ290=Довідники!$E$3,$AT$4&amp;",",""),IF($AZ290=Довідники!$E$5,$AT$4&amp;"*,",""),IF($BG290=Довідники!$E$3,$BA$4&amp;",",""),IF($BG290=Довідники!$E$5,$BA$4&amp;"*,",""),IF($BN290=Довідники!$E$3,$BH$4&amp;",",""),IF($BN290=Довідники!$E$5,$BH$4&amp;"*,",""),IF($BU290=Довідники!$E$3,$BO$4&amp;",",""),IF($BU290=Довідники!$E$5,$BO$4&amp;"*,",""),IF($CB290=Довідники!$E$3,$BV$4&amp;",",""),IF($CB290=Довідники!$E$5,$BV$4&amp;"*,",""),IF($CI290=Довідники!$E$3,$CC$4&amp;",",""),IF($CI290=Довідники!$E$5,$CC$4&amp;"*,",""),IF($CP290=Довідники!$E$3,$CJ$4&amp;",",""),IF($CP290=Довідники!$E$5,$CJ$4&amp;"*,",""),IF($CW290=Довідники!$E$3,$CQ$4&amp;",",""),IF($CW290=Довідники!$E$5,$CQ$4&amp;"*,",""),IF($DD290=Довідники!$E$3,$CX$4&amp;",",""),IF($DD290=Довідники!$E$5,$CX$4&amp;"*,",""),IF($DK290=Довідники!$E$3,$DE$4&amp;",",""),IF($DK290=Довідники!$E$5,$DE$4&amp;"*,",""))</f>
        <v/>
      </c>
      <c r="H290" s="538" t="str">
        <f>_xlfn.CONCAT(IF($W290=Довідники!$N$4,$R$4&amp;",",""),IF($AD290=Довідники!$N$4,$Y$4&amp;",",""),IF($AK290=Довідники!$N$4,$AF$4&amp;",",""),IF($AR290=Довідники!$N$4,$AM$4&amp;",",""),IF($AY290=Довідники!$N$4,$AT$4&amp;",",""),IF($BF290=Довідники!$N$4,$BA$4&amp;",",""),IF($BM290=Довідники!$N$4,$BH$4&amp;",",""),IF($BT290=Довідники!$N$4,$BO$4&amp;",",""),IF($CA290=Довідники!$N$4,$BV$4&amp;",",""),IF($CH290=Довідники!$N$4,$CC$4&amp;",",""),IF($CO290=Довідники!$N$4,$CJ$4&amp;",",""),IF($CV290=Довідники!$N$4,$CQ$4&amp;",",""),IF($DC290=Довідники!$N$4,$CX$4&amp;",",""),IF($DJ290=Довідники!$N$4,$DE$4&amp;",",""))</f>
        <v/>
      </c>
      <c r="I290" s="538" t="str">
        <f>_xlfn.CONCAT(IF($W290=Довідники!$N$3,$R$4&amp;",",""),IF($AD290=Довідники!$N$3,$Y$4&amp;",",""),IF($AK290=Довідники!$N$3,$AF$4&amp;",",""),IF($AR290=Довідники!$N$3,$AM$4&amp;",",""),IF($AY290=Довідники!$N$3,$AT$4&amp;",",""),IF($BF290=Довідники!$N$3,$BA$4&amp;",",""),IF($BM290=Довідники!$N$3,$BH$4&amp;",",""),IF($BT290=Довідники!$N$3,$BO$4&amp;",",""),IF($CA290=Довідники!$N$3,$BV$4&amp;",",""),IF($CH290=Довідники!$N$3,$CC$4&amp;",",""),IF($CO290=Довідники!$N$3,$CJ$4&amp;",",""),IF($CV290=Довідники!$N$3,$CQ$4&amp;",",""),IF($DC290=Довідники!$N$3,$CX$4&amp;",",""),IF($DJ290=Довідники!$N$3,$DE$4&amp;",",""))</f>
        <v/>
      </c>
      <c r="J290" s="538"/>
      <c r="K290" s="538"/>
      <c r="L290" s="538">
        <f t="shared" ca="1" si="211"/>
        <v>0</v>
      </c>
      <c r="M290" s="539">
        <f t="shared" ca="1" si="212"/>
        <v>0</v>
      </c>
      <c r="N290" s="539">
        <f t="shared" ca="1" si="213"/>
        <v>0</v>
      </c>
      <c r="O290" s="540">
        <f t="shared" ca="1" si="214"/>
        <v>0</v>
      </c>
      <c r="P290" s="541" t="str">
        <f t="shared" si="215"/>
        <v/>
      </c>
      <c r="Q290" s="542" t="str">
        <f>IF(IF(TRIM(P290)="",FALSE,OR($P290&lt;Довідники!$J$8,$P290&gt;Довідники!$K$8)),"!","")</f>
        <v/>
      </c>
      <c r="R290" s="172"/>
      <c r="S290" s="169"/>
      <c r="T290" s="169"/>
      <c r="U290" s="549">
        <f t="shared" si="194"/>
        <v>0</v>
      </c>
      <c r="V290" s="539"/>
      <c r="W290" s="175"/>
      <c r="X290" s="176"/>
      <c r="Y290" s="172"/>
      <c r="Z290" s="169"/>
      <c r="AA290" s="169"/>
      <c r="AB290" s="549">
        <f t="shared" si="195"/>
        <v>0</v>
      </c>
      <c r="AC290" s="539"/>
      <c r="AD290" s="175"/>
      <c r="AE290" s="176"/>
      <c r="AF290" s="172"/>
      <c r="AG290" s="169"/>
      <c r="AH290" s="169"/>
      <c r="AI290" s="549">
        <f t="shared" si="196"/>
        <v>0</v>
      </c>
      <c r="AJ290" s="539"/>
      <c r="AK290" s="175"/>
      <c r="AL290" s="176"/>
      <c r="AM290" s="172"/>
      <c r="AN290" s="169"/>
      <c r="AO290" s="169"/>
      <c r="AP290" s="549">
        <f t="shared" si="197"/>
        <v>0</v>
      </c>
      <c r="AQ290" s="539"/>
      <c r="AR290" s="175"/>
      <c r="AS290" s="176"/>
      <c r="AT290" s="172"/>
      <c r="AU290" s="169"/>
      <c r="AV290" s="169"/>
      <c r="AW290" s="549">
        <f t="shared" si="198"/>
        <v>0</v>
      </c>
      <c r="AX290" s="539"/>
      <c r="AY290" s="175"/>
      <c r="AZ290" s="176"/>
      <c r="BA290" s="172"/>
      <c r="BB290" s="169"/>
      <c r="BC290" s="169"/>
      <c r="BD290" s="549">
        <f t="shared" si="199"/>
        <v>0</v>
      </c>
      <c r="BE290" s="539"/>
      <c r="BF290" s="175"/>
      <c r="BG290" s="176"/>
      <c r="BH290" s="172"/>
      <c r="BI290" s="169"/>
      <c r="BJ290" s="169"/>
      <c r="BK290" s="549">
        <f t="shared" si="200"/>
        <v>0</v>
      </c>
      <c r="BL290" s="539"/>
      <c r="BM290" s="175"/>
      <c r="BN290" s="176"/>
      <c r="BO290" s="172"/>
      <c r="BP290" s="169"/>
      <c r="BQ290" s="169"/>
      <c r="BR290" s="549">
        <f t="shared" si="201"/>
        <v>0</v>
      </c>
      <c r="BS290" s="539"/>
      <c r="BT290" s="175"/>
      <c r="BU290" s="176"/>
      <c r="BV290" s="172"/>
      <c r="BW290" s="169"/>
      <c r="BX290" s="169"/>
      <c r="BY290" s="549">
        <f t="shared" si="202"/>
        <v>0</v>
      </c>
      <c r="BZ290" s="539"/>
      <c r="CA290" s="175"/>
      <c r="CB290" s="176"/>
      <c r="CC290" s="172"/>
      <c r="CD290" s="169"/>
      <c r="CE290" s="169"/>
      <c r="CF290" s="549">
        <f t="shared" si="203"/>
        <v>0</v>
      </c>
      <c r="CG290" s="539"/>
      <c r="CH290" s="175"/>
      <c r="CI290" s="176"/>
      <c r="CJ290" s="172"/>
      <c r="CK290" s="169"/>
      <c r="CL290" s="169"/>
      <c r="CM290" s="549">
        <f t="shared" si="204"/>
        <v>0</v>
      </c>
      <c r="CN290" s="539"/>
      <c r="CO290" s="175"/>
      <c r="CP290" s="176"/>
      <c r="CQ290" s="172"/>
      <c r="CR290" s="169"/>
      <c r="CS290" s="169"/>
      <c r="CT290" s="549">
        <f t="shared" si="205"/>
        <v>0</v>
      </c>
      <c r="CU290" s="539"/>
      <c r="CV290" s="175"/>
      <c r="CW290" s="176"/>
      <c r="CX290" s="361"/>
      <c r="CY290" s="108"/>
      <c r="CZ290" s="108"/>
      <c r="DA290" s="549">
        <f t="shared" si="206"/>
        <v>0</v>
      </c>
      <c r="DB290" s="539"/>
      <c r="DC290" s="439"/>
      <c r="DD290" s="439"/>
      <c r="DE290" s="108"/>
      <c r="DF290" s="108"/>
      <c r="DG290" s="108"/>
      <c r="DH290" s="549">
        <f t="shared" si="207"/>
        <v>0</v>
      </c>
      <c r="DI290" s="539"/>
      <c r="DJ290" s="439"/>
      <c r="DK290" s="440"/>
      <c r="DL290" s="555">
        <f t="shared" ca="1" si="226"/>
        <v>0</v>
      </c>
      <c r="DM290" s="539">
        <f>DN290*Довідники!$H$2</f>
        <v>0</v>
      </c>
      <c r="DN290" s="549">
        <f t="shared" si="208"/>
        <v>0</v>
      </c>
      <c r="DO290" s="541" t="str">
        <f t="shared" si="209"/>
        <v xml:space="preserve"> </v>
      </c>
      <c r="DP290" s="556" t="str">
        <f>IF(OR(DO290&lt;Довідники!$J$3, DO290&gt;Довідники!$K$3), "!", "")</f>
        <v>!</v>
      </c>
      <c r="DQ290" s="557"/>
      <c r="DR290" s="558" t="str">
        <f t="shared" si="210"/>
        <v/>
      </c>
      <c r="DS290" s="528"/>
      <c r="DT290" s="555"/>
      <c r="DU290" s="539"/>
      <c r="DV290" s="539"/>
      <c r="DW290" s="540"/>
      <c r="DX290" s="557"/>
      <c r="DY290" s="568"/>
      <c r="DZ290" s="569"/>
      <c r="EA290" s="570"/>
      <c r="ED290" s="91" t="e">
        <f t="shared" ca="1" si="216"/>
        <v>#NAME?</v>
      </c>
      <c r="EE290" s="91" t="e">
        <f t="shared" ca="1" si="217"/>
        <v>#NAME?</v>
      </c>
      <c r="EF290" s="91" t="e">
        <f t="shared" ca="1" si="218"/>
        <v>#NAME?</v>
      </c>
      <c r="EG290" s="91" t="e">
        <f t="shared" ca="1" si="219"/>
        <v>#NAME?</v>
      </c>
      <c r="EH290" s="91" t="e">
        <f t="shared" ca="1" si="220"/>
        <v>#NAME?</v>
      </c>
      <c r="EI290" s="91" t="e">
        <f t="shared" ca="1" si="221"/>
        <v>#NAME?</v>
      </c>
      <c r="EJ290" s="91" t="e">
        <f t="shared" ca="1" si="222"/>
        <v>#NAME?</v>
      </c>
      <c r="EL290" s="207" t="str">
        <f t="shared" ca="1" si="193"/>
        <v/>
      </c>
      <c r="EM290" s="91" t="str">
        <f t="shared" si="223"/>
        <v/>
      </c>
      <c r="EN290" s="91" t="str" cm="1">
        <f t="array" ref="EN290">IF(OR(SUM(ISTEXT(R290:T290)*1,ISNUMBER(W290:X290)*1)&gt;0,SUM(ISTEXT(Y290:AA290)*1,ISNUMBER(AD290:AE290)*1)&gt;0,SUM(ISTEXT(AF290:AH290)*1,ISNUMBER(AK290:AL290)*1)&gt;0,SUM(ISTEXT(AM290:AO290)*1,ISNUMBER(AR290:AS290)*1)&gt;0,SUM(ISTEXT(AT290:AV290)*1,ISNUMBER(AY290:AZ290)*1)&gt;0,SUM(ISTEXT(BA290:BC290)*1,ISNUMBER(BF290:BG290)*1)&gt;0,SUM(ISTEXT(BH290:BJ290)*1,ISNUMBER(BM290:BN290)*1)&gt;0,SUM(ISTEXT(BO290:BQ290)*1,ISNUMBER(BT290:BU290)*1)&gt;0,SUM(ISTEXT(BV290:BX290)*1,ISNUMBER(CA290:CB290)*1)&gt;0,SUM(ISTEXT(CC290:CE290)*1,ISNUMBER(CH290:CI290)*1)&gt;0,SUM(ISTEXT(CJ290:CL290)*1,ISNUMBER(CO290:CP290)*1)&gt;0,SUM(ISTEXT(CQ290:CS290)*1,ISNUMBER(CV290:CW290)*1)&gt;0),"!","")</f>
        <v/>
      </c>
      <c r="EO290" s="91" t="e">
        <f t="shared" ca="1" si="224"/>
        <v>#NAME?</v>
      </c>
      <c r="EP290" s="74" t="e">
        <f t="shared" ca="1" si="225"/>
        <v>#NAME?</v>
      </c>
    </row>
    <row r="291" spans="1:146" hidden="1" x14ac:dyDescent="0.2">
      <c r="A291" s="528" t="e">
        <f ca="1">IF(AND(TRIM($B291)&lt;&gt;"",$E291&lt;&gt;"",$EP291=""),MAX($A$216:A290)+1,"")</f>
        <v>#NAME?</v>
      </c>
      <c r="B291" s="312"/>
      <c r="C291" s="531" t="str">
        <f>IF(ISBLANK(D291)=FALSE,VLOOKUP(D291,Довідники!$B$2:$C$45,2,FALSE),"")</f>
        <v/>
      </c>
      <c r="D291" s="410"/>
      <c r="E291" s="313"/>
      <c r="F291" s="538" t="str">
        <f>_xlfn.CONCAT(IF($X291=Довідники!$E$4,$R$4&amp;",",""),IF($AE291=Довідники!$E$4,$Y$4&amp;",",""),IF($AL291=Довідники!$E$4,$AF$4&amp;",",""),IF($AS291=Довідники!$E$4,$AM$4&amp;",",""),IF($AZ291=Довідники!$E$4,$AT$4&amp;",",""),IF($BG291=Довідники!$E$4,$BA$4&amp;",",""),IF($BN291=Довідники!$E$4,$BH$4&amp;",",""),IF($BU291=Довідники!$E$4,$BO$4&amp;",",""),IF($CB291=Довідники!$E$4,$BV$4&amp;",",""),IF($CI291=Довідники!$E$4,$CC$4&amp;",",""),IF($CP291=Довідники!$E$4,$CJ$4&amp;",",""),IF($CW291=Довідники!$E$4,$CQ$4&amp;",",""),IF($DD291=Довідники!$E$4,$CX$4&amp;",",""),IF($DK291=Довідники!$E$4,$DE$4&amp;",",""))</f>
        <v/>
      </c>
      <c r="G291" s="538" t="str">
        <f>_xlfn.CONCAT(IF($X291=Довідники!$E$3,$R$4&amp;",",""),IF($X291=Довідники!$E$5,$R$4&amp;"*,",""),IF($AE291=Довідники!$E$3,$Y$4&amp;",",""),IF($AE291=Довідники!$E$5,$Y$4&amp;"*,",""),IF($AL291=Довідники!$E$3,$AF$4&amp;",",""),IF($AL291=Довідники!$E$5,$AF$4&amp;"*,",""),IF($AS291=Довідники!$E$3,$AM$4&amp;",",""),IF($AS291=Довідники!$E$5,$AM$4&amp;"*,",""),IF($AZ291=Довідники!$E$3,$AT$4&amp;",",""),IF($AZ291=Довідники!$E$5,$AT$4&amp;"*,",""),IF($BG291=Довідники!$E$3,$BA$4&amp;",",""),IF($BG291=Довідники!$E$5,$BA$4&amp;"*,",""),IF($BN291=Довідники!$E$3,$BH$4&amp;",",""),IF($BN291=Довідники!$E$5,$BH$4&amp;"*,",""),IF($BU291=Довідники!$E$3,$BO$4&amp;",",""),IF($BU291=Довідники!$E$5,$BO$4&amp;"*,",""),IF($CB291=Довідники!$E$3,$BV$4&amp;",",""),IF($CB291=Довідники!$E$5,$BV$4&amp;"*,",""),IF($CI291=Довідники!$E$3,$CC$4&amp;",",""),IF($CI291=Довідники!$E$5,$CC$4&amp;"*,",""),IF($CP291=Довідники!$E$3,$CJ$4&amp;",",""),IF($CP291=Довідники!$E$5,$CJ$4&amp;"*,",""),IF($CW291=Довідники!$E$3,$CQ$4&amp;",",""),IF($CW291=Довідники!$E$5,$CQ$4&amp;"*,",""),IF($DD291=Довідники!$E$3,$CX$4&amp;",",""),IF($DD291=Довідники!$E$5,$CX$4&amp;"*,",""),IF($DK291=Довідники!$E$3,$DE$4&amp;",",""),IF($DK291=Довідники!$E$5,$DE$4&amp;"*,",""))</f>
        <v/>
      </c>
      <c r="H291" s="538" t="str">
        <f>_xlfn.CONCAT(IF($W291=Довідники!$N$4,$R$4&amp;",",""),IF($AD291=Довідники!$N$4,$Y$4&amp;",",""),IF($AK291=Довідники!$N$4,$AF$4&amp;",",""),IF($AR291=Довідники!$N$4,$AM$4&amp;",",""),IF($AY291=Довідники!$N$4,$AT$4&amp;",",""),IF($BF291=Довідники!$N$4,$BA$4&amp;",",""),IF($BM291=Довідники!$N$4,$BH$4&amp;",",""),IF($BT291=Довідники!$N$4,$BO$4&amp;",",""),IF($CA291=Довідники!$N$4,$BV$4&amp;",",""),IF($CH291=Довідники!$N$4,$CC$4&amp;",",""),IF($CO291=Довідники!$N$4,$CJ$4&amp;",",""),IF($CV291=Довідники!$N$4,$CQ$4&amp;",",""),IF($DC291=Довідники!$N$4,$CX$4&amp;",",""),IF($DJ291=Довідники!$N$4,$DE$4&amp;",",""))</f>
        <v/>
      </c>
      <c r="I291" s="538" t="str">
        <f>_xlfn.CONCAT(IF($W291=Довідники!$N$3,$R$4&amp;",",""),IF($AD291=Довідники!$N$3,$Y$4&amp;",",""),IF($AK291=Довідники!$N$3,$AF$4&amp;",",""),IF($AR291=Довідники!$N$3,$AM$4&amp;",",""),IF($AY291=Довідники!$N$3,$AT$4&amp;",",""),IF($BF291=Довідники!$N$3,$BA$4&amp;",",""),IF($BM291=Довідники!$N$3,$BH$4&amp;",",""),IF($BT291=Довідники!$N$3,$BO$4&amp;",",""),IF($CA291=Довідники!$N$3,$BV$4&amp;",",""),IF($CH291=Довідники!$N$3,$CC$4&amp;",",""),IF($CO291=Довідники!$N$3,$CJ$4&amp;",",""),IF($CV291=Довідники!$N$3,$CQ$4&amp;",",""),IF($DC291=Довідники!$N$3,$CX$4&amp;",",""),IF($DJ291=Довідники!$N$3,$DE$4&amp;",",""))</f>
        <v/>
      </c>
      <c r="J291" s="538"/>
      <c r="K291" s="538"/>
      <c r="L291" s="538">
        <f t="shared" ca="1" si="211"/>
        <v>0</v>
      </c>
      <c r="M291" s="539">
        <f t="shared" ca="1" si="212"/>
        <v>0</v>
      </c>
      <c r="N291" s="539">
        <f t="shared" ca="1" si="213"/>
        <v>0</v>
      </c>
      <c r="O291" s="540">
        <f t="shared" ca="1" si="214"/>
        <v>0</v>
      </c>
      <c r="P291" s="541" t="str">
        <f t="shared" si="215"/>
        <v/>
      </c>
      <c r="Q291" s="542" t="str">
        <f>IF(IF(TRIM(P291)="",FALSE,OR($P291&lt;Довідники!$J$8,$P291&gt;Довідники!$K$8)),"!","")</f>
        <v/>
      </c>
      <c r="R291" s="172"/>
      <c r="S291" s="169"/>
      <c r="T291" s="169"/>
      <c r="U291" s="549">
        <f t="shared" si="194"/>
        <v>0</v>
      </c>
      <c r="V291" s="539"/>
      <c r="W291" s="175"/>
      <c r="X291" s="176"/>
      <c r="Y291" s="172"/>
      <c r="Z291" s="169"/>
      <c r="AA291" s="169"/>
      <c r="AB291" s="549">
        <f t="shared" si="195"/>
        <v>0</v>
      </c>
      <c r="AC291" s="539"/>
      <c r="AD291" s="175"/>
      <c r="AE291" s="176"/>
      <c r="AF291" s="172"/>
      <c r="AG291" s="169"/>
      <c r="AH291" s="169"/>
      <c r="AI291" s="549">
        <f t="shared" si="196"/>
        <v>0</v>
      </c>
      <c r="AJ291" s="539"/>
      <c r="AK291" s="175"/>
      <c r="AL291" s="176"/>
      <c r="AM291" s="172"/>
      <c r="AN291" s="169"/>
      <c r="AO291" s="169"/>
      <c r="AP291" s="549">
        <f t="shared" si="197"/>
        <v>0</v>
      </c>
      <c r="AQ291" s="539"/>
      <c r="AR291" s="175"/>
      <c r="AS291" s="176"/>
      <c r="AT291" s="172"/>
      <c r="AU291" s="169"/>
      <c r="AV291" s="169"/>
      <c r="AW291" s="549">
        <f t="shared" si="198"/>
        <v>0</v>
      </c>
      <c r="AX291" s="539"/>
      <c r="AY291" s="175"/>
      <c r="AZ291" s="176"/>
      <c r="BA291" s="172"/>
      <c r="BB291" s="169"/>
      <c r="BC291" s="169"/>
      <c r="BD291" s="549">
        <f t="shared" si="199"/>
        <v>0</v>
      </c>
      <c r="BE291" s="539"/>
      <c r="BF291" s="175"/>
      <c r="BG291" s="176"/>
      <c r="BH291" s="172"/>
      <c r="BI291" s="169"/>
      <c r="BJ291" s="169"/>
      <c r="BK291" s="549">
        <f t="shared" si="200"/>
        <v>0</v>
      </c>
      <c r="BL291" s="539"/>
      <c r="BM291" s="175"/>
      <c r="BN291" s="176"/>
      <c r="BO291" s="172"/>
      <c r="BP291" s="169"/>
      <c r="BQ291" s="169"/>
      <c r="BR291" s="549">
        <f t="shared" si="201"/>
        <v>0</v>
      </c>
      <c r="BS291" s="539"/>
      <c r="BT291" s="175"/>
      <c r="BU291" s="176"/>
      <c r="BV291" s="172"/>
      <c r="BW291" s="169"/>
      <c r="BX291" s="169"/>
      <c r="BY291" s="549">
        <f t="shared" si="202"/>
        <v>0</v>
      </c>
      <c r="BZ291" s="539"/>
      <c r="CA291" s="175"/>
      <c r="CB291" s="176"/>
      <c r="CC291" s="172"/>
      <c r="CD291" s="169"/>
      <c r="CE291" s="169"/>
      <c r="CF291" s="549">
        <f t="shared" si="203"/>
        <v>0</v>
      </c>
      <c r="CG291" s="539"/>
      <c r="CH291" s="175"/>
      <c r="CI291" s="176"/>
      <c r="CJ291" s="172"/>
      <c r="CK291" s="169"/>
      <c r="CL291" s="169"/>
      <c r="CM291" s="549">
        <f t="shared" si="204"/>
        <v>0</v>
      </c>
      <c r="CN291" s="539"/>
      <c r="CO291" s="175"/>
      <c r="CP291" s="176"/>
      <c r="CQ291" s="172"/>
      <c r="CR291" s="169"/>
      <c r="CS291" s="169"/>
      <c r="CT291" s="549">
        <f t="shared" si="205"/>
        <v>0</v>
      </c>
      <c r="CU291" s="539"/>
      <c r="CV291" s="175"/>
      <c r="CW291" s="176"/>
      <c r="CX291" s="361"/>
      <c r="CY291" s="108"/>
      <c r="CZ291" s="108"/>
      <c r="DA291" s="549">
        <f t="shared" si="206"/>
        <v>0</v>
      </c>
      <c r="DB291" s="539"/>
      <c r="DC291" s="439"/>
      <c r="DD291" s="439"/>
      <c r="DE291" s="108"/>
      <c r="DF291" s="108"/>
      <c r="DG291" s="108"/>
      <c r="DH291" s="549">
        <f t="shared" si="207"/>
        <v>0</v>
      </c>
      <c r="DI291" s="539"/>
      <c r="DJ291" s="439"/>
      <c r="DK291" s="440"/>
      <c r="DL291" s="555">
        <f t="shared" ca="1" si="226"/>
        <v>0</v>
      </c>
      <c r="DM291" s="539">
        <f>DN291*Довідники!$H$2</f>
        <v>0</v>
      </c>
      <c r="DN291" s="549">
        <f t="shared" si="208"/>
        <v>0</v>
      </c>
      <c r="DO291" s="541" t="str">
        <f t="shared" si="209"/>
        <v xml:space="preserve"> </v>
      </c>
      <c r="DP291" s="556" t="str">
        <f>IF(OR(DO291&lt;Довідники!$J$3, DO291&gt;Довідники!$K$3), "!", "")</f>
        <v>!</v>
      </c>
      <c r="DQ291" s="557"/>
      <c r="DR291" s="558" t="str">
        <f t="shared" si="210"/>
        <v/>
      </c>
      <c r="DS291" s="528"/>
      <c r="DT291" s="555"/>
      <c r="DU291" s="539"/>
      <c r="DV291" s="539"/>
      <c r="DW291" s="540"/>
      <c r="DX291" s="557"/>
      <c r="DY291" s="568"/>
      <c r="DZ291" s="569"/>
      <c r="EA291" s="570"/>
      <c r="ED291" s="91" t="e">
        <f t="shared" ca="1" si="216"/>
        <v>#NAME?</v>
      </c>
      <c r="EE291" s="91" t="e">
        <f t="shared" ca="1" si="217"/>
        <v>#NAME?</v>
      </c>
      <c r="EF291" s="91" t="e">
        <f t="shared" ca="1" si="218"/>
        <v>#NAME?</v>
      </c>
      <c r="EG291" s="91" t="e">
        <f t="shared" ca="1" si="219"/>
        <v>#NAME?</v>
      </c>
      <c r="EH291" s="91" t="e">
        <f t="shared" ca="1" si="220"/>
        <v>#NAME?</v>
      </c>
      <c r="EI291" s="91" t="e">
        <f t="shared" ca="1" si="221"/>
        <v>#NAME?</v>
      </c>
      <c r="EJ291" s="91" t="e">
        <f t="shared" ca="1" si="222"/>
        <v>#NAME?</v>
      </c>
      <c r="EL291" s="207" t="str">
        <f t="shared" ca="1" si="193"/>
        <v/>
      </c>
      <c r="EM291" s="91" t="str">
        <f t="shared" si="223"/>
        <v/>
      </c>
      <c r="EN291" s="91" t="str" cm="1">
        <f t="array" ref="EN291">IF(OR(SUM(ISTEXT(R291:T291)*1,ISNUMBER(W291:X291)*1)&gt;0,SUM(ISTEXT(Y291:AA291)*1,ISNUMBER(AD291:AE291)*1)&gt;0,SUM(ISTEXT(AF291:AH291)*1,ISNUMBER(AK291:AL291)*1)&gt;0,SUM(ISTEXT(AM291:AO291)*1,ISNUMBER(AR291:AS291)*1)&gt;0,SUM(ISTEXT(AT291:AV291)*1,ISNUMBER(AY291:AZ291)*1)&gt;0,SUM(ISTEXT(BA291:BC291)*1,ISNUMBER(BF291:BG291)*1)&gt;0,SUM(ISTEXT(BH291:BJ291)*1,ISNUMBER(BM291:BN291)*1)&gt;0,SUM(ISTEXT(BO291:BQ291)*1,ISNUMBER(BT291:BU291)*1)&gt;0,SUM(ISTEXT(BV291:BX291)*1,ISNUMBER(CA291:CB291)*1)&gt;0,SUM(ISTEXT(CC291:CE291)*1,ISNUMBER(CH291:CI291)*1)&gt;0,SUM(ISTEXT(CJ291:CL291)*1,ISNUMBER(CO291:CP291)*1)&gt;0,SUM(ISTEXT(CQ291:CS291)*1,ISNUMBER(CV291:CW291)*1)&gt;0),"!","")</f>
        <v/>
      </c>
      <c r="EO291" s="91" t="e">
        <f t="shared" ca="1" si="224"/>
        <v>#NAME?</v>
      </c>
      <c r="EP291" s="74" t="e">
        <f t="shared" ca="1" si="225"/>
        <v>#NAME?</v>
      </c>
    </row>
    <row r="292" spans="1:146" hidden="1" x14ac:dyDescent="0.2">
      <c r="A292" s="528" t="e">
        <f ca="1">IF(AND(TRIM($B292)&lt;&gt;"",$E292&lt;&gt;"",$EP292=""),MAX($A$216:A291)+1,"")</f>
        <v>#NAME?</v>
      </c>
      <c r="B292" s="312"/>
      <c r="C292" s="531" t="str">
        <f>IF(ISBLANK(D292)=FALSE,VLOOKUP(D292,Довідники!$B$2:$C$45,2,FALSE),"")</f>
        <v/>
      </c>
      <c r="D292" s="410"/>
      <c r="E292" s="313"/>
      <c r="F292" s="538" t="str">
        <f>_xlfn.CONCAT(IF($X292=Довідники!$E$4,$R$4&amp;",",""),IF($AE292=Довідники!$E$4,$Y$4&amp;",",""),IF($AL292=Довідники!$E$4,$AF$4&amp;",",""),IF($AS292=Довідники!$E$4,$AM$4&amp;",",""),IF($AZ292=Довідники!$E$4,$AT$4&amp;",",""),IF($BG292=Довідники!$E$4,$BA$4&amp;",",""),IF($BN292=Довідники!$E$4,$BH$4&amp;",",""),IF($BU292=Довідники!$E$4,$BO$4&amp;",",""),IF($CB292=Довідники!$E$4,$BV$4&amp;",",""),IF($CI292=Довідники!$E$4,$CC$4&amp;",",""),IF($CP292=Довідники!$E$4,$CJ$4&amp;",",""),IF($CW292=Довідники!$E$4,$CQ$4&amp;",",""),IF($DD292=Довідники!$E$4,$CX$4&amp;",",""),IF($DK292=Довідники!$E$4,$DE$4&amp;",",""))</f>
        <v/>
      </c>
      <c r="G292" s="538" t="str">
        <f>_xlfn.CONCAT(IF($X292=Довідники!$E$3,$R$4&amp;",",""),IF($X292=Довідники!$E$5,$R$4&amp;"*,",""),IF($AE292=Довідники!$E$3,$Y$4&amp;",",""),IF($AE292=Довідники!$E$5,$Y$4&amp;"*,",""),IF($AL292=Довідники!$E$3,$AF$4&amp;",",""),IF($AL292=Довідники!$E$5,$AF$4&amp;"*,",""),IF($AS292=Довідники!$E$3,$AM$4&amp;",",""),IF($AS292=Довідники!$E$5,$AM$4&amp;"*,",""),IF($AZ292=Довідники!$E$3,$AT$4&amp;",",""),IF($AZ292=Довідники!$E$5,$AT$4&amp;"*,",""),IF($BG292=Довідники!$E$3,$BA$4&amp;",",""),IF($BG292=Довідники!$E$5,$BA$4&amp;"*,",""),IF($BN292=Довідники!$E$3,$BH$4&amp;",",""),IF($BN292=Довідники!$E$5,$BH$4&amp;"*,",""),IF($BU292=Довідники!$E$3,$BO$4&amp;",",""),IF($BU292=Довідники!$E$5,$BO$4&amp;"*,",""),IF($CB292=Довідники!$E$3,$BV$4&amp;",",""),IF($CB292=Довідники!$E$5,$BV$4&amp;"*,",""),IF($CI292=Довідники!$E$3,$CC$4&amp;",",""),IF($CI292=Довідники!$E$5,$CC$4&amp;"*,",""),IF($CP292=Довідники!$E$3,$CJ$4&amp;",",""),IF($CP292=Довідники!$E$5,$CJ$4&amp;"*,",""),IF($CW292=Довідники!$E$3,$CQ$4&amp;",",""),IF($CW292=Довідники!$E$5,$CQ$4&amp;"*,",""),IF($DD292=Довідники!$E$3,$CX$4&amp;",",""),IF($DD292=Довідники!$E$5,$CX$4&amp;"*,",""),IF($DK292=Довідники!$E$3,$DE$4&amp;",",""),IF($DK292=Довідники!$E$5,$DE$4&amp;"*,",""))</f>
        <v/>
      </c>
      <c r="H292" s="538" t="str">
        <f>_xlfn.CONCAT(IF($W292=Довідники!$N$4,$R$4&amp;",",""),IF($AD292=Довідники!$N$4,$Y$4&amp;",",""),IF($AK292=Довідники!$N$4,$AF$4&amp;",",""),IF($AR292=Довідники!$N$4,$AM$4&amp;",",""),IF($AY292=Довідники!$N$4,$AT$4&amp;",",""),IF($BF292=Довідники!$N$4,$BA$4&amp;",",""),IF($BM292=Довідники!$N$4,$BH$4&amp;",",""),IF($BT292=Довідники!$N$4,$BO$4&amp;",",""),IF($CA292=Довідники!$N$4,$BV$4&amp;",",""),IF($CH292=Довідники!$N$4,$CC$4&amp;",",""),IF($CO292=Довідники!$N$4,$CJ$4&amp;",",""),IF($CV292=Довідники!$N$4,$CQ$4&amp;",",""),IF($DC292=Довідники!$N$4,$CX$4&amp;",",""),IF($DJ292=Довідники!$N$4,$DE$4&amp;",",""))</f>
        <v/>
      </c>
      <c r="I292" s="538" t="str">
        <f>_xlfn.CONCAT(IF($W292=Довідники!$N$3,$R$4&amp;",",""),IF($AD292=Довідники!$N$3,$Y$4&amp;",",""),IF($AK292=Довідники!$N$3,$AF$4&amp;",",""),IF($AR292=Довідники!$N$3,$AM$4&amp;",",""),IF($AY292=Довідники!$N$3,$AT$4&amp;",",""),IF($BF292=Довідники!$N$3,$BA$4&amp;",",""),IF($BM292=Довідники!$N$3,$BH$4&amp;",",""),IF($BT292=Довідники!$N$3,$BO$4&amp;",",""),IF($CA292=Довідники!$N$3,$BV$4&amp;",",""),IF($CH292=Довідники!$N$3,$CC$4&amp;",",""),IF($CO292=Довідники!$N$3,$CJ$4&amp;",",""),IF($CV292=Довідники!$N$3,$CQ$4&amp;",",""),IF($DC292=Довідники!$N$3,$CX$4&amp;",",""),IF($DJ292=Довідники!$N$3,$DE$4&amp;",",""))</f>
        <v/>
      </c>
      <c r="J292" s="538"/>
      <c r="K292" s="538"/>
      <c r="L292" s="538">
        <f t="shared" ca="1" si="211"/>
        <v>0</v>
      </c>
      <c r="M292" s="539">
        <f t="shared" ca="1" si="212"/>
        <v>0</v>
      </c>
      <c r="N292" s="539">
        <f t="shared" ca="1" si="213"/>
        <v>0</v>
      </c>
      <c r="O292" s="540">
        <f t="shared" ca="1" si="214"/>
        <v>0</v>
      </c>
      <c r="P292" s="541" t="str">
        <f t="shared" si="215"/>
        <v/>
      </c>
      <c r="Q292" s="542" t="str">
        <f>IF(IF(TRIM(P292)="",FALSE,OR($P292&lt;Довідники!$J$8,$P292&gt;Довідники!$K$8)),"!","")</f>
        <v/>
      </c>
      <c r="R292" s="172"/>
      <c r="S292" s="169"/>
      <c r="T292" s="169"/>
      <c r="U292" s="549">
        <f t="shared" si="194"/>
        <v>0</v>
      </c>
      <c r="V292" s="539"/>
      <c r="W292" s="175"/>
      <c r="X292" s="176"/>
      <c r="Y292" s="172"/>
      <c r="Z292" s="169"/>
      <c r="AA292" s="169"/>
      <c r="AB292" s="549">
        <f t="shared" si="195"/>
        <v>0</v>
      </c>
      <c r="AC292" s="539"/>
      <c r="AD292" s="175"/>
      <c r="AE292" s="176"/>
      <c r="AF292" s="172"/>
      <c r="AG292" s="169"/>
      <c r="AH292" s="169"/>
      <c r="AI292" s="549">
        <f t="shared" si="196"/>
        <v>0</v>
      </c>
      <c r="AJ292" s="539"/>
      <c r="AK292" s="175"/>
      <c r="AL292" s="176"/>
      <c r="AM292" s="172"/>
      <c r="AN292" s="169"/>
      <c r="AO292" s="169"/>
      <c r="AP292" s="549">
        <f t="shared" si="197"/>
        <v>0</v>
      </c>
      <c r="AQ292" s="539"/>
      <c r="AR292" s="175"/>
      <c r="AS292" s="176"/>
      <c r="AT292" s="172"/>
      <c r="AU292" s="169"/>
      <c r="AV292" s="169"/>
      <c r="AW292" s="549">
        <f t="shared" si="198"/>
        <v>0</v>
      </c>
      <c r="AX292" s="539"/>
      <c r="AY292" s="175"/>
      <c r="AZ292" s="176"/>
      <c r="BA292" s="172"/>
      <c r="BB292" s="169"/>
      <c r="BC292" s="169"/>
      <c r="BD292" s="549">
        <f t="shared" si="199"/>
        <v>0</v>
      </c>
      <c r="BE292" s="539"/>
      <c r="BF292" s="175"/>
      <c r="BG292" s="176"/>
      <c r="BH292" s="172"/>
      <c r="BI292" s="169"/>
      <c r="BJ292" s="169"/>
      <c r="BK292" s="549">
        <f t="shared" si="200"/>
        <v>0</v>
      </c>
      <c r="BL292" s="539"/>
      <c r="BM292" s="175"/>
      <c r="BN292" s="176"/>
      <c r="BO292" s="172"/>
      <c r="BP292" s="169"/>
      <c r="BQ292" s="169"/>
      <c r="BR292" s="549">
        <f t="shared" si="201"/>
        <v>0</v>
      </c>
      <c r="BS292" s="539"/>
      <c r="BT292" s="175"/>
      <c r="BU292" s="176"/>
      <c r="BV292" s="172"/>
      <c r="BW292" s="169"/>
      <c r="BX292" s="169"/>
      <c r="BY292" s="549">
        <f t="shared" si="202"/>
        <v>0</v>
      </c>
      <c r="BZ292" s="539"/>
      <c r="CA292" s="175"/>
      <c r="CB292" s="176"/>
      <c r="CC292" s="172"/>
      <c r="CD292" s="169"/>
      <c r="CE292" s="169"/>
      <c r="CF292" s="549">
        <f t="shared" si="203"/>
        <v>0</v>
      </c>
      <c r="CG292" s="539"/>
      <c r="CH292" s="175"/>
      <c r="CI292" s="176"/>
      <c r="CJ292" s="172"/>
      <c r="CK292" s="169"/>
      <c r="CL292" s="169"/>
      <c r="CM292" s="549">
        <f t="shared" si="204"/>
        <v>0</v>
      </c>
      <c r="CN292" s="539"/>
      <c r="CO292" s="175"/>
      <c r="CP292" s="176"/>
      <c r="CQ292" s="172"/>
      <c r="CR292" s="169"/>
      <c r="CS292" s="169"/>
      <c r="CT292" s="549">
        <f t="shared" si="205"/>
        <v>0</v>
      </c>
      <c r="CU292" s="539"/>
      <c r="CV292" s="175"/>
      <c r="CW292" s="176"/>
      <c r="CX292" s="361"/>
      <c r="CY292" s="108"/>
      <c r="CZ292" s="108"/>
      <c r="DA292" s="549">
        <f t="shared" si="206"/>
        <v>0</v>
      </c>
      <c r="DB292" s="539"/>
      <c r="DC292" s="439"/>
      <c r="DD292" s="439"/>
      <c r="DE292" s="108"/>
      <c r="DF292" s="108"/>
      <c r="DG292" s="108"/>
      <c r="DH292" s="549">
        <f t="shared" si="207"/>
        <v>0</v>
      </c>
      <c r="DI292" s="539"/>
      <c r="DJ292" s="439"/>
      <c r="DK292" s="440"/>
      <c r="DL292" s="555">
        <f t="shared" ca="1" si="226"/>
        <v>0</v>
      </c>
      <c r="DM292" s="539">
        <f>DN292*Довідники!$H$2</f>
        <v>0</v>
      </c>
      <c r="DN292" s="549">
        <f t="shared" si="208"/>
        <v>0</v>
      </c>
      <c r="DO292" s="541" t="str">
        <f t="shared" si="209"/>
        <v xml:space="preserve"> </v>
      </c>
      <c r="DP292" s="556" t="str">
        <f>IF(OR(DO292&lt;Довідники!$J$3, DO292&gt;Довідники!$K$3), "!", "")</f>
        <v>!</v>
      </c>
      <c r="DQ292" s="557"/>
      <c r="DR292" s="558" t="str">
        <f t="shared" si="210"/>
        <v/>
      </c>
      <c r="DS292" s="528"/>
      <c r="DT292" s="555"/>
      <c r="DU292" s="539"/>
      <c r="DV292" s="539"/>
      <c r="DW292" s="540"/>
      <c r="DX292" s="557"/>
      <c r="DY292" s="568"/>
      <c r="DZ292" s="569"/>
      <c r="EA292" s="570"/>
      <c r="ED292" s="91" t="e">
        <f t="shared" ca="1" si="216"/>
        <v>#NAME?</v>
      </c>
      <c r="EE292" s="91" t="e">
        <f t="shared" ca="1" si="217"/>
        <v>#NAME?</v>
      </c>
      <c r="EF292" s="91" t="e">
        <f t="shared" ca="1" si="218"/>
        <v>#NAME?</v>
      </c>
      <c r="EG292" s="91" t="e">
        <f t="shared" ca="1" si="219"/>
        <v>#NAME?</v>
      </c>
      <c r="EH292" s="91" t="e">
        <f t="shared" ca="1" si="220"/>
        <v>#NAME?</v>
      </c>
      <c r="EI292" s="91" t="e">
        <f t="shared" ca="1" si="221"/>
        <v>#NAME?</v>
      </c>
      <c r="EJ292" s="91" t="e">
        <f t="shared" ca="1" si="222"/>
        <v>#NAME?</v>
      </c>
      <c r="EL292" s="207" t="str">
        <f t="shared" ca="1" si="193"/>
        <v/>
      </c>
      <c r="EM292" s="91" t="str">
        <f t="shared" si="223"/>
        <v/>
      </c>
      <c r="EN292" s="91" t="str" cm="1">
        <f t="array" ref="EN292">IF(OR(SUM(ISTEXT(R292:T292)*1,ISNUMBER(W292:X292)*1)&gt;0,SUM(ISTEXT(Y292:AA292)*1,ISNUMBER(AD292:AE292)*1)&gt;0,SUM(ISTEXT(AF292:AH292)*1,ISNUMBER(AK292:AL292)*1)&gt;0,SUM(ISTEXT(AM292:AO292)*1,ISNUMBER(AR292:AS292)*1)&gt;0,SUM(ISTEXT(AT292:AV292)*1,ISNUMBER(AY292:AZ292)*1)&gt;0,SUM(ISTEXT(BA292:BC292)*1,ISNUMBER(BF292:BG292)*1)&gt;0,SUM(ISTEXT(BH292:BJ292)*1,ISNUMBER(BM292:BN292)*1)&gt;0,SUM(ISTEXT(BO292:BQ292)*1,ISNUMBER(BT292:BU292)*1)&gt;0,SUM(ISTEXT(BV292:BX292)*1,ISNUMBER(CA292:CB292)*1)&gt;0,SUM(ISTEXT(CC292:CE292)*1,ISNUMBER(CH292:CI292)*1)&gt;0,SUM(ISTEXT(CJ292:CL292)*1,ISNUMBER(CO292:CP292)*1)&gt;0,SUM(ISTEXT(CQ292:CS292)*1,ISNUMBER(CV292:CW292)*1)&gt;0),"!","")</f>
        <v/>
      </c>
      <c r="EO292" s="91" t="e">
        <f t="shared" ca="1" si="224"/>
        <v>#NAME?</v>
      </c>
      <c r="EP292" s="74" t="e">
        <f t="shared" ca="1" si="225"/>
        <v>#NAME?</v>
      </c>
    </row>
    <row r="293" spans="1:146" hidden="1" x14ac:dyDescent="0.2">
      <c r="A293" s="528" t="e">
        <f ca="1">IF(AND(TRIM($B293)&lt;&gt;"",$E293&lt;&gt;"",$EP293=""),MAX($A$216:A292)+1,"")</f>
        <v>#NAME?</v>
      </c>
      <c r="B293" s="312"/>
      <c r="C293" s="531" t="str">
        <f>IF(ISBLANK(D293)=FALSE,VLOOKUP(D293,Довідники!$B$2:$C$45,2,FALSE),"")</f>
        <v/>
      </c>
      <c r="D293" s="410"/>
      <c r="E293" s="313"/>
      <c r="F293" s="538" t="str">
        <f>_xlfn.CONCAT(IF($X293=Довідники!$E$4,$R$4&amp;",",""),IF($AE293=Довідники!$E$4,$Y$4&amp;",",""),IF($AL293=Довідники!$E$4,$AF$4&amp;",",""),IF($AS293=Довідники!$E$4,$AM$4&amp;",",""),IF($AZ293=Довідники!$E$4,$AT$4&amp;",",""),IF($BG293=Довідники!$E$4,$BA$4&amp;",",""),IF($BN293=Довідники!$E$4,$BH$4&amp;",",""),IF($BU293=Довідники!$E$4,$BO$4&amp;",",""),IF($CB293=Довідники!$E$4,$BV$4&amp;",",""),IF($CI293=Довідники!$E$4,$CC$4&amp;",",""),IF($CP293=Довідники!$E$4,$CJ$4&amp;",",""),IF($CW293=Довідники!$E$4,$CQ$4&amp;",",""),IF($DD293=Довідники!$E$4,$CX$4&amp;",",""),IF($DK293=Довідники!$E$4,$DE$4&amp;",",""))</f>
        <v/>
      </c>
      <c r="G293" s="538" t="str">
        <f>_xlfn.CONCAT(IF($X293=Довідники!$E$3,$R$4&amp;",",""),IF($X293=Довідники!$E$5,$R$4&amp;"*,",""),IF($AE293=Довідники!$E$3,$Y$4&amp;",",""),IF($AE293=Довідники!$E$5,$Y$4&amp;"*,",""),IF($AL293=Довідники!$E$3,$AF$4&amp;",",""),IF($AL293=Довідники!$E$5,$AF$4&amp;"*,",""),IF($AS293=Довідники!$E$3,$AM$4&amp;",",""),IF($AS293=Довідники!$E$5,$AM$4&amp;"*,",""),IF($AZ293=Довідники!$E$3,$AT$4&amp;",",""),IF($AZ293=Довідники!$E$5,$AT$4&amp;"*,",""),IF($BG293=Довідники!$E$3,$BA$4&amp;",",""),IF($BG293=Довідники!$E$5,$BA$4&amp;"*,",""),IF($BN293=Довідники!$E$3,$BH$4&amp;",",""),IF($BN293=Довідники!$E$5,$BH$4&amp;"*,",""),IF($BU293=Довідники!$E$3,$BO$4&amp;",",""),IF($BU293=Довідники!$E$5,$BO$4&amp;"*,",""),IF($CB293=Довідники!$E$3,$BV$4&amp;",",""),IF($CB293=Довідники!$E$5,$BV$4&amp;"*,",""),IF($CI293=Довідники!$E$3,$CC$4&amp;",",""),IF($CI293=Довідники!$E$5,$CC$4&amp;"*,",""),IF($CP293=Довідники!$E$3,$CJ$4&amp;",",""),IF($CP293=Довідники!$E$5,$CJ$4&amp;"*,",""),IF($CW293=Довідники!$E$3,$CQ$4&amp;",",""),IF($CW293=Довідники!$E$5,$CQ$4&amp;"*,",""),IF($DD293=Довідники!$E$3,$CX$4&amp;",",""),IF($DD293=Довідники!$E$5,$CX$4&amp;"*,",""),IF($DK293=Довідники!$E$3,$DE$4&amp;",",""),IF($DK293=Довідники!$E$5,$DE$4&amp;"*,",""))</f>
        <v/>
      </c>
      <c r="H293" s="538" t="str">
        <f>_xlfn.CONCAT(IF($W293=Довідники!$N$4,$R$4&amp;",",""),IF($AD293=Довідники!$N$4,$Y$4&amp;",",""),IF($AK293=Довідники!$N$4,$AF$4&amp;",",""),IF($AR293=Довідники!$N$4,$AM$4&amp;",",""),IF($AY293=Довідники!$N$4,$AT$4&amp;",",""),IF($BF293=Довідники!$N$4,$BA$4&amp;",",""),IF($BM293=Довідники!$N$4,$BH$4&amp;",",""),IF($BT293=Довідники!$N$4,$BO$4&amp;",",""),IF($CA293=Довідники!$N$4,$BV$4&amp;",",""),IF($CH293=Довідники!$N$4,$CC$4&amp;",",""),IF($CO293=Довідники!$N$4,$CJ$4&amp;",",""),IF($CV293=Довідники!$N$4,$CQ$4&amp;",",""),IF($DC293=Довідники!$N$4,$CX$4&amp;",",""),IF($DJ293=Довідники!$N$4,$DE$4&amp;",",""))</f>
        <v/>
      </c>
      <c r="I293" s="538" t="str">
        <f>_xlfn.CONCAT(IF($W293=Довідники!$N$3,$R$4&amp;",",""),IF($AD293=Довідники!$N$3,$Y$4&amp;",",""),IF($AK293=Довідники!$N$3,$AF$4&amp;",",""),IF($AR293=Довідники!$N$3,$AM$4&amp;",",""),IF($AY293=Довідники!$N$3,$AT$4&amp;",",""),IF($BF293=Довідники!$N$3,$BA$4&amp;",",""),IF($BM293=Довідники!$N$3,$BH$4&amp;",",""),IF($BT293=Довідники!$N$3,$BO$4&amp;",",""),IF($CA293=Довідники!$N$3,$BV$4&amp;",",""),IF($CH293=Довідники!$N$3,$CC$4&amp;",",""),IF($CO293=Довідники!$N$3,$CJ$4&amp;",",""),IF($CV293=Довідники!$N$3,$CQ$4&amp;",",""),IF($DC293=Довідники!$N$3,$CX$4&amp;",",""),IF($DJ293=Довідники!$N$3,$DE$4&amp;",",""))</f>
        <v/>
      </c>
      <c r="J293" s="538"/>
      <c r="K293" s="538"/>
      <c r="L293" s="538">
        <f t="shared" ca="1" si="211"/>
        <v>0</v>
      </c>
      <c r="M293" s="539">
        <f t="shared" ca="1" si="212"/>
        <v>0</v>
      </c>
      <c r="N293" s="539">
        <f t="shared" ca="1" si="213"/>
        <v>0</v>
      </c>
      <c r="O293" s="540">
        <f t="shared" ca="1" si="214"/>
        <v>0</v>
      </c>
      <c r="P293" s="541" t="str">
        <f t="shared" si="215"/>
        <v/>
      </c>
      <c r="Q293" s="542" t="str">
        <f>IF(IF(TRIM(P293)="",FALSE,OR($P293&lt;Довідники!$J$8,$P293&gt;Довідники!$K$8)),"!","")</f>
        <v/>
      </c>
      <c r="R293" s="172"/>
      <c r="S293" s="169"/>
      <c r="T293" s="169"/>
      <c r="U293" s="549">
        <f t="shared" si="194"/>
        <v>0</v>
      </c>
      <c r="V293" s="539"/>
      <c r="W293" s="175"/>
      <c r="X293" s="176"/>
      <c r="Y293" s="172"/>
      <c r="Z293" s="169"/>
      <c r="AA293" s="169"/>
      <c r="AB293" s="549">
        <f t="shared" si="195"/>
        <v>0</v>
      </c>
      <c r="AC293" s="539"/>
      <c r="AD293" s="175"/>
      <c r="AE293" s="176"/>
      <c r="AF293" s="172"/>
      <c r="AG293" s="169"/>
      <c r="AH293" s="169"/>
      <c r="AI293" s="549">
        <f t="shared" si="196"/>
        <v>0</v>
      </c>
      <c r="AJ293" s="539"/>
      <c r="AK293" s="175"/>
      <c r="AL293" s="176"/>
      <c r="AM293" s="172"/>
      <c r="AN293" s="169"/>
      <c r="AO293" s="169"/>
      <c r="AP293" s="549">
        <f t="shared" si="197"/>
        <v>0</v>
      </c>
      <c r="AQ293" s="539"/>
      <c r="AR293" s="175"/>
      <c r="AS293" s="176"/>
      <c r="AT293" s="172"/>
      <c r="AU293" s="169"/>
      <c r="AV293" s="169"/>
      <c r="AW293" s="549">
        <f t="shared" si="198"/>
        <v>0</v>
      </c>
      <c r="AX293" s="539"/>
      <c r="AY293" s="175"/>
      <c r="AZ293" s="176"/>
      <c r="BA293" s="172"/>
      <c r="BB293" s="169"/>
      <c r="BC293" s="169"/>
      <c r="BD293" s="549">
        <f t="shared" si="199"/>
        <v>0</v>
      </c>
      <c r="BE293" s="539"/>
      <c r="BF293" s="175"/>
      <c r="BG293" s="176"/>
      <c r="BH293" s="172"/>
      <c r="BI293" s="169"/>
      <c r="BJ293" s="169"/>
      <c r="BK293" s="549">
        <f t="shared" si="200"/>
        <v>0</v>
      </c>
      <c r="BL293" s="539"/>
      <c r="BM293" s="175"/>
      <c r="BN293" s="176"/>
      <c r="BO293" s="172"/>
      <c r="BP293" s="169"/>
      <c r="BQ293" s="169"/>
      <c r="BR293" s="549">
        <f t="shared" si="201"/>
        <v>0</v>
      </c>
      <c r="BS293" s="539"/>
      <c r="BT293" s="175"/>
      <c r="BU293" s="176"/>
      <c r="BV293" s="172"/>
      <c r="BW293" s="169"/>
      <c r="BX293" s="169"/>
      <c r="BY293" s="549">
        <f t="shared" si="202"/>
        <v>0</v>
      </c>
      <c r="BZ293" s="539"/>
      <c r="CA293" s="175"/>
      <c r="CB293" s="176"/>
      <c r="CC293" s="172"/>
      <c r="CD293" s="169"/>
      <c r="CE293" s="169"/>
      <c r="CF293" s="549">
        <f t="shared" si="203"/>
        <v>0</v>
      </c>
      <c r="CG293" s="539"/>
      <c r="CH293" s="175"/>
      <c r="CI293" s="176"/>
      <c r="CJ293" s="172"/>
      <c r="CK293" s="169"/>
      <c r="CL293" s="169"/>
      <c r="CM293" s="549">
        <f t="shared" si="204"/>
        <v>0</v>
      </c>
      <c r="CN293" s="539"/>
      <c r="CO293" s="175"/>
      <c r="CP293" s="176"/>
      <c r="CQ293" s="172"/>
      <c r="CR293" s="169"/>
      <c r="CS293" s="169"/>
      <c r="CT293" s="549">
        <f t="shared" si="205"/>
        <v>0</v>
      </c>
      <c r="CU293" s="539"/>
      <c r="CV293" s="175"/>
      <c r="CW293" s="176"/>
      <c r="CX293" s="361"/>
      <c r="CY293" s="108"/>
      <c r="CZ293" s="108"/>
      <c r="DA293" s="549">
        <f t="shared" si="206"/>
        <v>0</v>
      </c>
      <c r="DB293" s="539"/>
      <c r="DC293" s="439"/>
      <c r="DD293" s="439"/>
      <c r="DE293" s="108"/>
      <c r="DF293" s="108"/>
      <c r="DG293" s="108"/>
      <c r="DH293" s="549">
        <f t="shared" si="207"/>
        <v>0</v>
      </c>
      <c r="DI293" s="539"/>
      <c r="DJ293" s="439"/>
      <c r="DK293" s="440"/>
      <c r="DL293" s="555">
        <f t="shared" ca="1" si="226"/>
        <v>0</v>
      </c>
      <c r="DM293" s="539">
        <f>DN293*Довідники!$H$2</f>
        <v>0</v>
      </c>
      <c r="DN293" s="549">
        <f t="shared" si="208"/>
        <v>0</v>
      </c>
      <c r="DO293" s="541" t="str">
        <f t="shared" si="209"/>
        <v xml:space="preserve"> </v>
      </c>
      <c r="DP293" s="556" t="str">
        <f>IF(OR(DO293&lt;Довідники!$J$3, DO293&gt;Довідники!$K$3), "!", "")</f>
        <v>!</v>
      </c>
      <c r="DQ293" s="557"/>
      <c r="DR293" s="558" t="str">
        <f t="shared" si="210"/>
        <v/>
      </c>
      <c r="DS293" s="528"/>
      <c r="DT293" s="555"/>
      <c r="DU293" s="539"/>
      <c r="DV293" s="539"/>
      <c r="DW293" s="540"/>
      <c r="DX293" s="557"/>
      <c r="DY293" s="568"/>
      <c r="DZ293" s="569"/>
      <c r="EA293" s="570"/>
      <c r="ED293" s="91" t="e">
        <f t="shared" ca="1" si="216"/>
        <v>#NAME?</v>
      </c>
      <c r="EE293" s="91" t="e">
        <f t="shared" ca="1" si="217"/>
        <v>#NAME?</v>
      </c>
      <c r="EF293" s="91" t="e">
        <f t="shared" ca="1" si="218"/>
        <v>#NAME?</v>
      </c>
      <c r="EG293" s="91" t="e">
        <f t="shared" ca="1" si="219"/>
        <v>#NAME?</v>
      </c>
      <c r="EH293" s="91" t="e">
        <f t="shared" ca="1" si="220"/>
        <v>#NAME?</v>
      </c>
      <c r="EI293" s="91" t="e">
        <f t="shared" ca="1" si="221"/>
        <v>#NAME?</v>
      </c>
      <c r="EJ293" s="91" t="e">
        <f t="shared" ca="1" si="222"/>
        <v>#NAME?</v>
      </c>
      <c r="EL293" s="207" t="str">
        <f t="shared" ca="1" si="193"/>
        <v/>
      </c>
      <c r="EM293" s="91" t="str">
        <f t="shared" si="223"/>
        <v/>
      </c>
      <c r="EN293" s="91" t="str" cm="1">
        <f t="array" ref="EN293">IF(OR(SUM(ISTEXT(R293:T293)*1,ISNUMBER(W293:X293)*1)&gt;0,SUM(ISTEXT(Y293:AA293)*1,ISNUMBER(AD293:AE293)*1)&gt;0,SUM(ISTEXT(AF293:AH293)*1,ISNUMBER(AK293:AL293)*1)&gt;0,SUM(ISTEXT(AM293:AO293)*1,ISNUMBER(AR293:AS293)*1)&gt;0,SUM(ISTEXT(AT293:AV293)*1,ISNUMBER(AY293:AZ293)*1)&gt;0,SUM(ISTEXT(BA293:BC293)*1,ISNUMBER(BF293:BG293)*1)&gt;0,SUM(ISTEXT(BH293:BJ293)*1,ISNUMBER(BM293:BN293)*1)&gt;0,SUM(ISTEXT(BO293:BQ293)*1,ISNUMBER(BT293:BU293)*1)&gt;0,SUM(ISTEXT(BV293:BX293)*1,ISNUMBER(CA293:CB293)*1)&gt;0,SUM(ISTEXT(CC293:CE293)*1,ISNUMBER(CH293:CI293)*1)&gt;0,SUM(ISTEXT(CJ293:CL293)*1,ISNUMBER(CO293:CP293)*1)&gt;0,SUM(ISTEXT(CQ293:CS293)*1,ISNUMBER(CV293:CW293)*1)&gt;0),"!","")</f>
        <v/>
      </c>
      <c r="EO293" s="91" t="e">
        <f t="shared" ca="1" si="224"/>
        <v>#NAME?</v>
      </c>
      <c r="EP293" s="74" t="e">
        <f t="shared" ca="1" si="225"/>
        <v>#NAME?</v>
      </c>
    </row>
    <row r="294" spans="1:146" hidden="1" x14ac:dyDescent="0.2">
      <c r="A294" s="528" t="e">
        <f ca="1">IF(AND(TRIM($B294)&lt;&gt;"",$E294&lt;&gt;"",$EP294=""),MAX($A$216:A293)+1,"")</f>
        <v>#NAME?</v>
      </c>
      <c r="B294" s="312"/>
      <c r="C294" s="531" t="str">
        <f>IF(ISBLANK(D294)=FALSE,VLOOKUP(D294,Довідники!$B$2:$C$45,2,FALSE),"")</f>
        <v/>
      </c>
      <c r="D294" s="410"/>
      <c r="E294" s="313"/>
      <c r="F294" s="538" t="str">
        <f>_xlfn.CONCAT(IF($X294=Довідники!$E$4,$R$4&amp;",",""),IF($AE294=Довідники!$E$4,$Y$4&amp;",",""),IF($AL294=Довідники!$E$4,$AF$4&amp;",",""),IF($AS294=Довідники!$E$4,$AM$4&amp;",",""),IF($AZ294=Довідники!$E$4,$AT$4&amp;",",""),IF($BG294=Довідники!$E$4,$BA$4&amp;",",""),IF($BN294=Довідники!$E$4,$BH$4&amp;",",""),IF($BU294=Довідники!$E$4,$BO$4&amp;",",""),IF($CB294=Довідники!$E$4,$BV$4&amp;",",""),IF($CI294=Довідники!$E$4,$CC$4&amp;",",""),IF($CP294=Довідники!$E$4,$CJ$4&amp;",",""),IF($CW294=Довідники!$E$4,$CQ$4&amp;",",""),IF($DD294=Довідники!$E$4,$CX$4&amp;",",""),IF($DK294=Довідники!$E$4,$DE$4&amp;",",""))</f>
        <v/>
      </c>
      <c r="G294" s="538" t="str">
        <f>_xlfn.CONCAT(IF($X294=Довідники!$E$3,$R$4&amp;",",""),IF($X294=Довідники!$E$5,$R$4&amp;"*,",""),IF($AE294=Довідники!$E$3,$Y$4&amp;",",""),IF($AE294=Довідники!$E$5,$Y$4&amp;"*,",""),IF($AL294=Довідники!$E$3,$AF$4&amp;",",""),IF($AL294=Довідники!$E$5,$AF$4&amp;"*,",""),IF($AS294=Довідники!$E$3,$AM$4&amp;",",""),IF($AS294=Довідники!$E$5,$AM$4&amp;"*,",""),IF($AZ294=Довідники!$E$3,$AT$4&amp;",",""),IF($AZ294=Довідники!$E$5,$AT$4&amp;"*,",""),IF($BG294=Довідники!$E$3,$BA$4&amp;",",""),IF($BG294=Довідники!$E$5,$BA$4&amp;"*,",""),IF($BN294=Довідники!$E$3,$BH$4&amp;",",""),IF($BN294=Довідники!$E$5,$BH$4&amp;"*,",""),IF($BU294=Довідники!$E$3,$BO$4&amp;",",""),IF($BU294=Довідники!$E$5,$BO$4&amp;"*,",""),IF($CB294=Довідники!$E$3,$BV$4&amp;",",""),IF($CB294=Довідники!$E$5,$BV$4&amp;"*,",""),IF($CI294=Довідники!$E$3,$CC$4&amp;",",""),IF($CI294=Довідники!$E$5,$CC$4&amp;"*,",""),IF($CP294=Довідники!$E$3,$CJ$4&amp;",",""),IF($CP294=Довідники!$E$5,$CJ$4&amp;"*,",""),IF($CW294=Довідники!$E$3,$CQ$4&amp;",",""),IF($CW294=Довідники!$E$5,$CQ$4&amp;"*,",""),IF($DD294=Довідники!$E$3,$CX$4&amp;",",""),IF($DD294=Довідники!$E$5,$CX$4&amp;"*,",""),IF($DK294=Довідники!$E$3,$DE$4&amp;",",""),IF($DK294=Довідники!$E$5,$DE$4&amp;"*,",""))</f>
        <v/>
      </c>
      <c r="H294" s="538" t="str">
        <f>_xlfn.CONCAT(IF($W294=Довідники!$N$4,$R$4&amp;",",""),IF($AD294=Довідники!$N$4,$Y$4&amp;",",""),IF($AK294=Довідники!$N$4,$AF$4&amp;",",""),IF($AR294=Довідники!$N$4,$AM$4&amp;",",""),IF($AY294=Довідники!$N$4,$AT$4&amp;",",""),IF($BF294=Довідники!$N$4,$BA$4&amp;",",""),IF($BM294=Довідники!$N$4,$BH$4&amp;",",""),IF($BT294=Довідники!$N$4,$BO$4&amp;",",""),IF($CA294=Довідники!$N$4,$BV$4&amp;",",""),IF($CH294=Довідники!$N$4,$CC$4&amp;",",""),IF($CO294=Довідники!$N$4,$CJ$4&amp;",",""),IF($CV294=Довідники!$N$4,$CQ$4&amp;",",""),IF($DC294=Довідники!$N$4,$CX$4&amp;",",""),IF($DJ294=Довідники!$N$4,$DE$4&amp;",",""))</f>
        <v/>
      </c>
      <c r="I294" s="538" t="str">
        <f>_xlfn.CONCAT(IF($W294=Довідники!$N$3,$R$4&amp;",",""),IF($AD294=Довідники!$N$3,$Y$4&amp;",",""),IF($AK294=Довідники!$N$3,$AF$4&amp;",",""),IF($AR294=Довідники!$N$3,$AM$4&amp;",",""),IF($AY294=Довідники!$N$3,$AT$4&amp;",",""),IF($BF294=Довідники!$N$3,$BA$4&amp;",",""),IF($BM294=Довідники!$N$3,$BH$4&amp;",",""),IF($BT294=Довідники!$N$3,$BO$4&amp;",",""),IF($CA294=Довідники!$N$3,$BV$4&amp;",",""),IF($CH294=Довідники!$N$3,$CC$4&amp;",",""),IF($CO294=Довідники!$N$3,$CJ$4&amp;",",""),IF($CV294=Довідники!$N$3,$CQ$4&amp;",",""),IF($DC294=Довідники!$N$3,$CX$4&amp;",",""),IF($DJ294=Довідники!$N$3,$DE$4&amp;",",""))</f>
        <v/>
      </c>
      <c r="J294" s="538"/>
      <c r="K294" s="538"/>
      <c r="L294" s="538">
        <f t="shared" ca="1" si="211"/>
        <v>0</v>
      </c>
      <c r="M294" s="539">
        <f t="shared" ca="1" si="212"/>
        <v>0</v>
      </c>
      <c r="N294" s="539">
        <f t="shared" ca="1" si="213"/>
        <v>0</v>
      </c>
      <c r="O294" s="540">
        <f t="shared" ca="1" si="214"/>
        <v>0</v>
      </c>
      <c r="P294" s="541" t="str">
        <f t="shared" si="215"/>
        <v/>
      </c>
      <c r="Q294" s="542" t="str">
        <f>IF(IF(TRIM(P294)="",FALSE,OR($P294&lt;Довідники!$J$8,$P294&gt;Довідники!$K$8)),"!","")</f>
        <v/>
      </c>
      <c r="R294" s="172"/>
      <c r="S294" s="169"/>
      <c r="T294" s="169"/>
      <c r="U294" s="549">
        <f t="shared" si="194"/>
        <v>0</v>
      </c>
      <c r="V294" s="539"/>
      <c r="W294" s="175"/>
      <c r="X294" s="176"/>
      <c r="Y294" s="172"/>
      <c r="Z294" s="169"/>
      <c r="AA294" s="169"/>
      <c r="AB294" s="549">
        <f t="shared" si="195"/>
        <v>0</v>
      </c>
      <c r="AC294" s="539"/>
      <c r="AD294" s="175"/>
      <c r="AE294" s="176"/>
      <c r="AF294" s="172"/>
      <c r="AG294" s="169"/>
      <c r="AH294" s="169"/>
      <c r="AI294" s="549">
        <f t="shared" si="196"/>
        <v>0</v>
      </c>
      <c r="AJ294" s="539"/>
      <c r="AK294" s="175"/>
      <c r="AL294" s="176"/>
      <c r="AM294" s="172"/>
      <c r="AN294" s="169"/>
      <c r="AO294" s="169"/>
      <c r="AP294" s="549">
        <f t="shared" si="197"/>
        <v>0</v>
      </c>
      <c r="AQ294" s="539"/>
      <c r="AR294" s="175"/>
      <c r="AS294" s="176"/>
      <c r="AT294" s="172"/>
      <c r="AU294" s="169"/>
      <c r="AV294" s="169"/>
      <c r="AW294" s="549">
        <f t="shared" si="198"/>
        <v>0</v>
      </c>
      <c r="AX294" s="539"/>
      <c r="AY294" s="175"/>
      <c r="AZ294" s="176"/>
      <c r="BA294" s="172"/>
      <c r="BB294" s="169"/>
      <c r="BC294" s="169"/>
      <c r="BD294" s="549">
        <f t="shared" si="199"/>
        <v>0</v>
      </c>
      <c r="BE294" s="539"/>
      <c r="BF294" s="175"/>
      <c r="BG294" s="176"/>
      <c r="BH294" s="172"/>
      <c r="BI294" s="169"/>
      <c r="BJ294" s="169"/>
      <c r="BK294" s="549">
        <f t="shared" si="200"/>
        <v>0</v>
      </c>
      <c r="BL294" s="539"/>
      <c r="BM294" s="175"/>
      <c r="BN294" s="176"/>
      <c r="BO294" s="172"/>
      <c r="BP294" s="169"/>
      <c r="BQ294" s="169"/>
      <c r="BR294" s="549">
        <f t="shared" si="201"/>
        <v>0</v>
      </c>
      <c r="BS294" s="539"/>
      <c r="BT294" s="175"/>
      <c r="BU294" s="176"/>
      <c r="BV294" s="172"/>
      <c r="BW294" s="169"/>
      <c r="BX294" s="169"/>
      <c r="BY294" s="549">
        <f t="shared" si="202"/>
        <v>0</v>
      </c>
      <c r="BZ294" s="539"/>
      <c r="CA294" s="175"/>
      <c r="CB294" s="176"/>
      <c r="CC294" s="172"/>
      <c r="CD294" s="169"/>
      <c r="CE294" s="169"/>
      <c r="CF294" s="549">
        <f t="shared" si="203"/>
        <v>0</v>
      </c>
      <c r="CG294" s="539"/>
      <c r="CH294" s="175"/>
      <c r="CI294" s="176"/>
      <c r="CJ294" s="172"/>
      <c r="CK294" s="169"/>
      <c r="CL294" s="169"/>
      <c r="CM294" s="549">
        <f t="shared" si="204"/>
        <v>0</v>
      </c>
      <c r="CN294" s="539"/>
      <c r="CO294" s="175"/>
      <c r="CP294" s="176"/>
      <c r="CQ294" s="172"/>
      <c r="CR294" s="169"/>
      <c r="CS294" s="169"/>
      <c r="CT294" s="549">
        <f t="shared" si="205"/>
        <v>0</v>
      </c>
      <c r="CU294" s="539"/>
      <c r="CV294" s="175"/>
      <c r="CW294" s="176"/>
      <c r="CX294" s="361"/>
      <c r="CY294" s="108"/>
      <c r="CZ294" s="108"/>
      <c r="DA294" s="549">
        <f t="shared" si="206"/>
        <v>0</v>
      </c>
      <c r="DB294" s="539"/>
      <c r="DC294" s="439"/>
      <c r="DD294" s="439"/>
      <c r="DE294" s="108"/>
      <c r="DF294" s="108"/>
      <c r="DG294" s="108"/>
      <c r="DH294" s="549">
        <f t="shared" si="207"/>
        <v>0</v>
      </c>
      <c r="DI294" s="539"/>
      <c r="DJ294" s="439"/>
      <c r="DK294" s="440"/>
      <c r="DL294" s="555">
        <f t="shared" ca="1" si="226"/>
        <v>0</v>
      </c>
      <c r="DM294" s="539">
        <f>DN294*Довідники!$H$2</f>
        <v>0</v>
      </c>
      <c r="DN294" s="549">
        <f t="shared" si="208"/>
        <v>0</v>
      </c>
      <c r="DO294" s="541" t="str">
        <f t="shared" si="209"/>
        <v xml:space="preserve"> </v>
      </c>
      <c r="DP294" s="556" t="str">
        <f>IF(OR(DO294&lt;Довідники!$J$3, DO294&gt;Довідники!$K$3), "!", "")</f>
        <v>!</v>
      </c>
      <c r="DQ294" s="557"/>
      <c r="DR294" s="558" t="str">
        <f t="shared" si="210"/>
        <v/>
      </c>
      <c r="DS294" s="528"/>
      <c r="DT294" s="555"/>
      <c r="DU294" s="539"/>
      <c r="DV294" s="539"/>
      <c r="DW294" s="540"/>
      <c r="DX294" s="557"/>
      <c r="DY294" s="568"/>
      <c r="DZ294" s="569"/>
      <c r="EA294" s="570"/>
      <c r="ED294" s="91" t="e">
        <f t="shared" ca="1" si="216"/>
        <v>#NAME?</v>
      </c>
      <c r="EE294" s="91" t="e">
        <f t="shared" ca="1" si="217"/>
        <v>#NAME?</v>
      </c>
      <c r="EF294" s="91" t="e">
        <f t="shared" ca="1" si="218"/>
        <v>#NAME?</v>
      </c>
      <c r="EG294" s="91" t="e">
        <f t="shared" ca="1" si="219"/>
        <v>#NAME?</v>
      </c>
      <c r="EH294" s="91" t="e">
        <f t="shared" ca="1" si="220"/>
        <v>#NAME?</v>
      </c>
      <c r="EI294" s="91" t="e">
        <f t="shared" ca="1" si="221"/>
        <v>#NAME?</v>
      </c>
      <c r="EJ294" s="91" t="e">
        <f t="shared" ca="1" si="222"/>
        <v>#NAME?</v>
      </c>
      <c r="EL294" s="207" t="str">
        <f t="shared" ca="1" si="193"/>
        <v/>
      </c>
      <c r="EM294" s="91" t="str">
        <f t="shared" si="223"/>
        <v/>
      </c>
      <c r="EN294" s="91" t="str" cm="1">
        <f t="array" ref="EN294">IF(OR(SUM(ISTEXT(R294:T294)*1,ISNUMBER(W294:X294)*1)&gt;0,SUM(ISTEXT(Y294:AA294)*1,ISNUMBER(AD294:AE294)*1)&gt;0,SUM(ISTEXT(AF294:AH294)*1,ISNUMBER(AK294:AL294)*1)&gt;0,SUM(ISTEXT(AM294:AO294)*1,ISNUMBER(AR294:AS294)*1)&gt;0,SUM(ISTEXT(AT294:AV294)*1,ISNUMBER(AY294:AZ294)*1)&gt;0,SUM(ISTEXT(BA294:BC294)*1,ISNUMBER(BF294:BG294)*1)&gt;0,SUM(ISTEXT(BH294:BJ294)*1,ISNUMBER(BM294:BN294)*1)&gt;0,SUM(ISTEXT(BO294:BQ294)*1,ISNUMBER(BT294:BU294)*1)&gt;0,SUM(ISTEXT(BV294:BX294)*1,ISNUMBER(CA294:CB294)*1)&gt;0,SUM(ISTEXT(CC294:CE294)*1,ISNUMBER(CH294:CI294)*1)&gt;0,SUM(ISTEXT(CJ294:CL294)*1,ISNUMBER(CO294:CP294)*1)&gt;0,SUM(ISTEXT(CQ294:CS294)*1,ISNUMBER(CV294:CW294)*1)&gt;0),"!","")</f>
        <v/>
      </c>
      <c r="EO294" s="91" t="e">
        <f t="shared" ca="1" si="224"/>
        <v>#NAME?</v>
      </c>
      <c r="EP294" s="74" t="e">
        <f t="shared" ca="1" si="225"/>
        <v>#NAME?</v>
      </c>
    </row>
    <row r="295" spans="1:146" hidden="1" x14ac:dyDescent="0.2">
      <c r="A295" s="528" t="e">
        <f ca="1">IF(AND(TRIM($B295)&lt;&gt;"",$E295&lt;&gt;"",$EP295=""),MAX($A$216:A294)+1,"")</f>
        <v>#NAME?</v>
      </c>
      <c r="B295" s="312"/>
      <c r="C295" s="531" t="str">
        <f>IF(ISBLANK(D295)=FALSE,VLOOKUP(D295,Довідники!$B$2:$C$45,2,FALSE),"")</f>
        <v/>
      </c>
      <c r="D295" s="410"/>
      <c r="E295" s="313"/>
      <c r="F295" s="538" t="str">
        <f>_xlfn.CONCAT(IF($X295=Довідники!$E$4,$R$4&amp;",",""),IF($AE295=Довідники!$E$4,$Y$4&amp;",",""),IF($AL295=Довідники!$E$4,$AF$4&amp;",",""),IF($AS295=Довідники!$E$4,$AM$4&amp;",",""),IF($AZ295=Довідники!$E$4,$AT$4&amp;",",""),IF($BG295=Довідники!$E$4,$BA$4&amp;",",""),IF($BN295=Довідники!$E$4,$BH$4&amp;",",""),IF($BU295=Довідники!$E$4,$BO$4&amp;",",""),IF($CB295=Довідники!$E$4,$BV$4&amp;",",""),IF($CI295=Довідники!$E$4,$CC$4&amp;",",""),IF($CP295=Довідники!$E$4,$CJ$4&amp;",",""),IF($CW295=Довідники!$E$4,$CQ$4&amp;",",""),IF($DD295=Довідники!$E$4,$CX$4&amp;",",""),IF($DK295=Довідники!$E$4,$DE$4&amp;",",""))</f>
        <v/>
      </c>
      <c r="G295" s="538" t="str">
        <f>_xlfn.CONCAT(IF($X295=Довідники!$E$3,$R$4&amp;",",""),IF($X295=Довідники!$E$5,$R$4&amp;"*,",""),IF($AE295=Довідники!$E$3,$Y$4&amp;",",""),IF($AE295=Довідники!$E$5,$Y$4&amp;"*,",""),IF($AL295=Довідники!$E$3,$AF$4&amp;",",""),IF($AL295=Довідники!$E$5,$AF$4&amp;"*,",""),IF($AS295=Довідники!$E$3,$AM$4&amp;",",""),IF($AS295=Довідники!$E$5,$AM$4&amp;"*,",""),IF($AZ295=Довідники!$E$3,$AT$4&amp;",",""),IF($AZ295=Довідники!$E$5,$AT$4&amp;"*,",""),IF($BG295=Довідники!$E$3,$BA$4&amp;",",""),IF($BG295=Довідники!$E$5,$BA$4&amp;"*,",""),IF($BN295=Довідники!$E$3,$BH$4&amp;",",""),IF($BN295=Довідники!$E$5,$BH$4&amp;"*,",""),IF($BU295=Довідники!$E$3,$BO$4&amp;",",""),IF($BU295=Довідники!$E$5,$BO$4&amp;"*,",""),IF($CB295=Довідники!$E$3,$BV$4&amp;",",""),IF($CB295=Довідники!$E$5,$BV$4&amp;"*,",""),IF($CI295=Довідники!$E$3,$CC$4&amp;",",""),IF($CI295=Довідники!$E$5,$CC$4&amp;"*,",""),IF($CP295=Довідники!$E$3,$CJ$4&amp;",",""),IF($CP295=Довідники!$E$5,$CJ$4&amp;"*,",""),IF($CW295=Довідники!$E$3,$CQ$4&amp;",",""),IF($CW295=Довідники!$E$5,$CQ$4&amp;"*,",""),IF($DD295=Довідники!$E$3,$CX$4&amp;",",""),IF($DD295=Довідники!$E$5,$CX$4&amp;"*,",""),IF($DK295=Довідники!$E$3,$DE$4&amp;",",""),IF($DK295=Довідники!$E$5,$DE$4&amp;"*,",""))</f>
        <v/>
      </c>
      <c r="H295" s="538" t="str">
        <f>_xlfn.CONCAT(IF($W295=Довідники!$N$4,$R$4&amp;",",""),IF($AD295=Довідники!$N$4,$Y$4&amp;",",""),IF($AK295=Довідники!$N$4,$AF$4&amp;",",""),IF($AR295=Довідники!$N$4,$AM$4&amp;",",""),IF($AY295=Довідники!$N$4,$AT$4&amp;",",""),IF($BF295=Довідники!$N$4,$BA$4&amp;",",""),IF($BM295=Довідники!$N$4,$BH$4&amp;",",""),IF($BT295=Довідники!$N$4,$BO$4&amp;",",""),IF($CA295=Довідники!$N$4,$BV$4&amp;",",""),IF($CH295=Довідники!$N$4,$CC$4&amp;",",""),IF($CO295=Довідники!$N$4,$CJ$4&amp;",",""),IF($CV295=Довідники!$N$4,$CQ$4&amp;",",""),IF($DC295=Довідники!$N$4,$CX$4&amp;",",""),IF($DJ295=Довідники!$N$4,$DE$4&amp;",",""))</f>
        <v/>
      </c>
      <c r="I295" s="538" t="str">
        <f>_xlfn.CONCAT(IF($W295=Довідники!$N$3,$R$4&amp;",",""),IF($AD295=Довідники!$N$3,$Y$4&amp;",",""),IF($AK295=Довідники!$N$3,$AF$4&amp;",",""),IF($AR295=Довідники!$N$3,$AM$4&amp;",",""),IF($AY295=Довідники!$N$3,$AT$4&amp;",",""),IF($BF295=Довідники!$N$3,$BA$4&amp;",",""),IF($BM295=Довідники!$N$3,$BH$4&amp;",",""),IF($BT295=Довідники!$N$3,$BO$4&amp;",",""),IF($CA295=Довідники!$N$3,$BV$4&amp;",",""),IF($CH295=Довідники!$N$3,$CC$4&amp;",",""),IF($CO295=Довідники!$N$3,$CJ$4&amp;",",""),IF($CV295=Довідники!$N$3,$CQ$4&amp;",",""),IF($DC295=Довідники!$N$3,$CX$4&amp;",",""),IF($DJ295=Довідники!$N$3,$DE$4&amp;",",""))</f>
        <v/>
      </c>
      <c r="J295" s="538"/>
      <c r="K295" s="538"/>
      <c r="L295" s="538">
        <f t="shared" ca="1" si="211"/>
        <v>0</v>
      </c>
      <c r="M295" s="539">
        <f t="shared" ca="1" si="212"/>
        <v>0</v>
      </c>
      <c r="N295" s="539">
        <f t="shared" ca="1" si="213"/>
        <v>0</v>
      </c>
      <c r="O295" s="540">
        <f t="shared" ca="1" si="214"/>
        <v>0</v>
      </c>
      <c r="P295" s="541" t="str">
        <f t="shared" si="215"/>
        <v/>
      </c>
      <c r="Q295" s="542" t="str">
        <f>IF(IF(TRIM(P295)="",FALSE,OR($P295&lt;Довідники!$J$8,$P295&gt;Довідники!$K$8)),"!","")</f>
        <v/>
      </c>
      <c r="R295" s="172"/>
      <c r="S295" s="169"/>
      <c r="T295" s="169"/>
      <c r="U295" s="549">
        <f t="shared" si="194"/>
        <v>0</v>
      </c>
      <c r="V295" s="539"/>
      <c r="W295" s="175"/>
      <c r="X295" s="176"/>
      <c r="Y295" s="172"/>
      <c r="Z295" s="169"/>
      <c r="AA295" s="169"/>
      <c r="AB295" s="549">
        <f t="shared" si="195"/>
        <v>0</v>
      </c>
      <c r="AC295" s="539"/>
      <c r="AD295" s="175"/>
      <c r="AE295" s="176"/>
      <c r="AF295" s="172"/>
      <c r="AG295" s="169"/>
      <c r="AH295" s="169"/>
      <c r="AI295" s="549">
        <f t="shared" si="196"/>
        <v>0</v>
      </c>
      <c r="AJ295" s="539"/>
      <c r="AK295" s="175"/>
      <c r="AL295" s="176"/>
      <c r="AM295" s="172"/>
      <c r="AN295" s="169"/>
      <c r="AO295" s="169"/>
      <c r="AP295" s="549">
        <f t="shared" si="197"/>
        <v>0</v>
      </c>
      <c r="AQ295" s="539"/>
      <c r="AR295" s="175"/>
      <c r="AS295" s="176"/>
      <c r="AT295" s="172"/>
      <c r="AU295" s="169"/>
      <c r="AV295" s="169"/>
      <c r="AW295" s="549">
        <f t="shared" si="198"/>
        <v>0</v>
      </c>
      <c r="AX295" s="539"/>
      <c r="AY295" s="175"/>
      <c r="AZ295" s="176"/>
      <c r="BA295" s="172"/>
      <c r="BB295" s="169"/>
      <c r="BC295" s="169"/>
      <c r="BD295" s="549">
        <f t="shared" si="199"/>
        <v>0</v>
      </c>
      <c r="BE295" s="539"/>
      <c r="BF295" s="175"/>
      <c r="BG295" s="176"/>
      <c r="BH295" s="172"/>
      <c r="BI295" s="169"/>
      <c r="BJ295" s="169"/>
      <c r="BK295" s="549">
        <f t="shared" si="200"/>
        <v>0</v>
      </c>
      <c r="BL295" s="539"/>
      <c r="BM295" s="175"/>
      <c r="BN295" s="176"/>
      <c r="BO295" s="172"/>
      <c r="BP295" s="169"/>
      <c r="BQ295" s="169"/>
      <c r="BR295" s="549">
        <f t="shared" si="201"/>
        <v>0</v>
      </c>
      <c r="BS295" s="539"/>
      <c r="BT295" s="175"/>
      <c r="BU295" s="176"/>
      <c r="BV295" s="172"/>
      <c r="BW295" s="169"/>
      <c r="BX295" s="169"/>
      <c r="BY295" s="549">
        <f t="shared" si="202"/>
        <v>0</v>
      </c>
      <c r="BZ295" s="539"/>
      <c r="CA295" s="175"/>
      <c r="CB295" s="176"/>
      <c r="CC295" s="172"/>
      <c r="CD295" s="169"/>
      <c r="CE295" s="169"/>
      <c r="CF295" s="549">
        <f t="shared" si="203"/>
        <v>0</v>
      </c>
      <c r="CG295" s="539"/>
      <c r="CH295" s="175"/>
      <c r="CI295" s="176"/>
      <c r="CJ295" s="172"/>
      <c r="CK295" s="169"/>
      <c r="CL295" s="169"/>
      <c r="CM295" s="549">
        <f t="shared" si="204"/>
        <v>0</v>
      </c>
      <c r="CN295" s="539"/>
      <c r="CO295" s="175"/>
      <c r="CP295" s="176"/>
      <c r="CQ295" s="172"/>
      <c r="CR295" s="169"/>
      <c r="CS295" s="169"/>
      <c r="CT295" s="549">
        <f t="shared" si="205"/>
        <v>0</v>
      </c>
      <c r="CU295" s="539"/>
      <c r="CV295" s="175"/>
      <c r="CW295" s="176"/>
      <c r="CX295" s="361"/>
      <c r="CY295" s="108"/>
      <c r="CZ295" s="108"/>
      <c r="DA295" s="549">
        <f t="shared" si="206"/>
        <v>0</v>
      </c>
      <c r="DB295" s="539"/>
      <c r="DC295" s="439"/>
      <c r="DD295" s="439"/>
      <c r="DE295" s="108"/>
      <c r="DF295" s="108"/>
      <c r="DG295" s="108"/>
      <c r="DH295" s="549">
        <f t="shared" si="207"/>
        <v>0</v>
      </c>
      <c r="DI295" s="539"/>
      <c r="DJ295" s="439"/>
      <c r="DK295" s="440"/>
      <c r="DL295" s="555">
        <f t="shared" ca="1" si="226"/>
        <v>0</v>
      </c>
      <c r="DM295" s="539">
        <f>DN295*Довідники!$H$2</f>
        <v>0</v>
      </c>
      <c r="DN295" s="549">
        <f t="shared" si="208"/>
        <v>0</v>
      </c>
      <c r="DO295" s="541" t="str">
        <f t="shared" si="209"/>
        <v xml:space="preserve"> </v>
      </c>
      <c r="DP295" s="556" t="str">
        <f>IF(OR(DO295&lt;Довідники!$J$3, DO295&gt;Довідники!$K$3), "!", "")</f>
        <v>!</v>
      </c>
      <c r="DQ295" s="557"/>
      <c r="DR295" s="558" t="str">
        <f t="shared" si="210"/>
        <v/>
      </c>
      <c r="DS295" s="528"/>
      <c r="DT295" s="555"/>
      <c r="DU295" s="539"/>
      <c r="DV295" s="539"/>
      <c r="DW295" s="540"/>
      <c r="DX295" s="557"/>
      <c r="DY295" s="568"/>
      <c r="DZ295" s="569"/>
      <c r="EA295" s="570"/>
      <c r="ED295" s="91" t="e">
        <f t="shared" ca="1" si="216"/>
        <v>#NAME?</v>
      </c>
      <c r="EE295" s="91" t="e">
        <f t="shared" ca="1" si="217"/>
        <v>#NAME?</v>
      </c>
      <c r="EF295" s="91" t="e">
        <f t="shared" ca="1" si="218"/>
        <v>#NAME?</v>
      </c>
      <c r="EG295" s="91" t="e">
        <f t="shared" ca="1" si="219"/>
        <v>#NAME?</v>
      </c>
      <c r="EH295" s="91" t="e">
        <f t="shared" ca="1" si="220"/>
        <v>#NAME?</v>
      </c>
      <c r="EI295" s="91" t="e">
        <f t="shared" ca="1" si="221"/>
        <v>#NAME?</v>
      </c>
      <c r="EJ295" s="91" t="e">
        <f t="shared" ca="1" si="222"/>
        <v>#NAME?</v>
      </c>
      <c r="EL295" s="207" t="str">
        <f t="shared" ca="1" si="193"/>
        <v/>
      </c>
      <c r="EM295" s="91" t="str">
        <f t="shared" si="223"/>
        <v/>
      </c>
      <c r="EN295" s="91" t="str" cm="1">
        <f t="array" ref="EN295">IF(OR(SUM(ISTEXT(R295:T295)*1,ISNUMBER(W295:X295)*1)&gt;0,SUM(ISTEXT(Y295:AA295)*1,ISNUMBER(AD295:AE295)*1)&gt;0,SUM(ISTEXT(AF295:AH295)*1,ISNUMBER(AK295:AL295)*1)&gt;0,SUM(ISTEXT(AM295:AO295)*1,ISNUMBER(AR295:AS295)*1)&gt;0,SUM(ISTEXT(AT295:AV295)*1,ISNUMBER(AY295:AZ295)*1)&gt;0,SUM(ISTEXT(BA295:BC295)*1,ISNUMBER(BF295:BG295)*1)&gt;0,SUM(ISTEXT(BH295:BJ295)*1,ISNUMBER(BM295:BN295)*1)&gt;0,SUM(ISTEXT(BO295:BQ295)*1,ISNUMBER(BT295:BU295)*1)&gt;0,SUM(ISTEXT(BV295:BX295)*1,ISNUMBER(CA295:CB295)*1)&gt;0,SUM(ISTEXT(CC295:CE295)*1,ISNUMBER(CH295:CI295)*1)&gt;0,SUM(ISTEXT(CJ295:CL295)*1,ISNUMBER(CO295:CP295)*1)&gt;0,SUM(ISTEXT(CQ295:CS295)*1,ISNUMBER(CV295:CW295)*1)&gt;0),"!","")</f>
        <v/>
      </c>
      <c r="EO295" s="91" t="e">
        <f t="shared" ca="1" si="224"/>
        <v>#NAME?</v>
      </c>
      <c r="EP295" s="74" t="e">
        <f t="shared" ca="1" si="225"/>
        <v>#NAME?</v>
      </c>
    </row>
    <row r="296" spans="1:146" hidden="1" x14ac:dyDescent="0.2">
      <c r="A296" s="528" t="e">
        <f ca="1">IF(AND(TRIM($B296)&lt;&gt;"",$E296&lt;&gt;"",$EP296=""),MAX($A$216:A295)+1,"")</f>
        <v>#NAME?</v>
      </c>
      <c r="B296" s="312"/>
      <c r="C296" s="531" t="str">
        <f>IF(ISBLANK(D296)=FALSE,VLOOKUP(D296,Довідники!$B$2:$C$45,2,FALSE),"")</f>
        <v/>
      </c>
      <c r="D296" s="410"/>
      <c r="E296" s="313"/>
      <c r="F296" s="538" t="str">
        <f>_xlfn.CONCAT(IF($X296=Довідники!$E$4,$R$4&amp;",",""),IF($AE296=Довідники!$E$4,$Y$4&amp;",",""),IF($AL296=Довідники!$E$4,$AF$4&amp;",",""),IF($AS296=Довідники!$E$4,$AM$4&amp;",",""),IF($AZ296=Довідники!$E$4,$AT$4&amp;",",""),IF($BG296=Довідники!$E$4,$BA$4&amp;",",""),IF($BN296=Довідники!$E$4,$BH$4&amp;",",""),IF($BU296=Довідники!$E$4,$BO$4&amp;",",""),IF($CB296=Довідники!$E$4,$BV$4&amp;",",""),IF($CI296=Довідники!$E$4,$CC$4&amp;",",""),IF($CP296=Довідники!$E$4,$CJ$4&amp;",",""),IF($CW296=Довідники!$E$4,$CQ$4&amp;",",""),IF($DD296=Довідники!$E$4,$CX$4&amp;",",""),IF($DK296=Довідники!$E$4,$DE$4&amp;",",""))</f>
        <v/>
      </c>
      <c r="G296" s="538" t="str">
        <f>_xlfn.CONCAT(IF($X296=Довідники!$E$3,$R$4&amp;",",""),IF($X296=Довідники!$E$5,$R$4&amp;"*,",""),IF($AE296=Довідники!$E$3,$Y$4&amp;",",""),IF($AE296=Довідники!$E$5,$Y$4&amp;"*,",""),IF($AL296=Довідники!$E$3,$AF$4&amp;",",""),IF($AL296=Довідники!$E$5,$AF$4&amp;"*,",""),IF($AS296=Довідники!$E$3,$AM$4&amp;",",""),IF($AS296=Довідники!$E$5,$AM$4&amp;"*,",""),IF($AZ296=Довідники!$E$3,$AT$4&amp;",",""),IF($AZ296=Довідники!$E$5,$AT$4&amp;"*,",""),IF($BG296=Довідники!$E$3,$BA$4&amp;",",""),IF($BG296=Довідники!$E$5,$BA$4&amp;"*,",""),IF($BN296=Довідники!$E$3,$BH$4&amp;",",""),IF($BN296=Довідники!$E$5,$BH$4&amp;"*,",""),IF($BU296=Довідники!$E$3,$BO$4&amp;",",""),IF($BU296=Довідники!$E$5,$BO$4&amp;"*,",""),IF($CB296=Довідники!$E$3,$BV$4&amp;",",""),IF($CB296=Довідники!$E$5,$BV$4&amp;"*,",""),IF($CI296=Довідники!$E$3,$CC$4&amp;",",""),IF($CI296=Довідники!$E$5,$CC$4&amp;"*,",""),IF($CP296=Довідники!$E$3,$CJ$4&amp;",",""),IF($CP296=Довідники!$E$5,$CJ$4&amp;"*,",""),IF($CW296=Довідники!$E$3,$CQ$4&amp;",",""),IF($CW296=Довідники!$E$5,$CQ$4&amp;"*,",""),IF($DD296=Довідники!$E$3,$CX$4&amp;",",""),IF($DD296=Довідники!$E$5,$CX$4&amp;"*,",""),IF($DK296=Довідники!$E$3,$DE$4&amp;",",""),IF($DK296=Довідники!$E$5,$DE$4&amp;"*,",""))</f>
        <v/>
      </c>
      <c r="H296" s="538" t="str">
        <f>_xlfn.CONCAT(IF($W296=Довідники!$N$4,$R$4&amp;",",""),IF($AD296=Довідники!$N$4,$Y$4&amp;",",""),IF($AK296=Довідники!$N$4,$AF$4&amp;",",""),IF($AR296=Довідники!$N$4,$AM$4&amp;",",""),IF($AY296=Довідники!$N$4,$AT$4&amp;",",""),IF($BF296=Довідники!$N$4,$BA$4&amp;",",""),IF($BM296=Довідники!$N$4,$BH$4&amp;",",""),IF($BT296=Довідники!$N$4,$BO$4&amp;",",""),IF($CA296=Довідники!$N$4,$BV$4&amp;",",""),IF($CH296=Довідники!$N$4,$CC$4&amp;",",""),IF($CO296=Довідники!$N$4,$CJ$4&amp;",",""),IF($CV296=Довідники!$N$4,$CQ$4&amp;",",""),IF($DC296=Довідники!$N$4,$CX$4&amp;",",""),IF($DJ296=Довідники!$N$4,$DE$4&amp;",",""))</f>
        <v/>
      </c>
      <c r="I296" s="538" t="str">
        <f>_xlfn.CONCAT(IF($W296=Довідники!$N$3,$R$4&amp;",",""),IF($AD296=Довідники!$N$3,$Y$4&amp;",",""),IF($AK296=Довідники!$N$3,$AF$4&amp;",",""),IF($AR296=Довідники!$N$3,$AM$4&amp;",",""),IF($AY296=Довідники!$N$3,$AT$4&amp;",",""),IF($BF296=Довідники!$N$3,$BA$4&amp;",",""),IF($BM296=Довідники!$N$3,$BH$4&amp;",",""),IF($BT296=Довідники!$N$3,$BO$4&amp;",",""),IF($CA296=Довідники!$N$3,$BV$4&amp;",",""),IF($CH296=Довідники!$N$3,$CC$4&amp;",",""),IF($CO296=Довідники!$N$3,$CJ$4&amp;",",""),IF($CV296=Довідники!$N$3,$CQ$4&amp;",",""),IF($DC296=Довідники!$N$3,$CX$4&amp;",",""),IF($DJ296=Довідники!$N$3,$DE$4&amp;",",""))</f>
        <v/>
      </c>
      <c r="J296" s="538"/>
      <c r="K296" s="538"/>
      <c r="L296" s="538">
        <f t="shared" ca="1" si="211"/>
        <v>0</v>
      </c>
      <c r="M296" s="539">
        <f t="shared" ca="1" si="212"/>
        <v>0</v>
      </c>
      <c r="N296" s="539">
        <f t="shared" ca="1" si="213"/>
        <v>0</v>
      </c>
      <c r="O296" s="540">
        <f t="shared" ca="1" si="214"/>
        <v>0</v>
      </c>
      <c r="P296" s="541" t="str">
        <f t="shared" si="215"/>
        <v/>
      </c>
      <c r="Q296" s="542" t="str">
        <f>IF(IF(TRIM(P296)="",FALSE,OR($P296&lt;Довідники!$J$8,$P296&gt;Довідники!$K$8)),"!","")</f>
        <v/>
      </c>
      <c r="R296" s="172"/>
      <c r="S296" s="169"/>
      <c r="T296" s="169"/>
      <c r="U296" s="549">
        <f t="shared" si="194"/>
        <v>0</v>
      </c>
      <c r="V296" s="539"/>
      <c r="W296" s="175"/>
      <c r="X296" s="176"/>
      <c r="Y296" s="172"/>
      <c r="Z296" s="169"/>
      <c r="AA296" s="169"/>
      <c r="AB296" s="549">
        <f t="shared" si="195"/>
        <v>0</v>
      </c>
      <c r="AC296" s="539"/>
      <c r="AD296" s="175"/>
      <c r="AE296" s="176"/>
      <c r="AF296" s="172"/>
      <c r="AG296" s="169"/>
      <c r="AH296" s="169"/>
      <c r="AI296" s="549">
        <f t="shared" si="196"/>
        <v>0</v>
      </c>
      <c r="AJ296" s="539"/>
      <c r="AK296" s="175"/>
      <c r="AL296" s="176"/>
      <c r="AM296" s="172"/>
      <c r="AN296" s="169"/>
      <c r="AO296" s="169"/>
      <c r="AP296" s="549">
        <f t="shared" si="197"/>
        <v>0</v>
      </c>
      <c r="AQ296" s="539"/>
      <c r="AR296" s="175"/>
      <c r="AS296" s="176"/>
      <c r="AT296" s="172"/>
      <c r="AU296" s="169"/>
      <c r="AV296" s="169"/>
      <c r="AW296" s="549">
        <f t="shared" si="198"/>
        <v>0</v>
      </c>
      <c r="AX296" s="539"/>
      <c r="AY296" s="175"/>
      <c r="AZ296" s="176"/>
      <c r="BA296" s="172"/>
      <c r="BB296" s="169"/>
      <c r="BC296" s="169"/>
      <c r="BD296" s="549">
        <f t="shared" si="199"/>
        <v>0</v>
      </c>
      <c r="BE296" s="539"/>
      <c r="BF296" s="175"/>
      <c r="BG296" s="176"/>
      <c r="BH296" s="172"/>
      <c r="BI296" s="169"/>
      <c r="BJ296" s="169"/>
      <c r="BK296" s="549">
        <f t="shared" si="200"/>
        <v>0</v>
      </c>
      <c r="BL296" s="539"/>
      <c r="BM296" s="175"/>
      <c r="BN296" s="176"/>
      <c r="BO296" s="172"/>
      <c r="BP296" s="169"/>
      <c r="BQ296" s="169"/>
      <c r="BR296" s="549">
        <f t="shared" si="201"/>
        <v>0</v>
      </c>
      <c r="BS296" s="539"/>
      <c r="BT296" s="175"/>
      <c r="BU296" s="176"/>
      <c r="BV296" s="172"/>
      <c r="BW296" s="169"/>
      <c r="BX296" s="169"/>
      <c r="BY296" s="549">
        <f t="shared" si="202"/>
        <v>0</v>
      </c>
      <c r="BZ296" s="539"/>
      <c r="CA296" s="175"/>
      <c r="CB296" s="176"/>
      <c r="CC296" s="172"/>
      <c r="CD296" s="169"/>
      <c r="CE296" s="169"/>
      <c r="CF296" s="549">
        <f t="shared" si="203"/>
        <v>0</v>
      </c>
      <c r="CG296" s="539"/>
      <c r="CH296" s="175"/>
      <c r="CI296" s="176"/>
      <c r="CJ296" s="172"/>
      <c r="CK296" s="169"/>
      <c r="CL296" s="169"/>
      <c r="CM296" s="549">
        <f t="shared" si="204"/>
        <v>0</v>
      </c>
      <c r="CN296" s="539"/>
      <c r="CO296" s="175"/>
      <c r="CP296" s="176"/>
      <c r="CQ296" s="172"/>
      <c r="CR296" s="169"/>
      <c r="CS296" s="169"/>
      <c r="CT296" s="549">
        <f t="shared" si="205"/>
        <v>0</v>
      </c>
      <c r="CU296" s="539"/>
      <c r="CV296" s="175"/>
      <c r="CW296" s="176"/>
      <c r="CX296" s="361"/>
      <c r="CY296" s="108"/>
      <c r="CZ296" s="108"/>
      <c r="DA296" s="549">
        <f t="shared" si="206"/>
        <v>0</v>
      </c>
      <c r="DB296" s="539"/>
      <c r="DC296" s="439"/>
      <c r="DD296" s="439"/>
      <c r="DE296" s="108"/>
      <c r="DF296" s="108"/>
      <c r="DG296" s="108"/>
      <c r="DH296" s="549">
        <f t="shared" si="207"/>
        <v>0</v>
      </c>
      <c r="DI296" s="539"/>
      <c r="DJ296" s="439"/>
      <c r="DK296" s="440"/>
      <c r="DL296" s="555">
        <f t="shared" ca="1" si="226"/>
        <v>0</v>
      </c>
      <c r="DM296" s="539">
        <f>DN296*Довідники!$H$2</f>
        <v>0</v>
      </c>
      <c r="DN296" s="549">
        <f t="shared" si="208"/>
        <v>0</v>
      </c>
      <c r="DO296" s="541" t="str">
        <f t="shared" si="209"/>
        <v xml:space="preserve"> </v>
      </c>
      <c r="DP296" s="556" t="str">
        <f>IF(OR(DO296&lt;Довідники!$J$3, DO296&gt;Довідники!$K$3), "!", "")</f>
        <v>!</v>
      </c>
      <c r="DQ296" s="557"/>
      <c r="DR296" s="558" t="str">
        <f t="shared" si="210"/>
        <v/>
      </c>
      <c r="DS296" s="528"/>
      <c r="DT296" s="555"/>
      <c r="DU296" s="539"/>
      <c r="DV296" s="539"/>
      <c r="DW296" s="540"/>
      <c r="DX296" s="557"/>
      <c r="DY296" s="568"/>
      <c r="DZ296" s="569"/>
      <c r="EA296" s="570"/>
      <c r="ED296" s="91" t="e">
        <f t="shared" ca="1" si="216"/>
        <v>#NAME?</v>
      </c>
      <c r="EE296" s="91" t="e">
        <f t="shared" ca="1" si="217"/>
        <v>#NAME?</v>
      </c>
      <c r="EF296" s="91" t="e">
        <f t="shared" ca="1" si="218"/>
        <v>#NAME?</v>
      </c>
      <c r="EG296" s="91" t="e">
        <f t="shared" ca="1" si="219"/>
        <v>#NAME?</v>
      </c>
      <c r="EH296" s="91" t="e">
        <f t="shared" ca="1" si="220"/>
        <v>#NAME?</v>
      </c>
      <c r="EI296" s="91" t="e">
        <f t="shared" ca="1" si="221"/>
        <v>#NAME?</v>
      </c>
      <c r="EJ296" s="91" t="e">
        <f t="shared" ca="1" si="222"/>
        <v>#NAME?</v>
      </c>
      <c r="EL296" s="207" t="str">
        <f t="shared" ca="1" si="193"/>
        <v/>
      </c>
      <c r="EM296" s="91" t="str">
        <f t="shared" si="223"/>
        <v/>
      </c>
      <c r="EN296" s="91" t="str" cm="1">
        <f t="array" ref="EN296">IF(OR(SUM(ISTEXT(R296:T296)*1,ISNUMBER(W296:X296)*1)&gt;0,SUM(ISTEXT(Y296:AA296)*1,ISNUMBER(AD296:AE296)*1)&gt;0,SUM(ISTEXT(AF296:AH296)*1,ISNUMBER(AK296:AL296)*1)&gt;0,SUM(ISTEXT(AM296:AO296)*1,ISNUMBER(AR296:AS296)*1)&gt;0,SUM(ISTEXT(AT296:AV296)*1,ISNUMBER(AY296:AZ296)*1)&gt;0,SUM(ISTEXT(BA296:BC296)*1,ISNUMBER(BF296:BG296)*1)&gt;0,SUM(ISTEXT(BH296:BJ296)*1,ISNUMBER(BM296:BN296)*1)&gt;0,SUM(ISTEXT(BO296:BQ296)*1,ISNUMBER(BT296:BU296)*1)&gt;0,SUM(ISTEXT(BV296:BX296)*1,ISNUMBER(CA296:CB296)*1)&gt;0,SUM(ISTEXT(CC296:CE296)*1,ISNUMBER(CH296:CI296)*1)&gt;0,SUM(ISTEXT(CJ296:CL296)*1,ISNUMBER(CO296:CP296)*1)&gt;0,SUM(ISTEXT(CQ296:CS296)*1,ISNUMBER(CV296:CW296)*1)&gt;0),"!","")</f>
        <v/>
      </c>
      <c r="EO296" s="91" t="e">
        <f t="shared" ca="1" si="224"/>
        <v>#NAME?</v>
      </c>
      <c r="EP296" s="74" t="e">
        <f t="shared" ca="1" si="225"/>
        <v>#NAME?</v>
      </c>
    </row>
    <row r="297" spans="1:146" hidden="1" x14ac:dyDescent="0.2">
      <c r="A297" s="528" t="e">
        <f ca="1">IF(AND(TRIM($B297)&lt;&gt;"",$E297&lt;&gt;"",$EP297=""),MAX($A$216:A296)+1,"")</f>
        <v>#NAME?</v>
      </c>
      <c r="B297" s="312"/>
      <c r="C297" s="531" t="str">
        <f>IF(ISBLANK(D297)=FALSE,VLOOKUP(D297,Довідники!$B$2:$C$45,2,FALSE),"")</f>
        <v/>
      </c>
      <c r="D297" s="410"/>
      <c r="E297" s="313"/>
      <c r="F297" s="538" t="str">
        <f>_xlfn.CONCAT(IF($X297=Довідники!$E$4,$R$4&amp;",",""),IF($AE297=Довідники!$E$4,$Y$4&amp;",",""),IF($AL297=Довідники!$E$4,$AF$4&amp;",",""),IF($AS297=Довідники!$E$4,$AM$4&amp;",",""),IF($AZ297=Довідники!$E$4,$AT$4&amp;",",""),IF($BG297=Довідники!$E$4,$BA$4&amp;",",""),IF($BN297=Довідники!$E$4,$BH$4&amp;",",""),IF($BU297=Довідники!$E$4,$BO$4&amp;",",""),IF($CB297=Довідники!$E$4,$BV$4&amp;",",""),IF($CI297=Довідники!$E$4,$CC$4&amp;",",""),IF($CP297=Довідники!$E$4,$CJ$4&amp;",",""),IF($CW297=Довідники!$E$4,$CQ$4&amp;",",""),IF($DD297=Довідники!$E$4,$CX$4&amp;",",""),IF($DK297=Довідники!$E$4,$DE$4&amp;",",""))</f>
        <v/>
      </c>
      <c r="G297" s="538" t="str">
        <f>_xlfn.CONCAT(IF($X297=Довідники!$E$3,$R$4&amp;",",""),IF($X297=Довідники!$E$5,$R$4&amp;"*,",""),IF($AE297=Довідники!$E$3,$Y$4&amp;",",""),IF($AE297=Довідники!$E$5,$Y$4&amp;"*,",""),IF($AL297=Довідники!$E$3,$AF$4&amp;",",""),IF($AL297=Довідники!$E$5,$AF$4&amp;"*,",""),IF($AS297=Довідники!$E$3,$AM$4&amp;",",""),IF($AS297=Довідники!$E$5,$AM$4&amp;"*,",""),IF($AZ297=Довідники!$E$3,$AT$4&amp;",",""),IF($AZ297=Довідники!$E$5,$AT$4&amp;"*,",""),IF($BG297=Довідники!$E$3,$BA$4&amp;",",""),IF($BG297=Довідники!$E$5,$BA$4&amp;"*,",""),IF($BN297=Довідники!$E$3,$BH$4&amp;",",""),IF($BN297=Довідники!$E$5,$BH$4&amp;"*,",""),IF($BU297=Довідники!$E$3,$BO$4&amp;",",""),IF($BU297=Довідники!$E$5,$BO$4&amp;"*,",""),IF($CB297=Довідники!$E$3,$BV$4&amp;",",""),IF($CB297=Довідники!$E$5,$BV$4&amp;"*,",""),IF($CI297=Довідники!$E$3,$CC$4&amp;",",""),IF($CI297=Довідники!$E$5,$CC$4&amp;"*,",""),IF($CP297=Довідники!$E$3,$CJ$4&amp;",",""),IF($CP297=Довідники!$E$5,$CJ$4&amp;"*,",""),IF($CW297=Довідники!$E$3,$CQ$4&amp;",",""),IF($CW297=Довідники!$E$5,$CQ$4&amp;"*,",""),IF($DD297=Довідники!$E$3,$CX$4&amp;",",""),IF($DD297=Довідники!$E$5,$CX$4&amp;"*,",""),IF($DK297=Довідники!$E$3,$DE$4&amp;",",""),IF($DK297=Довідники!$E$5,$DE$4&amp;"*,",""))</f>
        <v/>
      </c>
      <c r="H297" s="538" t="str">
        <f>_xlfn.CONCAT(IF($W297=Довідники!$N$4,$R$4&amp;",",""),IF($AD297=Довідники!$N$4,$Y$4&amp;",",""),IF($AK297=Довідники!$N$4,$AF$4&amp;",",""),IF($AR297=Довідники!$N$4,$AM$4&amp;",",""),IF($AY297=Довідники!$N$4,$AT$4&amp;",",""),IF($BF297=Довідники!$N$4,$BA$4&amp;",",""),IF($BM297=Довідники!$N$4,$BH$4&amp;",",""),IF($BT297=Довідники!$N$4,$BO$4&amp;",",""),IF($CA297=Довідники!$N$4,$BV$4&amp;",",""),IF($CH297=Довідники!$N$4,$CC$4&amp;",",""),IF($CO297=Довідники!$N$4,$CJ$4&amp;",",""),IF($CV297=Довідники!$N$4,$CQ$4&amp;",",""),IF($DC297=Довідники!$N$4,$CX$4&amp;",",""),IF($DJ297=Довідники!$N$4,$DE$4&amp;",",""))</f>
        <v/>
      </c>
      <c r="I297" s="538" t="str">
        <f>_xlfn.CONCAT(IF($W297=Довідники!$N$3,$R$4&amp;",",""),IF($AD297=Довідники!$N$3,$Y$4&amp;",",""),IF($AK297=Довідники!$N$3,$AF$4&amp;",",""),IF($AR297=Довідники!$N$3,$AM$4&amp;",",""),IF($AY297=Довідники!$N$3,$AT$4&amp;",",""),IF($BF297=Довідники!$N$3,$BA$4&amp;",",""),IF($BM297=Довідники!$N$3,$BH$4&amp;",",""),IF($BT297=Довідники!$N$3,$BO$4&amp;",",""),IF($CA297=Довідники!$N$3,$BV$4&amp;",",""),IF($CH297=Довідники!$N$3,$CC$4&amp;",",""),IF($CO297=Довідники!$N$3,$CJ$4&amp;",",""),IF($CV297=Довідники!$N$3,$CQ$4&amp;",",""),IF($DC297=Довідники!$N$3,$CX$4&amp;",",""),IF($DJ297=Довідники!$N$3,$DE$4&amp;",",""))</f>
        <v/>
      </c>
      <c r="J297" s="538"/>
      <c r="K297" s="538"/>
      <c r="L297" s="538">
        <f t="shared" ca="1" si="211"/>
        <v>0</v>
      </c>
      <c r="M297" s="539">
        <f t="shared" ca="1" si="212"/>
        <v>0</v>
      </c>
      <c r="N297" s="539">
        <f t="shared" ca="1" si="213"/>
        <v>0</v>
      </c>
      <c r="O297" s="540">
        <f t="shared" ca="1" si="214"/>
        <v>0</v>
      </c>
      <c r="P297" s="541" t="str">
        <f t="shared" si="215"/>
        <v/>
      </c>
      <c r="Q297" s="542" t="str">
        <f>IF(IF(TRIM(P297)="",FALSE,OR($P297&lt;Довідники!$J$8,$P297&gt;Довідники!$K$8)),"!","")</f>
        <v/>
      </c>
      <c r="R297" s="172"/>
      <c r="S297" s="169"/>
      <c r="T297" s="169"/>
      <c r="U297" s="549">
        <f t="shared" si="194"/>
        <v>0</v>
      </c>
      <c r="V297" s="539"/>
      <c r="W297" s="175"/>
      <c r="X297" s="176"/>
      <c r="Y297" s="172"/>
      <c r="Z297" s="169"/>
      <c r="AA297" s="169"/>
      <c r="AB297" s="549">
        <f t="shared" si="195"/>
        <v>0</v>
      </c>
      <c r="AC297" s="539"/>
      <c r="AD297" s="175"/>
      <c r="AE297" s="176"/>
      <c r="AF297" s="172"/>
      <c r="AG297" s="169"/>
      <c r="AH297" s="169"/>
      <c r="AI297" s="549">
        <f t="shared" si="196"/>
        <v>0</v>
      </c>
      <c r="AJ297" s="539"/>
      <c r="AK297" s="175"/>
      <c r="AL297" s="176"/>
      <c r="AM297" s="172"/>
      <c r="AN297" s="169"/>
      <c r="AO297" s="169"/>
      <c r="AP297" s="549">
        <f t="shared" si="197"/>
        <v>0</v>
      </c>
      <c r="AQ297" s="539"/>
      <c r="AR297" s="175"/>
      <c r="AS297" s="176"/>
      <c r="AT297" s="172"/>
      <c r="AU297" s="169"/>
      <c r="AV297" s="169"/>
      <c r="AW297" s="549">
        <f t="shared" si="198"/>
        <v>0</v>
      </c>
      <c r="AX297" s="539"/>
      <c r="AY297" s="175"/>
      <c r="AZ297" s="176"/>
      <c r="BA297" s="172"/>
      <c r="BB297" s="169"/>
      <c r="BC297" s="169"/>
      <c r="BD297" s="549">
        <f t="shared" si="199"/>
        <v>0</v>
      </c>
      <c r="BE297" s="539"/>
      <c r="BF297" s="175"/>
      <c r="BG297" s="176"/>
      <c r="BH297" s="172"/>
      <c r="BI297" s="169"/>
      <c r="BJ297" s="169"/>
      <c r="BK297" s="549">
        <f t="shared" si="200"/>
        <v>0</v>
      </c>
      <c r="BL297" s="539"/>
      <c r="BM297" s="175"/>
      <c r="BN297" s="176"/>
      <c r="BO297" s="172"/>
      <c r="BP297" s="169"/>
      <c r="BQ297" s="169"/>
      <c r="BR297" s="549">
        <f t="shared" si="201"/>
        <v>0</v>
      </c>
      <c r="BS297" s="539"/>
      <c r="BT297" s="175"/>
      <c r="BU297" s="176"/>
      <c r="BV297" s="172"/>
      <c r="BW297" s="169"/>
      <c r="BX297" s="169"/>
      <c r="BY297" s="549">
        <f t="shared" si="202"/>
        <v>0</v>
      </c>
      <c r="BZ297" s="539"/>
      <c r="CA297" s="175"/>
      <c r="CB297" s="176"/>
      <c r="CC297" s="172"/>
      <c r="CD297" s="169"/>
      <c r="CE297" s="169"/>
      <c r="CF297" s="549">
        <f t="shared" si="203"/>
        <v>0</v>
      </c>
      <c r="CG297" s="539"/>
      <c r="CH297" s="175"/>
      <c r="CI297" s="176"/>
      <c r="CJ297" s="172"/>
      <c r="CK297" s="169"/>
      <c r="CL297" s="169"/>
      <c r="CM297" s="549">
        <f t="shared" si="204"/>
        <v>0</v>
      </c>
      <c r="CN297" s="539"/>
      <c r="CO297" s="175"/>
      <c r="CP297" s="176"/>
      <c r="CQ297" s="172"/>
      <c r="CR297" s="169"/>
      <c r="CS297" s="169"/>
      <c r="CT297" s="549">
        <f t="shared" si="205"/>
        <v>0</v>
      </c>
      <c r="CU297" s="539"/>
      <c r="CV297" s="175"/>
      <c r="CW297" s="176"/>
      <c r="CX297" s="361"/>
      <c r="CY297" s="108"/>
      <c r="CZ297" s="108"/>
      <c r="DA297" s="549">
        <f t="shared" si="206"/>
        <v>0</v>
      </c>
      <c r="DB297" s="539"/>
      <c r="DC297" s="439"/>
      <c r="DD297" s="439"/>
      <c r="DE297" s="108"/>
      <c r="DF297" s="108"/>
      <c r="DG297" s="108"/>
      <c r="DH297" s="549">
        <f t="shared" si="207"/>
        <v>0</v>
      </c>
      <c r="DI297" s="539"/>
      <c r="DJ297" s="439"/>
      <c r="DK297" s="440"/>
      <c r="DL297" s="555">
        <f t="shared" ca="1" si="226"/>
        <v>0</v>
      </c>
      <c r="DM297" s="539">
        <f>DN297*Довідники!$H$2</f>
        <v>0</v>
      </c>
      <c r="DN297" s="549">
        <f t="shared" si="208"/>
        <v>0</v>
      </c>
      <c r="DO297" s="541" t="str">
        <f t="shared" si="209"/>
        <v xml:space="preserve"> </v>
      </c>
      <c r="DP297" s="556" t="str">
        <f>IF(OR(DO297&lt;Довідники!$J$3, DO297&gt;Довідники!$K$3), "!", "")</f>
        <v>!</v>
      </c>
      <c r="DQ297" s="557"/>
      <c r="DR297" s="558" t="str">
        <f t="shared" si="210"/>
        <v/>
      </c>
      <c r="DS297" s="528"/>
      <c r="DT297" s="555"/>
      <c r="DU297" s="539"/>
      <c r="DV297" s="539"/>
      <c r="DW297" s="540"/>
      <c r="DX297" s="557"/>
      <c r="DY297" s="568"/>
      <c r="DZ297" s="569"/>
      <c r="EA297" s="570"/>
      <c r="ED297" s="91" t="e">
        <f t="shared" ca="1" si="216"/>
        <v>#NAME?</v>
      </c>
      <c r="EE297" s="91" t="e">
        <f t="shared" ca="1" si="217"/>
        <v>#NAME?</v>
      </c>
      <c r="EF297" s="91" t="e">
        <f t="shared" ca="1" si="218"/>
        <v>#NAME?</v>
      </c>
      <c r="EG297" s="91" t="e">
        <f t="shared" ca="1" si="219"/>
        <v>#NAME?</v>
      </c>
      <c r="EH297" s="91" t="e">
        <f t="shared" ca="1" si="220"/>
        <v>#NAME?</v>
      </c>
      <c r="EI297" s="91" t="e">
        <f t="shared" ca="1" si="221"/>
        <v>#NAME?</v>
      </c>
      <c r="EJ297" s="91" t="e">
        <f t="shared" ca="1" si="222"/>
        <v>#NAME?</v>
      </c>
      <c r="EL297" s="207" t="str">
        <f t="shared" ca="1" si="193"/>
        <v/>
      </c>
      <c r="EM297" s="91" t="str">
        <f t="shared" si="223"/>
        <v/>
      </c>
      <c r="EN297" s="91" t="str" cm="1">
        <f t="array" ref="EN297">IF(OR(SUM(ISTEXT(R297:T297)*1,ISNUMBER(W297:X297)*1)&gt;0,SUM(ISTEXT(Y297:AA297)*1,ISNUMBER(AD297:AE297)*1)&gt;0,SUM(ISTEXT(AF297:AH297)*1,ISNUMBER(AK297:AL297)*1)&gt;0,SUM(ISTEXT(AM297:AO297)*1,ISNUMBER(AR297:AS297)*1)&gt;0,SUM(ISTEXT(AT297:AV297)*1,ISNUMBER(AY297:AZ297)*1)&gt;0,SUM(ISTEXT(BA297:BC297)*1,ISNUMBER(BF297:BG297)*1)&gt;0,SUM(ISTEXT(BH297:BJ297)*1,ISNUMBER(BM297:BN297)*1)&gt;0,SUM(ISTEXT(BO297:BQ297)*1,ISNUMBER(BT297:BU297)*1)&gt;0,SUM(ISTEXT(BV297:BX297)*1,ISNUMBER(CA297:CB297)*1)&gt;0,SUM(ISTEXT(CC297:CE297)*1,ISNUMBER(CH297:CI297)*1)&gt;0,SUM(ISTEXT(CJ297:CL297)*1,ISNUMBER(CO297:CP297)*1)&gt;0,SUM(ISTEXT(CQ297:CS297)*1,ISNUMBER(CV297:CW297)*1)&gt;0),"!","")</f>
        <v/>
      </c>
      <c r="EO297" s="91" t="e">
        <f t="shared" ca="1" si="224"/>
        <v>#NAME?</v>
      </c>
      <c r="EP297" s="74" t="e">
        <f t="shared" ca="1" si="225"/>
        <v>#NAME?</v>
      </c>
    </row>
    <row r="298" spans="1:146" hidden="1" x14ac:dyDescent="0.2">
      <c r="A298" s="528" t="e">
        <f ca="1">IF(AND(TRIM($B298)&lt;&gt;"",$E298&lt;&gt;"",$EP298=""),MAX($A$216:A297)+1,"")</f>
        <v>#NAME?</v>
      </c>
      <c r="B298" s="312"/>
      <c r="C298" s="531" t="str">
        <f>IF(ISBLANK(D298)=FALSE,VLOOKUP(D298,Довідники!$B$2:$C$45,2,FALSE),"")</f>
        <v/>
      </c>
      <c r="D298" s="410"/>
      <c r="E298" s="313"/>
      <c r="F298" s="538" t="str">
        <f>_xlfn.CONCAT(IF($X298=Довідники!$E$4,$R$4&amp;",",""),IF($AE298=Довідники!$E$4,$Y$4&amp;",",""),IF($AL298=Довідники!$E$4,$AF$4&amp;",",""),IF($AS298=Довідники!$E$4,$AM$4&amp;",",""),IF($AZ298=Довідники!$E$4,$AT$4&amp;",",""),IF($BG298=Довідники!$E$4,$BA$4&amp;",",""),IF($BN298=Довідники!$E$4,$BH$4&amp;",",""),IF($BU298=Довідники!$E$4,$BO$4&amp;",",""),IF($CB298=Довідники!$E$4,$BV$4&amp;",",""),IF($CI298=Довідники!$E$4,$CC$4&amp;",",""),IF($CP298=Довідники!$E$4,$CJ$4&amp;",",""),IF($CW298=Довідники!$E$4,$CQ$4&amp;",",""),IF($DD298=Довідники!$E$4,$CX$4&amp;",",""),IF($DK298=Довідники!$E$4,$DE$4&amp;",",""))</f>
        <v/>
      </c>
      <c r="G298" s="538" t="str">
        <f>_xlfn.CONCAT(IF($X298=Довідники!$E$3,$R$4&amp;",",""),IF($X298=Довідники!$E$5,$R$4&amp;"*,",""),IF($AE298=Довідники!$E$3,$Y$4&amp;",",""),IF($AE298=Довідники!$E$5,$Y$4&amp;"*,",""),IF($AL298=Довідники!$E$3,$AF$4&amp;",",""),IF($AL298=Довідники!$E$5,$AF$4&amp;"*,",""),IF($AS298=Довідники!$E$3,$AM$4&amp;",",""),IF($AS298=Довідники!$E$5,$AM$4&amp;"*,",""),IF($AZ298=Довідники!$E$3,$AT$4&amp;",",""),IF($AZ298=Довідники!$E$5,$AT$4&amp;"*,",""),IF($BG298=Довідники!$E$3,$BA$4&amp;",",""),IF($BG298=Довідники!$E$5,$BA$4&amp;"*,",""),IF($BN298=Довідники!$E$3,$BH$4&amp;",",""),IF($BN298=Довідники!$E$5,$BH$4&amp;"*,",""),IF($BU298=Довідники!$E$3,$BO$4&amp;",",""),IF($BU298=Довідники!$E$5,$BO$4&amp;"*,",""),IF($CB298=Довідники!$E$3,$BV$4&amp;",",""),IF($CB298=Довідники!$E$5,$BV$4&amp;"*,",""),IF($CI298=Довідники!$E$3,$CC$4&amp;",",""),IF($CI298=Довідники!$E$5,$CC$4&amp;"*,",""),IF($CP298=Довідники!$E$3,$CJ$4&amp;",",""),IF($CP298=Довідники!$E$5,$CJ$4&amp;"*,",""),IF($CW298=Довідники!$E$3,$CQ$4&amp;",",""),IF($CW298=Довідники!$E$5,$CQ$4&amp;"*,",""),IF($DD298=Довідники!$E$3,$CX$4&amp;",",""),IF($DD298=Довідники!$E$5,$CX$4&amp;"*,",""),IF($DK298=Довідники!$E$3,$DE$4&amp;",",""),IF($DK298=Довідники!$E$5,$DE$4&amp;"*,",""))</f>
        <v/>
      </c>
      <c r="H298" s="538" t="str">
        <f>_xlfn.CONCAT(IF($W298=Довідники!$N$4,$R$4&amp;",",""),IF($AD298=Довідники!$N$4,$Y$4&amp;",",""),IF($AK298=Довідники!$N$4,$AF$4&amp;",",""),IF($AR298=Довідники!$N$4,$AM$4&amp;",",""),IF($AY298=Довідники!$N$4,$AT$4&amp;",",""),IF($BF298=Довідники!$N$4,$BA$4&amp;",",""),IF($BM298=Довідники!$N$4,$BH$4&amp;",",""),IF($BT298=Довідники!$N$4,$BO$4&amp;",",""),IF($CA298=Довідники!$N$4,$BV$4&amp;",",""),IF($CH298=Довідники!$N$4,$CC$4&amp;",",""),IF($CO298=Довідники!$N$4,$CJ$4&amp;",",""),IF($CV298=Довідники!$N$4,$CQ$4&amp;",",""),IF($DC298=Довідники!$N$4,$CX$4&amp;",",""),IF($DJ298=Довідники!$N$4,$DE$4&amp;",",""))</f>
        <v/>
      </c>
      <c r="I298" s="538" t="str">
        <f>_xlfn.CONCAT(IF($W298=Довідники!$N$3,$R$4&amp;",",""),IF($AD298=Довідники!$N$3,$Y$4&amp;",",""),IF($AK298=Довідники!$N$3,$AF$4&amp;",",""),IF($AR298=Довідники!$N$3,$AM$4&amp;",",""),IF($AY298=Довідники!$N$3,$AT$4&amp;",",""),IF($BF298=Довідники!$N$3,$BA$4&amp;",",""),IF($BM298=Довідники!$N$3,$BH$4&amp;",",""),IF($BT298=Довідники!$N$3,$BO$4&amp;",",""),IF($CA298=Довідники!$N$3,$BV$4&amp;",",""),IF($CH298=Довідники!$N$3,$CC$4&amp;",",""),IF($CO298=Довідники!$N$3,$CJ$4&amp;",",""),IF($CV298=Довідники!$N$3,$CQ$4&amp;",",""),IF($DC298=Довідники!$N$3,$CX$4&amp;",",""),IF($DJ298=Довідники!$N$3,$DE$4&amp;",",""))</f>
        <v/>
      </c>
      <c r="J298" s="538"/>
      <c r="K298" s="538"/>
      <c r="L298" s="538">
        <f t="shared" ca="1" si="211"/>
        <v>0</v>
      </c>
      <c r="M298" s="539">
        <f t="shared" ca="1" si="212"/>
        <v>0</v>
      </c>
      <c r="N298" s="539">
        <f t="shared" ca="1" si="213"/>
        <v>0</v>
      </c>
      <c r="O298" s="540">
        <f t="shared" ca="1" si="214"/>
        <v>0</v>
      </c>
      <c r="P298" s="541" t="str">
        <f t="shared" si="215"/>
        <v/>
      </c>
      <c r="Q298" s="542" t="str">
        <f>IF(IF(TRIM(P298)="",FALSE,OR($P298&lt;Довідники!$J$8,$P298&gt;Довідники!$K$8)),"!","")</f>
        <v/>
      </c>
      <c r="R298" s="172"/>
      <c r="S298" s="169"/>
      <c r="T298" s="169"/>
      <c r="U298" s="549">
        <f t="shared" si="194"/>
        <v>0</v>
      </c>
      <c r="V298" s="539"/>
      <c r="W298" s="175"/>
      <c r="X298" s="176"/>
      <c r="Y298" s="172"/>
      <c r="Z298" s="169"/>
      <c r="AA298" s="169"/>
      <c r="AB298" s="549">
        <f t="shared" si="195"/>
        <v>0</v>
      </c>
      <c r="AC298" s="539"/>
      <c r="AD298" s="175"/>
      <c r="AE298" s="176"/>
      <c r="AF298" s="172"/>
      <c r="AG298" s="169"/>
      <c r="AH298" s="169"/>
      <c r="AI298" s="549">
        <f t="shared" si="196"/>
        <v>0</v>
      </c>
      <c r="AJ298" s="539"/>
      <c r="AK298" s="175"/>
      <c r="AL298" s="176"/>
      <c r="AM298" s="172"/>
      <c r="AN298" s="169"/>
      <c r="AO298" s="169"/>
      <c r="AP298" s="549">
        <f t="shared" si="197"/>
        <v>0</v>
      </c>
      <c r="AQ298" s="539"/>
      <c r="AR298" s="175"/>
      <c r="AS298" s="176"/>
      <c r="AT298" s="172"/>
      <c r="AU298" s="169"/>
      <c r="AV298" s="169"/>
      <c r="AW298" s="549">
        <f t="shared" si="198"/>
        <v>0</v>
      </c>
      <c r="AX298" s="539"/>
      <c r="AY298" s="175"/>
      <c r="AZ298" s="176"/>
      <c r="BA298" s="172"/>
      <c r="BB298" s="169"/>
      <c r="BC298" s="169"/>
      <c r="BD298" s="549">
        <f t="shared" si="199"/>
        <v>0</v>
      </c>
      <c r="BE298" s="539"/>
      <c r="BF298" s="175"/>
      <c r="BG298" s="176"/>
      <c r="BH298" s="172"/>
      <c r="BI298" s="169"/>
      <c r="BJ298" s="169"/>
      <c r="BK298" s="549">
        <f t="shared" si="200"/>
        <v>0</v>
      </c>
      <c r="BL298" s="539"/>
      <c r="BM298" s="175"/>
      <c r="BN298" s="176"/>
      <c r="BO298" s="172"/>
      <c r="BP298" s="169"/>
      <c r="BQ298" s="169"/>
      <c r="BR298" s="549">
        <f t="shared" si="201"/>
        <v>0</v>
      </c>
      <c r="BS298" s="539"/>
      <c r="BT298" s="175"/>
      <c r="BU298" s="176"/>
      <c r="BV298" s="172"/>
      <c r="BW298" s="169"/>
      <c r="BX298" s="169"/>
      <c r="BY298" s="549">
        <f t="shared" si="202"/>
        <v>0</v>
      </c>
      <c r="BZ298" s="539"/>
      <c r="CA298" s="175"/>
      <c r="CB298" s="176"/>
      <c r="CC298" s="172"/>
      <c r="CD298" s="169"/>
      <c r="CE298" s="169"/>
      <c r="CF298" s="549">
        <f t="shared" si="203"/>
        <v>0</v>
      </c>
      <c r="CG298" s="539"/>
      <c r="CH298" s="175"/>
      <c r="CI298" s="176"/>
      <c r="CJ298" s="172"/>
      <c r="CK298" s="169"/>
      <c r="CL298" s="169"/>
      <c r="CM298" s="549">
        <f t="shared" si="204"/>
        <v>0</v>
      </c>
      <c r="CN298" s="539"/>
      <c r="CO298" s="175"/>
      <c r="CP298" s="176"/>
      <c r="CQ298" s="172"/>
      <c r="CR298" s="169"/>
      <c r="CS298" s="169"/>
      <c r="CT298" s="549">
        <f t="shared" si="205"/>
        <v>0</v>
      </c>
      <c r="CU298" s="539"/>
      <c r="CV298" s="175"/>
      <c r="CW298" s="176"/>
      <c r="CX298" s="361"/>
      <c r="CY298" s="108"/>
      <c r="CZ298" s="108"/>
      <c r="DA298" s="549">
        <f t="shared" si="206"/>
        <v>0</v>
      </c>
      <c r="DB298" s="539"/>
      <c r="DC298" s="439"/>
      <c r="DD298" s="439"/>
      <c r="DE298" s="108"/>
      <c r="DF298" s="108"/>
      <c r="DG298" s="108"/>
      <c r="DH298" s="549">
        <f t="shared" si="207"/>
        <v>0</v>
      </c>
      <c r="DI298" s="539"/>
      <c r="DJ298" s="439"/>
      <c r="DK298" s="440"/>
      <c r="DL298" s="555">
        <f t="shared" ca="1" si="226"/>
        <v>0</v>
      </c>
      <c r="DM298" s="539">
        <f>DN298*Довідники!$H$2</f>
        <v>0</v>
      </c>
      <c r="DN298" s="549">
        <f t="shared" si="208"/>
        <v>0</v>
      </c>
      <c r="DO298" s="541" t="str">
        <f t="shared" si="209"/>
        <v xml:space="preserve"> </v>
      </c>
      <c r="DP298" s="556" t="str">
        <f>IF(OR(DO298&lt;Довідники!$J$3, DO298&gt;Довідники!$K$3), "!", "")</f>
        <v>!</v>
      </c>
      <c r="DQ298" s="557"/>
      <c r="DR298" s="558" t="str">
        <f t="shared" si="210"/>
        <v/>
      </c>
      <c r="DS298" s="528"/>
      <c r="DT298" s="555"/>
      <c r="DU298" s="539"/>
      <c r="DV298" s="539"/>
      <c r="DW298" s="540"/>
      <c r="DX298" s="557"/>
      <c r="DY298" s="568"/>
      <c r="DZ298" s="569"/>
      <c r="EA298" s="570"/>
      <c r="ED298" s="91" t="e">
        <f t="shared" ca="1" si="216"/>
        <v>#NAME?</v>
      </c>
      <c r="EE298" s="91" t="e">
        <f t="shared" ca="1" si="217"/>
        <v>#NAME?</v>
      </c>
      <c r="EF298" s="91" t="e">
        <f t="shared" ca="1" si="218"/>
        <v>#NAME?</v>
      </c>
      <c r="EG298" s="91" t="e">
        <f t="shared" ca="1" si="219"/>
        <v>#NAME?</v>
      </c>
      <c r="EH298" s="91" t="e">
        <f t="shared" ca="1" si="220"/>
        <v>#NAME?</v>
      </c>
      <c r="EI298" s="91" t="e">
        <f t="shared" ca="1" si="221"/>
        <v>#NAME?</v>
      </c>
      <c r="EJ298" s="91" t="e">
        <f t="shared" ca="1" si="222"/>
        <v>#NAME?</v>
      </c>
      <c r="EL298" s="207" t="str">
        <f t="shared" ca="1" si="193"/>
        <v/>
      </c>
      <c r="EM298" s="91" t="str">
        <f t="shared" si="223"/>
        <v/>
      </c>
      <c r="EN298" s="91" t="str" cm="1">
        <f t="array" ref="EN298">IF(OR(SUM(ISTEXT(R298:T298)*1,ISNUMBER(W298:X298)*1)&gt;0,SUM(ISTEXT(Y298:AA298)*1,ISNUMBER(AD298:AE298)*1)&gt;0,SUM(ISTEXT(AF298:AH298)*1,ISNUMBER(AK298:AL298)*1)&gt;0,SUM(ISTEXT(AM298:AO298)*1,ISNUMBER(AR298:AS298)*1)&gt;0,SUM(ISTEXT(AT298:AV298)*1,ISNUMBER(AY298:AZ298)*1)&gt;0,SUM(ISTEXT(BA298:BC298)*1,ISNUMBER(BF298:BG298)*1)&gt;0,SUM(ISTEXT(BH298:BJ298)*1,ISNUMBER(BM298:BN298)*1)&gt;0,SUM(ISTEXT(BO298:BQ298)*1,ISNUMBER(BT298:BU298)*1)&gt;0,SUM(ISTEXT(BV298:BX298)*1,ISNUMBER(CA298:CB298)*1)&gt;0,SUM(ISTEXT(CC298:CE298)*1,ISNUMBER(CH298:CI298)*1)&gt;0,SUM(ISTEXT(CJ298:CL298)*1,ISNUMBER(CO298:CP298)*1)&gt;0,SUM(ISTEXT(CQ298:CS298)*1,ISNUMBER(CV298:CW298)*1)&gt;0),"!","")</f>
        <v/>
      </c>
      <c r="EO298" s="91" t="e">
        <f t="shared" ca="1" si="224"/>
        <v>#NAME?</v>
      </c>
      <c r="EP298" s="74" t="e">
        <f t="shared" ca="1" si="225"/>
        <v>#NAME?</v>
      </c>
    </row>
    <row r="299" spans="1:146" hidden="1" x14ac:dyDescent="0.2">
      <c r="A299" s="528" t="e">
        <f ca="1">IF(AND(TRIM($B299)&lt;&gt;"",$E299&lt;&gt;"",$EP299=""),MAX($A$216:A298)+1,"")</f>
        <v>#NAME?</v>
      </c>
      <c r="B299" s="312"/>
      <c r="C299" s="531" t="str">
        <f>IF(ISBLANK(D299)=FALSE,VLOOKUP(D299,Довідники!$B$2:$C$45,2,FALSE),"")</f>
        <v/>
      </c>
      <c r="D299" s="410"/>
      <c r="E299" s="313"/>
      <c r="F299" s="538" t="str">
        <f>_xlfn.CONCAT(IF($X299=Довідники!$E$4,$R$4&amp;",",""),IF($AE299=Довідники!$E$4,$Y$4&amp;",",""),IF($AL299=Довідники!$E$4,$AF$4&amp;",",""),IF($AS299=Довідники!$E$4,$AM$4&amp;",",""),IF($AZ299=Довідники!$E$4,$AT$4&amp;",",""),IF($BG299=Довідники!$E$4,$BA$4&amp;",",""),IF($BN299=Довідники!$E$4,$BH$4&amp;",",""),IF($BU299=Довідники!$E$4,$BO$4&amp;",",""),IF($CB299=Довідники!$E$4,$BV$4&amp;",",""),IF($CI299=Довідники!$E$4,$CC$4&amp;",",""),IF($CP299=Довідники!$E$4,$CJ$4&amp;",",""),IF($CW299=Довідники!$E$4,$CQ$4&amp;",",""),IF($DD299=Довідники!$E$4,$CX$4&amp;",",""),IF($DK299=Довідники!$E$4,$DE$4&amp;",",""))</f>
        <v/>
      </c>
      <c r="G299" s="538" t="str">
        <f>_xlfn.CONCAT(IF($X299=Довідники!$E$3,$R$4&amp;",",""),IF($X299=Довідники!$E$5,$R$4&amp;"*,",""),IF($AE299=Довідники!$E$3,$Y$4&amp;",",""),IF($AE299=Довідники!$E$5,$Y$4&amp;"*,",""),IF($AL299=Довідники!$E$3,$AF$4&amp;",",""),IF($AL299=Довідники!$E$5,$AF$4&amp;"*,",""),IF($AS299=Довідники!$E$3,$AM$4&amp;",",""),IF($AS299=Довідники!$E$5,$AM$4&amp;"*,",""),IF($AZ299=Довідники!$E$3,$AT$4&amp;",",""),IF($AZ299=Довідники!$E$5,$AT$4&amp;"*,",""),IF($BG299=Довідники!$E$3,$BA$4&amp;",",""),IF($BG299=Довідники!$E$5,$BA$4&amp;"*,",""),IF($BN299=Довідники!$E$3,$BH$4&amp;",",""),IF($BN299=Довідники!$E$5,$BH$4&amp;"*,",""),IF($BU299=Довідники!$E$3,$BO$4&amp;",",""),IF($BU299=Довідники!$E$5,$BO$4&amp;"*,",""),IF($CB299=Довідники!$E$3,$BV$4&amp;",",""),IF($CB299=Довідники!$E$5,$BV$4&amp;"*,",""),IF($CI299=Довідники!$E$3,$CC$4&amp;",",""),IF($CI299=Довідники!$E$5,$CC$4&amp;"*,",""),IF($CP299=Довідники!$E$3,$CJ$4&amp;",",""),IF($CP299=Довідники!$E$5,$CJ$4&amp;"*,",""),IF($CW299=Довідники!$E$3,$CQ$4&amp;",",""),IF($CW299=Довідники!$E$5,$CQ$4&amp;"*,",""),IF($DD299=Довідники!$E$3,$CX$4&amp;",",""),IF($DD299=Довідники!$E$5,$CX$4&amp;"*,",""),IF($DK299=Довідники!$E$3,$DE$4&amp;",",""),IF($DK299=Довідники!$E$5,$DE$4&amp;"*,",""))</f>
        <v/>
      </c>
      <c r="H299" s="538" t="str">
        <f>_xlfn.CONCAT(IF($W299=Довідники!$N$4,$R$4&amp;",",""),IF($AD299=Довідники!$N$4,$Y$4&amp;",",""),IF($AK299=Довідники!$N$4,$AF$4&amp;",",""),IF($AR299=Довідники!$N$4,$AM$4&amp;",",""),IF($AY299=Довідники!$N$4,$AT$4&amp;",",""),IF($BF299=Довідники!$N$4,$BA$4&amp;",",""),IF($BM299=Довідники!$N$4,$BH$4&amp;",",""),IF($BT299=Довідники!$N$4,$BO$4&amp;",",""),IF($CA299=Довідники!$N$4,$BV$4&amp;",",""),IF($CH299=Довідники!$N$4,$CC$4&amp;",",""),IF($CO299=Довідники!$N$4,$CJ$4&amp;",",""),IF($CV299=Довідники!$N$4,$CQ$4&amp;",",""),IF($DC299=Довідники!$N$4,$CX$4&amp;",",""),IF($DJ299=Довідники!$N$4,$DE$4&amp;",",""))</f>
        <v/>
      </c>
      <c r="I299" s="538" t="str">
        <f>_xlfn.CONCAT(IF($W299=Довідники!$N$3,$R$4&amp;",",""),IF($AD299=Довідники!$N$3,$Y$4&amp;",",""),IF($AK299=Довідники!$N$3,$AF$4&amp;",",""),IF($AR299=Довідники!$N$3,$AM$4&amp;",",""),IF($AY299=Довідники!$N$3,$AT$4&amp;",",""),IF($BF299=Довідники!$N$3,$BA$4&amp;",",""),IF($BM299=Довідники!$N$3,$BH$4&amp;",",""),IF($BT299=Довідники!$N$3,$BO$4&amp;",",""),IF($CA299=Довідники!$N$3,$BV$4&amp;",",""),IF($CH299=Довідники!$N$3,$CC$4&amp;",",""),IF($CO299=Довідники!$N$3,$CJ$4&amp;",",""),IF($CV299=Довідники!$N$3,$CQ$4&amp;",",""),IF($DC299=Довідники!$N$3,$CX$4&amp;",",""),IF($DJ299=Довідники!$N$3,$DE$4&amp;",",""))</f>
        <v/>
      </c>
      <c r="J299" s="538"/>
      <c r="K299" s="538"/>
      <c r="L299" s="538">
        <f t="shared" ca="1" si="211"/>
        <v>0</v>
      </c>
      <c r="M299" s="539">
        <f t="shared" ca="1" si="212"/>
        <v>0</v>
      </c>
      <c r="N299" s="539">
        <f t="shared" ca="1" si="213"/>
        <v>0</v>
      </c>
      <c r="O299" s="540">
        <f t="shared" ca="1" si="214"/>
        <v>0</v>
      </c>
      <c r="P299" s="541" t="str">
        <f t="shared" si="215"/>
        <v/>
      </c>
      <c r="Q299" s="542" t="str">
        <f>IF(IF(TRIM(P299)="",FALSE,OR($P299&lt;Довідники!$J$8,$P299&gt;Довідники!$K$8)),"!","")</f>
        <v/>
      </c>
      <c r="R299" s="172"/>
      <c r="S299" s="169"/>
      <c r="T299" s="169"/>
      <c r="U299" s="549">
        <f t="shared" si="194"/>
        <v>0</v>
      </c>
      <c r="V299" s="539"/>
      <c r="W299" s="175"/>
      <c r="X299" s="176"/>
      <c r="Y299" s="172"/>
      <c r="Z299" s="169"/>
      <c r="AA299" s="169"/>
      <c r="AB299" s="549">
        <f t="shared" si="195"/>
        <v>0</v>
      </c>
      <c r="AC299" s="539"/>
      <c r="AD299" s="175"/>
      <c r="AE299" s="176"/>
      <c r="AF299" s="172"/>
      <c r="AG299" s="169"/>
      <c r="AH299" s="169"/>
      <c r="AI299" s="549">
        <f t="shared" si="196"/>
        <v>0</v>
      </c>
      <c r="AJ299" s="539"/>
      <c r="AK299" s="175"/>
      <c r="AL299" s="176"/>
      <c r="AM299" s="172"/>
      <c r="AN299" s="169"/>
      <c r="AO299" s="169"/>
      <c r="AP299" s="549">
        <f t="shared" si="197"/>
        <v>0</v>
      </c>
      <c r="AQ299" s="539"/>
      <c r="AR299" s="175"/>
      <c r="AS299" s="176"/>
      <c r="AT299" s="172"/>
      <c r="AU299" s="169"/>
      <c r="AV299" s="169"/>
      <c r="AW299" s="549">
        <f t="shared" si="198"/>
        <v>0</v>
      </c>
      <c r="AX299" s="539"/>
      <c r="AY299" s="175"/>
      <c r="AZ299" s="176"/>
      <c r="BA299" s="172"/>
      <c r="BB299" s="169"/>
      <c r="BC299" s="169"/>
      <c r="BD299" s="549">
        <f t="shared" si="199"/>
        <v>0</v>
      </c>
      <c r="BE299" s="539"/>
      <c r="BF299" s="175"/>
      <c r="BG299" s="176"/>
      <c r="BH299" s="172"/>
      <c r="BI299" s="169"/>
      <c r="BJ299" s="169"/>
      <c r="BK299" s="549">
        <f t="shared" si="200"/>
        <v>0</v>
      </c>
      <c r="BL299" s="539"/>
      <c r="BM299" s="175"/>
      <c r="BN299" s="176"/>
      <c r="BO299" s="172"/>
      <c r="BP299" s="169"/>
      <c r="BQ299" s="169"/>
      <c r="BR299" s="549">
        <f t="shared" si="201"/>
        <v>0</v>
      </c>
      <c r="BS299" s="539"/>
      <c r="BT299" s="175"/>
      <c r="BU299" s="176"/>
      <c r="BV299" s="172"/>
      <c r="BW299" s="169"/>
      <c r="BX299" s="169"/>
      <c r="BY299" s="549">
        <f t="shared" si="202"/>
        <v>0</v>
      </c>
      <c r="BZ299" s="539"/>
      <c r="CA299" s="175"/>
      <c r="CB299" s="176"/>
      <c r="CC299" s="172"/>
      <c r="CD299" s="169"/>
      <c r="CE299" s="169"/>
      <c r="CF299" s="549">
        <f t="shared" si="203"/>
        <v>0</v>
      </c>
      <c r="CG299" s="539"/>
      <c r="CH299" s="175"/>
      <c r="CI299" s="176"/>
      <c r="CJ299" s="172"/>
      <c r="CK299" s="169"/>
      <c r="CL299" s="169"/>
      <c r="CM299" s="549">
        <f t="shared" si="204"/>
        <v>0</v>
      </c>
      <c r="CN299" s="539"/>
      <c r="CO299" s="175"/>
      <c r="CP299" s="176"/>
      <c r="CQ299" s="172"/>
      <c r="CR299" s="169"/>
      <c r="CS299" s="169"/>
      <c r="CT299" s="549">
        <f t="shared" si="205"/>
        <v>0</v>
      </c>
      <c r="CU299" s="539"/>
      <c r="CV299" s="175"/>
      <c r="CW299" s="176"/>
      <c r="CX299" s="361"/>
      <c r="CY299" s="108"/>
      <c r="CZ299" s="108"/>
      <c r="DA299" s="549">
        <f t="shared" si="206"/>
        <v>0</v>
      </c>
      <c r="DB299" s="539"/>
      <c r="DC299" s="439"/>
      <c r="DD299" s="439"/>
      <c r="DE299" s="108"/>
      <c r="DF299" s="108"/>
      <c r="DG299" s="108"/>
      <c r="DH299" s="549">
        <f t="shared" si="207"/>
        <v>0</v>
      </c>
      <c r="DI299" s="539"/>
      <c r="DJ299" s="439"/>
      <c r="DK299" s="440"/>
      <c r="DL299" s="555">
        <f t="shared" ca="1" si="226"/>
        <v>0</v>
      </c>
      <c r="DM299" s="539">
        <f>DN299*Довідники!$H$2</f>
        <v>0</v>
      </c>
      <c r="DN299" s="549">
        <f t="shared" si="208"/>
        <v>0</v>
      </c>
      <c r="DO299" s="541" t="str">
        <f t="shared" si="209"/>
        <v xml:space="preserve"> </v>
      </c>
      <c r="DP299" s="556" t="str">
        <f>IF(OR(DO299&lt;Довідники!$J$3, DO299&gt;Довідники!$K$3), "!", "")</f>
        <v>!</v>
      </c>
      <c r="DQ299" s="557"/>
      <c r="DR299" s="558" t="str">
        <f t="shared" si="210"/>
        <v/>
      </c>
      <c r="DS299" s="528"/>
      <c r="DT299" s="555"/>
      <c r="DU299" s="539"/>
      <c r="DV299" s="539"/>
      <c r="DW299" s="540"/>
      <c r="DX299" s="557"/>
      <c r="DY299" s="568"/>
      <c r="DZ299" s="569"/>
      <c r="EA299" s="570"/>
      <c r="ED299" s="91" t="e">
        <f t="shared" ca="1" si="216"/>
        <v>#NAME?</v>
      </c>
      <c r="EE299" s="91" t="e">
        <f t="shared" ca="1" si="217"/>
        <v>#NAME?</v>
      </c>
      <c r="EF299" s="91" t="e">
        <f t="shared" ca="1" si="218"/>
        <v>#NAME?</v>
      </c>
      <c r="EG299" s="91" t="e">
        <f t="shared" ca="1" si="219"/>
        <v>#NAME?</v>
      </c>
      <c r="EH299" s="91" t="e">
        <f t="shared" ca="1" si="220"/>
        <v>#NAME?</v>
      </c>
      <c r="EI299" s="91" t="e">
        <f t="shared" ca="1" si="221"/>
        <v>#NAME?</v>
      </c>
      <c r="EJ299" s="91" t="e">
        <f t="shared" ca="1" si="222"/>
        <v>#NAME?</v>
      </c>
      <c r="EL299" s="207" t="str">
        <f t="shared" ca="1" si="193"/>
        <v/>
      </c>
      <c r="EM299" s="91" t="str">
        <f t="shared" si="223"/>
        <v/>
      </c>
      <c r="EN299" s="91" t="str" cm="1">
        <f t="array" ref="EN299">IF(OR(SUM(ISTEXT(R299:T299)*1,ISNUMBER(W299:X299)*1)&gt;0,SUM(ISTEXT(Y299:AA299)*1,ISNUMBER(AD299:AE299)*1)&gt;0,SUM(ISTEXT(AF299:AH299)*1,ISNUMBER(AK299:AL299)*1)&gt;0,SUM(ISTEXT(AM299:AO299)*1,ISNUMBER(AR299:AS299)*1)&gt;0,SUM(ISTEXT(AT299:AV299)*1,ISNUMBER(AY299:AZ299)*1)&gt;0,SUM(ISTEXT(BA299:BC299)*1,ISNUMBER(BF299:BG299)*1)&gt;0,SUM(ISTEXT(BH299:BJ299)*1,ISNUMBER(BM299:BN299)*1)&gt;0,SUM(ISTEXT(BO299:BQ299)*1,ISNUMBER(BT299:BU299)*1)&gt;0,SUM(ISTEXT(BV299:BX299)*1,ISNUMBER(CA299:CB299)*1)&gt;0,SUM(ISTEXT(CC299:CE299)*1,ISNUMBER(CH299:CI299)*1)&gt;0,SUM(ISTEXT(CJ299:CL299)*1,ISNUMBER(CO299:CP299)*1)&gt;0,SUM(ISTEXT(CQ299:CS299)*1,ISNUMBER(CV299:CW299)*1)&gt;0),"!","")</f>
        <v/>
      </c>
      <c r="EO299" s="91" t="e">
        <f t="shared" ca="1" si="224"/>
        <v>#NAME?</v>
      </c>
      <c r="EP299" s="74" t="e">
        <f t="shared" ca="1" si="225"/>
        <v>#NAME?</v>
      </c>
    </row>
    <row r="300" spans="1:146" hidden="1" x14ac:dyDescent="0.2">
      <c r="A300" s="528" t="e">
        <f ca="1">IF(AND(TRIM($B300)&lt;&gt;"",$E300&lt;&gt;"",$EP300=""),MAX($A$216:A299)+1,"")</f>
        <v>#NAME?</v>
      </c>
      <c r="B300" s="312"/>
      <c r="C300" s="531" t="str">
        <f>IF(ISBLANK(D300)=FALSE,VLOOKUP(D300,Довідники!$B$2:$C$45,2,FALSE),"")</f>
        <v/>
      </c>
      <c r="D300" s="410"/>
      <c r="E300" s="313"/>
      <c r="F300" s="538" t="str">
        <f>_xlfn.CONCAT(IF($X300=Довідники!$E$4,$R$4&amp;",",""),IF($AE300=Довідники!$E$4,$Y$4&amp;",",""),IF($AL300=Довідники!$E$4,$AF$4&amp;",",""),IF($AS300=Довідники!$E$4,$AM$4&amp;",",""),IF($AZ300=Довідники!$E$4,$AT$4&amp;",",""),IF($BG300=Довідники!$E$4,$BA$4&amp;",",""),IF($BN300=Довідники!$E$4,$BH$4&amp;",",""),IF($BU300=Довідники!$E$4,$BO$4&amp;",",""),IF($CB300=Довідники!$E$4,$BV$4&amp;",",""),IF($CI300=Довідники!$E$4,$CC$4&amp;",",""),IF($CP300=Довідники!$E$4,$CJ$4&amp;",",""),IF($CW300=Довідники!$E$4,$CQ$4&amp;",",""),IF($DD300=Довідники!$E$4,$CX$4&amp;",",""),IF($DK300=Довідники!$E$4,$DE$4&amp;",",""))</f>
        <v/>
      </c>
      <c r="G300" s="538" t="str">
        <f>_xlfn.CONCAT(IF($X300=Довідники!$E$3,$R$4&amp;",",""),IF($X300=Довідники!$E$5,$R$4&amp;"*,",""),IF($AE300=Довідники!$E$3,$Y$4&amp;",",""),IF($AE300=Довідники!$E$5,$Y$4&amp;"*,",""),IF($AL300=Довідники!$E$3,$AF$4&amp;",",""),IF($AL300=Довідники!$E$5,$AF$4&amp;"*,",""),IF($AS300=Довідники!$E$3,$AM$4&amp;",",""),IF($AS300=Довідники!$E$5,$AM$4&amp;"*,",""),IF($AZ300=Довідники!$E$3,$AT$4&amp;",",""),IF($AZ300=Довідники!$E$5,$AT$4&amp;"*,",""),IF($BG300=Довідники!$E$3,$BA$4&amp;",",""),IF($BG300=Довідники!$E$5,$BA$4&amp;"*,",""),IF($BN300=Довідники!$E$3,$BH$4&amp;",",""),IF($BN300=Довідники!$E$5,$BH$4&amp;"*,",""),IF($BU300=Довідники!$E$3,$BO$4&amp;",",""),IF($BU300=Довідники!$E$5,$BO$4&amp;"*,",""),IF($CB300=Довідники!$E$3,$BV$4&amp;",",""),IF($CB300=Довідники!$E$5,$BV$4&amp;"*,",""),IF($CI300=Довідники!$E$3,$CC$4&amp;",",""),IF($CI300=Довідники!$E$5,$CC$4&amp;"*,",""),IF($CP300=Довідники!$E$3,$CJ$4&amp;",",""),IF($CP300=Довідники!$E$5,$CJ$4&amp;"*,",""),IF($CW300=Довідники!$E$3,$CQ$4&amp;",",""),IF($CW300=Довідники!$E$5,$CQ$4&amp;"*,",""),IF($DD300=Довідники!$E$3,$CX$4&amp;",",""),IF($DD300=Довідники!$E$5,$CX$4&amp;"*,",""),IF($DK300=Довідники!$E$3,$DE$4&amp;",",""),IF($DK300=Довідники!$E$5,$DE$4&amp;"*,",""))</f>
        <v/>
      </c>
      <c r="H300" s="538" t="str">
        <f>_xlfn.CONCAT(IF($W300=Довідники!$N$4,$R$4&amp;",",""),IF($AD300=Довідники!$N$4,$Y$4&amp;",",""),IF($AK300=Довідники!$N$4,$AF$4&amp;",",""),IF($AR300=Довідники!$N$4,$AM$4&amp;",",""),IF($AY300=Довідники!$N$4,$AT$4&amp;",",""),IF($BF300=Довідники!$N$4,$BA$4&amp;",",""),IF($BM300=Довідники!$N$4,$BH$4&amp;",",""),IF($BT300=Довідники!$N$4,$BO$4&amp;",",""),IF($CA300=Довідники!$N$4,$BV$4&amp;",",""),IF($CH300=Довідники!$N$4,$CC$4&amp;",",""),IF($CO300=Довідники!$N$4,$CJ$4&amp;",",""),IF($CV300=Довідники!$N$4,$CQ$4&amp;",",""),IF($DC300=Довідники!$N$4,$CX$4&amp;",",""),IF($DJ300=Довідники!$N$4,$DE$4&amp;",",""))</f>
        <v/>
      </c>
      <c r="I300" s="538" t="str">
        <f>_xlfn.CONCAT(IF($W300=Довідники!$N$3,$R$4&amp;",",""),IF($AD300=Довідники!$N$3,$Y$4&amp;",",""),IF($AK300=Довідники!$N$3,$AF$4&amp;",",""),IF($AR300=Довідники!$N$3,$AM$4&amp;",",""),IF($AY300=Довідники!$N$3,$AT$4&amp;",",""),IF($BF300=Довідники!$N$3,$BA$4&amp;",",""),IF($BM300=Довідники!$N$3,$BH$4&amp;",",""),IF($BT300=Довідники!$N$3,$BO$4&amp;",",""),IF($CA300=Довідники!$N$3,$BV$4&amp;",",""),IF($CH300=Довідники!$N$3,$CC$4&amp;",",""),IF($CO300=Довідники!$N$3,$CJ$4&amp;",",""),IF($CV300=Довідники!$N$3,$CQ$4&amp;",",""),IF($DC300=Довідники!$N$3,$CX$4&amp;",",""),IF($DJ300=Довідники!$N$3,$DE$4&amp;",",""))</f>
        <v/>
      </c>
      <c r="J300" s="538"/>
      <c r="K300" s="538"/>
      <c r="L300" s="538">
        <f t="shared" ca="1" si="211"/>
        <v>0</v>
      </c>
      <c r="M300" s="539">
        <f t="shared" ca="1" si="212"/>
        <v>0</v>
      </c>
      <c r="N300" s="539">
        <f t="shared" ca="1" si="213"/>
        <v>0</v>
      </c>
      <c r="O300" s="540">
        <f t="shared" ca="1" si="214"/>
        <v>0</v>
      </c>
      <c r="P300" s="541" t="str">
        <f t="shared" si="215"/>
        <v/>
      </c>
      <c r="Q300" s="542" t="str">
        <f>IF(IF(TRIM(P300)="",FALSE,OR($P300&lt;Довідники!$J$8,$P300&gt;Довідники!$K$8)),"!","")</f>
        <v/>
      </c>
      <c r="R300" s="172"/>
      <c r="S300" s="169"/>
      <c r="T300" s="169"/>
      <c r="U300" s="549">
        <f t="shared" si="194"/>
        <v>0</v>
      </c>
      <c r="V300" s="539"/>
      <c r="W300" s="175"/>
      <c r="X300" s="176"/>
      <c r="Y300" s="172"/>
      <c r="Z300" s="169"/>
      <c r="AA300" s="169"/>
      <c r="AB300" s="549">
        <f t="shared" si="195"/>
        <v>0</v>
      </c>
      <c r="AC300" s="539"/>
      <c r="AD300" s="175"/>
      <c r="AE300" s="176"/>
      <c r="AF300" s="172"/>
      <c r="AG300" s="169"/>
      <c r="AH300" s="169"/>
      <c r="AI300" s="549">
        <f t="shared" si="196"/>
        <v>0</v>
      </c>
      <c r="AJ300" s="539"/>
      <c r="AK300" s="175"/>
      <c r="AL300" s="176"/>
      <c r="AM300" s="172"/>
      <c r="AN300" s="169"/>
      <c r="AO300" s="169"/>
      <c r="AP300" s="549">
        <f t="shared" si="197"/>
        <v>0</v>
      </c>
      <c r="AQ300" s="539"/>
      <c r="AR300" s="175"/>
      <c r="AS300" s="176"/>
      <c r="AT300" s="172"/>
      <c r="AU300" s="169"/>
      <c r="AV300" s="169"/>
      <c r="AW300" s="549">
        <f t="shared" si="198"/>
        <v>0</v>
      </c>
      <c r="AX300" s="539"/>
      <c r="AY300" s="175"/>
      <c r="AZ300" s="176"/>
      <c r="BA300" s="172"/>
      <c r="BB300" s="169"/>
      <c r="BC300" s="169"/>
      <c r="BD300" s="549">
        <f t="shared" si="199"/>
        <v>0</v>
      </c>
      <c r="BE300" s="539"/>
      <c r="BF300" s="175"/>
      <c r="BG300" s="176"/>
      <c r="BH300" s="172"/>
      <c r="BI300" s="169"/>
      <c r="BJ300" s="169"/>
      <c r="BK300" s="549">
        <f t="shared" si="200"/>
        <v>0</v>
      </c>
      <c r="BL300" s="539"/>
      <c r="BM300" s="175"/>
      <c r="BN300" s="176"/>
      <c r="BO300" s="172"/>
      <c r="BP300" s="169"/>
      <c r="BQ300" s="169"/>
      <c r="BR300" s="549">
        <f t="shared" si="201"/>
        <v>0</v>
      </c>
      <c r="BS300" s="539"/>
      <c r="BT300" s="175"/>
      <c r="BU300" s="176"/>
      <c r="BV300" s="172"/>
      <c r="BW300" s="169"/>
      <c r="BX300" s="169"/>
      <c r="BY300" s="549">
        <f t="shared" si="202"/>
        <v>0</v>
      </c>
      <c r="BZ300" s="539"/>
      <c r="CA300" s="175"/>
      <c r="CB300" s="176"/>
      <c r="CC300" s="172"/>
      <c r="CD300" s="169"/>
      <c r="CE300" s="169"/>
      <c r="CF300" s="549">
        <f t="shared" si="203"/>
        <v>0</v>
      </c>
      <c r="CG300" s="539"/>
      <c r="CH300" s="175"/>
      <c r="CI300" s="176"/>
      <c r="CJ300" s="172"/>
      <c r="CK300" s="169"/>
      <c r="CL300" s="169"/>
      <c r="CM300" s="549">
        <f t="shared" si="204"/>
        <v>0</v>
      </c>
      <c r="CN300" s="539"/>
      <c r="CO300" s="175"/>
      <c r="CP300" s="176"/>
      <c r="CQ300" s="172"/>
      <c r="CR300" s="169"/>
      <c r="CS300" s="169"/>
      <c r="CT300" s="549">
        <f t="shared" si="205"/>
        <v>0</v>
      </c>
      <c r="CU300" s="539"/>
      <c r="CV300" s="175"/>
      <c r="CW300" s="176"/>
      <c r="CX300" s="361"/>
      <c r="CY300" s="108"/>
      <c r="CZ300" s="108"/>
      <c r="DA300" s="549">
        <f t="shared" si="206"/>
        <v>0</v>
      </c>
      <c r="DB300" s="539"/>
      <c r="DC300" s="439"/>
      <c r="DD300" s="439"/>
      <c r="DE300" s="108"/>
      <c r="DF300" s="108"/>
      <c r="DG300" s="108"/>
      <c r="DH300" s="549">
        <f t="shared" si="207"/>
        <v>0</v>
      </c>
      <c r="DI300" s="539"/>
      <c r="DJ300" s="439"/>
      <c r="DK300" s="440"/>
      <c r="DL300" s="555">
        <f t="shared" ca="1" si="226"/>
        <v>0</v>
      </c>
      <c r="DM300" s="539">
        <f>DN300*Довідники!$H$2</f>
        <v>0</v>
      </c>
      <c r="DN300" s="549">
        <f t="shared" si="208"/>
        <v>0</v>
      </c>
      <c r="DO300" s="541" t="str">
        <f t="shared" si="209"/>
        <v xml:space="preserve"> </v>
      </c>
      <c r="DP300" s="556" t="str">
        <f>IF(OR(DO300&lt;Довідники!$J$3, DO300&gt;Довідники!$K$3), "!", "")</f>
        <v>!</v>
      </c>
      <c r="DQ300" s="557"/>
      <c r="DR300" s="558" t="str">
        <f t="shared" si="210"/>
        <v/>
      </c>
      <c r="DS300" s="528"/>
      <c r="DT300" s="555"/>
      <c r="DU300" s="539"/>
      <c r="DV300" s="539"/>
      <c r="DW300" s="540"/>
      <c r="DX300" s="557"/>
      <c r="DY300" s="568"/>
      <c r="DZ300" s="569"/>
      <c r="EA300" s="570"/>
      <c r="ED300" s="91" t="e">
        <f t="shared" ca="1" si="216"/>
        <v>#NAME?</v>
      </c>
      <c r="EE300" s="91" t="e">
        <f t="shared" ca="1" si="217"/>
        <v>#NAME?</v>
      </c>
      <c r="EF300" s="91" t="e">
        <f t="shared" ca="1" si="218"/>
        <v>#NAME?</v>
      </c>
      <c r="EG300" s="91" t="e">
        <f t="shared" ca="1" si="219"/>
        <v>#NAME?</v>
      </c>
      <c r="EH300" s="91" t="e">
        <f t="shared" ca="1" si="220"/>
        <v>#NAME?</v>
      </c>
      <c r="EI300" s="91" t="e">
        <f t="shared" ca="1" si="221"/>
        <v>#NAME?</v>
      </c>
      <c r="EJ300" s="91" t="e">
        <f t="shared" ca="1" si="222"/>
        <v>#NAME?</v>
      </c>
      <c r="EL300" s="207" t="str">
        <f t="shared" ca="1" si="193"/>
        <v/>
      </c>
      <c r="EM300" s="91" t="str">
        <f t="shared" si="223"/>
        <v/>
      </c>
      <c r="EN300" s="91" t="str" cm="1">
        <f t="array" ref="EN300">IF(OR(SUM(ISTEXT(R300:T300)*1,ISNUMBER(W300:X300)*1)&gt;0,SUM(ISTEXT(Y300:AA300)*1,ISNUMBER(AD300:AE300)*1)&gt;0,SUM(ISTEXT(AF300:AH300)*1,ISNUMBER(AK300:AL300)*1)&gt;0,SUM(ISTEXT(AM300:AO300)*1,ISNUMBER(AR300:AS300)*1)&gt;0,SUM(ISTEXT(AT300:AV300)*1,ISNUMBER(AY300:AZ300)*1)&gt;0,SUM(ISTEXT(BA300:BC300)*1,ISNUMBER(BF300:BG300)*1)&gt;0,SUM(ISTEXT(BH300:BJ300)*1,ISNUMBER(BM300:BN300)*1)&gt;0,SUM(ISTEXT(BO300:BQ300)*1,ISNUMBER(BT300:BU300)*1)&gt;0,SUM(ISTEXT(BV300:BX300)*1,ISNUMBER(CA300:CB300)*1)&gt;0,SUM(ISTEXT(CC300:CE300)*1,ISNUMBER(CH300:CI300)*1)&gt;0,SUM(ISTEXT(CJ300:CL300)*1,ISNUMBER(CO300:CP300)*1)&gt;0,SUM(ISTEXT(CQ300:CS300)*1,ISNUMBER(CV300:CW300)*1)&gt;0),"!","")</f>
        <v/>
      </c>
      <c r="EO300" s="91" t="e">
        <f t="shared" ca="1" si="224"/>
        <v>#NAME?</v>
      </c>
      <c r="EP300" s="74" t="e">
        <f t="shared" ca="1" si="225"/>
        <v>#NAME?</v>
      </c>
    </row>
    <row r="301" spans="1:146" hidden="1" x14ac:dyDescent="0.2">
      <c r="A301" s="528" t="e">
        <f ca="1">IF(AND(TRIM($B301)&lt;&gt;"",$E301&lt;&gt;"",$EP301=""),MAX($A$216:A300)+1,"")</f>
        <v>#NAME?</v>
      </c>
      <c r="B301" s="312"/>
      <c r="C301" s="531" t="str">
        <f>IF(ISBLANK(D301)=FALSE,VLOOKUP(D301,Довідники!$B$2:$C$45,2,FALSE),"")</f>
        <v/>
      </c>
      <c r="D301" s="410"/>
      <c r="E301" s="313"/>
      <c r="F301" s="538" t="str">
        <f>_xlfn.CONCAT(IF($X301=Довідники!$E$4,$R$4&amp;",",""),IF($AE301=Довідники!$E$4,$Y$4&amp;",",""),IF($AL301=Довідники!$E$4,$AF$4&amp;",",""),IF($AS301=Довідники!$E$4,$AM$4&amp;",",""),IF($AZ301=Довідники!$E$4,$AT$4&amp;",",""),IF($BG301=Довідники!$E$4,$BA$4&amp;",",""),IF($BN301=Довідники!$E$4,$BH$4&amp;",",""),IF($BU301=Довідники!$E$4,$BO$4&amp;",",""),IF($CB301=Довідники!$E$4,$BV$4&amp;",",""),IF($CI301=Довідники!$E$4,$CC$4&amp;",",""),IF($CP301=Довідники!$E$4,$CJ$4&amp;",",""),IF($CW301=Довідники!$E$4,$CQ$4&amp;",",""),IF($DD301=Довідники!$E$4,$CX$4&amp;",",""),IF($DK301=Довідники!$E$4,$DE$4&amp;",",""))</f>
        <v/>
      </c>
      <c r="G301" s="538" t="str">
        <f>_xlfn.CONCAT(IF($X301=Довідники!$E$3,$R$4&amp;",",""),IF($X301=Довідники!$E$5,$R$4&amp;"*,",""),IF($AE301=Довідники!$E$3,$Y$4&amp;",",""),IF($AE301=Довідники!$E$5,$Y$4&amp;"*,",""),IF($AL301=Довідники!$E$3,$AF$4&amp;",",""),IF($AL301=Довідники!$E$5,$AF$4&amp;"*,",""),IF($AS301=Довідники!$E$3,$AM$4&amp;",",""),IF($AS301=Довідники!$E$5,$AM$4&amp;"*,",""),IF($AZ301=Довідники!$E$3,$AT$4&amp;",",""),IF($AZ301=Довідники!$E$5,$AT$4&amp;"*,",""),IF($BG301=Довідники!$E$3,$BA$4&amp;",",""),IF($BG301=Довідники!$E$5,$BA$4&amp;"*,",""),IF($BN301=Довідники!$E$3,$BH$4&amp;",",""),IF($BN301=Довідники!$E$5,$BH$4&amp;"*,",""),IF($BU301=Довідники!$E$3,$BO$4&amp;",",""),IF($BU301=Довідники!$E$5,$BO$4&amp;"*,",""),IF($CB301=Довідники!$E$3,$BV$4&amp;",",""),IF($CB301=Довідники!$E$5,$BV$4&amp;"*,",""),IF($CI301=Довідники!$E$3,$CC$4&amp;",",""),IF($CI301=Довідники!$E$5,$CC$4&amp;"*,",""),IF($CP301=Довідники!$E$3,$CJ$4&amp;",",""),IF($CP301=Довідники!$E$5,$CJ$4&amp;"*,",""),IF($CW301=Довідники!$E$3,$CQ$4&amp;",",""),IF($CW301=Довідники!$E$5,$CQ$4&amp;"*,",""),IF($DD301=Довідники!$E$3,$CX$4&amp;",",""),IF($DD301=Довідники!$E$5,$CX$4&amp;"*,",""),IF($DK301=Довідники!$E$3,$DE$4&amp;",",""),IF($DK301=Довідники!$E$5,$DE$4&amp;"*,",""))</f>
        <v/>
      </c>
      <c r="H301" s="538" t="str">
        <f>_xlfn.CONCAT(IF($W301=Довідники!$N$4,$R$4&amp;",",""),IF($AD301=Довідники!$N$4,$Y$4&amp;",",""),IF($AK301=Довідники!$N$4,$AF$4&amp;",",""),IF($AR301=Довідники!$N$4,$AM$4&amp;",",""),IF($AY301=Довідники!$N$4,$AT$4&amp;",",""),IF($BF301=Довідники!$N$4,$BA$4&amp;",",""),IF($BM301=Довідники!$N$4,$BH$4&amp;",",""),IF($BT301=Довідники!$N$4,$BO$4&amp;",",""),IF($CA301=Довідники!$N$4,$BV$4&amp;",",""),IF($CH301=Довідники!$N$4,$CC$4&amp;",",""),IF($CO301=Довідники!$N$4,$CJ$4&amp;",",""),IF($CV301=Довідники!$N$4,$CQ$4&amp;",",""),IF($DC301=Довідники!$N$4,$CX$4&amp;",",""),IF($DJ301=Довідники!$N$4,$DE$4&amp;",",""))</f>
        <v/>
      </c>
      <c r="I301" s="538" t="str">
        <f>_xlfn.CONCAT(IF($W301=Довідники!$N$3,$R$4&amp;",",""),IF($AD301=Довідники!$N$3,$Y$4&amp;",",""),IF($AK301=Довідники!$N$3,$AF$4&amp;",",""),IF($AR301=Довідники!$N$3,$AM$4&amp;",",""),IF($AY301=Довідники!$N$3,$AT$4&amp;",",""),IF($BF301=Довідники!$N$3,$BA$4&amp;",",""),IF($BM301=Довідники!$N$3,$BH$4&amp;",",""),IF($BT301=Довідники!$N$3,$BO$4&amp;",",""),IF($CA301=Довідники!$N$3,$BV$4&amp;",",""),IF($CH301=Довідники!$N$3,$CC$4&amp;",",""),IF($CO301=Довідники!$N$3,$CJ$4&amp;",",""),IF($CV301=Довідники!$N$3,$CQ$4&amp;",",""),IF($DC301=Довідники!$N$3,$CX$4&amp;",",""),IF($DJ301=Довідники!$N$3,$DE$4&amp;",",""))</f>
        <v/>
      </c>
      <c r="J301" s="538"/>
      <c r="K301" s="538"/>
      <c r="L301" s="538">
        <f t="shared" ca="1" si="211"/>
        <v>0</v>
      </c>
      <c r="M301" s="539">
        <f t="shared" ca="1" si="212"/>
        <v>0</v>
      </c>
      <c r="N301" s="539">
        <f t="shared" ca="1" si="213"/>
        <v>0</v>
      </c>
      <c r="O301" s="540">
        <f t="shared" ca="1" si="214"/>
        <v>0</v>
      </c>
      <c r="P301" s="541" t="str">
        <f t="shared" si="215"/>
        <v/>
      </c>
      <c r="Q301" s="542" t="str">
        <f>IF(IF(TRIM(P301)="",FALSE,OR($P301&lt;Довідники!$J$8,$P301&gt;Довідники!$K$8)),"!","")</f>
        <v/>
      </c>
      <c r="R301" s="172"/>
      <c r="S301" s="169"/>
      <c r="T301" s="169"/>
      <c r="U301" s="549">
        <f t="shared" si="194"/>
        <v>0</v>
      </c>
      <c r="V301" s="539"/>
      <c r="W301" s="175"/>
      <c r="X301" s="176"/>
      <c r="Y301" s="172"/>
      <c r="Z301" s="169"/>
      <c r="AA301" s="169"/>
      <c r="AB301" s="549">
        <f t="shared" si="195"/>
        <v>0</v>
      </c>
      <c r="AC301" s="539"/>
      <c r="AD301" s="175"/>
      <c r="AE301" s="176"/>
      <c r="AF301" s="172"/>
      <c r="AG301" s="169"/>
      <c r="AH301" s="169"/>
      <c r="AI301" s="549">
        <f t="shared" si="196"/>
        <v>0</v>
      </c>
      <c r="AJ301" s="539"/>
      <c r="AK301" s="175"/>
      <c r="AL301" s="176"/>
      <c r="AM301" s="172"/>
      <c r="AN301" s="169"/>
      <c r="AO301" s="169"/>
      <c r="AP301" s="549">
        <f t="shared" si="197"/>
        <v>0</v>
      </c>
      <c r="AQ301" s="539"/>
      <c r="AR301" s="175"/>
      <c r="AS301" s="176"/>
      <c r="AT301" s="172"/>
      <c r="AU301" s="169"/>
      <c r="AV301" s="169"/>
      <c r="AW301" s="549">
        <f t="shared" si="198"/>
        <v>0</v>
      </c>
      <c r="AX301" s="539"/>
      <c r="AY301" s="175"/>
      <c r="AZ301" s="176"/>
      <c r="BA301" s="172"/>
      <c r="BB301" s="169"/>
      <c r="BC301" s="169"/>
      <c r="BD301" s="549">
        <f t="shared" si="199"/>
        <v>0</v>
      </c>
      <c r="BE301" s="539"/>
      <c r="BF301" s="175"/>
      <c r="BG301" s="176"/>
      <c r="BH301" s="172"/>
      <c r="BI301" s="169"/>
      <c r="BJ301" s="169"/>
      <c r="BK301" s="549">
        <f t="shared" si="200"/>
        <v>0</v>
      </c>
      <c r="BL301" s="539"/>
      <c r="BM301" s="175"/>
      <c r="BN301" s="176"/>
      <c r="BO301" s="172"/>
      <c r="BP301" s="169"/>
      <c r="BQ301" s="169"/>
      <c r="BR301" s="549">
        <f t="shared" si="201"/>
        <v>0</v>
      </c>
      <c r="BS301" s="539"/>
      <c r="BT301" s="175"/>
      <c r="BU301" s="176"/>
      <c r="BV301" s="172"/>
      <c r="BW301" s="169"/>
      <c r="BX301" s="169"/>
      <c r="BY301" s="549">
        <f t="shared" si="202"/>
        <v>0</v>
      </c>
      <c r="BZ301" s="539"/>
      <c r="CA301" s="175"/>
      <c r="CB301" s="176"/>
      <c r="CC301" s="172"/>
      <c r="CD301" s="169"/>
      <c r="CE301" s="169"/>
      <c r="CF301" s="549">
        <f t="shared" si="203"/>
        <v>0</v>
      </c>
      <c r="CG301" s="539"/>
      <c r="CH301" s="175"/>
      <c r="CI301" s="176"/>
      <c r="CJ301" s="172"/>
      <c r="CK301" s="169"/>
      <c r="CL301" s="169"/>
      <c r="CM301" s="549">
        <f t="shared" si="204"/>
        <v>0</v>
      </c>
      <c r="CN301" s="539"/>
      <c r="CO301" s="175"/>
      <c r="CP301" s="176"/>
      <c r="CQ301" s="172"/>
      <c r="CR301" s="169"/>
      <c r="CS301" s="169"/>
      <c r="CT301" s="549">
        <f t="shared" si="205"/>
        <v>0</v>
      </c>
      <c r="CU301" s="539"/>
      <c r="CV301" s="175"/>
      <c r="CW301" s="176"/>
      <c r="CX301" s="361"/>
      <c r="CY301" s="108"/>
      <c r="CZ301" s="108"/>
      <c r="DA301" s="549">
        <f t="shared" si="206"/>
        <v>0</v>
      </c>
      <c r="DB301" s="539"/>
      <c r="DC301" s="439"/>
      <c r="DD301" s="439"/>
      <c r="DE301" s="108"/>
      <c r="DF301" s="108"/>
      <c r="DG301" s="108"/>
      <c r="DH301" s="549">
        <f t="shared" si="207"/>
        <v>0</v>
      </c>
      <c r="DI301" s="539"/>
      <c r="DJ301" s="439"/>
      <c r="DK301" s="440"/>
      <c r="DL301" s="555">
        <f t="shared" ca="1" si="226"/>
        <v>0</v>
      </c>
      <c r="DM301" s="539">
        <f>DN301*Довідники!$H$2</f>
        <v>0</v>
      </c>
      <c r="DN301" s="549">
        <f t="shared" si="208"/>
        <v>0</v>
      </c>
      <c r="DO301" s="541" t="str">
        <f t="shared" si="209"/>
        <v xml:space="preserve"> </v>
      </c>
      <c r="DP301" s="556" t="str">
        <f>IF(OR(DO301&lt;Довідники!$J$3, DO301&gt;Довідники!$K$3), "!", "")</f>
        <v>!</v>
      </c>
      <c r="DQ301" s="557"/>
      <c r="DR301" s="558" t="str">
        <f t="shared" si="210"/>
        <v/>
      </c>
      <c r="DS301" s="528"/>
      <c r="DT301" s="555"/>
      <c r="DU301" s="539"/>
      <c r="DV301" s="539"/>
      <c r="DW301" s="540"/>
      <c r="DX301" s="557"/>
      <c r="DY301" s="568"/>
      <c r="DZ301" s="569"/>
      <c r="EA301" s="570"/>
      <c r="ED301" s="91" t="e">
        <f t="shared" ca="1" si="216"/>
        <v>#NAME?</v>
      </c>
      <c r="EE301" s="91" t="e">
        <f t="shared" ca="1" si="217"/>
        <v>#NAME?</v>
      </c>
      <c r="EF301" s="91" t="e">
        <f t="shared" ca="1" si="218"/>
        <v>#NAME?</v>
      </c>
      <c r="EG301" s="91" t="e">
        <f t="shared" ca="1" si="219"/>
        <v>#NAME?</v>
      </c>
      <c r="EH301" s="91" t="e">
        <f t="shared" ca="1" si="220"/>
        <v>#NAME?</v>
      </c>
      <c r="EI301" s="91" t="e">
        <f t="shared" ca="1" si="221"/>
        <v>#NAME?</v>
      </c>
      <c r="EJ301" s="91" t="e">
        <f t="shared" ca="1" si="222"/>
        <v>#NAME?</v>
      </c>
      <c r="EL301" s="207" t="str">
        <f t="shared" ca="1" si="193"/>
        <v/>
      </c>
      <c r="EM301" s="91" t="str">
        <f t="shared" si="223"/>
        <v/>
      </c>
      <c r="EN301" s="91" t="str" cm="1">
        <f t="array" ref="EN301">IF(OR(SUM(ISTEXT(R301:T301)*1,ISNUMBER(W301:X301)*1)&gt;0,SUM(ISTEXT(Y301:AA301)*1,ISNUMBER(AD301:AE301)*1)&gt;0,SUM(ISTEXT(AF301:AH301)*1,ISNUMBER(AK301:AL301)*1)&gt;0,SUM(ISTEXT(AM301:AO301)*1,ISNUMBER(AR301:AS301)*1)&gt;0,SUM(ISTEXT(AT301:AV301)*1,ISNUMBER(AY301:AZ301)*1)&gt;0,SUM(ISTEXT(BA301:BC301)*1,ISNUMBER(BF301:BG301)*1)&gt;0,SUM(ISTEXT(BH301:BJ301)*1,ISNUMBER(BM301:BN301)*1)&gt;0,SUM(ISTEXT(BO301:BQ301)*1,ISNUMBER(BT301:BU301)*1)&gt;0,SUM(ISTEXT(BV301:BX301)*1,ISNUMBER(CA301:CB301)*1)&gt;0,SUM(ISTEXT(CC301:CE301)*1,ISNUMBER(CH301:CI301)*1)&gt;0,SUM(ISTEXT(CJ301:CL301)*1,ISNUMBER(CO301:CP301)*1)&gt;0,SUM(ISTEXT(CQ301:CS301)*1,ISNUMBER(CV301:CW301)*1)&gt;0),"!","")</f>
        <v/>
      </c>
      <c r="EO301" s="91" t="e">
        <f t="shared" ca="1" si="224"/>
        <v>#NAME?</v>
      </c>
      <c r="EP301" s="74" t="e">
        <f t="shared" ca="1" si="225"/>
        <v>#NAME?</v>
      </c>
    </row>
    <row r="302" spans="1:146" hidden="1" x14ac:dyDescent="0.2">
      <c r="A302" s="528" t="e">
        <f ca="1">IF(AND(TRIM($B302)&lt;&gt;"",$E302&lt;&gt;"",$EP302=""),MAX($A$216:A301)+1,"")</f>
        <v>#NAME?</v>
      </c>
      <c r="B302" s="312"/>
      <c r="C302" s="531" t="str">
        <f>IF(ISBLANK(D302)=FALSE,VLOOKUP(D302,Довідники!$B$2:$C$45,2,FALSE),"")</f>
        <v/>
      </c>
      <c r="D302" s="410"/>
      <c r="E302" s="313"/>
      <c r="F302" s="538" t="str">
        <f>_xlfn.CONCAT(IF($X302=Довідники!$E$4,$R$4&amp;",",""),IF($AE302=Довідники!$E$4,$Y$4&amp;",",""),IF($AL302=Довідники!$E$4,$AF$4&amp;",",""),IF($AS302=Довідники!$E$4,$AM$4&amp;",",""),IF($AZ302=Довідники!$E$4,$AT$4&amp;",",""),IF($BG302=Довідники!$E$4,$BA$4&amp;",",""),IF($BN302=Довідники!$E$4,$BH$4&amp;",",""),IF($BU302=Довідники!$E$4,$BO$4&amp;",",""),IF($CB302=Довідники!$E$4,$BV$4&amp;",",""),IF($CI302=Довідники!$E$4,$CC$4&amp;",",""),IF($CP302=Довідники!$E$4,$CJ$4&amp;",",""),IF($CW302=Довідники!$E$4,$CQ$4&amp;",",""),IF($DD302=Довідники!$E$4,$CX$4&amp;",",""),IF($DK302=Довідники!$E$4,$DE$4&amp;",",""))</f>
        <v/>
      </c>
      <c r="G302" s="538" t="str">
        <f>_xlfn.CONCAT(IF($X302=Довідники!$E$3,$R$4&amp;",",""),IF($X302=Довідники!$E$5,$R$4&amp;"*,",""),IF($AE302=Довідники!$E$3,$Y$4&amp;",",""),IF($AE302=Довідники!$E$5,$Y$4&amp;"*,",""),IF($AL302=Довідники!$E$3,$AF$4&amp;",",""),IF($AL302=Довідники!$E$5,$AF$4&amp;"*,",""),IF($AS302=Довідники!$E$3,$AM$4&amp;",",""),IF($AS302=Довідники!$E$5,$AM$4&amp;"*,",""),IF($AZ302=Довідники!$E$3,$AT$4&amp;",",""),IF($AZ302=Довідники!$E$5,$AT$4&amp;"*,",""),IF($BG302=Довідники!$E$3,$BA$4&amp;",",""),IF($BG302=Довідники!$E$5,$BA$4&amp;"*,",""),IF($BN302=Довідники!$E$3,$BH$4&amp;",",""),IF($BN302=Довідники!$E$5,$BH$4&amp;"*,",""),IF($BU302=Довідники!$E$3,$BO$4&amp;",",""),IF($BU302=Довідники!$E$5,$BO$4&amp;"*,",""),IF($CB302=Довідники!$E$3,$BV$4&amp;",",""),IF($CB302=Довідники!$E$5,$BV$4&amp;"*,",""),IF($CI302=Довідники!$E$3,$CC$4&amp;",",""),IF($CI302=Довідники!$E$5,$CC$4&amp;"*,",""),IF($CP302=Довідники!$E$3,$CJ$4&amp;",",""),IF($CP302=Довідники!$E$5,$CJ$4&amp;"*,",""),IF($CW302=Довідники!$E$3,$CQ$4&amp;",",""),IF($CW302=Довідники!$E$5,$CQ$4&amp;"*,",""),IF($DD302=Довідники!$E$3,$CX$4&amp;",",""),IF($DD302=Довідники!$E$5,$CX$4&amp;"*,",""),IF($DK302=Довідники!$E$3,$DE$4&amp;",",""),IF($DK302=Довідники!$E$5,$DE$4&amp;"*,",""))</f>
        <v/>
      </c>
      <c r="H302" s="538" t="str">
        <f>_xlfn.CONCAT(IF($W302=Довідники!$N$4,$R$4&amp;",",""),IF($AD302=Довідники!$N$4,$Y$4&amp;",",""),IF($AK302=Довідники!$N$4,$AF$4&amp;",",""),IF($AR302=Довідники!$N$4,$AM$4&amp;",",""),IF($AY302=Довідники!$N$4,$AT$4&amp;",",""),IF($BF302=Довідники!$N$4,$BA$4&amp;",",""),IF($BM302=Довідники!$N$4,$BH$4&amp;",",""),IF($BT302=Довідники!$N$4,$BO$4&amp;",",""),IF($CA302=Довідники!$N$4,$BV$4&amp;",",""),IF($CH302=Довідники!$N$4,$CC$4&amp;",",""),IF($CO302=Довідники!$N$4,$CJ$4&amp;",",""),IF($CV302=Довідники!$N$4,$CQ$4&amp;",",""),IF($DC302=Довідники!$N$4,$CX$4&amp;",",""),IF($DJ302=Довідники!$N$4,$DE$4&amp;",",""))</f>
        <v/>
      </c>
      <c r="I302" s="538" t="str">
        <f>_xlfn.CONCAT(IF($W302=Довідники!$N$3,$R$4&amp;",",""),IF($AD302=Довідники!$N$3,$Y$4&amp;",",""),IF($AK302=Довідники!$N$3,$AF$4&amp;",",""),IF($AR302=Довідники!$N$3,$AM$4&amp;",",""),IF($AY302=Довідники!$N$3,$AT$4&amp;",",""),IF($BF302=Довідники!$N$3,$BA$4&amp;",",""),IF($BM302=Довідники!$N$3,$BH$4&amp;",",""),IF($BT302=Довідники!$N$3,$BO$4&amp;",",""),IF($CA302=Довідники!$N$3,$BV$4&amp;",",""),IF($CH302=Довідники!$N$3,$CC$4&amp;",",""),IF($CO302=Довідники!$N$3,$CJ$4&amp;",",""),IF($CV302=Довідники!$N$3,$CQ$4&amp;",",""),IF($DC302=Довідники!$N$3,$CX$4&amp;",",""),IF($DJ302=Довідники!$N$3,$DE$4&amp;",",""))</f>
        <v/>
      </c>
      <c r="J302" s="538"/>
      <c r="K302" s="538"/>
      <c r="L302" s="538">
        <f t="shared" ca="1" si="211"/>
        <v>0</v>
      </c>
      <c r="M302" s="539">
        <f t="shared" ca="1" si="212"/>
        <v>0</v>
      </c>
      <c r="N302" s="539">
        <f t="shared" ca="1" si="213"/>
        <v>0</v>
      </c>
      <c r="O302" s="540">
        <f t="shared" ca="1" si="214"/>
        <v>0</v>
      </c>
      <c r="P302" s="541" t="str">
        <f t="shared" si="215"/>
        <v/>
      </c>
      <c r="Q302" s="542" t="str">
        <f>IF(IF(TRIM(P302)="",FALSE,OR($P302&lt;Довідники!$J$8,$P302&gt;Довідники!$K$8)),"!","")</f>
        <v/>
      </c>
      <c r="R302" s="172"/>
      <c r="S302" s="169"/>
      <c r="T302" s="169"/>
      <c r="U302" s="549">
        <f t="shared" si="194"/>
        <v>0</v>
      </c>
      <c r="V302" s="539"/>
      <c r="W302" s="175"/>
      <c r="X302" s="176"/>
      <c r="Y302" s="172"/>
      <c r="Z302" s="169"/>
      <c r="AA302" s="169"/>
      <c r="AB302" s="549">
        <f t="shared" si="195"/>
        <v>0</v>
      </c>
      <c r="AC302" s="539"/>
      <c r="AD302" s="175"/>
      <c r="AE302" s="176"/>
      <c r="AF302" s="172"/>
      <c r="AG302" s="169"/>
      <c r="AH302" s="169"/>
      <c r="AI302" s="549">
        <f t="shared" si="196"/>
        <v>0</v>
      </c>
      <c r="AJ302" s="539"/>
      <c r="AK302" s="175"/>
      <c r="AL302" s="176"/>
      <c r="AM302" s="172"/>
      <c r="AN302" s="169"/>
      <c r="AO302" s="169"/>
      <c r="AP302" s="549">
        <f t="shared" si="197"/>
        <v>0</v>
      </c>
      <c r="AQ302" s="539"/>
      <c r="AR302" s="175"/>
      <c r="AS302" s="176"/>
      <c r="AT302" s="172"/>
      <c r="AU302" s="169"/>
      <c r="AV302" s="169"/>
      <c r="AW302" s="549">
        <f t="shared" si="198"/>
        <v>0</v>
      </c>
      <c r="AX302" s="539"/>
      <c r="AY302" s="175"/>
      <c r="AZ302" s="176"/>
      <c r="BA302" s="172"/>
      <c r="BB302" s="169"/>
      <c r="BC302" s="169"/>
      <c r="BD302" s="549">
        <f t="shared" si="199"/>
        <v>0</v>
      </c>
      <c r="BE302" s="539"/>
      <c r="BF302" s="175"/>
      <c r="BG302" s="176"/>
      <c r="BH302" s="172"/>
      <c r="BI302" s="169"/>
      <c r="BJ302" s="169"/>
      <c r="BK302" s="549">
        <f t="shared" si="200"/>
        <v>0</v>
      </c>
      <c r="BL302" s="539"/>
      <c r="BM302" s="175"/>
      <c r="BN302" s="176"/>
      <c r="BO302" s="172"/>
      <c r="BP302" s="169"/>
      <c r="BQ302" s="169"/>
      <c r="BR302" s="549">
        <f t="shared" si="201"/>
        <v>0</v>
      </c>
      <c r="BS302" s="539"/>
      <c r="BT302" s="175"/>
      <c r="BU302" s="176"/>
      <c r="BV302" s="172"/>
      <c r="BW302" s="169"/>
      <c r="BX302" s="169"/>
      <c r="BY302" s="549">
        <f t="shared" si="202"/>
        <v>0</v>
      </c>
      <c r="BZ302" s="539"/>
      <c r="CA302" s="175"/>
      <c r="CB302" s="176"/>
      <c r="CC302" s="172"/>
      <c r="CD302" s="169"/>
      <c r="CE302" s="169"/>
      <c r="CF302" s="549">
        <f t="shared" si="203"/>
        <v>0</v>
      </c>
      <c r="CG302" s="539"/>
      <c r="CH302" s="175"/>
      <c r="CI302" s="176"/>
      <c r="CJ302" s="172"/>
      <c r="CK302" s="169"/>
      <c r="CL302" s="169"/>
      <c r="CM302" s="549">
        <f t="shared" si="204"/>
        <v>0</v>
      </c>
      <c r="CN302" s="539"/>
      <c r="CO302" s="175"/>
      <c r="CP302" s="176"/>
      <c r="CQ302" s="172"/>
      <c r="CR302" s="169"/>
      <c r="CS302" s="169"/>
      <c r="CT302" s="549">
        <f t="shared" si="205"/>
        <v>0</v>
      </c>
      <c r="CU302" s="539"/>
      <c r="CV302" s="175"/>
      <c r="CW302" s="176"/>
      <c r="CX302" s="361"/>
      <c r="CY302" s="108"/>
      <c r="CZ302" s="108"/>
      <c r="DA302" s="549">
        <f t="shared" si="206"/>
        <v>0</v>
      </c>
      <c r="DB302" s="539"/>
      <c r="DC302" s="439"/>
      <c r="DD302" s="439"/>
      <c r="DE302" s="108"/>
      <c r="DF302" s="108"/>
      <c r="DG302" s="108"/>
      <c r="DH302" s="549">
        <f t="shared" si="207"/>
        <v>0</v>
      </c>
      <c r="DI302" s="539"/>
      <c r="DJ302" s="439"/>
      <c r="DK302" s="440"/>
      <c r="DL302" s="555">
        <f t="shared" ca="1" si="226"/>
        <v>0</v>
      </c>
      <c r="DM302" s="539">
        <f>DN302*Довідники!$H$2</f>
        <v>0</v>
      </c>
      <c r="DN302" s="549">
        <f t="shared" si="208"/>
        <v>0</v>
      </c>
      <c r="DO302" s="541" t="str">
        <f t="shared" si="209"/>
        <v xml:space="preserve"> </v>
      </c>
      <c r="DP302" s="556" t="str">
        <f>IF(OR(DO302&lt;Довідники!$J$3, DO302&gt;Довідники!$K$3), "!", "")</f>
        <v>!</v>
      </c>
      <c r="DQ302" s="557"/>
      <c r="DR302" s="558" t="str">
        <f t="shared" si="210"/>
        <v/>
      </c>
      <c r="DS302" s="528"/>
      <c r="DT302" s="555"/>
      <c r="DU302" s="539"/>
      <c r="DV302" s="539"/>
      <c r="DW302" s="540"/>
      <c r="DX302" s="557"/>
      <c r="DY302" s="568"/>
      <c r="DZ302" s="569"/>
      <c r="EA302" s="570"/>
      <c r="ED302" s="91" t="e">
        <f t="shared" ca="1" si="216"/>
        <v>#NAME?</v>
      </c>
      <c r="EE302" s="91" t="e">
        <f t="shared" ca="1" si="217"/>
        <v>#NAME?</v>
      </c>
      <c r="EF302" s="91" t="e">
        <f t="shared" ca="1" si="218"/>
        <v>#NAME?</v>
      </c>
      <c r="EG302" s="91" t="e">
        <f t="shared" ca="1" si="219"/>
        <v>#NAME?</v>
      </c>
      <c r="EH302" s="91" t="e">
        <f t="shared" ca="1" si="220"/>
        <v>#NAME?</v>
      </c>
      <c r="EI302" s="91" t="e">
        <f t="shared" ca="1" si="221"/>
        <v>#NAME?</v>
      </c>
      <c r="EJ302" s="91" t="e">
        <f t="shared" ca="1" si="222"/>
        <v>#NAME?</v>
      </c>
      <c r="EL302" s="207" t="str">
        <f t="shared" ca="1" si="193"/>
        <v/>
      </c>
      <c r="EM302" s="91" t="str">
        <f t="shared" si="223"/>
        <v/>
      </c>
      <c r="EN302" s="91" t="str" cm="1">
        <f t="array" ref="EN302">IF(OR(SUM(ISTEXT(R302:T302)*1,ISNUMBER(W302:X302)*1)&gt;0,SUM(ISTEXT(Y302:AA302)*1,ISNUMBER(AD302:AE302)*1)&gt;0,SUM(ISTEXT(AF302:AH302)*1,ISNUMBER(AK302:AL302)*1)&gt;0,SUM(ISTEXT(AM302:AO302)*1,ISNUMBER(AR302:AS302)*1)&gt;0,SUM(ISTEXT(AT302:AV302)*1,ISNUMBER(AY302:AZ302)*1)&gt;0,SUM(ISTEXT(BA302:BC302)*1,ISNUMBER(BF302:BG302)*1)&gt;0,SUM(ISTEXT(BH302:BJ302)*1,ISNUMBER(BM302:BN302)*1)&gt;0,SUM(ISTEXT(BO302:BQ302)*1,ISNUMBER(BT302:BU302)*1)&gt;0,SUM(ISTEXT(BV302:BX302)*1,ISNUMBER(CA302:CB302)*1)&gt;0,SUM(ISTEXT(CC302:CE302)*1,ISNUMBER(CH302:CI302)*1)&gt;0,SUM(ISTEXT(CJ302:CL302)*1,ISNUMBER(CO302:CP302)*1)&gt;0,SUM(ISTEXT(CQ302:CS302)*1,ISNUMBER(CV302:CW302)*1)&gt;0),"!","")</f>
        <v/>
      </c>
      <c r="EO302" s="91" t="e">
        <f t="shared" ca="1" si="224"/>
        <v>#NAME?</v>
      </c>
      <c r="EP302" s="74" t="e">
        <f t="shared" ca="1" si="225"/>
        <v>#NAME?</v>
      </c>
    </row>
    <row r="303" spans="1:146" hidden="1" x14ac:dyDescent="0.2">
      <c r="A303" s="528" t="e">
        <f ca="1">IF(AND(TRIM($B303)&lt;&gt;"",$E303&lt;&gt;"",$EP303=""),MAX($A$216:A302)+1,"")</f>
        <v>#NAME?</v>
      </c>
      <c r="B303" s="312"/>
      <c r="C303" s="531" t="str">
        <f>IF(ISBLANK(D303)=FALSE,VLOOKUP(D303,Довідники!$B$2:$C$45,2,FALSE),"")</f>
        <v/>
      </c>
      <c r="D303" s="410"/>
      <c r="E303" s="313"/>
      <c r="F303" s="538" t="str">
        <f>_xlfn.CONCAT(IF($X303=Довідники!$E$4,$R$4&amp;",",""),IF($AE303=Довідники!$E$4,$Y$4&amp;",",""),IF($AL303=Довідники!$E$4,$AF$4&amp;",",""),IF($AS303=Довідники!$E$4,$AM$4&amp;",",""),IF($AZ303=Довідники!$E$4,$AT$4&amp;",",""),IF($BG303=Довідники!$E$4,$BA$4&amp;",",""),IF($BN303=Довідники!$E$4,$BH$4&amp;",",""),IF($BU303=Довідники!$E$4,$BO$4&amp;",",""),IF($CB303=Довідники!$E$4,$BV$4&amp;",",""),IF($CI303=Довідники!$E$4,$CC$4&amp;",",""),IF($CP303=Довідники!$E$4,$CJ$4&amp;",",""),IF($CW303=Довідники!$E$4,$CQ$4&amp;",",""),IF($DD303=Довідники!$E$4,$CX$4&amp;",",""),IF($DK303=Довідники!$E$4,$DE$4&amp;",",""))</f>
        <v/>
      </c>
      <c r="G303" s="538" t="str">
        <f>_xlfn.CONCAT(IF($X303=Довідники!$E$3,$R$4&amp;",",""),IF($X303=Довідники!$E$5,$R$4&amp;"*,",""),IF($AE303=Довідники!$E$3,$Y$4&amp;",",""),IF($AE303=Довідники!$E$5,$Y$4&amp;"*,",""),IF($AL303=Довідники!$E$3,$AF$4&amp;",",""),IF($AL303=Довідники!$E$5,$AF$4&amp;"*,",""),IF($AS303=Довідники!$E$3,$AM$4&amp;",",""),IF($AS303=Довідники!$E$5,$AM$4&amp;"*,",""),IF($AZ303=Довідники!$E$3,$AT$4&amp;",",""),IF($AZ303=Довідники!$E$5,$AT$4&amp;"*,",""),IF($BG303=Довідники!$E$3,$BA$4&amp;",",""),IF($BG303=Довідники!$E$5,$BA$4&amp;"*,",""),IF($BN303=Довідники!$E$3,$BH$4&amp;",",""),IF($BN303=Довідники!$E$5,$BH$4&amp;"*,",""),IF($BU303=Довідники!$E$3,$BO$4&amp;",",""),IF($BU303=Довідники!$E$5,$BO$4&amp;"*,",""),IF($CB303=Довідники!$E$3,$BV$4&amp;",",""),IF($CB303=Довідники!$E$5,$BV$4&amp;"*,",""),IF($CI303=Довідники!$E$3,$CC$4&amp;",",""),IF($CI303=Довідники!$E$5,$CC$4&amp;"*,",""),IF($CP303=Довідники!$E$3,$CJ$4&amp;",",""),IF($CP303=Довідники!$E$5,$CJ$4&amp;"*,",""),IF($CW303=Довідники!$E$3,$CQ$4&amp;",",""),IF($CW303=Довідники!$E$5,$CQ$4&amp;"*,",""),IF($DD303=Довідники!$E$3,$CX$4&amp;",",""),IF($DD303=Довідники!$E$5,$CX$4&amp;"*,",""),IF($DK303=Довідники!$E$3,$DE$4&amp;",",""),IF($DK303=Довідники!$E$5,$DE$4&amp;"*,",""))</f>
        <v/>
      </c>
      <c r="H303" s="538" t="str">
        <f>_xlfn.CONCAT(IF($W303=Довідники!$N$4,$R$4&amp;",",""),IF($AD303=Довідники!$N$4,$Y$4&amp;",",""),IF($AK303=Довідники!$N$4,$AF$4&amp;",",""),IF($AR303=Довідники!$N$4,$AM$4&amp;",",""),IF($AY303=Довідники!$N$4,$AT$4&amp;",",""),IF($BF303=Довідники!$N$4,$BA$4&amp;",",""),IF($BM303=Довідники!$N$4,$BH$4&amp;",",""),IF($BT303=Довідники!$N$4,$BO$4&amp;",",""),IF($CA303=Довідники!$N$4,$BV$4&amp;",",""),IF($CH303=Довідники!$N$4,$CC$4&amp;",",""),IF($CO303=Довідники!$N$4,$CJ$4&amp;",",""),IF($CV303=Довідники!$N$4,$CQ$4&amp;",",""),IF($DC303=Довідники!$N$4,$CX$4&amp;",",""),IF($DJ303=Довідники!$N$4,$DE$4&amp;",",""))</f>
        <v/>
      </c>
      <c r="I303" s="538" t="str">
        <f>_xlfn.CONCAT(IF($W303=Довідники!$N$3,$R$4&amp;",",""),IF($AD303=Довідники!$N$3,$Y$4&amp;",",""),IF($AK303=Довідники!$N$3,$AF$4&amp;",",""),IF($AR303=Довідники!$N$3,$AM$4&amp;",",""),IF($AY303=Довідники!$N$3,$AT$4&amp;",",""),IF($BF303=Довідники!$N$3,$BA$4&amp;",",""),IF($BM303=Довідники!$N$3,$BH$4&amp;",",""),IF($BT303=Довідники!$N$3,$BO$4&amp;",",""),IF($CA303=Довідники!$N$3,$BV$4&amp;",",""),IF($CH303=Довідники!$N$3,$CC$4&amp;",",""),IF($CO303=Довідники!$N$3,$CJ$4&amp;",",""),IF($CV303=Довідники!$N$3,$CQ$4&amp;",",""),IF($DC303=Довідники!$N$3,$CX$4&amp;",",""),IF($DJ303=Довідники!$N$3,$DE$4&amp;",",""))</f>
        <v/>
      </c>
      <c r="J303" s="538"/>
      <c r="K303" s="538"/>
      <c r="L303" s="538">
        <f t="shared" ca="1" si="211"/>
        <v>0</v>
      </c>
      <c r="M303" s="539">
        <f t="shared" ca="1" si="212"/>
        <v>0</v>
      </c>
      <c r="N303" s="539">
        <f t="shared" ca="1" si="213"/>
        <v>0</v>
      </c>
      <c r="O303" s="540">
        <f t="shared" ca="1" si="214"/>
        <v>0</v>
      </c>
      <c r="P303" s="541" t="str">
        <f t="shared" si="215"/>
        <v/>
      </c>
      <c r="Q303" s="542" t="str">
        <f>IF(IF(TRIM(P303)="",FALSE,OR($P303&lt;Довідники!$J$8,$P303&gt;Довідники!$K$8)),"!","")</f>
        <v/>
      </c>
      <c r="R303" s="172"/>
      <c r="S303" s="169"/>
      <c r="T303" s="169"/>
      <c r="U303" s="549">
        <f t="shared" si="194"/>
        <v>0</v>
      </c>
      <c r="V303" s="539"/>
      <c r="W303" s="175"/>
      <c r="X303" s="176"/>
      <c r="Y303" s="172"/>
      <c r="Z303" s="169"/>
      <c r="AA303" s="169"/>
      <c r="AB303" s="549">
        <f t="shared" si="195"/>
        <v>0</v>
      </c>
      <c r="AC303" s="539"/>
      <c r="AD303" s="175"/>
      <c r="AE303" s="176"/>
      <c r="AF303" s="172"/>
      <c r="AG303" s="169"/>
      <c r="AH303" s="169"/>
      <c r="AI303" s="549">
        <f t="shared" si="196"/>
        <v>0</v>
      </c>
      <c r="AJ303" s="539"/>
      <c r="AK303" s="175"/>
      <c r="AL303" s="176"/>
      <c r="AM303" s="172"/>
      <c r="AN303" s="169"/>
      <c r="AO303" s="169"/>
      <c r="AP303" s="549">
        <f t="shared" si="197"/>
        <v>0</v>
      </c>
      <c r="AQ303" s="539"/>
      <c r="AR303" s="175"/>
      <c r="AS303" s="176"/>
      <c r="AT303" s="172"/>
      <c r="AU303" s="169"/>
      <c r="AV303" s="169"/>
      <c r="AW303" s="549">
        <f t="shared" si="198"/>
        <v>0</v>
      </c>
      <c r="AX303" s="539"/>
      <c r="AY303" s="175"/>
      <c r="AZ303" s="176"/>
      <c r="BA303" s="172"/>
      <c r="BB303" s="169"/>
      <c r="BC303" s="169"/>
      <c r="BD303" s="549">
        <f t="shared" si="199"/>
        <v>0</v>
      </c>
      <c r="BE303" s="539"/>
      <c r="BF303" s="175"/>
      <c r="BG303" s="176"/>
      <c r="BH303" s="172"/>
      <c r="BI303" s="169"/>
      <c r="BJ303" s="169"/>
      <c r="BK303" s="549">
        <f t="shared" si="200"/>
        <v>0</v>
      </c>
      <c r="BL303" s="539"/>
      <c r="BM303" s="175"/>
      <c r="BN303" s="176"/>
      <c r="BO303" s="172"/>
      <c r="BP303" s="169"/>
      <c r="BQ303" s="169"/>
      <c r="BR303" s="549">
        <f t="shared" si="201"/>
        <v>0</v>
      </c>
      <c r="BS303" s="539"/>
      <c r="BT303" s="175"/>
      <c r="BU303" s="176"/>
      <c r="BV303" s="172"/>
      <c r="BW303" s="169"/>
      <c r="BX303" s="169"/>
      <c r="BY303" s="549">
        <f t="shared" si="202"/>
        <v>0</v>
      </c>
      <c r="BZ303" s="539"/>
      <c r="CA303" s="175"/>
      <c r="CB303" s="176"/>
      <c r="CC303" s="172"/>
      <c r="CD303" s="169"/>
      <c r="CE303" s="169"/>
      <c r="CF303" s="549">
        <f t="shared" si="203"/>
        <v>0</v>
      </c>
      <c r="CG303" s="539"/>
      <c r="CH303" s="175"/>
      <c r="CI303" s="176"/>
      <c r="CJ303" s="172"/>
      <c r="CK303" s="169"/>
      <c r="CL303" s="169"/>
      <c r="CM303" s="549">
        <f t="shared" si="204"/>
        <v>0</v>
      </c>
      <c r="CN303" s="539"/>
      <c r="CO303" s="175"/>
      <c r="CP303" s="176"/>
      <c r="CQ303" s="172"/>
      <c r="CR303" s="169"/>
      <c r="CS303" s="169"/>
      <c r="CT303" s="549">
        <f t="shared" si="205"/>
        <v>0</v>
      </c>
      <c r="CU303" s="539"/>
      <c r="CV303" s="175"/>
      <c r="CW303" s="176"/>
      <c r="CX303" s="361"/>
      <c r="CY303" s="108"/>
      <c r="CZ303" s="108"/>
      <c r="DA303" s="549">
        <f t="shared" si="206"/>
        <v>0</v>
      </c>
      <c r="DB303" s="539"/>
      <c r="DC303" s="439"/>
      <c r="DD303" s="439"/>
      <c r="DE303" s="108"/>
      <c r="DF303" s="108"/>
      <c r="DG303" s="108"/>
      <c r="DH303" s="549">
        <f t="shared" si="207"/>
        <v>0</v>
      </c>
      <c r="DI303" s="539"/>
      <c r="DJ303" s="439"/>
      <c r="DK303" s="440"/>
      <c r="DL303" s="555">
        <f t="shared" ca="1" si="226"/>
        <v>0</v>
      </c>
      <c r="DM303" s="539">
        <f>DN303*Довідники!$H$2</f>
        <v>0</v>
      </c>
      <c r="DN303" s="549">
        <f t="shared" si="208"/>
        <v>0</v>
      </c>
      <c r="DO303" s="541" t="str">
        <f t="shared" si="209"/>
        <v xml:space="preserve"> </v>
      </c>
      <c r="DP303" s="556" t="str">
        <f>IF(OR(DO303&lt;Довідники!$J$3, DO303&gt;Довідники!$K$3), "!", "")</f>
        <v>!</v>
      </c>
      <c r="DQ303" s="557"/>
      <c r="DR303" s="558" t="str">
        <f t="shared" si="210"/>
        <v/>
      </c>
      <c r="DS303" s="528"/>
      <c r="DT303" s="555"/>
      <c r="DU303" s="539"/>
      <c r="DV303" s="539"/>
      <c r="DW303" s="540"/>
      <c r="DX303" s="557"/>
      <c r="DY303" s="568"/>
      <c r="DZ303" s="569"/>
      <c r="EA303" s="570"/>
      <c r="ED303" s="91" t="e">
        <f t="shared" ca="1" si="216"/>
        <v>#NAME?</v>
      </c>
      <c r="EE303" s="91" t="e">
        <f t="shared" ca="1" si="217"/>
        <v>#NAME?</v>
      </c>
      <c r="EF303" s="91" t="e">
        <f t="shared" ca="1" si="218"/>
        <v>#NAME?</v>
      </c>
      <c r="EG303" s="91" t="e">
        <f t="shared" ca="1" si="219"/>
        <v>#NAME?</v>
      </c>
      <c r="EH303" s="91" t="e">
        <f t="shared" ca="1" si="220"/>
        <v>#NAME?</v>
      </c>
      <c r="EI303" s="91" t="e">
        <f t="shared" ca="1" si="221"/>
        <v>#NAME?</v>
      </c>
      <c r="EJ303" s="91" t="e">
        <f t="shared" ca="1" si="222"/>
        <v>#NAME?</v>
      </c>
      <c r="EL303" s="207" t="str">
        <f t="shared" ca="1" si="193"/>
        <v/>
      </c>
      <c r="EM303" s="91" t="str">
        <f t="shared" si="223"/>
        <v/>
      </c>
      <c r="EN303" s="91" t="str" cm="1">
        <f t="array" ref="EN303">IF(OR(SUM(ISTEXT(R303:T303)*1,ISNUMBER(W303:X303)*1)&gt;0,SUM(ISTEXT(Y303:AA303)*1,ISNUMBER(AD303:AE303)*1)&gt;0,SUM(ISTEXT(AF303:AH303)*1,ISNUMBER(AK303:AL303)*1)&gt;0,SUM(ISTEXT(AM303:AO303)*1,ISNUMBER(AR303:AS303)*1)&gt;0,SUM(ISTEXT(AT303:AV303)*1,ISNUMBER(AY303:AZ303)*1)&gt;0,SUM(ISTEXT(BA303:BC303)*1,ISNUMBER(BF303:BG303)*1)&gt;0,SUM(ISTEXT(BH303:BJ303)*1,ISNUMBER(BM303:BN303)*1)&gt;0,SUM(ISTEXT(BO303:BQ303)*1,ISNUMBER(BT303:BU303)*1)&gt;0,SUM(ISTEXT(BV303:BX303)*1,ISNUMBER(CA303:CB303)*1)&gt;0,SUM(ISTEXT(CC303:CE303)*1,ISNUMBER(CH303:CI303)*1)&gt;0,SUM(ISTEXT(CJ303:CL303)*1,ISNUMBER(CO303:CP303)*1)&gt;0,SUM(ISTEXT(CQ303:CS303)*1,ISNUMBER(CV303:CW303)*1)&gt;0),"!","")</f>
        <v/>
      </c>
      <c r="EO303" s="91" t="e">
        <f t="shared" ca="1" si="224"/>
        <v>#NAME?</v>
      </c>
      <c r="EP303" s="74" t="e">
        <f t="shared" ca="1" si="225"/>
        <v>#NAME?</v>
      </c>
    </row>
    <row r="304" spans="1:146" hidden="1" x14ac:dyDescent="0.2">
      <c r="A304" s="528" t="e">
        <f ca="1">IF(AND(TRIM($B304)&lt;&gt;"",$E304&lt;&gt;"",$EP304=""),MAX($A$216:A303)+1,"")</f>
        <v>#NAME?</v>
      </c>
      <c r="B304" s="312"/>
      <c r="C304" s="531" t="str">
        <f>IF(ISBLANK(D304)=FALSE,VLOOKUP(D304,Довідники!$B$2:$C$45,2,FALSE),"")</f>
        <v/>
      </c>
      <c r="D304" s="410"/>
      <c r="E304" s="313"/>
      <c r="F304" s="538" t="str">
        <f>_xlfn.CONCAT(IF($X304=Довідники!$E$4,$R$4&amp;",",""),IF($AE304=Довідники!$E$4,$Y$4&amp;",",""),IF($AL304=Довідники!$E$4,$AF$4&amp;",",""),IF($AS304=Довідники!$E$4,$AM$4&amp;",",""),IF($AZ304=Довідники!$E$4,$AT$4&amp;",",""),IF($BG304=Довідники!$E$4,$BA$4&amp;",",""),IF($BN304=Довідники!$E$4,$BH$4&amp;",",""),IF($BU304=Довідники!$E$4,$BO$4&amp;",",""),IF($CB304=Довідники!$E$4,$BV$4&amp;",",""),IF($CI304=Довідники!$E$4,$CC$4&amp;",",""),IF($CP304=Довідники!$E$4,$CJ$4&amp;",",""),IF($CW304=Довідники!$E$4,$CQ$4&amp;",",""),IF($DD304=Довідники!$E$4,$CX$4&amp;",",""),IF($DK304=Довідники!$E$4,$DE$4&amp;",",""))</f>
        <v/>
      </c>
      <c r="G304" s="538" t="str">
        <f>_xlfn.CONCAT(IF($X304=Довідники!$E$3,$R$4&amp;",",""),IF($X304=Довідники!$E$5,$R$4&amp;"*,",""),IF($AE304=Довідники!$E$3,$Y$4&amp;",",""),IF($AE304=Довідники!$E$5,$Y$4&amp;"*,",""),IF($AL304=Довідники!$E$3,$AF$4&amp;",",""),IF($AL304=Довідники!$E$5,$AF$4&amp;"*,",""),IF($AS304=Довідники!$E$3,$AM$4&amp;",",""),IF($AS304=Довідники!$E$5,$AM$4&amp;"*,",""),IF($AZ304=Довідники!$E$3,$AT$4&amp;",",""),IF($AZ304=Довідники!$E$5,$AT$4&amp;"*,",""),IF($BG304=Довідники!$E$3,$BA$4&amp;",",""),IF($BG304=Довідники!$E$5,$BA$4&amp;"*,",""),IF($BN304=Довідники!$E$3,$BH$4&amp;",",""),IF($BN304=Довідники!$E$5,$BH$4&amp;"*,",""),IF($BU304=Довідники!$E$3,$BO$4&amp;",",""),IF($BU304=Довідники!$E$5,$BO$4&amp;"*,",""),IF($CB304=Довідники!$E$3,$BV$4&amp;",",""),IF($CB304=Довідники!$E$5,$BV$4&amp;"*,",""),IF($CI304=Довідники!$E$3,$CC$4&amp;",",""),IF($CI304=Довідники!$E$5,$CC$4&amp;"*,",""),IF($CP304=Довідники!$E$3,$CJ$4&amp;",",""),IF($CP304=Довідники!$E$5,$CJ$4&amp;"*,",""),IF($CW304=Довідники!$E$3,$CQ$4&amp;",",""),IF($CW304=Довідники!$E$5,$CQ$4&amp;"*,",""),IF($DD304=Довідники!$E$3,$CX$4&amp;",",""),IF($DD304=Довідники!$E$5,$CX$4&amp;"*,",""),IF($DK304=Довідники!$E$3,$DE$4&amp;",",""),IF($DK304=Довідники!$E$5,$DE$4&amp;"*,",""))</f>
        <v/>
      </c>
      <c r="H304" s="538" t="str">
        <f>_xlfn.CONCAT(IF($W304=Довідники!$N$4,$R$4&amp;",",""),IF($AD304=Довідники!$N$4,$Y$4&amp;",",""),IF($AK304=Довідники!$N$4,$AF$4&amp;",",""),IF($AR304=Довідники!$N$4,$AM$4&amp;",",""),IF($AY304=Довідники!$N$4,$AT$4&amp;",",""),IF($BF304=Довідники!$N$4,$BA$4&amp;",",""),IF($BM304=Довідники!$N$4,$BH$4&amp;",",""),IF($BT304=Довідники!$N$4,$BO$4&amp;",",""),IF($CA304=Довідники!$N$4,$BV$4&amp;",",""),IF($CH304=Довідники!$N$4,$CC$4&amp;",",""),IF($CO304=Довідники!$N$4,$CJ$4&amp;",",""),IF($CV304=Довідники!$N$4,$CQ$4&amp;",",""),IF($DC304=Довідники!$N$4,$CX$4&amp;",",""),IF($DJ304=Довідники!$N$4,$DE$4&amp;",",""))</f>
        <v/>
      </c>
      <c r="I304" s="538" t="str">
        <f>_xlfn.CONCAT(IF($W304=Довідники!$N$3,$R$4&amp;",",""),IF($AD304=Довідники!$N$3,$Y$4&amp;",",""),IF($AK304=Довідники!$N$3,$AF$4&amp;",",""),IF($AR304=Довідники!$N$3,$AM$4&amp;",",""),IF($AY304=Довідники!$N$3,$AT$4&amp;",",""),IF($BF304=Довідники!$N$3,$BA$4&amp;",",""),IF($BM304=Довідники!$N$3,$BH$4&amp;",",""),IF($BT304=Довідники!$N$3,$BO$4&amp;",",""),IF($CA304=Довідники!$N$3,$BV$4&amp;",",""),IF($CH304=Довідники!$N$3,$CC$4&amp;",",""),IF($CO304=Довідники!$N$3,$CJ$4&amp;",",""),IF($CV304=Довідники!$N$3,$CQ$4&amp;",",""),IF($DC304=Довідники!$N$3,$CX$4&amp;",",""),IF($DJ304=Довідники!$N$3,$DE$4&amp;",",""))</f>
        <v/>
      </c>
      <c r="J304" s="538"/>
      <c r="K304" s="538"/>
      <c r="L304" s="538">
        <f t="shared" ca="1" si="211"/>
        <v>0</v>
      </c>
      <c r="M304" s="539">
        <f t="shared" ca="1" si="212"/>
        <v>0</v>
      </c>
      <c r="N304" s="539">
        <f t="shared" ca="1" si="213"/>
        <v>0</v>
      </c>
      <c r="O304" s="540">
        <f t="shared" ca="1" si="214"/>
        <v>0</v>
      </c>
      <c r="P304" s="541" t="str">
        <f t="shared" si="215"/>
        <v/>
      </c>
      <c r="Q304" s="542" t="str">
        <f>IF(IF(TRIM(P304)="",FALSE,OR($P304&lt;Довідники!$J$8,$P304&gt;Довідники!$K$8)),"!","")</f>
        <v/>
      </c>
      <c r="R304" s="172"/>
      <c r="S304" s="169"/>
      <c r="T304" s="169"/>
      <c r="U304" s="549">
        <f t="shared" si="194"/>
        <v>0</v>
      </c>
      <c r="V304" s="539"/>
      <c r="W304" s="175"/>
      <c r="X304" s="176"/>
      <c r="Y304" s="172"/>
      <c r="Z304" s="169"/>
      <c r="AA304" s="169"/>
      <c r="AB304" s="549">
        <f t="shared" si="195"/>
        <v>0</v>
      </c>
      <c r="AC304" s="539"/>
      <c r="AD304" s="175"/>
      <c r="AE304" s="176"/>
      <c r="AF304" s="172"/>
      <c r="AG304" s="169"/>
      <c r="AH304" s="169"/>
      <c r="AI304" s="549">
        <f t="shared" si="196"/>
        <v>0</v>
      </c>
      <c r="AJ304" s="539"/>
      <c r="AK304" s="175"/>
      <c r="AL304" s="176"/>
      <c r="AM304" s="172"/>
      <c r="AN304" s="169"/>
      <c r="AO304" s="169"/>
      <c r="AP304" s="549">
        <f t="shared" si="197"/>
        <v>0</v>
      </c>
      <c r="AQ304" s="539"/>
      <c r="AR304" s="175"/>
      <c r="AS304" s="176"/>
      <c r="AT304" s="172"/>
      <c r="AU304" s="169"/>
      <c r="AV304" s="169"/>
      <c r="AW304" s="549">
        <f t="shared" si="198"/>
        <v>0</v>
      </c>
      <c r="AX304" s="539"/>
      <c r="AY304" s="175"/>
      <c r="AZ304" s="176"/>
      <c r="BA304" s="172"/>
      <c r="BB304" s="169"/>
      <c r="BC304" s="169"/>
      <c r="BD304" s="549">
        <f t="shared" si="199"/>
        <v>0</v>
      </c>
      <c r="BE304" s="539"/>
      <c r="BF304" s="175"/>
      <c r="BG304" s="176"/>
      <c r="BH304" s="172"/>
      <c r="BI304" s="169"/>
      <c r="BJ304" s="169"/>
      <c r="BK304" s="549">
        <f t="shared" si="200"/>
        <v>0</v>
      </c>
      <c r="BL304" s="539"/>
      <c r="BM304" s="175"/>
      <c r="BN304" s="176"/>
      <c r="BO304" s="172"/>
      <c r="BP304" s="169"/>
      <c r="BQ304" s="169"/>
      <c r="BR304" s="549">
        <f t="shared" si="201"/>
        <v>0</v>
      </c>
      <c r="BS304" s="539"/>
      <c r="BT304" s="175"/>
      <c r="BU304" s="176"/>
      <c r="BV304" s="172"/>
      <c r="BW304" s="169"/>
      <c r="BX304" s="169"/>
      <c r="BY304" s="549">
        <f t="shared" si="202"/>
        <v>0</v>
      </c>
      <c r="BZ304" s="539"/>
      <c r="CA304" s="175"/>
      <c r="CB304" s="176"/>
      <c r="CC304" s="172"/>
      <c r="CD304" s="169"/>
      <c r="CE304" s="169"/>
      <c r="CF304" s="549">
        <f t="shared" si="203"/>
        <v>0</v>
      </c>
      <c r="CG304" s="539"/>
      <c r="CH304" s="175"/>
      <c r="CI304" s="176"/>
      <c r="CJ304" s="172"/>
      <c r="CK304" s="169"/>
      <c r="CL304" s="169"/>
      <c r="CM304" s="549">
        <f t="shared" si="204"/>
        <v>0</v>
      </c>
      <c r="CN304" s="539"/>
      <c r="CO304" s="175"/>
      <c r="CP304" s="176"/>
      <c r="CQ304" s="172"/>
      <c r="CR304" s="169"/>
      <c r="CS304" s="169"/>
      <c r="CT304" s="549">
        <f t="shared" si="205"/>
        <v>0</v>
      </c>
      <c r="CU304" s="539"/>
      <c r="CV304" s="175"/>
      <c r="CW304" s="176"/>
      <c r="CX304" s="361"/>
      <c r="CY304" s="108"/>
      <c r="CZ304" s="108"/>
      <c r="DA304" s="549">
        <f t="shared" si="206"/>
        <v>0</v>
      </c>
      <c r="DB304" s="539"/>
      <c r="DC304" s="439"/>
      <c r="DD304" s="439"/>
      <c r="DE304" s="108"/>
      <c r="DF304" s="108"/>
      <c r="DG304" s="108"/>
      <c r="DH304" s="549">
        <f t="shared" si="207"/>
        <v>0</v>
      </c>
      <c r="DI304" s="539"/>
      <c r="DJ304" s="439"/>
      <c r="DK304" s="440"/>
      <c r="DL304" s="555">
        <f t="shared" ca="1" si="226"/>
        <v>0</v>
      </c>
      <c r="DM304" s="539">
        <f>DN304*Довідники!$H$2</f>
        <v>0</v>
      </c>
      <c r="DN304" s="549">
        <f t="shared" si="208"/>
        <v>0</v>
      </c>
      <c r="DO304" s="541" t="str">
        <f t="shared" si="209"/>
        <v xml:space="preserve"> </v>
      </c>
      <c r="DP304" s="556" t="str">
        <f>IF(OR(DO304&lt;Довідники!$J$3, DO304&gt;Довідники!$K$3), "!", "")</f>
        <v>!</v>
      </c>
      <c r="DQ304" s="557"/>
      <c r="DR304" s="558" t="str">
        <f t="shared" si="210"/>
        <v/>
      </c>
      <c r="DS304" s="528"/>
      <c r="DT304" s="555"/>
      <c r="DU304" s="539"/>
      <c r="DV304" s="539"/>
      <c r="DW304" s="540"/>
      <c r="DX304" s="557"/>
      <c r="DY304" s="568"/>
      <c r="DZ304" s="569"/>
      <c r="EA304" s="570"/>
      <c r="ED304" s="91" t="e">
        <f t="shared" ca="1" si="216"/>
        <v>#NAME?</v>
      </c>
      <c r="EE304" s="91" t="e">
        <f t="shared" ca="1" si="217"/>
        <v>#NAME?</v>
      </c>
      <c r="EF304" s="91" t="e">
        <f t="shared" ca="1" si="218"/>
        <v>#NAME?</v>
      </c>
      <c r="EG304" s="91" t="e">
        <f t="shared" ca="1" si="219"/>
        <v>#NAME?</v>
      </c>
      <c r="EH304" s="91" t="e">
        <f t="shared" ca="1" si="220"/>
        <v>#NAME?</v>
      </c>
      <c r="EI304" s="91" t="e">
        <f t="shared" ca="1" si="221"/>
        <v>#NAME?</v>
      </c>
      <c r="EJ304" s="91" t="e">
        <f t="shared" ca="1" si="222"/>
        <v>#NAME?</v>
      </c>
      <c r="EL304" s="207" t="str">
        <f t="shared" ca="1" si="193"/>
        <v/>
      </c>
      <c r="EM304" s="91" t="str">
        <f t="shared" si="223"/>
        <v/>
      </c>
      <c r="EN304" s="91" t="str" cm="1">
        <f t="array" ref="EN304">IF(OR(SUM(ISTEXT(R304:T304)*1,ISNUMBER(W304:X304)*1)&gt;0,SUM(ISTEXT(Y304:AA304)*1,ISNUMBER(AD304:AE304)*1)&gt;0,SUM(ISTEXT(AF304:AH304)*1,ISNUMBER(AK304:AL304)*1)&gt;0,SUM(ISTEXT(AM304:AO304)*1,ISNUMBER(AR304:AS304)*1)&gt;0,SUM(ISTEXT(AT304:AV304)*1,ISNUMBER(AY304:AZ304)*1)&gt;0,SUM(ISTEXT(BA304:BC304)*1,ISNUMBER(BF304:BG304)*1)&gt;0,SUM(ISTEXT(BH304:BJ304)*1,ISNUMBER(BM304:BN304)*1)&gt;0,SUM(ISTEXT(BO304:BQ304)*1,ISNUMBER(BT304:BU304)*1)&gt;0,SUM(ISTEXT(BV304:BX304)*1,ISNUMBER(CA304:CB304)*1)&gt;0,SUM(ISTEXT(CC304:CE304)*1,ISNUMBER(CH304:CI304)*1)&gt;0,SUM(ISTEXT(CJ304:CL304)*1,ISNUMBER(CO304:CP304)*1)&gt;0,SUM(ISTEXT(CQ304:CS304)*1,ISNUMBER(CV304:CW304)*1)&gt;0),"!","")</f>
        <v/>
      </c>
      <c r="EO304" s="91" t="e">
        <f t="shared" ca="1" si="224"/>
        <v>#NAME?</v>
      </c>
      <c r="EP304" s="74" t="e">
        <f t="shared" ca="1" si="225"/>
        <v>#NAME?</v>
      </c>
    </row>
    <row r="305" spans="1:146" hidden="1" x14ac:dyDescent="0.2">
      <c r="A305" s="528" t="e">
        <f ca="1">IF(AND(TRIM($B305)&lt;&gt;"",$E305&lt;&gt;"",$EP305=""),MAX($A$216:A304)+1,"")</f>
        <v>#NAME?</v>
      </c>
      <c r="B305" s="312"/>
      <c r="C305" s="531" t="str">
        <f>IF(ISBLANK(D305)=FALSE,VLOOKUP(D305,Довідники!$B$2:$C$45,2,FALSE),"")</f>
        <v/>
      </c>
      <c r="D305" s="410"/>
      <c r="E305" s="313"/>
      <c r="F305" s="538" t="str">
        <f>_xlfn.CONCAT(IF($X305=Довідники!$E$4,$R$4&amp;",",""),IF($AE305=Довідники!$E$4,$Y$4&amp;",",""),IF($AL305=Довідники!$E$4,$AF$4&amp;",",""),IF($AS305=Довідники!$E$4,$AM$4&amp;",",""),IF($AZ305=Довідники!$E$4,$AT$4&amp;",",""),IF($BG305=Довідники!$E$4,$BA$4&amp;",",""),IF($BN305=Довідники!$E$4,$BH$4&amp;",",""),IF($BU305=Довідники!$E$4,$BO$4&amp;",",""),IF($CB305=Довідники!$E$4,$BV$4&amp;",",""),IF($CI305=Довідники!$E$4,$CC$4&amp;",",""),IF($CP305=Довідники!$E$4,$CJ$4&amp;",",""),IF($CW305=Довідники!$E$4,$CQ$4&amp;",",""),IF($DD305=Довідники!$E$4,$CX$4&amp;",",""),IF($DK305=Довідники!$E$4,$DE$4&amp;",",""))</f>
        <v/>
      </c>
      <c r="G305" s="538" t="str">
        <f>_xlfn.CONCAT(IF($X305=Довідники!$E$3,$R$4&amp;",",""),IF($X305=Довідники!$E$5,$R$4&amp;"*,",""),IF($AE305=Довідники!$E$3,$Y$4&amp;",",""),IF($AE305=Довідники!$E$5,$Y$4&amp;"*,",""),IF($AL305=Довідники!$E$3,$AF$4&amp;",",""),IF($AL305=Довідники!$E$5,$AF$4&amp;"*,",""),IF($AS305=Довідники!$E$3,$AM$4&amp;",",""),IF($AS305=Довідники!$E$5,$AM$4&amp;"*,",""),IF($AZ305=Довідники!$E$3,$AT$4&amp;",",""),IF($AZ305=Довідники!$E$5,$AT$4&amp;"*,",""),IF($BG305=Довідники!$E$3,$BA$4&amp;",",""),IF($BG305=Довідники!$E$5,$BA$4&amp;"*,",""),IF($BN305=Довідники!$E$3,$BH$4&amp;",",""),IF($BN305=Довідники!$E$5,$BH$4&amp;"*,",""),IF($BU305=Довідники!$E$3,$BO$4&amp;",",""),IF($BU305=Довідники!$E$5,$BO$4&amp;"*,",""),IF($CB305=Довідники!$E$3,$BV$4&amp;",",""),IF($CB305=Довідники!$E$5,$BV$4&amp;"*,",""),IF($CI305=Довідники!$E$3,$CC$4&amp;",",""),IF($CI305=Довідники!$E$5,$CC$4&amp;"*,",""),IF($CP305=Довідники!$E$3,$CJ$4&amp;",",""),IF($CP305=Довідники!$E$5,$CJ$4&amp;"*,",""),IF($CW305=Довідники!$E$3,$CQ$4&amp;",",""),IF($CW305=Довідники!$E$5,$CQ$4&amp;"*,",""),IF($DD305=Довідники!$E$3,$CX$4&amp;",",""),IF($DD305=Довідники!$E$5,$CX$4&amp;"*,",""),IF($DK305=Довідники!$E$3,$DE$4&amp;",",""),IF($DK305=Довідники!$E$5,$DE$4&amp;"*,",""))</f>
        <v/>
      </c>
      <c r="H305" s="538" t="str">
        <f>_xlfn.CONCAT(IF($W305=Довідники!$N$4,$R$4&amp;",",""),IF($AD305=Довідники!$N$4,$Y$4&amp;",",""),IF($AK305=Довідники!$N$4,$AF$4&amp;",",""),IF($AR305=Довідники!$N$4,$AM$4&amp;",",""),IF($AY305=Довідники!$N$4,$AT$4&amp;",",""),IF($BF305=Довідники!$N$4,$BA$4&amp;",",""),IF($BM305=Довідники!$N$4,$BH$4&amp;",",""),IF($BT305=Довідники!$N$4,$BO$4&amp;",",""),IF($CA305=Довідники!$N$4,$BV$4&amp;",",""),IF($CH305=Довідники!$N$4,$CC$4&amp;",",""),IF($CO305=Довідники!$N$4,$CJ$4&amp;",",""),IF($CV305=Довідники!$N$4,$CQ$4&amp;",",""),IF($DC305=Довідники!$N$4,$CX$4&amp;",",""),IF($DJ305=Довідники!$N$4,$DE$4&amp;",",""))</f>
        <v/>
      </c>
      <c r="I305" s="538" t="str">
        <f>_xlfn.CONCAT(IF($W305=Довідники!$N$3,$R$4&amp;",",""),IF($AD305=Довідники!$N$3,$Y$4&amp;",",""),IF($AK305=Довідники!$N$3,$AF$4&amp;",",""),IF($AR305=Довідники!$N$3,$AM$4&amp;",",""),IF($AY305=Довідники!$N$3,$AT$4&amp;",",""),IF($BF305=Довідники!$N$3,$BA$4&amp;",",""),IF($BM305=Довідники!$N$3,$BH$4&amp;",",""),IF($BT305=Довідники!$N$3,$BO$4&amp;",",""),IF($CA305=Довідники!$N$3,$BV$4&amp;",",""),IF($CH305=Довідники!$N$3,$CC$4&amp;",",""),IF($CO305=Довідники!$N$3,$CJ$4&amp;",",""),IF($CV305=Довідники!$N$3,$CQ$4&amp;",",""),IF($DC305=Довідники!$N$3,$CX$4&amp;",",""),IF($DJ305=Довідники!$N$3,$DE$4&amp;",",""))</f>
        <v/>
      </c>
      <c r="J305" s="538"/>
      <c r="K305" s="538"/>
      <c r="L305" s="538">
        <f t="shared" ca="1" si="211"/>
        <v>0</v>
      </c>
      <c r="M305" s="539">
        <f t="shared" ca="1" si="212"/>
        <v>0</v>
      </c>
      <c r="N305" s="539">
        <f t="shared" ca="1" si="213"/>
        <v>0</v>
      </c>
      <c r="O305" s="540">
        <f t="shared" ca="1" si="214"/>
        <v>0</v>
      </c>
      <c r="P305" s="541" t="str">
        <f t="shared" si="215"/>
        <v/>
      </c>
      <c r="Q305" s="542" t="str">
        <f>IF(IF(TRIM(P305)="",FALSE,OR($P305&lt;Довідники!$J$8,$P305&gt;Довідники!$K$8)),"!","")</f>
        <v/>
      </c>
      <c r="R305" s="172"/>
      <c r="S305" s="169"/>
      <c r="T305" s="169"/>
      <c r="U305" s="549">
        <f t="shared" si="194"/>
        <v>0</v>
      </c>
      <c r="V305" s="539"/>
      <c r="W305" s="175"/>
      <c r="X305" s="176"/>
      <c r="Y305" s="172"/>
      <c r="Z305" s="169"/>
      <c r="AA305" s="169"/>
      <c r="AB305" s="549">
        <f t="shared" si="195"/>
        <v>0</v>
      </c>
      <c r="AC305" s="539"/>
      <c r="AD305" s="175"/>
      <c r="AE305" s="176"/>
      <c r="AF305" s="172"/>
      <c r="AG305" s="169"/>
      <c r="AH305" s="169"/>
      <c r="AI305" s="549">
        <f t="shared" si="196"/>
        <v>0</v>
      </c>
      <c r="AJ305" s="539"/>
      <c r="AK305" s="175"/>
      <c r="AL305" s="176"/>
      <c r="AM305" s="172"/>
      <c r="AN305" s="169"/>
      <c r="AO305" s="169"/>
      <c r="AP305" s="549">
        <f t="shared" si="197"/>
        <v>0</v>
      </c>
      <c r="AQ305" s="539"/>
      <c r="AR305" s="175"/>
      <c r="AS305" s="176"/>
      <c r="AT305" s="172"/>
      <c r="AU305" s="169"/>
      <c r="AV305" s="169"/>
      <c r="AW305" s="549">
        <f t="shared" si="198"/>
        <v>0</v>
      </c>
      <c r="AX305" s="539"/>
      <c r="AY305" s="175"/>
      <c r="AZ305" s="176"/>
      <c r="BA305" s="172"/>
      <c r="BB305" s="169"/>
      <c r="BC305" s="169"/>
      <c r="BD305" s="549">
        <f t="shared" si="199"/>
        <v>0</v>
      </c>
      <c r="BE305" s="539"/>
      <c r="BF305" s="175"/>
      <c r="BG305" s="176"/>
      <c r="BH305" s="172"/>
      <c r="BI305" s="169"/>
      <c r="BJ305" s="169"/>
      <c r="BK305" s="549">
        <f t="shared" si="200"/>
        <v>0</v>
      </c>
      <c r="BL305" s="539"/>
      <c r="BM305" s="175"/>
      <c r="BN305" s="176"/>
      <c r="BO305" s="172"/>
      <c r="BP305" s="169"/>
      <c r="BQ305" s="169"/>
      <c r="BR305" s="549">
        <f t="shared" si="201"/>
        <v>0</v>
      </c>
      <c r="BS305" s="539"/>
      <c r="BT305" s="175"/>
      <c r="BU305" s="176"/>
      <c r="BV305" s="172"/>
      <c r="BW305" s="169"/>
      <c r="BX305" s="169"/>
      <c r="BY305" s="549">
        <f t="shared" si="202"/>
        <v>0</v>
      </c>
      <c r="BZ305" s="539"/>
      <c r="CA305" s="175"/>
      <c r="CB305" s="176"/>
      <c r="CC305" s="172"/>
      <c r="CD305" s="169"/>
      <c r="CE305" s="169"/>
      <c r="CF305" s="549">
        <f t="shared" si="203"/>
        <v>0</v>
      </c>
      <c r="CG305" s="539"/>
      <c r="CH305" s="175"/>
      <c r="CI305" s="176"/>
      <c r="CJ305" s="172"/>
      <c r="CK305" s="169"/>
      <c r="CL305" s="169"/>
      <c r="CM305" s="549">
        <f t="shared" si="204"/>
        <v>0</v>
      </c>
      <c r="CN305" s="539"/>
      <c r="CO305" s="175"/>
      <c r="CP305" s="176"/>
      <c r="CQ305" s="172"/>
      <c r="CR305" s="169"/>
      <c r="CS305" s="169"/>
      <c r="CT305" s="549">
        <f t="shared" si="205"/>
        <v>0</v>
      </c>
      <c r="CU305" s="539"/>
      <c r="CV305" s="175"/>
      <c r="CW305" s="176"/>
      <c r="CX305" s="361"/>
      <c r="CY305" s="108"/>
      <c r="CZ305" s="108"/>
      <c r="DA305" s="549">
        <f t="shared" si="206"/>
        <v>0</v>
      </c>
      <c r="DB305" s="539"/>
      <c r="DC305" s="439"/>
      <c r="DD305" s="439"/>
      <c r="DE305" s="108"/>
      <c r="DF305" s="108"/>
      <c r="DG305" s="108"/>
      <c r="DH305" s="549">
        <f t="shared" si="207"/>
        <v>0</v>
      </c>
      <c r="DI305" s="539"/>
      <c r="DJ305" s="439"/>
      <c r="DK305" s="440"/>
      <c r="DL305" s="555">
        <f t="shared" ca="1" si="226"/>
        <v>0</v>
      </c>
      <c r="DM305" s="539">
        <f>DN305*Довідники!$H$2</f>
        <v>0</v>
      </c>
      <c r="DN305" s="549">
        <f t="shared" si="208"/>
        <v>0</v>
      </c>
      <c r="DO305" s="541" t="str">
        <f t="shared" si="209"/>
        <v xml:space="preserve"> </v>
      </c>
      <c r="DP305" s="556" t="str">
        <f>IF(OR(DO305&lt;Довідники!$J$3, DO305&gt;Довідники!$K$3), "!", "")</f>
        <v>!</v>
      </c>
      <c r="DQ305" s="557"/>
      <c r="DR305" s="558" t="str">
        <f t="shared" si="210"/>
        <v/>
      </c>
      <c r="DS305" s="528"/>
      <c r="DT305" s="555"/>
      <c r="DU305" s="539"/>
      <c r="DV305" s="539"/>
      <c r="DW305" s="540"/>
      <c r="DX305" s="557"/>
      <c r="DY305" s="568"/>
      <c r="DZ305" s="569"/>
      <c r="EA305" s="570"/>
      <c r="ED305" s="91" t="e">
        <f t="shared" ca="1" si="216"/>
        <v>#NAME?</v>
      </c>
      <c r="EE305" s="91" t="e">
        <f t="shared" ca="1" si="217"/>
        <v>#NAME?</v>
      </c>
      <c r="EF305" s="91" t="e">
        <f t="shared" ca="1" si="218"/>
        <v>#NAME?</v>
      </c>
      <c r="EG305" s="91" t="e">
        <f t="shared" ca="1" si="219"/>
        <v>#NAME?</v>
      </c>
      <c r="EH305" s="91" t="e">
        <f t="shared" ca="1" si="220"/>
        <v>#NAME?</v>
      </c>
      <c r="EI305" s="91" t="e">
        <f t="shared" ca="1" si="221"/>
        <v>#NAME?</v>
      </c>
      <c r="EJ305" s="91" t="e">
        <f t="shared" ca="1" si="222"/>
        <v>#NAME?</v>
      </c>
      <c r="EL305" s="207" t="str">
        <f t="shared" ref="EL305:EL366" ca="1" si="227">IF(OR(AND(E305&lt;&gt;0,H305="",I305="",L305=0),AND(OR(TRIM(B305)="",E305=0),OR(F305&lt;&gt;"",G305&lt;&gt;"",H305&lt;&gt;"",I305&lt;&gt;"",SUM(U305,AB305,AI305,AP305,AW305,BD305,BK305,BR305,BY305,CF305,CM305,CT305)&gt;0)),J305&gt;0,K305&lt;&gt;"",ISNA(C305)), "!", "")</f>
        <v/>
      </c>
      <c r="EM305" s="91" t="str">
        <f t="shared" si="223"/>
        <v/>
      </c>
      <c r="EN305" s="91" t="str" cm="1">
        <f t="array" ref="EN305">IF(OR(SUM(ISTEXT(R305:T305)*1,ISNUMBER(W305:X305)*1)&gt;0,SUM(ISTEXT(Y305:AA305)*1,ISNUMBER(AD305:AE305)*1)&gt;0,SUM(ISTEXT(AF305:AH305)*1,ISNUMBER(AK305:AL305)*1)&gt;0,SUM(ISTEXT(AM305:AO305)*1,ISNUMBER(AR305:AS305)*1)&gt;0,SUM(ISTEXT(AT305:AV305)*1,ISNUMBER(AY305:AZ305)*1)&gt;0,SUM(ISTEXT(BA305:BC305)*1,ISNUMBER(BF305:BG305)*1)&gt;0,SUM(ISTEXT(BH305:BJ305)*1,ISNUMBER(BM305:BN305)*1)&gt;0,SUM(ISTEXT(BO305:BQ305)*1,ISNUMBER(BT305:BU305)*1)&gt;0,SUM(ISTEXT(BV305:BX305)*1,ISNUMBER(CA305:CB305)*1)&gt;0,SUM(ISTEXT(CC305:CE305)*1,ISNUMBER(CH305:CI305)*1)&gt;0,SUM(ISTEXT(CJ305:CL305)*1,ISNUMBER(CO305:CP305)*1)&gt;0,SUM(ISTEXT(CQ305:CS305)*1,ISNUMBER(CV305:CW305)*1)&gt;0),"!","")</f>
        <v/>
      </c>
      <c r="EO305" s="91" t="e">
        <f t="shared" ca="1" si="224"/>
        <v>#NAME?</v>
      </c>
      <c r="EP305" s="74" t="e">
        <f t="shared" ca="1" si="225"/>
        <v>#NAME?</v>
      </c>
    </row>
    <row r="306" spans="1:146" hidden="1" x14ac:dyDescent="0.2">
      <c r="A306" s="528" t="e">
        <f ca="1">IF(AND(TRIM($B306)&lt;&gt;"",$E306&lt;&gt;"",$EP306=""),MAX($A$216:A305)+1,"")</f>
        <v>#NAME?</v>
      </c>
      <c r="B306" s="312"/>
      <c r="C306" s="531" t="str">
        <f>IF(ISBLANK(D306)=FALSE,VLOOKUP(D306,Довідники!$B$2:$C$45,2,FALSE),"")</f>
        <v/>
      </c>
      <c r="D306" s="410"/>
      <c r="E306" s="313"/>
      <c r="F306" s="538" t="str">
        <f>_xlfn.CONCAT(IF($X306=Довідники!$E$4,$R$4&amp;",",""),IF($AE306=Довідники!$E$4,$Y$4&amp;",",""),IF($AL306=Довідники!$E$4,$AF$4&amp;",",""),IF($AS306=Довідники!$E$4,$AM$4&amp;",",""),IF($AZ306=Довідники!$E$4,$AT$4&amp;",",""),IF($BG306=Довідники!$E$4,$BA$4&amp;",",""),IF($BN306=Довідники!$E$4,$BH$4&amp;",",""),IF($BU306=Довідники!$E$4,$BO$4&amp;",",""),IF($CB306=Довідники!$E$4,$BV$4&amp;",",""),IF($CI306=Довідники!$E$4,$CC$4&amp;",",""),IF($CP306=Довідники!$E$4,$CJ$4&amp;",",""),IF($CW306=Довідники!$E$4,$CQ$4&amp;",",""),IF($DD306=Довідники!$E$4,$CX$4&amp;",",""),IF($DK306=Довідники!$E$4,$DE$4&amp;",",""))</f>
        <v/>
      </c>
      <c r="G306" s="538" t="str">
        <f>_xlfn.CONCAT(IF($X306=Довідники!$E$3,$R$4&amp;",",""),IF($X306=Довідники!$E$5,$R$4&amp;"*,",""),IF($AE306=Довідники!$E$3,$Y$4&amp;",",""),IF($AE306=Довідники!$E$5,$Y$4&amp;"*,",""),IF($AL306=Довідники!$E$3,$AF$4&amp;",",""),IF($AL306=Довідники!$E$5,$AF$4&amp;"*,",""),IF($AS306=Довідники!$E$3,$AM$4&amp;",",""),IF($AS306=Довідники!$E$5,$AM$4&amp;"*,",""),IF($AZ306=Довідники!$E$3,$AT$4&amp;",",""),IF($AZ306=Довідники!$E$5,$AT$4&amp;"*,",""),IF($BG306=Довідники!$E$3,$BA$4&amp;",",""),IF($BG306=Довідники!$E$5,$BA$4&amp;"*,",""),IF($BN306=Довідники!$E$3,$BH$4&amp;",",""),IF($BN306=Довідники!$E$5,$BH$4&amp;"*,",""),IF($BU306=Довідники!$E$3,$BO$4&amp;",",""),IF($BU306=Довідники!$E$5,$BO$4&amp;"*,",""),IF($CB306=Довідники!$E$3,$BV$4&amp;",",""),IF($CB306=Довідники!$E$5,$BV$4&amp;"*,",""),IF($CI306=Довідники!$E$3,$CC$4&amp;",",""),IF($CI306=Довідники!$E$5,$CC$4&amp;"*,",""),IF($CP306=Довідники!$E$3,$CJ$4&amp;",",""),IF($CP306=Довідники!$E$5,$CJ$4&amp;"*,",""),IF($CW306=Довідники!$E$3,$CQ$4&amp;",",""),IF($CW306=Довідники!$E$5,$CQ$4&amp;"*,",""),IF($DD306=Довідники!$E$3,$CX$4&amp;",",""),IF($DD306=Довідники!$E$5,$CX$4&amp;"*,",""),IF($DK306=Довідники!$E$3,$DE$4&amp;",",""),IF($DK306=Довідники!$E$5,$DE$4&amp;"*,",""))</f>
        <v/>
      </c>
      <c r="H306" s="538" t="str">
        <f>_xlfn.CONCAT(IF($W306=Довідники!$N$4,$R$4&amp;",",""),IF($AD306=Довідники!$N$4,$Y$4&amp;",",""),IF($AK306=Довідники!$N$4,$AF$4&amp;",",""),IF($AR306=Довідники!$N$4,$AM$4&amp;",",""),IF($AY306=Довідники!$N$4,$AT$4&amp;",",""),IF($BF306=Довідники!$N$4,$BA$4&amp;",",""),IF($BM306=Довідники!$N$4,$BH$4&amp;",",""),IF($BT306=Довідники!$N$4,$BO$4&amp;",",""),IF($CA306=Довідники!$N$4,$BV$4&amp;",",""),IF($CH306=Довідники!$N$4,$CC$4&amp;",",""),IF($CO306=Довідники!$N$4,$CJ$4&amp;",",""),IF($CV306=Довідники!$N$4,$CQ$4&amp;",",""),IF($DC306=Довідники!$N$4,$CX$4&amp;",",""),IF($DJ306=Довідники!$N$4,$DE$4&amp;",",""))</f>
        <v/>
      </c>
      <c r="I306" s="538" t="str">
        <f>_xlfn.CONCAT(IF($W306=Довідники!$N$3,$R$4&amp;",",""),IF($AD306=Довідники!$N$3,$Y$4&amp;",",""),IF($AK306=Довідники!$N$3,$AF$4&amp;",",""),IF($AR306=Довідники!$N$3,$AM$4&amp;",",""),IF($AY306=Довідники!$N$3,$AT$4&amp;",",""),IF($BF306=Довідники!$N$3,$BA$4&amp;",",""),IF($BM306=Довідники!$N$3,$BH$4&amp;",",""),IF($BT306=Довідники!$N$3,$BO$4&amp;",",""),IF($CA306=Довідники!$N$3,$BV$4&amp;",",""),IF($CH306=Довідники!$N$3,$CC$4&amp;",",""),IF($CO306=Довідники!$N$3,$CJ$4&amp;",",""),IF($CV306=Довідники!$N$3,$CQ$4&amp;",",""),IF($DC306=Довідники!$N$3,$CX$4&amp;",",""),IF($DJ306=Довідники!$N$3,$DE$4&amp;",",""))</f>
        <v/>
      </c>
      <c r="J306" s="538"/>
      <c r="K306" s="538"/>
      <c r="L306" s="538">
        <f t="shared" ca="1" si="211"/>
        <v>0</v>
      </c>
      <c r="M306" s="539">
        <f t="shared" ca="1" si="212"/>
        <v>0</v>
      </c>
      <c r="N306" s="539">
        <f t="shared" ca="1" si="213"/>
        <v>0</v>
      </c>
      <c r="O306" s="540">
        <f t="shared" ca="1" si="214"/>
        <v>0</v>
      </c>
      <c r="P306" s="541" t="str">
        <f t="shared" si="215"/>
        <v/>
      </c>
      <c r="Q306" s="542" t="str">
        <f>IF(IF(TRIM(P306)="",FALSE,OR($P306&lt;Довідники!$J$8,$P306&gt;Довідники!$K$8)),"!","")</f>
        <v/>
      </c>
      <c r="R306" s="172"/>
      <c r="S306" s="169"/>
      <c r="T306" s="169"/>
      <c r="U306" s="549">
        <f t="shared" si="194"/>
        <v>0</v>
      </c>
      <c r="V306" s="539"/>
      <c r="W306" s="175"/>
      <c r="X306" s="176"/>
      <c r="Y306" s="172"/>
      <c r="Z306" s="169"/>
      <c r="AA306" s="169"/>
      <c r="AB306" s="549">
        <f t="shared" si="195"/>
        <v>0</v>
      </c>
      <c r="AC306" s="539"/>
      <c r="AD306" s="175"/>
      <c r="AE306" s="176"/>
      <c r="AF306" s="172"/>
      <c r="AG306" s="169"/>
      <c r="AH306" s="169"/>
      <c r="AI306" s="549">
        <f t="shared" si="196"/>
        <v>0</v>
      </c>
      <c r="AJ306" s="539"/>
      <c r="AK306" s="175"/>
      <c r="AL306" s="176"/>
      <c r="AM306" s="172"/>
      <c r="AN306" s="169"/>
      <c r="AO306" s="169"/>
      <c r="AP306" s="549">
        <f t="shared" si="197"/>
        <v>0</v>
      </c>
      <c r="AQ306" s="539"/>
      <c r="AR306" s="175"/>
      <c r="AS306" s="176"/>
      <c r="AT306" s="172"/>
      <c r="AU306" s="169"/>
      <c r="AV306" s="169"/>
      <c r="AW306" s="549">
        <f t="shared" si="198"/>
        <v>0</v>
      </c>
      <c r="AX306" s="539"/>
      <c r="AY306" s="175"/>
      <c r="AZ306" s="176"/>
      <c r="BA306" s="172"/>
      <c r="BB306" s="169"/>
      <c r="BC306" s="169"/>
      <c r="BD306" s="549">
        <f t="shared" si="199"/>
        <v>0</v>
      </c>
      <c r="BE306" s="539"/>
      <c r="BF306" s="175"/>
      <c r="BG306" s="176"/>
      <c r="BH306" s="172"/>
      <c r="BI306" s="169"/>
      <c r="BJ306" s="169"/>
      <c r="BK306" s="549">
        <f t="shared" si="200"/>
        <v>0</v>
      </c>
      <c r="BL306" s="539"/>
      <c r="BM306" s="175"/>
      <c r="BN306" s="176"/>
      <c r="BO306" s="172"/>
      <c r="BP306" s="169"/>
      <c r="BQ306" s="169"/>
      <c r="BR306" s="549">
        <f t="shared" si="201"/>
        <v>0</v>
      </c>
      <c r="BS306" s="539"/>
      <c r="BT306" s="175"/>
      <c r="BU306" s="176"/>
      <c r="BV306" s="172"/>
      <c r="BW306" s="169"/>
      <c r="BX306" s="169"/>
      <c r="BY306" s="549">
        <f t="shared" si="202"/>
        <v>0</v>
      </c>
      <c r="BZ306" s="539"/>
      <c r="CA306" s="175"/>
      <c r="CB306" s="176"/>
      <c r="CC306" s="172"/>
      <c r="CD306" s="169"/>
      <c r="CE306" s="169"/>
      <c r="CF306" s="549">
        <f t="shared" si="203"/>
        <v>0</v>
      </c>
      <c r="CG306" s="539"/>
      <c r="CH306" s="175"/>
      <c r="CI306" s="176"/>
      <c r="CJ306" s="172"/>
      <c r="CK306" s="169"/>
      <c r="CL306" s="169"/>
      <c r="CM306" s="549">
        <f t="shared" si="204"/>
        <v>0</v>
      </c>
      <c r="CN306" s="539"/>
      <c r="CO306" s="175"/>
      <c r="CP306" s="176"/>
      <c r="CQ306" s="172"/>
      <c r="CR306" s="169"/>
      <c r="CS306" s="169"/>
      <c r="CT306" s="549">
        <f t="shared" si="205"/>
        <v>0</v>
      </c>
      <c r="CU306" s="539"/>
      <c r="CV306" s="175"/>
      <c r="CW306" s="176"/>
      <c r="CX306" s="361"/>
      <c r="CY306" s="108"/>
      <c r="CZ306" s="108"/>
      <c r="DA306" s="549">
        <f t="shared" si="206"/>
        <v>0</v>
      </c>
      <c r="DB306" s="539"/>
      <c r="DC306" s="439"/>
      <c r="DD306" s="439"/>
      <c r="DE306" s="108"/>
      <c r="DF306" s="108"/>
      <c r="DG306" s="108"/>
      <c r="DH306" s="549">
        <f t="shared" si="207"/>
        <v>0</v>
      </c>
      <c r="DI306" s="539"/>
      <c r="DJ306" s="439"/>
      <c r="DK306" s="440"/>
      <c r="DL306" s="555">
        <f t="shared" ca="1" si="226"/>
        <v>0</v>
      </c>
      <c r="DM306" s="539">
        <f>DN306*Довідники!$H$2</f>
        <v>0</v>
      </c>
      <c r="DN306" s="549">
        <f t="shared" si="208"/>
        <v>0</v>
      </c>
      <c r="DO306" s="541" t="str">
        <f t="shared" si="209"/>
        <v xml:space="preserve"> </v>
      </c>
      <c r="DP306" s="556" t="str">
        <f>IF(OR(DO306&lt;Довідники!$J$3, DO306&gt;Довідники!$K$3), "!", "")</f>
        <v>!</v>
      </c>
      <c r="DQ306" s="557"/>
      <c r="DR306" s="558" t="str">
        <f t="shared" si="210"/>
        <v/>
      </c>
      <c r="DS306" s="528"/>
      <c r="DT306" s="555"/>
      <c r="DU306" s="539"/>
      <c r="DV306" s="539"/>
      <c r="DW306" s="540"/>
      <c r="DX306" s="557"/>
      <c r="DY306" s="568"/>
      <c r="DZ306" s="569"/>
      <c r="EA306" s="570"/>
      <c r="ED306" s="91" t="e">
        <f t="shared" ca="1" si="216"/>
        <v>#NAME?</v>
      </c>
      <c r="EE306" s="91" t="e">
        <f t="shared" ca="1" si="217"/>
        <v>#NAME?</v>
      </c>
      <c r="EF306" s="91" t="e">
        <f t="shared" ca="1" si="218"/>
        <v>#NAME?</v>
      </c>
      <c r="EG306" s="91" t="e">
        <f t="shared" ca="1" si="219"/>
        <v>#NAME?</v>
      </c>
      <c r="EH306" s="91" t="e">
        <f t="shared" ca="1" si="220"/>
        <v>#NAME?</v>
      </c>
      <c r="EI306" s="91" t="e">
        <f t="shared" ca="1" si="221"/>
        <v>#NAME?</v>
      </c>
      <c r="EJ306" s="91" t="e">
        <f t="shared" ca="1" si="222"/>
        <v>#NAME?</v>
      </c>
      <c r="EL306" s="207" t="str">
        <f t="shared" ca="1" si="227"/>
        <v/>
      </c>
      <c r="EM306" s="91" t="str">
        <f t="shared" si="223"/>
        <v/>
      </c>
      <c r="EN306" s="91" t="str" cm="1">
        <f t="array" ref="EN306">IF(OR(SUM(ISTEXT(R306:T306)*1,ISNUMBER(W306:X306)*1)&gt;0,SUM(ISTEXT(Y306:AA306)*1,ISNUMBER(AD306:AE306)*1)&gt;0,SUM(ISTEXT(AF306:AH306)*1,ISNUMBER(AK306:AL306)*1)&gt;0,SUM(ISTEXT(AM306:AO306)*1,ISNUMBER(AR306:AS306)*1)&gt;0,SUM(ISTEXT(AT306:AV306)*1,ISNUMBER(AY306:AZ306)*1)&gt;0,SUM(ISTEXT(BA306:BC306)*1,ISNUMBER(BF306:BG306)*1)&gt;0,SUM(ISTEXT(BH306:BJ306)*1,ISNUMBER(BM306:BN306)*1)&gt;0,SUM(ISTEXT(BO306:BQ306)*1,ISNUMBER(BT306:BU306)*1)&gt;0,SUM(ISTEXT(BV306:BX306)*1,ISNUMBER(CA306:CB306)*1)&gt;0,SUM(ISTEXT(CC306:CE306)*1,ISNUMBER(CH306:CI306)*1)&gt;0,SUM(ISTEXT(CJ306:CL306)*1,ISNUMBER(CO306:CP306)*1)&gt;0,SUM(ISTEXT(CQ306:CS306)*1,ISNUMBER(CV306:CW306)*1)&gt;0),"!","")</f>
        <v/>
      </c>
      <c r="EO306" s="91" t="e">
        <f t="shared" ca="1" si="224"/>
        <v>#NAME?</v>
      </c>
      <c r="EP306" s="74" t="e">
        <f t="shared" ca="1" si="225"/>
        <v>#NAME?</v>
      </c>
    </row>
    <row r="307" spans="1:146" hidden="1" x14ac:dyDescent="0.2">
      <c r="A307" s="528" t="e">
        <f ca="1">IF(AND(TRIM($B307)&lt;&gt;"",$E307&lt;&gt;"",$EP307=""),MAX($A$216:A306)+1,"")</f>
        <v>#NAME?</v>
      </c>
      <c r="B307" s="312"/>
      <c r="C307" s="531" t="str">
        <f>IF(ISBLANK(D307)=FALSE,VLOOKUP(D307,Довідники!$B$2:$C$45,2,FALSE),"")</f>
        <v/>
      </c>
      <c r="D307" s="410"/>
      <c r="E307" s="313"/>
      <c r="F307" s="538" t="str">
        <f>_xlfn.CONCAT(IF($X307=Довідники!$E$4,$R$4&amp;",",""),IF($AE307=Довідники!$E$4,$Y$4&amp;",",""),IF($AL307=Довідники!$E$4,$AF$4&amp;",",""),IF($AS307=Довідники!$E$4,$AM$4&amp;",",""),IF($AZ307=Довідники!$E$4,$AT$4&amp;",",""),IF($BG307=Довідники!$E$4,$BA$4&amp;",",""),IF($BN307=Довідники!$E$4,$BH$4&amp;",",""),IF($BU307=Довідники!$E$4,$BO$4&amp;",",""),IF($CB307=Довідники!$E$4,$BV$4&amp;",",""),IF($CI307=Довідники!$E$4,$CC$4&amp;",",""),IF($CP307=Довідники!$E$4,$CJ$4&amp;",",""),IF($CW307=Довідники!$E$4,$CQ$4&amp;",",""),IF($DD307=Довідники!$E$4,$CX$4&amp;",",""),IF($DK307=Довідники!$E$4,$DE$4&amp;",",""))</f>
        <v/>
      </c>
      <c r="G307" s="538" t="str">
        <f>_xlfn.CONCAT(IF($X307=Довідники!$E$3,$R$4&amp;",",""),IF($X307=Довідники!$E$5,$R$4&amp;"*,",""),IF($AE307=Довідники!$E$3,$Y$4&amp;",",""),IF($AE307=Довідники!$E$5,$Y$4&amp;"*,",""),IF($AL307=Довідники!$E$3,$AF$4&amp;",",""),IF($AL307=Довідники!$E$5,$AF$4&amp;"*,",""),IF($AS307=Довідники!$E$3,$AM$4&amp;",",""),IF($AS307=Довідники!$E$5,$AM$4&amp;"*,",""),IF($AZ307=Довідники!$E$3,$AT$4&amp;",",""),IF($AZ307=Довідники!$E$5,$AT$4&amp;"*,",""),IF($BG307=Довідники!$E$3,$BA$4&amp;",",""),IF($BG307=Довідники!$E$5,$BA$4&amp;"*,",""),IF($BN307=Довідники!$E$3,$BH$4&amp;",",""),IF($BN307=Довідники!$E$5,$BH$4&amp;"*,",""),IF($BU307=Довідники!$E$3,$BO$4&amp;",",""),IF($BU307=Довідники!$E$5,$BO$4&amp;"*,",""),IF($CB307=Довідники!$E$3,$BV$4&amp;",",""),IF($CB307=Довідники!$E$5,$BV$4&amp;"*,",""),IF($CI307=Довідники!$E$3,$CC$4&amp;",",""),IF($CI307=Довідники!$E$5,$CC$4&amp;"*,",""),IF($CP307=Довідники!$E$3,$CJ$4&amp;",",""),IF($CP307=Довідники!$E$5,$CJ$4&amp;"*,",""),IF($CW307=Довідники!$E$3,$CQ$4&amp;",",""),IF($CW307=Довідники!$E$5,$CQ$4&amp;"*,",""),IF($DD307=Довідники!$E$3,$CX$4&amp;",",""),IF($DD307=Довідники!$E$5,$CX$4&amp;"*,",""),IF($DK307=Довідники!$E$3,$DE$4&amp;",",""),IF($DK307=Довідники!$E$5,$DE$4&amp;"*,",""))</f>
        <v/>
      </c>
      <c r="H307" s="538" t="str">
        <f>_xlfn.CONCAT(IF($W307=Довідники!$N$4,$R$4&amp;",",""),IF($AD307=Довідники!$N$4,$Y$4&amp;",",""),IF($AK307=Довідники!$N$4,$AF$4&amp;",",""),IF($AR307=Довідники!$N$4,$AM$4&amp;",",""),IF($AY307=Довідники!$N$4,$AT$4&amp;",",""),IF($BF307=Довідники!$N$4,$BA$4&amp;",",""),IF($BM307=Довідники!$N$4,$BH$4&amp;",",""),IF($BT307=Довідники!$N$4,$BO$4&amp;",",""),IF($CA307=Довідники!$N$4,$BV$4&amp;",",""),IF($CH307=Довідники!$N$4,$CC$4&amp;",",""),IF($CO307=Довідники!$N$4,$CJ$4&amp;",",""),IF($CV307=Довідники!$N$4,$CQ$4&amp;",",""),IF($DC307=Довідники!$N$4,$CX$4&amp;",",""),IF($DJ307=Довідники!$N$4,$DE$4&amp;",",""))</f>
        <v/>
      </c>
      <c r="I307" s="538" t="str">
        <f>_xlfn.CONCAT(IF($W307=Довідники!$N$3,$R$4&amp;",",""),IF($AD307=Довідники!$N$3,$Y$4&amp;",",""),IF($AK307=Довідники!$N$3,$AF$4&amp;",",""),IF($AR307=Довідники!$N$3,$AM$4&amp;",",""),IF($AY307=Довідники!$N$3,$AT$4&amp;",",""),IF($BF307=Довідники!$N$3,$BA$4&amp;",",""),IF($BM307=Довідники!$N$3,$BH$4&amp;",",""),IF($BT307=Довідники!$N$3,$BO$4&amp;",",""),IF($CA307=Довідники!$N$3,$BV$4&amp;",",""),IF($CH307=Довідники!$N$3,$CC$4&amp;",",""),IF($CO307=Довідники!$N$3,$CJ$4&amp;",",""),IF($CV307=Довідники!$N$3,$CQ$4&amp;",",""),IF($DC307=Довідники!$N$3,$CX$4&amp;",",""),IF($DJ307=Довідники!$N$3,$DE$4&amp;",",""))</f>
        <v/>
      </c>
      <c r="J307" s="538"/>
      <c r="K307" s="538"/>
      <c r="L307" s="538">
        <f t="shared" ca="1" si="211"/>
        <v>0</v>
      </c>
      <c r="M307" s="539">
        <f t="shared" ca="1" si="212"/>
        <v>0</v>
      </c>
      <c r="N307" s="539">
        <f t="shared" ca="1" si="213"/>
        <v>0</v>
      </c>
      <c r="O307" s="540">
        <f t="shared" ca="1" si="214"/>
        <v>0</v>
      </c>
      <c r="P307" s="541" t="str">
        <f t="shared" si="215"/>
        <v/>
      </c>
      <c r="Q307" s="542" t="str">
        <f>IF(IF(TRIM(P307)="",FALSE,OR($P307&lt;Довідники!$J$8,$P307&gt;Довідники!$K$8)),"!","")</f>
        <v/>
      </c>
      <c r="R307" s="172"/>
      <c r="S307" s="169"/>
      <c r="T307" s="169"/>
      <c r="U307" s="549">
        <f t="shared" si="194"/>
        <v>0</v>
      </c>
      <c r="V307" s="539"/>
      <c r="W307" s="175"/>
      <c r="X307" s="176"/>
      <c r="Y307" s="172"/>
      <c r="Z307" s="169"/>
      <c r="AA307" s="169"/>
      <c r="AB307" s="549">
        <f t="shared" si="195"/>
        <v>0</v>
      </c>
      <c r="AC307" s="539"/>
      <c r="AD307" s="175"/>
      <c r="AE307" s="176"/>
      <c r="AF307" s="172"/>
      <c r="AG307" s="169"/>
      <c r="AH307" s="169"/>
      <c r="AI307" s="549">
        <f t="shared" si="196"/>
        <v>0</v>
      </c>
      <c r="AJ307" s="539"/>
      <c r="AK307" s="175"/>
      <c r="AL307" s="176"/>
      <c r="AM307" s="172"/>
      <c r="AN307" s="169"/>
      <c r="AO307" s="169"/>
      <c r="AP307" s="549">
        <f t="shared" si="197"/>
        <v>0</v>
      </c>
      <c r="AQ307" s="539"/>
      <c r="AR307" s="175"/>
      <c r="AS307" s="176"/>
      <c r="AT307" s="172"/>
      <c r="AU307" s="169"/>
      <c r="AV307" s="169"/>
      <c r="AW307" s="549">
        <f t="shared" si="198"/>
        <v>0</v>
      </c>
      <c r="AX307" s="539"/>
      <c r="AY307" s="175"/>
      <c r="AZ307" s="176"/>
      <c r="BA307" s="172"/>
      <c r="BB307" s="169"/>
      <c r="BC307" s="169"/>
      <c r="BD307" s="549">
        <f t="shared" si="199"/>
        <v>0</v>
      </c>
      <c r="BE307" s="539"/>
      <c r="BF307" s="175"/>
      <c r="BG307" s="176"/>
      <c r="BH307" s="172"/>
      <c r="BI307" s="169"/>
      <c r="BJ307" s="169"/>
      <c r="BK307" s="549">
        <f t="shared" si="200"/>
        <v>0</v>
      </c>
      <c r="BL307" s="539"/>
      <c r="BM307" s="175"/>
      <c r="BN307" s="176"/>
      <c r="BO307" s="172"/>
      <c r="BP307" s="169"/>
      <c r="BQ307" s="169"/>
      <c r="BR307" s="549">
        <f t="shared" si="201"/>
        <v>0</v>
      </c>
      <c r="BS307" s="539"/>
      <c r="BT307" s="175"/>
      <c r="BU307" s="176"/>
      <c r="BV307" s="172"/>
      <c r="BW307" s="169"/>
      <c r="BX307" s="169"/>
      <c r="BY307" s="549">
        <f t="shared" si="202"/>
        <v>0</v>
      </c>
      <c r="BZ307" s="539"/>
      <c r="CA307" s="175"/>
      <c r="CB307" s="176"/>
      <c r="CC307" s="172"/>
      <c r="CD307" s="169"/>
      <c r="CE307" s="169"/>
      <c r="CF307" s="549">
        <f t="shared" si="203"/>
        <v>0</v>
      </c>
      <c r="CG307" s="539"/>
      <c r="CH307" s="175"/>
      <c r="CI307" s="176"/>
      <c r="CJ307" s="172"/>
      <c r="CK307" s="169"/>
      <c r="CL307" s="169"/>
      <c r="CM307" s="549">
        <f t="shared" si="204"/>
        <v>0</v>
      </c>
      <c r="CN307" s="539"/>
      <c r="CO307" s="175"/>
      <c r="CP307" s="176"/>
      <c r="CQ307" s="172"/>
      <c r="CR307" s="169"/>
      <c r="CS307" s="169"/>
      <c r="CT307" s="549">
        <f t="shared" si="205"/>
        <v>0</v>
      </c>
      <c r="CU307" s="539"/>
      <c r="CV307" s="175"/>
      <c r="CW307" s="176"/>
      <c r="CX307" s="361"/>
      <c r="CY307" s="108"/>
      <c r="CZ307" s="108"/>
      <c r="DA307" s="549">
        <f t="shared" si="206"/>
        <v>0</v>
      </c>
      <c r="DB307" s="539"/>
      <c r="DC307" s="439"/>
      <c r="DD307" s="439"/>
      <c r="DE307" s="108"/>
      <c r="DF307" s="108"/>
      <c r="DG307" s="108"/>
      <c r="DH307" s="549">
        <f t="shared" si="207"/>
        <v>0</v>
      </c>
      <c r="DI307" s="539"/>
      <c r="DJ307" s="439"/>
      <c r="DK307" s="440"/>
      <c r="DL307" s="555">
        <f t="shared" ca="1" si="226"/>
        <v>0</v>
      </c>
      <c r="DM307" s="539">
        <f>DN307*Довідники!$H$2</f>
        <v>0</v>
      </c>
      <c r="DN307" s="549">
        <f t="shared" si="208"/>
        <v>0</v>
      </c>
      <c r="DO307" s="541" t="str">
        <f t="shared" si="209"/>
        <v xml:space="preserve"> </v>
      </c>
      <c r="DP307" s="556" t="str">
        <f>IF(OR(DO307&lt;Довідники!$J$3, DO307&gt;Довідники!$K$3), "!", "")</f>
        <v>!</v>
      </c>
      <c r="DQ307" s="557"/>
      <c r="DR307" s="558" t="str">
        <f t="shared" si="210"/>
        <v/>
      </c>
      <c r="DS307" s="528"/>
      <c r="DT307" s="555"/>
      <c r="DU307" s="539"/>
      <c r="DV307" s="539"/>
      <c r="DW307" s="540"/>
      <c r="DX307" s="557"/>
      <c r="DY307" s="568"/>
      <c r="DZ307" s="569"/>
      <c r="EA307" s="570"/>
      <c r="ED307" s="91" t="e">
        <f t="shared" ca="1" si="216"/>
        <v>#NAME?</v>
      </c>
      <c r="EE307" s="91" t="e">
        <f t="shared" ca="1" si="217"/>
        <v>#NAME?</v>
      </c>
      <c r="EF307" s="91" t="e">
        <f t="shared" ca="1" si="218"/>
        <v>#NAME?</v>
      </c>
      <c r="EG307" s="91" t="e">
        <f t="shared" ca="1" si="219"/>
        <v>#NAME?</v>
      </c>
      <c r="EH307" s="91" t="e">
        <f t="shared" ca="1" si="220"/>
        <v>#NAME?</v>
      </c>
      <c r="EI307" s="91" t="e">
        <f t="shared" ca="1" si="221"/>
        <v>#NAME?</v>
      </c>
      <c r="EJ307" s="91" t="e">
        <f t="shared" ca="1" si="222"/>
        <v>#NAME?</v>
      </c>
      <c r="EL307" s="207" t="str">
        <f t="shared" ca="1" si="227"/>
        <v/>
      </c>
      <c r="EM307" s="91" t="str">
        <f t="shared" si="223"/>
        <v/>
      </c>
      <c r="EN307" s="91" t="str" cm="1">
        <f t="array" ref="EN307">IF(OR(SUM(ISTEXT(R307:T307)*1,ISNUMBER(W307:X307)*1)&gt;0,SUM(ISTEXT(Y307:AA307)*1,ISNUMBER(AD307:AE307)*1)&gt;0,SUM(ISTEXT(AF307:AH307)*1,ISNUMBER(AK307:AL307)*1)&gt;0,SUM(ISTEXT(AM307:AO307)*1,ISNUMBER(AR307:AS307)*1)&gt;0,SUM(ISTEXT(AT307:AV307)*1,ISNUMBER(AY307:AZ307)*1)&gt;0,SUM(ISTEXT(BA307:BC307)*1,ISNUMBER(BF307:BG307)*1)&gt;0,SUM(ISTEXT(BH307:BJ307)*1,ISNUMBER(BM307:BN307)*1)&gt;0,SUM(ISTEXT(BO307:BQ307)*1,ISNUMBER(BT307:BU307)*1)&gt;0,SUM(ISTEXT(BV307:BX307)*1,ISNUMBER(CA307:CB307)*1)&gt;0,SUM(ISTEXT(CC307:CE307)*1,ISNUMBER(CH307:CI307)*1)&gt;0,SUM(ISTEXT(CJ307:CL307)*1,ISNUMBER(CO307:CP307)*1)&gt;0,SUM(ISTEXT(CQ307:CS307)*1,ISNUMBER(CV307:CW307)*1)&gt;0),"!","")</f>
        <v/>
      </c>
      <c r="EO307" s="91" t="e">
        <f t="shared" ca="1" si="224"/>
        <v>#NAME?</v>
      </c>
      <c r="EP307" s="74" t="e">
        <f t="shared" ca="1" si="225"/>
        <v>#NAME?</v>
      </c>
    </row>
    <row r="308" spans="1:146" hidden="1" x14ac:dyDescent="0.2">
      <c r="A308" s="528" t="e">
        <f ca="1">IF(AND(TRIM($B308)&lt;&gt;"",$E308&lt;&gt;"",$EP308=""),MAX($A$216:A307)+1,"")</f>
        <v>#NAME?</v>
      </c>
      <c r="B308" s="312"/>
      <c r="C308" s="531" t="str">
        <f>IF(ISBLANK(D308)=FALSE,VLOOKUP(D308,Довідники!$B$2:$C$45,2,FALSE),"")</f>
        <v/>
      </c>
      <c r="D308" s="410"/>
      <c r="E308" s="313"/>
      <c r="F308" s="538" t="str">
        <f>_xlfn.CONCAT(IF($X308=Довідники!$E$4,$R$4&amp;",",""),IF($AE308=Довідники!$E$4,$Y$4&amp;",",""),IF($AL308=Довідники!$E$4,$AF$4&amp;",",""),IF($AS308=Довідники!$E$4,$AM$4&amp;",",""),IF($AZ308=Довідники!$E$4,$AT$4&amp;",",""),IF($BG308=Довідники!$E$4,$BA$4&amp;",",""),IF($BN308=Довідники!$E$4,$BH$4&amp;",",""),IF($BU308=Довідники!$E$4,$BO$4&amp;",",""),IF($CB308=Довідники!$E$4,$BV$4&amp;",",""),IF($CI308=Довідники!$E$4,$CC$4&amp;",",""),IF($CP308=Довідники!$E$4,$CJ$4&amp;",",""),IF($CW308=Довідники!$E$4,$CQ$4&amp;",",""),IF($DD308=Довідники!$E$4,$CX$4&amp;",",""),IF($DK308=Довідники!$E$4,$DE$4&amp;",",""))</f>
        <v/>
      </c>
      <c r="G308" s="538" t="str">
        <f>_xlfn.CONCAT(IF($X308=Довідники!$E$3,$R$4&amp;",",""),IF($X308=Довідники!$E$5,$R$4&amp;"*,",""),IF($AE308=Довідники!$E$3,$Y$4&amp;",",""),IF($AE308=Довідники!$E$5,$Y$4&amp;"*,",""),IF($AL308=Довідники!$E$3,$AF$4&amp;",",""),IF($AL308=Довідники!$E$5,$AF$4&amp;"*,",""),IF($AS308=Довідники!$E$3,$AM$4&amp;",",""),IF($AS308=Довідники!$E$5,$AM$4&amp;"*,",""),IF($AZ308=Довідники!$E$3,$AT$4&amp;",",""),IF($AZ308=Довідники!$E$5,$AT$4&amp;"*,",""),IF($BG308=Довідники!$E$3,$BA$4&amp;",",""),IF($BG308=Довідники!$E$5,$BA$4&amp;"*,",""),IF($BN308=Довідники!$E$3,$BH$4&amp;",",""),IF($BN308=Довідники!$E$5,$BH$4&amp;"*,",""),IF($BU308=Довідники!$E$3,$BO$4&amp;",",""),IF($BU308=Довідники!$E$5,$BO$4&amp;"*,",""),IF($CB308=Довідники!$E$3,$BV$4&amp;",",""),IF($CB308=Довідники!$E$5,$BV$4&amp;"*,",""),IF($CI308=Довідники!$E$3,$CC$4&amp;",",""),IF($CI308=Довідники!$E$5,$CC$4&amp;"*,",""),IF($CP308=Довідники!$E$3,$CJ$4&amp;",",""),IF($CP308=Довідники!$E$5,$CJ$4&amp;"*,",""),IF($CW308=Довідники!$E$3,$CQ$4&amp;",",""),IF($CW308=Довідники!$E$5,$CQ$4&amp;"*,",""),IF($DD308=Довідники!$E$3,$CX$4&amp;",",""),IF($DD308=Довідники!$E$5,$CX$4&amp;"*,",""),IF($DK308=Довідники!$E$3,$DE$4&amp;",",""),IF($DK308=Довідники!$E$5,$DE$4&amp;"*,",""))</f>
        <v/>
      </c>
      <c r="H308" s="538" t="str">
        <f>_xlfn.CONCAT(IF($W308=Довідники!$N$4,$R$4&amp;",",""),IF($AD308=Довідники!$N$4,$Y$4&amp;",",""),IF($AK308=Довідники!$N$4,$AF$4&amp;",",""),IF($AR308=Довідники!$N$4,$AM$4&amp;",",""),IF($AY308=Довідники!$N$4,$AT$4&amp;",",""),IF($BF308=Довідники!$N$4,$BA$4&amp;",",""),IF($BM308=Довідники!$N$4,$BH$4&amp;",",""),IF($BT308=Довідники!$N$4,$BO$4&amp;",",""),IF($CA308=Довідники!$N$4,$BV$4&amp;",",""),IF($CH308=Довідники!$N$4,$CC$4&amp;",",""),IF($CO308=Довідники!$N$4,$CJ$4&amp;",",""),IF($CV308=Довідники!$N$4,$CQ$4&amp;",",""),IF($DC308=Довідники!$N$4,$CX$4&amp;",",""),IF($DJ308=Довідники!$N$4,$DE$4&amp;",",""))</f>
        <v/>
      </c>
      <c r="I308" s="538" t="str">
        <f>_xlfn.CONCAT(IF($W308=Довідники!$N$3,$R$4&amp;",",""),IF($AD308=Довідники!$N$3,$Y$4&amp;",",""),IF($AK308=Довідники!$N$3,$AF$4&amp;",",""),IF($AR308=Довідники!$N$3,$AM$4&amp;",",""),IF($AY308=Довідники!$N$3,$AT$4&amp;",",""),IF($BF308=Довідники!$N$3,$BA$4&amp;",",""),IF($BM308=Довідники!$N$3,$BH$4&amp;",",""),IF($BT308=Довідники!$N$3,$BO$4&amp;",",""),IF($CA308=Довідники!$N$3,$BV$4&amp;",",""),IF($CH308=Довідники!$N$3,$CC$4&amp;",",""),IF($CO308=Довідники!$N$3,$CJ$4&amp;",",""),IF($CV308=Довідники!$N$3,$CQ$4&amp;",",""),IF($DC308=Довідники!$N$3,$CX$4&amp;",",""),IF($DJ308=Довідники!$N$3,$DE$4&amp;",",""))</f>
        <v/>
      </c>
      <c r="J308" s="538"/>
      <c r="K308" s="538"/>
      <c r="L308" s="538">
        <f t="shared" ca="1" si="211"/>
        <v>0</v>
      </c>
      <c r="M308" s="539">
        <f t="shared" ca="1" si="212"/>
        <v>0</v>
      </c>
      <c r="N308" s="539">
        <f t="shared" ca="1" si="213"/>
        <v>0</v>
      </c>
      <c r="O308" s="540">
        <f t="shared" ca="1" si="214"/>
        <v>0</v>
      </c>
      <c r="P308" s="541" t="str">
        <f t="shared" si="215"/>
        <v/>
      </c>
      <c r="Q308" s="542" t="str">
        <f>IF(IF(TRIM(P308)="",FALSE,OR($P308&lt;Довідники!$J$8,$P308&gt;Довідники!$K$8)),"!","")</f>
        <v/>
      </c>
      <c r="R308" s="172"/>
      <c r="S308" s="169"/>
      <c r="T308" s="169"/>
      <c r="U308" s="549">
        <f t="shared" si="194"/>
        <v>0</v>
      </c>
      <c r="V308" s="539"/>
      <c r="W308" s="175"/>
      <c r="X308" s="176"/>
      <c r="Y308" s="172"/>
      <c r="Z308" s="169"/>
      <c r="AA308" s="169"/>
      <c r="AB308" s="549">
        <f t="shared" si="195"/>
        <v>0</v>
      </c>
      <c r="AC308" s="539"/>
      <c r="AD308" s="175"/>
      <c r="AE308" s="176"/>
      <c r="AF308" s="172"/>
      <c r="AG308" s="169"/>
      <c r="AH308" s="169"/>
      <c r="AI308" s="549">
        <f t="shared" si="196"/>
        <v>0</v>
      </c>
      <c r="AJ308" s="539"/>
      <c r="AK308" s="175"/>
      <c r="AL308" s="176"/>
      <c r="AM308" s="172"/>
      <c r="AN308" s="169"/>
      <c r="AO308" s="169"/>
      <c r="AP308" s="549">
        <f t="shared" si="197"/>
        <v>0</v>
      </c>
      <c r="AQ308" s="539"/>
      <c r="AR308" s="175"/>
      <c r="AS308" s="176"/>
      <c r="AT308" s="172"/>
      <c r="AU308" s="169"/>
      <c r="AV308" s="169"/>
      <c r="AW308" s="549">
        <f t="shared" si="198"/>
        <v>0</v>
      </c>
      <c r="AX308" s="539"/>
      <c r="AY308" s="175"/>
      <c r="AZ308" s="176"/>
      <c r="BA308" s="172"/>
      <c r="BB308" s="169"/>
      <c r="BC308" s="169"/>
      <c r="BD308" s="549">
        <f t="shared" si="199"/>
        <v>0</v>
      </c>
      <c r="BE308" s="539"/>
      <c r="BF308" s="175"/>
      <c r="BG308" s="176"/>
      <c r="BH308" s="172"/>
      <c r="BI308" s="169"/>
      <c r="BJ308" s="169"/>
      <c r="BK308" s="549">
        <f t="shared" si="200"/>
        <v>0</v>
      </c>
      <c r="BL308" s="539"/>
      <c r="BM308" s="175"/>
      <c r="BN308" s="176"/>
      <c r="BO308" s="172"/>
      <c r="BP308" s="169"/>
      <c r="BQ308" s="169"/>
      <c r="BR308" s="549">
        <f t="shared" si="201"/>
        <v>0</v>
      </c>
      <c r="BS308" s="539"/>
      <c r="BT308" s="175"/>
      <c r="BU308" s="176"/>
      <c r="BV308" s="172"/>
      <c r="BW308" s="169"/>
      <c r="BX308" s="169"/>
      <c r="BY308" s="549">
        <f t="shared" si="202"/>
        <v>0</v>
      </c>
      <c r="BZ308" s="539"/>
      <c r="CA308" s="175"/>
      <c r="CB308" s="176"/>
      <c r="CC308" s="172"/>
      <c r="CD308" s="169"/>
      <c r="CE308" s="169"/>
      <c r="CF308" s="549">
        <f t="shared" si="203"/>
        <v>0</v>
      </c>
      <c r="CG308" s="539"/>
      <c r="CH308" s="175"/>
      <c r="CI308" s="176"/>
      <c r="CJ308" s="172"/>
      <c r="CK308" s="169"/>
      <c r="CL308" s="169"/>
      <c r="CM308" s="549">
        <f t="shared" si="204"/>
        <v>0</v>
      </c>
      <c r="CN308" s="539"/>
      <c r="CO308" s="175"/>
      <c r="CP308" s="176"/>
      <c r="CQ308" s="172"/>
      <c r="CR308" s="169"/>
      <c r="CS308" s="169"/>
      <c r="CT308" s="549">
        <f t="shared" si="205"/>
        <v>0</v>
      </c>
      <c r="CU308" s="539"/>
      <c r="CV308" s="175"/>
      <c r="CW308" s="176"/>
      <c r="CX308" s="361"/>
      <c r="CY308" s="108"/>
      <c r="CZ308" s="108"/>
      <c r="DA308" s="549">
        <f t="shared" si="206"/>
        <v>0</v>
      </c>
      <c r="DB308" s="539"/>
      <c r="DC308" s="439"/>
      <c r="DD308" s="439"/>
      <c r="DE308" s="108"/>
      <c r="DF308" s="108"/>
      <c r="DG308" s="108"/>
      <c r="DH308" s="549">
        <f t="shared" si="207"/>
        <v>0</v>
      </c>
      <c r="DI308" s="539"/>
      <c r="DJ308" s="439"/>
      <c r="DK308" s="440"/>
      <c r="DL308" s="555">
        <f t="shared" ca="1" si="226"/>
        <v>0</v>
      </c>
      <c r="DM308" s="539">
        <f>DN308*Довідники!$H$2</f>
        <v>0</v>
      </c>
      <c r="DN308" s="549">
        <f t="shared" si="208"/>
        <v>0</v>
      </c>
      <c r="DO308" s="541" t="str">
        <f t="shared" si="209"/>
        <v xml:space="preserve"> </v>
      </c>
      <c r="DP308" s="556" t="str">
        <f>IF(OR(DO308&lt;Довідники!$J$3, DO308&gt;Довідники!$K$3), "!", "")</f>
        <v>!</v>
      </c>
      <c r="DQ308" s="557"/>
      <c r="DR308" s="558" t="str">
        <f t="shared" si="210"/>
        <v/>
      </c>
      <c r="DS308" s="528"/>
      <c r="DT308" s="555"/>
      <c r="DU308" s="539"/>
      <c r="DV308" s="539"/>
      <c r="DW308" s="540"/>
      <c r="DX308" s="557"/>
      <c r="DY308" s="568"/>
      <c r="DZ308" s="569"/>
      <c r="EA308" s="570"/>
      <c r="ED308" s="91" t="e">
        <f t="shared" ca="1" si="216"/>
        <v>#NAME?</v>
      </c>
      <c r="EE308" s="91" t="e">
        <f t="shared" ca="1" si="217"/>
        <v>#NAME?</v>
      </c>
      <c r="EF308" s="91" t="e">
        <f t="shared" ca="1" si="218"/>
        <v>#NAME?</v>
      </c>
      <c r="EG308" s="91" t="e">
        <f t="shared" ca="1" si="219"/>
        <v>#NAME?</v>
      </c>
      <c r="EH308" s="91" t="e">
        <f t="shared" ca="1" si="220"/>
        <v>#NAME?</v>
      </c>
      <c r="EI308" s="91" t="e">
        <f t="shared" ca="1" si="221"/>
        <v>#NAME?</v>
      </c>
      <c r="EJ308" s="91" t="e">
        <f t="shared" ca="1" si="222"/>
        <v>#NAME?</v>
      </c>
      <c r="EL308" s="207" t="str">
        <f t="shared" ca="1" si="227"/>
        <v/>
      </c>
      <c r="EM308" s="91" t="str">
        <f t="shared" si="223"/>
        <v/>
      </c>
      <c r="EN308" s="91" t="str" cm="1">
        <f t="array" ref="EN308">IF(OR(SUM(ISTEXT(R308:T308)*1,ISNUMBER(W308:X308)*1)&gt;0,SUM(ISTEXT(Y308:AA308)*1,ISNUMBER(AD308:AE308)*1)&gt;0,SUM(ISTEXT(AF308:AH308)*1,ISNUMBER(AK308:AL308)*1)&gt;0,SUM(ISTEXT(AM308:AO308)*1,ISNUMBER(AR308:AS308)*1)&gt;0,SUM(ISTEXT(AT308:AV308)*1,ISNUMBER(AY308:AZ308)*1)&gt;0,SUM(ISTEXT(BA308:BC308)*1,ISNUMBER(BF308:BG308)*1)&gt;0,SUM(ISTEXT(BH308:BJ308)*1,ISNUMBER(BM308:BN308)*1)&gt;0,SUM(ISTEXT(BO308:BQ308)*1,ISNUMBER(BT308:BU308)*1)&gt;0,SUM(ISTEXT(BV308:BX308)*1,ISNUMBER(CA308:CB308)*1)&gt;0,SUM(ISTEXT(CC308:CE308)*1,ISNUMBER(CH308:CI308)*1)&gt;0,SUM(ISTEXT(CJ308:CL308)*1,ISNUMBER(CO308:CP308)*1)&gt;0,SUM(ISTEXT(CQ308:CS308)*1,ISNUMBER(CV308:CW308)*1)&gt;0),"!","")</f>
        <v/>
      </c>
      <c r="EO308" s="91" t="e">
        <f t="shared" ca="1" si="224"/>
        <v>#NAME?</v>
      </c>
      <c r="EP308" s="74" t="e">
        <f t="shared" ca="1" si="225"/>
        <v>#NAME?</v>
      </c>
    </row>
    <row r="309" spans="1:146" hidden="1" x14ac:dyDescent="0.2">
      <c r="A309" s="528" t="e">
        <f ca="1">IF(AND(TRIM($B309)&lt;&gt;"",$E309&lt;&gt;"",$EP309=""),MAX($A$216:A308)+1,"")</f>
        <v>#NAME?</v>
      </c>
      <c r="B309" s="312"/>
      <c r="C309" s="531" t="str">
        <f>IF(ISBLANK(D309)=FALSE,VLOOKUP(D309,Довідники!$B$2:$C$45,2,FALSE),"")</f>
        <v/>
      </c>
      <c r="D309" s="410"/>
      <c r="E309" s="313"/>
      <c r="F309" s="538" t="str">
        <f>_xlfn.CONCAT(IF($X309=Довідники!$E$4,$R$4&amp;",",""),IF($AE309=Довідники!$E$4,$Y$4&amp;",",""),IF($AL309=Довідники!$E$4,$AF$4&amp;",",""),IF($AS309=Довідники!$E$4,$AM$4&amp;",",""),IF($AZ309=Довідники!$E$4,$AT$4&amp;",",""),IF($BG309=Довідники!$E$4,$BA$4&amp;",",""),IF($BN309=Довідники!$E$4,$BH$4&amp;",",""),IF($BU309=Довідники!$E$4,$BO$4&amp;",",""),IF($CB309=Довідники!$E$4,$BV$4&amp;",",""),IF($CI309=Довідники!$E$4,$CC$4&amp;",",""),IF($CP309=Довідники!$E$4,$CJ$4&amp;",",""),IF($CW309=Довідники!$E$4,$CQ$4&amp;",",""),IF($DD309=Довідники!$E$4,$CX$4&amp;",",""),IF($DK309=Довідники!$E$4,$DE$4&amp;",",""))</f>
        <v/>
      </c>
      <c r="G309" s="538" t="str">
        <f>_xlfn.CONCAT(IF($X309=Довідники!$E$3,$R$4&amp;",",""),IF($X309=Довідники!$E$5,$R$4&amp;"*,",""),IF($AE309=Довідники!$E$3,$Y$4&amp;",",""),IF($AE309=Довідники!$E$5,$Y$4&amp;"*,",""),IF($AL309=Довідники!$E$3,$AF$4&amp;",",""),IF($AL309=Довідники!$E$5,$AF$4&amp;"*,",""),IF($AS309=Довідники!$E$3,$AM$4&amp;",",""),IF($AS309=Довідники!$E$5,$AM$4&amp;"*,",""),IF($AZ309=Довідники!$E$3,$AT$4&amp;",",""),IF($AZ309=Довідники!$E$5,$AT$4&amp;"*,",""),IF($BG309=Довідники!$E$3,$BA$4&amp;",",""),IF($BG309=Довідники!$E$5,$BA$4&amp;"*,",""),IF($BN309=Довідники!$E$3,$BH$4&amp;",",""),IF($BN309=Довідники!$E$5,$BH$4&amp;"*,",""),IF($BU309=Довідники!$E$3,$BO$4&amp;",",""),IF($BU309=Довідники!$E$5,$BO$4&amp;"*,",""),IF($CB309=Довідники!$E$3,$BV$4&amp;",",""),IF($CB309=Довідники!$E$5,$BV$4&amp;"*,",""),IF($CI309=Довідники!$E$3,$CC$4&amp;",",""),IF($CI309=Довідники!$E$5,$CC$4&amp;"*,",""),IF($CP309=Довідники!$E$3,$CJ$4&amp;",",""),IF($CP309=Довідники!$E$5,$CJ$4&amp;"*,",""),IF($CW309=Довідники!$E$3,$CQ$4&amp;",",""),IF($CW309=Довідники!$E$5,$CQ$4&amp;"*,",""),IF($DD309=Довідники!$E$3,$CX$4&amp;",",""),IF($DD309=Довідники!$E$5,$CX$4&amp;"*,",""),IF($DK309=Довідники!$E$3,$DE$4&amp;",",""),IF($DK309=Довідники!$E$5,$DE$4&amp;"*,",""))</f>
        <v/>
      </c>
      <c r="H309" s="538" t="str">
        <f>_xlfn.CONCAT(IF($W309=Довідники!$N$4,$R$4&amp;",",""),IF($AD309=Довідники!$N$4,$Y$4&amp;",",""),IF($AK309=Довідники!$N$4,$AF$4&amp;",",""),IF($AR309=Довідники!$N$4,$AM$4&amp;",",""),IF($AY309=Довідники!$N$4,$AT$4&amp;",",""),IF($BF309=Довідники!$N$4,$BA$4&amp;",",""),IF($BM309=Довідники!$N$4,$BH$4&amp;",",""),IF($BT309=Довідники!$N$4,$BO$4&amp;",",""),IF($CA309=Довідники!$N$4,$BV$4&amp;",",""),IF($CH309=Довідники!$N$4,$CC$4&amp;",",""),IF($CO309=Довідники!$N$4,$CJ$4&amp;",",""),IF($CV309=Довідники!$N$4,$CQ$4&amp;",",""),IF($DC309=Довідники!$N$4,$CX$4&amp;",",""),IF($DJ309=Довідники!$N$4,$DE$4&amp;",",""))</f>
        <v/>
      </c>
      <c r="I309" s="538" t="str">
        <f>_xlfn.CONCAT(IF($W309=Довідники!$N$3,$R$4&amp;",",""),IF($AD309=Довідники!$N$3,$Y$4&amp;",",""),IF($AK309=Довідники!$N$3,$AF$4&amp;",",""),IF($AR309=Довідники!$N$3,$AM$4&amp;",",""),IF($AY309=Довідники!$N$3,$AT$4&amp;",",""),IF($BF309=Довідники!$N$3,$BA$4&amp;",",""),IF($BM309=Довідники!$N$3,$BH$4&amp;",",""),IF($BT309=Довідники!$N$3,$BO$4&amp;",",""),IF($CA309=Довідники!$N$3,$BV$4&amp;",",""),IF($CH309=Довідники!$N$3,$CC$4&amp;",",""),IF($CO309=Довідники!$N$3,$CJ$4&amp;",",""),IF($CV309=Довідники!$N$3,$CQ$4&amp;",",""),IF($DC309=Довідники!$N$3,$CX$4&amp;",",""),IF($DJ309=Довідники!$N$3,$DE$4&amp;",",""))</f>
        <v/>
      </c>
      <c r="J309" s="538"/>
      <c r="K309" s="538"/>
      <c r="L309" s="538">
        <f t="shared" ca="1" si="211"/>
        <v>0</v>
      </c>
      <c r="M309" s="539">
        <f t="shared" ca="1" si="212"/>
        <v>0</v>
      </c>
      <c r="N309" s="539">
        <f t="shared" ca="1" si="213"/>
        <v>0</v>
      </c>
      <c r="O309" s="540">
        <f t="shared" ca="1" si="214"/>
        <v>0</v>
      </c>
      <c r="P309" s="541" t="str">
        <f t="shared" si="215"/>
        <v/>
      </c>
      <c r="Q309" s="542" t="str">
        <f>IF(IF(TRIM(P309)="",FALSE,OR($P309&lt;Довідники!$J$8,$P309&gt;Довідники!$K$8)),"!","")</f>
        <v/>
      </c>
      <c r="R309" s="172"/>
      <c r="S309" s="169"/>
      <c r="T309" s="169"/>
      <c r="U309" s="549">
        <f t="shared" si="194"/>
        <v>0</v>
      </c>
      <c r="V309" s="539"/>
      <c r="W309" s="175"/>
      <c r="X309" s="176"/>
      <c r="Y309" s="172"/>
      <c r="Z309" s="169"/>
      <c r="AA309" s="169"/>
      <c r="AB309" s="549">
        <f t="shared" si="195"/>
        <v>0</v>
      </c>
      <c r="AC309" s="539"/>
      <c r="AD309" s="175"/>
      <c r="AE309" s="176"/>
      <c r="AF309" s="172"/>
      <c r="AG309" s="169"/>
      <c r="AH309" s="169"/>
      <c r="AI309" s="549">
        <f t="shared" si="196"/>
        <v>0</v>
      </c>
      <c r="AJ309" s="539"/>
      <c r="AK309" s="175"/>
      <c r="AL309" s="176"/>
      <c r="AM309" s="172"/>
      <c r="AN309" s="169"/>
      <c r="AO309" s="169"/>
      <c r="AP309" s="549">
        <f t="shared" si="197"/>
        <v>0</v>
      </c>
      <c r="AQ309" s="539"/>
      <c r="AR309" s="175"/>
      <c r="AS309" s="176"/>
      <c r="AT309" s="172"/>
      <c r="AU309" s="169"/>
      <c r="AV309" s="169"/>
      <c r="AW309" s="549">
        <f t="shared" si="198"/>
        <v>0</v>
      </c>
      <c r="AX309" s="539"/>
      <c r="AY309" s="175"/>
      <c r="AZ309" s="176"/>
      <c r="BA309" s="172"/>
      <c r="BB309" s="169"/>
      <c r="BC309" s="169"/>
      <c r="BD309" s="549">
        <f t="shared" si="199"/>
        <v>0</v>
      </c>
      <c r="BE309" s="539"/>
      <c r="BF309" s="175"/>
      <c r="BG309" s="176"/>
      <c r="BH309" s="172"/>
      <c r="BI309" s="169"/>
      <c r="BJ309" s="169"/>
      <c r="BK309" s="549">
        <f t="shared" si="200"/>
        <v>0</v>
      </c>
      <c r="BL309" s="539"/>
      <c r="BM309" s="175"/>
      <c r="BN309" s="176"/>
      <c r="BO309" s="172"/>
      <c r="BP309" s="169"/>
      <c r="BQ309" s="169"/>
      <c r="BR309" s="549">
        <f t="shared" si="201"/>
        <v>0</v>
      </c>
      <c r="BS309" s="539"/>
      <c r="BT309" s="175"/>
      <c r="BU309" s="176"/>
      <c r="BV309" s="172"/>
      <c r="BW309" s="169"/>
      <c r="BX309" s="169"/>
      <c r="BY309" s="549">
        <f t="shared" si="202"/>
        <v>0</v>
      </c>
      <c r="BZ309" s="539"/>
      <c r="CA309" s="175"/>
      <c r="CB309" s="176"/>
      <c r="CC309" s="172"/>
      <c r="CD309" s="169"/>
      <c r="CE309" s="169"/>
      <c r="CF309" s="549">
        <f t="shared" si="203"/>
        <v>0</v>
      </c>
      <c r="CG309" s="539"/>
      <c r="CH309" s="175"/>
      <c r="CI309" s="176"/>
      <c r="CJ309" s="172"/>
      <c r="CK309" s="169"/>
      <c r="CL309" s="169"/>
      <c r="CM309" s="549">
        <f t="shared" si="204"/>
        <v>0</v>
      </c>
      <c r="CN309" s="539"/>
      <c r="CO309" s="175"/>
      <c r="CP309" s="176"/>
      <c r="CQ309" s="172"/>
      <c r="CR309" s="169"/>
      <c r="CS309" s="169"/>
      <c r="CT309" s="549">
        <f t="shared" si="205"/>
        <v>0</v>
      </c>
      <c r="CU309" s="539"/>
      <c r="CV309" s="175"/>
      <c r="CW309" s="176"/>
      <c r="CX309" s="361"/>
      <c r="CY309" s="108"/>
      <c r="CZ309" s="108"/>
      <c r="DA309" s="549">
        <f t="shared" si="206"/>
        <v>0</v>
      </c>
      <c r="DB309" s="539"/>
      <c r="DC309" s="439"/>
      <c r="DD309" s="439"/>
      <c r="DE309" s="108"/>
      <c r="DF309" s="108"/>
      <c r="DG309" s="108"/>
      <c r="DH309" s="549">
        <f t="shared" si="207"/>
        <v>0</v>
      </c>
      <c r="DI309" s="539"/>
      <c r="DJ309" s="439"/>
      <c r="DK309" s="440"/>
      <c r="DL309" s="555">
        <f t="shared" ca="1" si="226"/>
        <v>0</v>
      </c>
      <c r="DM309" s="539">
        <f>DN309*Довідники!$H$2</f>
        <v>0</v>
      </c>
      <c r="DN309" s="549">
        <f t="shared" si="208"/>
        <v>0</v>
      </c>
      <c r="DO309" s="541" t="str">
        <f t="shared" si="209"/>
        <v xml:space="preserve"> </v>
      </c>
      <c r="DP309" s="556" t="str">
        <f>IF(OR(DO309&lt;Довідники!$J$3, DO309&gt;Довідники!$K$3), "!", "")</f>
        <v>!</v>
      </c>
      <c r="DQ309" s="557"/>
      <c r="DR309" s="558" t="str">
        <f t="shared" si="210"/>
        <v/>
      </c>
      <c r="DS309" s="528"/>
      <c r="DT309" s="555"/>
      <c r="DU309" s="539"/>
      <c r="DV309" s="539"/>
      <c r="DW309" s="540"/>
      <c r="DX309" s="557"/>
      <c r="DY309" s="568"/>
      <c r="DZ309" s="569"/>
      <c r="EA309" s="570"/>
      <c r="ED309" s="91" t="e">
        <f t="shared" ca="1" si="216"/>
        <v>#NAME?</v>
      </c>
      <c r="EE309" s="91" t="e">
        <f t="shared" ca="1" si="217"/>
        <v>#NAME?</v>
      </c>
      <c r="EF309" s="91" t="e">
        <f t="shared" ca="1" si="218"/>
        <v>#NAME?</v>
      </c>
      <c r="EG309" s="91" t="e">
        <f t="shared" ca="1" si="219"/>
        <v>#NAME?</v>
      </c>
      <c r="EH309" s="91" t="e">
        <f t="shared" ca="1" si="220"/>
        <v>#NAME?</v>
      </c>
      <c r="EI309" s="91" t="e">
        <f t="shared" ca="1" si="221"/>
        <v>#NAME?</v>
      </c>
      <c r="EJ309" s="91" t="e">
        <f t="shared" ca="1" si="222"/>
        <v>#NAME?</v>
      </c>
      <c r="EL309" s="207" t="str">
        <f t="shared" ca="1" si="227"/>
        <v/>
      </c>
      <c r="EM309" s="91" t="str">
        <f t="shared" si="223"/>
        <v/>
      </c>
      <c r="EN309" s="91" t="str" cm="1">
        <f t="array" ref="EN309">IF(OR(SUM(ISTEXT(R309:T309)*1,ISNUMBER(W309:X309)*1)&gt;0,SUM(ISTEXT(Y309:AA309)*1,ISNUMBER(AD309:AE309)*1)&gt;0,SUM(ISTEXT(AF309:AH309)*1,ISNUMBER(AK309:AL309)*1)&gt;0,SUM(ISTEXT(AM309:AO309)*1,ISNUMBER(AR309:AS309)*1)&gt;0,SUM(ISTEXT(AT309:AV309)*1,ISNUMBER(AY309:AZ309)*1)&gt;0,SUM(ISTEXT(BA309:BC309)*1,ISNUMBER(BF309:BG309)*1)&gt;0,SUM(ISTEXT(BH309:BJ309)*1,ISNUMBER(BM309:BN309)*1)&gt;0,SUM(ISTEXT(BO309:BQ309)*1,ISNUMBER(BT309:BU309)*1)&gt;0,SUM(ISTEXT(BV309:BX309)*1,ISNUMBER(CA309:CB309)*1)&gt;0,SUM(ISTEXT(CC309:CE309)*1,ISNUMBER(CH309:CI309)*1)&gt;0,SUM(ISTEXT(CJ309:CL309)*1,ISNUMBER(CO309:CP309)*1)&gt;0,SUM(ISTEXT(CQ309:CS309)*1,ISNUMBER(CV309:CW309)*1)&gt;0),"!","")</f>
        <v/>
      </c>
      <c r="EO309" s="91" t="e">
        <f t="shared" ca="1" si="224"/>
        <v>#NAME?</v>
      </c>
      <c r="EP309" s="74" t="e">
        <f t="shared" ca="1" si="225"/>
        <v>#NAME?</v>
      </c>
    </row>
    <row r="310" spans="1:146" hidden="1" x14ac:dyDescent="0.2">
      <c r="A310" s="528" t="e">
        <f ca="1">IF(AND(TRIM($B310)&lt;&gt;"",$E310&lt;&gt;"",$EP310=""),MAX($A$216:A309)+1,"")</f>
        <v>#NAME?</v>
      </c>
      <c r="B310" s="312"/>
      <c r="C310" s="531" t="str">
        <f>IF(ISBLANK(D310)=FALSE,VLOOKUP(D310,Довідники!$B$2:$C$45,2,FALSE),"")</f>
        <v/>
      </c>
      <c r="D310" s="410"/>
      <c r="E310" s="313"/>
      <c r="F310" s="538" t="str">
        <f>_xlfn.CONCAT(IF($X310=Довідники!$E$4,$R$4&amp;",",""),IF($AE310=Довідники!$E$4,$Y$4&amp;",",""),IF($AL310=Довідники!$E$4,$AF$4&amp;",",""),IF($AS310=Довідники!$E$4,$AM$4&amp;",",""),IF($AZ310=Довідники!$E$4,$AT$4&amp;",",""),IF($BG310=Довідники!$E$4,$BA$4&amp;",",""),IF($BN310=Довідники!$E$4,$BH$4&amp;",",""),IF($BU310=Довідники!$E$4,$BO$4&amp;",",""),IF($CB310=Довідники!$E$4,$BV$4&amp;",",""),IF($CI310=Довідники!$E$4,$CC$4&amp;",",""),IF($CP310=Довідники!$E$4,$CJ$4&amp;",",""),IF($CW310=Довідники!$E$4,$CQ$4&amp;",",""),IF($DD310=Довідники!$E$4,$CX$4&amp;",",""),IF($DK310=Довідники!$E$4,$DE$4&amp;",",""))</f>
        <v/>
      </c>
      <c r="G310" s="538" t="str">
        <f>_xlfn.CONCAT(IF($X310=Довідники!$E$3,$R$4&amp;",",""),IF($X310=Довідники!$E$5,$R$4&amp;"*,",""),IF($AE310=Довідники!$E$3,$Y$4&amp;",",""),IF($AE310=Довідники!$E$5,$Y$4&amp;"*,",""),IF($AL310=Довідники!$E$3,$AF$4&amp;",",""),IF($AL310=Довідники!$E$5,$AF$4&amp;"*,",""),IF($AS310=Довідники!$E$3,$AM$4&amp;",",""),IF($AS310=Довідники!$E$5,$AM$4&amp;"*,",""),IF($AZ310=Довідники!$E$3,$AT$4&amp;",",""),IF($AZ310=Довідники!$E$5,$AT$4&amp;"*,",""),IF($BG310=Довідники!$E$3,$BA$4&amp;",",""),IF($BG310=Довідники!$E$5,$BA$4&amp;"*,",""),IF($BN310=Довідники!$E$3,$BH$4&amp;",",""),IF($BN310=Довідники!$E$5,$BH$4&amp;"*,",""),IF($BU310=Довідники!$E$3,$BO$4&amp;",",""),IF($BU310=Довідники!$E$5,$BO$4&amp;"*,",""),IF($CB310=Довідники!$E$3,$BV$4&amp;",",""),IF($CB310=Довідники!$E$5,$BV$4&amp;"*,",""),IF($CI310=Довідники!$E$3,$CC$4&amp;",",""),IF($CI310=Довідники!$E$5,$CC$4&amp;"*,",""),IF($CP310=Довідники!$E$3,$CJ$4&amp;",",""),IF($CP310=Довідники!$E$5,$CJ$4&amp;"*,",""),IF($CW310=Довідники!$E$3,$CQ$4&amp;",",""),IF($CW310=Довідники!$E$5,$CQ$4&amp;"*,",""),IF($DD310=Довідники!$E$3,$CX$4&amp;",",""),IF($DD310=Довідники!$E$5,$CX$4&amp;"*,",""),IF($DK310=Довідники!$E$3,$DE$4&amp;",",""),IF($DK310=Довідники!$E$5,$DE$4&amp;"*,",""))</f>
        <v/>
      </c>
      <c r="H310" s="538" t="str">
        <f>_xlfn.CONCAT(IF($W310=Довідники!$N$4,$R$4&amp;",",""),IF($AD310=Довідники!$N$4,$Y$4&amp;",",""),IF($AK310=Довідники!$N$4,$AF$4&amp;",",""),IF($AR310=Довідники!$N$4,$AM$4&amp;",",""),IF($AY310=Довідники!$N$4,$AT$4&amp;",",""),IF($BF310=Довідники!$N$4,$BA$4&amp;",",""),IF($BM310=Довідники!$N$4,$BH$4&amp;",",""),IF($BT310=Довідники!$N$4,$BO$4&amp;",",""),IF($CA310=Довідники!$N$4,$BV$4&amp;",",""),IF($CH310=Довідники!$N$4,$CC$4&amp;",",""),IF($CO310=Довідники!$N$4,$CJ$4&amp;",",""),IF($CV310=Довідники!$N$4,$CQ$4&amp;",",""),IF($DC310=Довідники!$N$4,$CX$4&amp;",",""),IF($DJ310=Довідники!$N$4,$DE$4&amp;",",""))</f>
        <v/>
      </c>
      <c r="I310" s="538" t="str">
        <f>_xlfn.CONCAT(IF($W310=Довідники!$N$3,$R$4&amp;",",""),IF($AD310=Довідники!$N$3,$Y$4&amp;",",""),IF($AK310=Довідники!$N$3,$AF$4&amp;",",""),IF($AR310=Довідники!$N$3,$AM$4&amp;",",""),IF($AY310=Довідники!$N$3,$AT$4&amp;",",""),IF($BF310=Довідники!$N$3,$BA$4&amp;",",""),IF($BM310=Довідники!$N$3,$BH$4&amp;",",""),IF($BT310=Довідники!$N$3,$BO$4&amp;",",""),IF($CA310=Довідники!$N$3,$BV$4&amp;",",""),IF($CH310=Довідники!$N$3,$CC$4&amp;",",""),IF($CO310=Довідники!$N$3,$CJ$4&amp;",",""),IF($CV310=Довідники!$N$3,$CQ$4&amp;",",""),IF($DC310=Довідники!$N$3,$CX$4&amp;",",""),IF($DJ310=Довідники!$N$3,$DE$4&amp;",",""))</f>
        <v/>
      </c>
      <c r="J310" s="538"/>
      <c r="K310" s="538"/>
      <c r="L310" s="538">
        <f t="shared" ca="1" si="211"/>
        <v>0</v>
      </c>
      <c r="M310" s="539">
        <f t="shared" ca="1" si="212"/>
        <v>0</v>
      </c>
      <c r="N310" s="539">
        <f t="shared" ca="1" si="213"/>
        <v>0</v>
      </c>
      <c r="O310" s="540">
        <f t="shared" ca="1" si="214"/>
        <v>0</v>
      </c>
      <c r="P310" s="541" t="str">
        <f t="shared" si="215"/>
        <v/>
      </c>
      <c r="Q310" s="542" t="str">
        <f>IF(IF(TRIM(P310)="",FALSE,OR($P310&lt;Довідники!$J$8,$P310&gt;Довідники!$K$8)),"!","")</f>
        <v/>
      </c>
      <c r="R310" s="172"/>
      <c r="S310" s="169"/>
      <c r="T310" s="169"/>
      <c r="U310" s="549">
        <f t="shared" si="194"/>
        <v>0</v>
      </c>
      <c r="V310" s="539"/>
      <c r="W310" s="175"/>
      <c r="X310" s="176"/>
      <c r="Y310" s="172"/>
      <c r="Z310" s="169"/>
      <c r="AA310" s="169"/>
      <c r="AB310" s="549">
        <f t="shared" si="195"/>
        <v>0</v>
      </c>
      <c r="AC310" s="539"/>
      <c r="AD310" s="175"/>
      <c r="AE310" s="176"/>
      <c r="AF310" s="172"/>
      <c r="AG310" s="169"/>
      <c r="AH310" s="169"/>
      <c r="AI310" s="549">
        <f t="shared" si="196"/>
        <v>0</v>
      </c>
      <c r="AJ310" s="539"/>
      <c r="AK310" s="175"/>
      <c r="AL310" s="176"/>
      <c r="AM310" s="172"/>
      <c r="AN310" s="169"/>
      <c r="AO310" s="169"/>
      <c r="AP310" s="549">
        <f t="shared" si="197"/>
        <v>0</v>
      </c>
      <c r="AQ310" s="539"/>
      <c r="AR310" s="175"/>
      <c r="AS310" s="176"/>
      <c r="AT310" s="172"/>
      <c r="AU310" s="169"/>
      <c r="AV310" s="169"/>
      <c r="AW310" s="549">
        <f t="shared" si="198"/>
        <v>0</v>
      </c>
      <c r="AX310" s="539"/>
      <c r="AY310" s="175"/>
      <c r="AZ310" s="176"/>
      <c r="BA310" s="172"/>
      <c r="BB310" s="169"/>
      <c r="BC310" s="169"/>
      <c r="BD310" s="549">
        <f t="shared" si="199"/>
        <v>0</v>
      </c>
      <c r="BE310" s="539"/>
      <c r="BF310" s="175"/>
      <c r="BG310" s="176"/>
      <c r="BH310" s="172"/>
      <c r="BI310" s="169"/>
      <c r="BJ310" s="169"/>
      <c r="BK310" s="549">
        <f t="shared" si="200"/>
        <v>0</v>
      </c>
      <c r="BL310" s="539"/>
      <c r="BM310" s="175"/>
      <c r="BN310" s="176"/>
      <c r="BO310" s="172"/>
      <c r="BP310" s="169"/>
      <c r="BQ310" s="169"/>
      <c r="BR310" s="549">
        <f t="shared" si="201"/>
        <v>0</v>
      </c>
      <c r="BS310" s="539"/>
      <c r="BT310" s="175"/>
      <c r="BU310" s="176"/>
      <c r="BV310" s="172"/>
      <c r="BW310" s="169"/>
      <c r="BX310" s="169"/>
      <c r="BY310" s="549">
        <f t="shared" si="202"/>
        <v>0</v>
      </c>
      <c r="BZ310" s="539"/>
      <c r="CA310" s="175"/>
      <c r="CB310" s="176"/>
      <c r="CC310" s="172"/>
      <c r="CD310" s="169"/>
      <c r="CE310" s="169"/>
      <c r="CF310" s="549">
        <f t="shared" si="203"/>
        <v>0</v>
      </c>
      <c r="CG310" s="539"/>
      <c r="CH310" s="175"/>
      <c r="CI310" s="176"/>
      <c r="CJ310" s="172"/>
      <c r="CK310" s="169"/>
      <c r="CL310" s="169"/>
      <c r="CM310" s="549">
        <f t="shared" si="204"/>
        <v>0</v>
      </c>
      <c r="CN310" s="539"/>
      <c r="CO310" s="175"/>
      <c r="CP310" s="176"/>
      <c r="CQ310" s="172"/>
      <c r="CR310" s="169"/>
      <c r="CS310" s="169"/>
      <c r="CT310" s="549">
        <f t="shared" si="205"/>
        <v>0</v>
      </c>
      <c r="CU310" s="539"/>
      <c r="CV310" s="175"/>
      <c r="CW310" s="176"/>
      <c r="CX310" s="361"/>
      <c r="CY310" s="108"/>
      <c r="CZ310" s="108"/>
      <c r="DA310" s="549">
        <f t="shared" si="206"/>
        <v>0</v>
      </c>
      <c r="DB310" s="539"/>
      <c r="DC310" s="439"/>
      <c r="DD310" s="439"/>
      <c r="DE310" s="108"/>
      <c r="DF310" s="108"/>
      <c r="DG310" s="108"/>
      <c r="DH310" s="549">
        <f t="shared" si="207"/>
        <v>0</v>
      </c>
      <c r="DI310" s="539"/>
      <c r="DJ310" s="439"/>
      <c r="DK310" s="440"/>
      <c r="DL310" s="555">
        <f t="shared" ca="1" si="226"/>
        <v>0</v>
      </c>
      <c r="DM310" s="539">
        <f>DN310*Довідники!$H$2</f>
        <v>0</v>
      </c>
      <c r="DN310" s="549">
        <f t="shared" si="208"/>
        <v>0</v>
      </c>
      <c r="DO310" s="541" t="str">
        <f t="shared" si="209"/>
        <v xml:space="preserve"> </v>
      </c>
      <c r="DP310" s="556" t="str">
        <f>IF(OR(DO310&lt;Довідники!$J$3, DO310&gt;Довідники!$K$3), "!", "")</f>
        <v>!</v>
      </c>
      <c r="DQ310" s="557"/>
      <c r="DR310" s="558" t="str">
        <f t="shared" si="210"/>
        <v/>
      </c>
      <c r="DS310" s="528"/>
      <c r="DT310" s="555"/>
      <c r="DU310" s="539"/>
      <c r="DV310" s="539"/>
      <c r="DW310" s="540"/>
      <c r="DX310" s="557"/>
      <c r="DY310" s="568"/>
      <c r="DZ310" s="569"/>
      <c r="EA310" s="570"/>
      <c r="ED310" s="91" t="e">
        <f t="shared" ca="1" si="216"/>
        <v>#NAME?</v>
      </c>
      <c r="EE310" s="91" t="e">
        <f t="shared" ca="1" si="217"/>
        <v>#NAME?</v>
      </c>
      <c r="EF310" s="91" t="e">
        <f t="shared" ca="1" si="218"/>
        <v>#NAME?</v>
      </c>
      <c r="EG310" s="91" t="e">
        <f t="shared" ca="1" si="219"/>
        <v>#NAME?</v>
      </c>
      <c r="EH310" s="91" t="e">
        <f t="shared" ca="1" si="220"/>
        <v>#NAME?</v>
      </c>
      <c r="EI310" s="91" t="e">
        <f t="shared" ca="1" si="221"/>
        <v>#NAME?</v>
      </c>
      <c r="EJ310" s="91" t="e">
        <f t="shared" ca="1" si="222"/>
        <v>#NAME?</v>
      </c>
      <c r="EL310" s="207" t="str">
        <f t="shared" ca="1" si="227"/>
        <v/>
      </c>
      <c r="EM310" s="91" t="str">
        <f t="shared" si="223"/>
        <v/>
      </c>
      <c r="EN310" s="91" t="str" cm="1">
        <f t="array" ref="EN310">IF(OR(SUM(ISTEXT(R310:T310)*1,ISNUMBER(W310:X310)*1)&gt;0,SUM(ISTEXT(Y310:AA310)*1,ISNUMBER(AD310:AE310)*1)&gt;0,SUM(ISTEXT(AF310:AH310)*1,ISNUMBER(AK310:AL310)*1)&gt;0,SUM(ISTEXT(AM310:AO310)*1,ISNUMBER(AR310:AS310)*1)&gt;0,SUM(ISTEXT(AT310:AV310)*1,ISNUMBER(AY310:AZ310)*1)&gt;0,SUM(ISTEXT(BA310:BC310)*1,ISNUMBER(BF310:BG310)*1)&gt;0,SUM(ISTEXT(BH310:BJ310)*1,ISNUMBER(BM310:BN310)*1)&gt;0,SUM(ISTEXT(BO310:BQ310)*1,ISNUMBER(BT310:BU310)*1)&gt;0,SUM(ISTEXT(BV310:BX310)*1,ISNUMBER(CA310:CB310)*1)&gt;0,SUM(ISTEXT(CC310:CE310)*1,ISNUMBER(CH310:CI310)*1)&gt;0,SUM(ISTEXT(CJ310:CL310)*1,ISNUMBER(CO310:CP310)*1)&gt;0,SUM(ISTEXT(CQ310:CS310)*1,ISNUMBER(CV310:CW310)*1)&gt;0),"!","")</f>
        <v/>
      </c>
      <c r="EO310" s="91" t="e">
        <f t="shared" ca="1" si="224"/>
        <v>#NAME?</v>
      </c>
      <c r="EP310" s="74" t="e">
        <f t="shared" ca="1" si="225"/>
        <v>#NAME?</v>
      </c>
    </row>
    <row r="311" spans="1:146" hidden="1" x14ac:dyDescent="0.2">
      <c r="A311" s="528" t="e">
        <f ca="1">IF(AND(TRIM($B311)&lt;&gt;"",$E311&lt;&gt;"",$EP311=""),MAX($A$216:A310)+1,"")</f>
        <v>#NAME?</v>
      </c>
      <c r="B311" s="312"/>
      <c r="C311" s="531" t="str">
        <f>IF(ISBLANK(D311)=FALSE,VLOOKUP(D311,Довідники!$B$2:$C$45,2,FALSE),"")</f>
        <v/>
      </c>
      <c r="D311" s="410"/>
      <c r="E311" s="313"/>
      <c r="F311" s="538" t="str">
        <f>_xlfn.CONCAT(IF($X311=Довідники!$E$4,$R$4&amp;",",""),IF($AE311=Довідники!$E$4,$Y$4&amp;",",""),IF($AL311=Довідники!$E$4,$AF$4&amp;",",""),IF($AS311=Довідники!$E$4,$AM$4&amp;",",""),IF($AZ311=Довідники!$E$4,$AT$4&amp;",",""),IF($BG311=Довідники!$E$4,$BA$4&amp;",",""),IF($BN311=Довідники!$E$4,$BH$4&amp;",",""),IF($BU311=Довідники!$E$4,$BO$4&amp;",",""),IF($CB311=Довідники!$E$4,$BV$4&amp;",",""),IF($CI311=Довідники!$E$4,$CC$4&amp;",",""),IF($CP311=Довідники!$E$4,$CJ$4&amp;",",""),IF($CW311=Довідники!$E$4,$CQ$4&amp;",",""),IF($DD311=Довідники!$E$4,$CX$4&amp;",",""),IF($DK311=Довідники!$E$4,$DE$4&amp;",",""))</f>
        <v/>
      </c>
      <c r="G311" s="538" t="str">
        <f>_xlfn.CONCAT(IF($X311=Довідники!$E$3,$R$4&amp;",",""),IF($X311=Довідники!$E$5,$R$4&amp;"*,",""),IF($AE311=Довідники!$E$3,$Y$4&amp;",",""),IF($AE311=Довідники!$E$5,$Y$4&amp;"*,",""),IF($AL311=Довідники!$E$3,$AF$4&amp;",",""),IF($AL311=Довідники!$E$5,$AF$4&amp;"*,",""),IF($AS311=Довідники!$E$3,$AM$4&amp;",",""),IF($AS311=Довідники!$E$5,$AM$4&amp;"*,",""),IF($AZ311=Довідники!$E$3,$AT$4&amp;",",""),IF($AZ311=Довідники!$E$5,$AT$4&amp;"*,",""),IF($BG311=Довідники!$E$3,$BA$4&amp;",",""),IF($BG311=Довідники!$E$5,$BA$4&amp;"*,",""),IF($BN311=Довідники!$E$3,$BH$4&amp;",",""),IF($BN311=Довідники!$E$5,$BH$4&amp;"*,",""),IF($BU311=Довідники!$E$3,$BO$4&amp;",",""),IF($BU311=Довідники!$E$5,$BO$4&amp;"*,",""),IF($CB311=Довідники!$E$3,$BV$4&amp;",",""),IF($CB311=Довідники!$E$5,$BV$4&amp;"*,",""),IF($CI311=Довідники!$E$3,$CC$4&amp;",",""),IF($CI311=Довідники!$E$5,$CC$4&amp;"*,",""),IF($CP311=Довідники!$E$3,$CJ$4&amp;",",""),IF($CP311=Довідники!$E$5,$CJ$4&amp;"*,",""),IF($CW311=Довідники!$E$3,$CQ$4&amp;",",""),IF($CW311=Довідники!$E$5,$CQ$4&amp;"*,",""),IF($DD311=Довідники!$E$3,$CX$4&amp;",",""),IF($DD311=Довідники!$E$5,$CX$4&amp;"*,",""),IF($DK311=Довідники!$E$3,$DE$4&amp;",",""),IF($DK311=Довідники!$E$5,$DE$4&amp;"*,",""))</f>
        <v/>
      </c>
      <c r="H311" s="538" t="str">
        <f>_xlfn.CONCAT(IF($W311=Довідники!$N$4,$R$4&amp;",",""),IF($AD311=Довідники!$N$4,$Y$4&amp;",",""),IF($AK311=Довідники!$N$4,$AF$4&amp;",",""),IF($AR311=Довідники!$N$4,$AM$4&amp;",",""),IF($AY311=Довідники!$N$4,$AT$4&amp;",",""),IF($BF311=Довідники!$N$4,$BA$4&amp;",",""),IF($BM311=Довідники!$N$4,$BH$4&amp;",",""),IF($BT311=Довідники!$N$4,$BO$4&amp;",",""),IF($CA311=Довідники!$N$4,$BV$4&amp;",",""),IF($CH311=Довідники!$N$4,$CC$4&amp;",",""),IF($CO311=Довідники!$N$4,$CJ$4&amp;",",""),IF($CV311=Довідники!$N$4,$CQ$4&amp;",",""),IF($DC311=Довідники!$N$4,$CX$4&amp;",",""),IF($DJ311=Довідники!$N$4,$DE$4&amp;",",""))</f>
        <v/>
      </c>
      <c r="I311" s="538" t="str">
        <f>_xlfn.CONCAT(IF($W311=Довідники!$N$3,$R$4&amp;",",""),IF($AD311=Довідники!$N$3,$Y$4&amp;",",""),IF($AK311=Довідники!$N$3,$AF$4&amp;",",""),IF($AR311=Довідники!$N$3,$AM$4&amp;",",""),IF($AY311=Довідники!$N$3,$AT$4&amp;",",""),IF($BF311=Довідники!$N$3,$BA$4&amp;",",""),IF($BM311=Довідники!$N$3,$BH$4&amp;",",""),IF($BT311=Довідники!$N$3,$BO$4&amp;",",""),IF($CA311=Довідники!$N$3,$BV$4&amp;",",""),IF($CH311=Довідники!$N$3,$CC$4&amp;",",""),IF($CO311=Довідники!$N$3,$CJ$4&amp;",",""),IF($CV311=Довідники!$N$3,$CQ$4&amp;",",""),IF($DC311=Довідники!$N$3,$CX$4&amp;",",""),IF($DJ311=Довідники!$N$3,$DE$4&amp;",",""))</f>
        <v/>
      </c>
      <c r="J311" s="538"/>
      <c r="K311" s="538"/>
      <c r="L311" s="538">
        <f t="shared" ca="1" si="211"/>
        <v>0</v>
      </c>
      <c r="M311" s="539">
        <f t="shared" ca="1" si="212"/>
        <v>0</v>
      </c>
      <c r="N311" s="539">
        <f t="shared" ca="1" si="213"/>
        <v>0</v>
      </c>
      <c r="O311" s="540">
        <f t="shared" ca="1" si="214"/>
        <v>0</v>
      </c>
      <c r="P311" s="541" t="str">
        <f t="shared" si="215"/>
        <v/>
      </c>
      <c r="Q311" s="542" t="str">
        <f>IF(IF(TRIM(P311)="",FALSE,OR($P311&lt;Довідники!$J$8,$P311&gt;Довідники!$K$8)),"!","")</f>
        <v/>
      </c>
      <c r="R311" s="172"/>
      <c r="S311" s="169"/>
      <c r="T311" s="169"/>
      <c r="U311" s="549">
        <f t="shared" si="194"/>
        <v>0</v>
      </c>
      <c r="V311" s="539"/>
      <c r="W311" s="175"/>
      <c r="X311" s="176"/>
      <c r="Y311" s="172"/>
      <c r="Z311" s="169"/>
      <c r="AA311" s="169"/>
      <c r="AB311" s="549">
        <f t="shared" si="195"/>
        <v>0</v>
      </c>
      <c r="AC311" s="539"/>
      <c r="AD311" s="175"/>
      <c r="AE311" s="176"/>
      <c r="AF311" s="172"/>
      <c r="AG311" s="169"/>
      <c r="AH311" s="169"/>
      <c r="AI311" s="549">
        <f t="shared" si="196"/>
        <v>0</v>
      </c>
      <c r="AJ311" s="539"/>
      <c r="AK311" s="175"/>
      <c r="AL311" s="176"/>
      <c r="AM311" s="172"/>
      <c r="AN311" s="169"/>
      <c r="AO311" s="169"/>
      <c r="AP311" s="549">
        <f t="shared" si="197"/>
        <v>0</v>
      </c>
      <c r="AQ311" s="539"/>
      <c r="AR311" s="175"/>
      <c r="AS311" s="176"/>
      <c r="AT311" s="172"/>
      <c r="AU311" s="169"/>
      <c r="AV311" s="169"/>
      <c r="AW311" s="549">
        <f t="shared" si="198"/>
        <v>0</v>
      </c>
      <c r="AX311" s="539"/>
      <c r="AY311" s="175"/>
      <c r="AZ311" s="176"/>
      <c r="BA311" s="172"/>
      <c r="BB311" s="169"/>
      <c r="BC311" s="169"/>
      <c r="BD311" s="549">
        <f t="shared" si="199"/>
        <v>0</v>
      </c>
      <c r="BE311" s="539"/>
      <c r="BF311" s="175"/>
      <c r="BG311" s="176"/>
      <c r="BH311" s="172"/>
      <c r="BI311" s="169"/>
      <c r="BJ311" s="169"/>
      <c r="BK311" s="549">
        <f t="shared" si="200"/>
        <v>0</v>
      </c>
      <c r="BL311" s="539"/>
      <c r="BM311" s="175"/>
      <c r="BN311" s="176"/>
      <c r="BO311" s="172"/>
      <c r="BP311" s="169"/>
      <c r="BQ311" s="169"/>
      <c r="BR311" s="549">
        <f t="shared" si="201"/>
        <v>0</v>
      </c>
      <c r="BS311" s="539"/>
      <c r="BT311" s="175"/>
      <c r="BU311" s="176"/>
      <c r="BV311" s="172"/>
      <c r="BW311" s="169"/>
      <c r="BX311" s="169"/>
      <c r="BY311" s="549">
        <f t="shared" si="202"/>
        <v>0</v>
      </c>
      <c r="BZ311" s="539"/>
      <c r="CA311" s="175"/>
      <c r="CB311" s="176"/>
      <c r="CC311" s="172"/>
      <c r="CD311" s="169"/>
      <c r="CE311" s="169"/>
      <c r="CF311" s="549">
        <f t="shared" si="203"/>
        <v>0</v>
      </c>
      <c r="CG311" s="539"/>
      <c r="CH311" s="175"/>
      <c r="CI311" s="176"/>
      <c r="CJ311" s="172"/>
      <c r="CK311" s="169"/>
      <c r="CL311" s="169"/>
      <c r="CM311" s="549">
        <f t="shared" si="204"/>
        <v>0</v>
      </c>
      <c r="CN311" s="539"/>
      <c r="CO311" s="175"/>
      <c r="CP311" s="176"/>
      <c r="CQ311" s="172"/>
      <c r="CR311" s="169"/>
      <c r="CS311" s="169"/>
      <c r="CT311" s="549">
        <f t="shared" si="205"/>
        <v>0</v>
      </c>
      <c r="CU311" s="539"/>
      <c r="CV311" s="175"/>
      <c r="CW311" s="176"/>
      <c r="CX311" s="361"/>
      <c r="CY311" s="108"/>
      <c r="CZ311" s="108"/>
      <c r="DA311" s="549">
        <f t="shared" si="206"/>
        <v>0</v>
      </c>
      <c r="DB311" s="539"/>
      <c r="DC311" s="439"/>
      <c r="DD311" s="439"/>
      <c r="DE311" s="108"/>
      <c r="DF311" s="108"/>
      <c r="DG311" s="108"/>
      <c r="DH311" s="549">
        <f t="shared" si="207"/>
        <v>0</v>
      </c>
      <c r="DI311" s="539"/>
      <c r="DJ311" s="439"/>
      <c r="DK311" s="440"/>
      <c r="DL311" s="555">
        <f t="shared" ca="1" si="226"/>
        <v>0</v>
      </c>
      <c r="DM311" s="539">
        <f>DN311*Довідники!$H$2</f>
        <v>0</v>
      </c>
      <c r="DN311" s="549">
        <f t="shared" si="208"/>
        <v>0</v>
      </c>
      <c r="DO311" s="541" t="str">
        <f t="shared" si="209"/>
        <v xml:space="preserve"> </v>
      </c>
      <c r="DP311" s="556" t="str">
        <f>IF(OR(DO311&lt;Довідники!$J$3, DO311&gt;Довідники!$K$3), "!", "")</f>
        <v>!</v>
      </c>
      <c r="DQ311" s="557"/>
      <c r="DR311" s="558" t="str">
        <f t="shared" si="210"/>
        <v/>
      </c>
      <c r="DS311" s="528"/>
      <c r="DT311" s="555"/>
      <c r="DU311" s="539"/>
      <c r="DV311" s="539"/>
      <c r="DW311" s="540"/>
      <c r="DX311" s="557"/>
      <c r="DY311" s="568"/>
      <c r="DZ311" s="569"/>
      <c r="EA311" s="570"/>
      <c r="ED311" s="91" t="e">
        <f t="shared" ca="1" si="216"/>
        <v>#NAME?</v>
      </c>
      <c r="EE311" s="91" t="e">
        <f t="shared" ca="1" si="217"/>
        <v>#NAME?</v>
      </c>
      <c r="EF311" s="91" t="e">
        <f t="shared" ca="1" si="218"/>
        <v>#NAME?</v>
      </c>
      <c r="EG311" s="91" t="e">
        <f t="shared" ca="1" si="219"/>
        <v>#NAME?</v>
      </c>
      <c r="EH311" s="91" t="e">
        <f t="shared" ca="1" si="220"/>
        <v>#NAME?</v>
      </c>
      <c r="EI311" s="91" t="e">
        <f t="shared" ca="1" si="221"/>
        <v>#NAME?</v>
      </c>
      <c r="EJ311" s="91" t="e">
        <f t="shared" ca="1" si="222"/>
        <v>#NAME?</v>
      </c>
      <c r="EL311" s="207" t="str">
        <f t="shared" ca="1" si="227"/>
        <v/>
      </c>
      <c r="EM311" s="91" t="str">
        <f t="shared" si="223"/>
        <v/>
      </c>
      <c r="EN311" s="91" t="str" cm="1">
        <f t="array" ref="EN311">IF(OR(SUM(ISTEXT(R311:T311)*1,ISNUMBER(W311:X311)*1)&gt;0,SUM(ISTEXT(Y311:AA311)*1,ISNUMBER(AD311:AE311)*1)&gt;0,SUM(ISTEXT(AF311:AH311)*1,ISNUMBER(AK311:AL311)*1)&gt;0,SUM(ISTEXT(AM311:AO311)*1,ISNUMBER(AR311:AS311)*1)&gt;0,SUM(ISTEXT(AT311:AV311)*1,ISNUMBER(AY311:AZ311)*1)&gt;0,SUM(ISTEXT(BA311:BC311)*1,ISNUMBER(BF311:BG311)*1)&gt;0,SUM(ISTEXT(BH311:BJ311)*1,ISNUMBER(BM311:BN311)*1)&gt;0,SUM(ISTEXT(BO311:BQ311)*1,ISNUMBER(BT311:BU311)*1)&gt;0,SUM(ISTEXT(BV311:BX311)*1,ISNUMBER(CA311:CB311)*1)&gt;0,SUM(ISTEXT(CC311:CE311)*1,ISNUMBER(CH311:CI311)*1)&gt;0,SUM(ISTEXT(CJ311:CL311)*1,ISNUMBER(CO311:CP311)*1)&gt;0,SUM(ISTEXT(CQ311:CS311)*1,ISNUMBER(CV311:CW311)*1)&gt;0),"!","")</f>
        <v/>
      </c>
      <c r="EO311" s="91" t="e">
        <f t="shared" ca="1" si="224"/>
        <v>#NAME?</v>
      </c>
      <c r="EP311" s="74" t="e">
        <f t="shared" ca="1" si="225"/>
        <v>#NAME?</v>
      </c>
    </row>
    <row r="312" spans="1:146" hidden="1" x14ac:dyDescent="0.2">
      <c r="A312" s="528" t="e">
        <f ca="1">IF(AND(TRIM($B312)&lt;&gt;"",$E312&lt;&gt;"",$EP312=""),MAX($A$216:A311)+1,"")</f>
        <v>#NAME?</v>
      </c>
      <c r="B312" s="312"/>
      <c r="C312" s="531" t="str">
        <f>IF(ISBLANK(D312)=FALSE,VLOOKUP(D312,Довідники!$B$2:$C$45,2,FALSE),"")</f>
        <v/>
      </c>
      <c r="D312" s="410"/>
      <c r="E312" s="313"/>
      <c r="F312" s="538" t="str">
        <f>_xlfn.CONCAT(IF($X312=Довідники!$E$4,$R$4&amp;",",""),IF($AE312=Довідники!$E$4,$Y$4&amp;",",""),IF($AL312=Довідники!$E$4,$AF$4&amp;",",""),IF($AS312=Довідники!$E$4,$AM$4&amp;",",""),IF($AZ312=Довідники!$E$4,$AT$4&amp;",",""),IF($BG312=Довідники!$E$4,$BA$4&amp;",",""),IF($BN312=Довідники!$E$4,$BH$4&amp;",",""),IF($BU312=Довідники!$E$4,$BO$4&amp;",",""),IF($CB312=Довідники!$E$4,$BV$4&amp;",",""),IF($CI312=Довідники!$E$4,$CC$4&amp;",",""),IF($CP312=Довідники!$E$4,$CJ$4&amp;",",""),IF($CW312=Довідники!$E$4,$CQ$4&amp;",",""),IF($DD312=Довідники!$E$4,$CX$4&amp;",",""),IF($DK312=Довідники!$E$4,$DE$4&amp;",",""))</f>
        <v/>
      </c>
      <c r="G312" s="538" t="str">
        <f>_xlfn.CONCAT(IF($X312=Довідники!$E$3,$R$4&amp;",",""),IF($X312=Довідники!$E$5,$R$4&amp;"*,",""),IF($AE312=Довідники!$E$3,$Y$4&amp;",",""),IF($AE312=Довідники!$E$5,$Y$4&amp;"*,",""),IF($AL312=Довідники!$E$3,$AF$4&amp;",",""),IF($AL312=Довідники!$E$5,$AF$4&amp;"*,",""),IF($AS312=Довідники!$E$3,$AM$4&amp;",",""),IF($AS312=Довідники!$E$5,$AM$4&amp;"*,",""),IF($AZ312=Довідники!$E$3,$AT$4&amp;",",""),IF($AZ312=Довідники!$E$5,$AT$4&amp;"*,",""),IF($BG312=Довідники!$E$3,$BA$4&amp;",",""),IF($BG312=Довідники!$E$5,$BA$4&amp;"*,",""),IF($BN312=Довідники!$E$3,$BH$4&amp;",",""),IF($BN312=Довідники!$E$5,$BH$4&amp;"*,",""),IF($BU312=Довідники!$E$3,$BO$4&amp;",",""),IF($BU312=Довідники!$E$5,$BO$4&amp;"*,",""),IF($CB312=Довідники!$E$3,$BV$4&amp;",",""),IF($CB312=Довідники!$E$5,$BV$4&amp;"*,",""),IF($CI312=Довідники!$E$3,$CC$4&amp;",",""),IF($CI312=Довідники!$E$5,$CC$4&amp;"*,",""),IF($CP312=Довідники!$E$3,$CJ$4&amp;",",""),IF($CP312=Довідники!$E$5,$CJ$4&amp;"*,",""),IF($CW312=Довідники!$E$3,$CQ$4&amp;",",""),IF($CW312=Довідники!$E$5,$CQ$4&amp;"*,",""),IF($DD312=Довідники!$E$3,$CX$4&amp;",",""),IF($DD312=Довідники!$E$5,$CX$4&amp;"*,",""),IF($DK312=Довідники!$E$3,$DE$4&amp;",",""),IF($DK312=Довідники!$E$5,$DE$4&amp;"*,",""))</f>
        <v/>
      </c>
      <c r="H312" s="538" t="str">
        <f>_xlfn.CONCAT(IF($W312=Довідники!$N$4,$R$4&amp;",",""),IF($AD312=Довідники!$N$4,$Y$4&amp;",",""),IF($AK312=Довідники!$N$4,$AF$4&amp;",",""),IF($AR312=Довідники!$N$4,$AM$4&amp;",",""),IF($AY312=Довідники!$N$4,$AT$4&amp;",",""),IF($BF312=Довідники!$N$4,$BA$4&amp;",",""),IF($BM312=Довідники!$N$4,$BH$4&amp;",",""),IF($BT312=Довідники!$N$4,$BO$4&amp;",",""),IF($CA312=Довідники!$N$4,$BV$4&amp;",",""),IF($CH312=Довідники!$N$4,$CC$4&amp;",",""),IF($CO312=Довідники!$N$4,$CJ$4&amp;",",""),IF($CV312=Довідники!$N$4,$CQ$4&amp;",",""),IF($DC312=Довідники!$N$4,$CX$4&amp;",",""),IF($DJ312=Довідники!$N$4,$DE$4&amp;",",""))</f>
        <v/>
      </c>
      <c r="I312" s="538" t="str">
        <f>_xlfn.CONCAT(IF($W312=Довідники!$N$3,$R$4&amp;",",""),IF($AD312=Довідники!$N$3,$Y$4&amp;",",""),IF($AK312=Довідники!$N$3,$AF$4&amp;",",""),IF($AR312=Довідники!$N$3,$AM$4&amp;",",""),IF($AY312=Довідники!$N$3,$AT$4&amp;",",""),IF($BF312=Довідники!$N$3,$BA$4&amp;",",""),IF($BM312=Довідники!$N$3,$BH$4&amp;",",""),IF($BT312=Довідники!$N$3,$BO$4&amp;",",""),IF($CA312=Довідники!$N$3,$BV$4&amp;",",""),IF($CH312=Довідники!$N$3,$CC$4&amp;",",""),IF($CO312=Довідники!$N$3,$CJ$4&amp;",",""),IF($CV312=Довідники!$N$3,$CQ$4&amp;",",""),IF($DC312=Довідники!$N$3,$CX$4&amp;",",""),IF($DJ312=Довідники!$N$3,$DE$4&amp;",",""))</f>
        <v/>
      </c>
      <c r="J312" s="538"/>
      <c r="K312" s="538"/>
      <c r="L312" s="538">
        <f t="shared" ca="1" si="211"/>
        <v>0</v>
      </c>
      <c r="M312" s="539">
        <f t="shared" ca="1" si="212"/>
        <v>0</v>
      </c>
      <c r="N312" s="539">
        <f t="shared" ca="1" si="213"/>
        <v>0</v>
      </c>
      <c r="O312" s="540">
        <f t="shared" ca="1" si="214"/>
        <v>0</v>
      </c>
      <c r="P312" s="541" t="str">
        <f t="shared" si="215"/>
        <v/>
      </c>
      <c r="Q312" s="542" t="str">
        <f>IF(IF(TRIM(P312)="",FALSE,OR($P312&lt;Довідники!$J$8,$P312&gt;Довідники!$K$8)),"!","")</f>
        <v/>
      </c>
      <c r="R312" s="172"/>
      <c r="S312" s="169"/>
      <c r="T312" s="169"/>
      <c r="U312" s="549">
        <f t="shared" si="194"/>
        <v>0</v>
      </c>
      <c r="V312" s="539"/>
      <c r="W312" s="175"/>
      <c r="X312" s="176"/>
      <c r="Y312" s="172"/>
      <c r="Z312" s="169"/>
      <c r="AA312" s="169"/>
      <c r="AB312" s="549">
        <f t="shared" si="195"/>
        <v>0</v>
      </c>
      <c r="AC312" s="539"/>
      <c r="AD312" s="175"/>
      <c r="AE312" s="176"/>
      <c r="AF312" s="172"/>
      <c r="AG312" s="169"/>
      <c r="AH312" s="169"/>
      <c r="AI312" s="549">
        <f t="shared" si="196"/>
        <v>0</v>
      </c>
      <c r="AJ312" s="539"/>
      <c r="AK312" s="175"/>
      <c r="AL312" s="176"/>
      <c r="AM312" s="172"/>
      <c r="AN312" s="169"/>
      <c r="AO312" s="169"/>
      <c r="AP312" s="549">
        <f t="shared" si="197"/>
        <v>0</v>
      </c>
      <c r="AQ312" s="539"/>
      <c r="AR312" s="175"/>
      <c r="AS312" s="176"/>
      <c r="AT312" s="172"/>
      <c r="AU312" s="169"/>
      <c r="AV312" s="169"/>
      <c r="AW312" s="549">
        <f t="shared" si="198"/>
        <v>0</v>
      </c>
      <c r="AX312" s="539"/>
      <c r="AY312" s="175"/>
      <c r="AZ312" s="176"/>
      <c r="BA312" s="172"/>
      <c r="BB312" s="169"/>
      <c r="BC312" s="169"/>
      <c r="BD312" s="549">
        <f t="shared" si="199"/>
        <v>0</v>
      </c>
      <c r="BE312" s="539"/>
      <c r="BF312" s="175"/>
      <c r="BG312" s="176"/>
      <c r="BH312" s="172"/>
      <c r="BI312" s="169"/>
      <c r="BJ312" s="169"/>
      <c r="BK312" s="549">
        <f t="shared" si="200"/>
        <v>0</v>
      </c>
      <c r="BL312" s="539"/>
      <c r="BM312" s="175"/>
      <c r="BN312" s="176"/>
      <c r="BO312" s="172"/>
      <c r="BP312" s="169"/>
      <c r="BQ312" s="169"/>
      <c r="BR312" s="549">
        <f t="shared" si="201"/>
        <v>0</v>
      </c>
      <c r="BS312" s="539"/>
      <c r="BT312" s="175"/>
      <c r="BU312" s="176"/>
      <c r="BV312" s="172"/>
      <c r="BW312" s="169"/>
      <c r="BX312" s="169"/>
      <c r="BY312" s="549">
        <f t="shared" si="202"/>
        <v>0</v>
      </c>
      <c r="BZ312" s="539"/>
      <c r="CA312" s="175"/>
      <c r="CB312" s="176"/>
      <c r="CC312" s="172"/>
      <c r="CD312" s="169"/>
      <c r="CE312" s="169"/>
      <c r="CF312" s="549">
        <f t="shared" si="203"/>
        <v>0</v>
      </c>
      <c r="CG312" s="539"/>
      <c r="CH312" s="175"/>
      <c r="CI312" s="176"/>
      <c r="CJ312" s="172"/>
      <c r="CK312" s="169"/>
      <c r="CL312" s="169"/>
      <c r="CM312" s="549">
        <f t="shared" si="204"/>
        <v>0</v>
      </c>
      <c r="CN312" s="539"/>
      <c r="CO312" s="175"/>
      <c r="CP312" s="176"/>
      <c r="CQ312" s="172"/>
      <c r="CR312" s="169"/>
      <c r="CS312" s="169"/>
      <c r="CT312" s="549">
        <f t="shared" si="205"/>
        <v>0</v>
      </c>
      <c r="CU312" s="539"/>
      <c r="CV312" s="175"/>
      <c r="CW312" s="176"/>
      <c r="CX312" s="361"/>
      <c r="CY312" s="108"/>
      <c r="CZ312" s="108"/>
      <c r="DA312" s="549">
        <f t="shared" si="206"/>
        <v>0</v>
      </c>
      <c r="DB312" s="539"/>
      <c r="DC312" s="439"/>
      <c r="DD312" s="439"/>
      <c r="DE312" s="108"/>
      <c r="DF312" s="108"/>
      <c r="DG312" s="108"/>
      <c r="DH312" s="549">
        <f t="shared" si="207"/>
        <v>0</v>
      </c>
      <c r="DI312" s="539"/>
      <c r="DJ312" s="439"/>
      <c r="DK312" s="440"/>
      <c r="DL312" s="555">
        <f t="shared" ca="1" si="226"/>
        <v>0</v>
      </c>
      <c r="DM312" s="539">
        <f>DN312*Довідники!$H$2</f>
        <v>0</v>
      </c>
      <c r="DN312" s="549">
        <f t="shared" si="208"/>
        <v>0</v>
      </c>
      <c r="DO312" s="541" t="str">
        <f t="shared" si="209"/>
        <v xml:space="preserve"> </v>
      </c>
      <c r="DP312" s="556" t="str">
        <f>IF(OR(DO312&lt;Довідники!$J$3, DO312&gt;Довідники!$K$3), "!", "")</f>
        <v>!</v>
      </c>
      <c r="DQ312" s="557"/>
      <c r="DR312" s="558" t="str">
        <f t="shared" si="210"/>
        <v/>
      </c>
      <c r="DS312" s="528"/>
      <c r="DT312" s="555"/>
      <c r="DU312" s="539"/>
      <c r="DV312" s="539"/>
      <c r="DW312" s="540"/>
      <c r="DX312" s="557"/>
      <c r="DY312" s="568"/>
      <c r="DZ312" s="569"/>
      <c r="EA312" s="570"/>
      <c r="ED312" s="91" t="e">
        <f t="shared" ca="1" si="216"/>
        <v>#NAME?</v>
      </c>
      <c r="EE312" s="91" t="e">
        <f t="shared" ca="1" si="217"/>
        <v>#NAME?</v>
      </c>
      <c r="EF312" s="91" t="e">
        <f t="shared" ca="1" si="218"/>
        <v>#NAME?</v>
      </c>
      <c r="EG312" s="91" t="e">
        <f t="shared" ca="1" si="219"/>
        <v>#NAME?</v>
      </c>
      <c r="EH312" s="91" t="e">
        <f t="shared" ca="1" si="220"/>
        <v>#NAME?</v>
      </c>
      <c r="EI312" s="91" t="e">
        <f t="shared" ca="1" si="221"/>
        <v>#NAME?</v>
      </c>
      <c r="EJ312" s="91" t="e">
        <f t="shared" ca="1" si="222"/>
        <v>#NAME?</v>
      </c>
      <c r="EL312" s="207" t="str">
        <f t="shared" ca="1" si="227"/>
        <v/>
      </c>
      <c r="EM312" s="91" t="str">
        <f t="shared" si="223"/>
        <v/>
      </c>
      <c r="EN312" s="91" t="str" cm="1">
        <f t="array" ref="EN312">IF(OR(SUM(ISTEXT(R312:T312)*1,ISNUMBER(W312:X312)*1)&gt;0,SUM(ISTEXT(Y312:AA312)*1,ISNUMBER(AD312:AE312)*1)&gt;0,SUM(ISTEXT(AF312:AH312)*1,ISNUMBER(AK312:AL312)*1)&gt;0,SUM(ISTEXT(AM312:AO312)*1,ISNUMBER(AR312:AS312)*1)&gt;0,SUM(ISTEXT(AT312:AV312)*1,ISNUMBER(AY312:AZ312)*1)&gt;0,SUM(ISTEXT(BA312:BC312)*1,ISNUMBER(BF312:BG312)*1)&gt;0,SUM(ISTEXT(BH312:BJ312)*1,ISNUMBER(BM312:BN312)*1)&gt;0,SUM(ISTEXT(BO312:BQ312)*1,ISNUMBER(BT312:BU312)*1)&gt;0,SUM(ISTEXT(BV312:BX312)*1,ISNUMBER(CA312:CB312)*1)&gt;0,SUM(ISTEXT(CC312:CE312)*1,ISNUMBER(CH312:CI312)*1)&gt;0,SUM(ISTEXT(CJ312:CL312)*1,ISNUMBER(CO312:CP312)*1)&gt;0,SUM(ISTEXT(CQ312:CS312)*1,ISNUMBER(CV312:CW312)*1)&gt;0),"!","")</f>
        <v/>
      </c>
      <c r="EO312" s="91" t="e">
        <f t="shared" ca="1" si="224"/>
        <v>#NAME?</v>
      </c>
      <c r="EP312" s="74" t="e">
        <f t="shared" ca="1" si="225"/>
        <v>#NAME?</v>
      </c>
    </row>
    <row r="313" spans="1:146" hidden="1" x14ac:dyDescent="0.2">
      <c r="A313" s="528" t="e">
        <f ca="1">IF(AND(TRIM($B313)&lt;&gt;"",$E313&lt;&gt;"",$EP313=""),MAX($A$216:A312)+1,"")</f>
        <v>#NAME?</v>
      </c>
      <c r="B313" s="312"/>
      <c r="C313" s="531" t="str">
        <f>IF(ISBLANK(D313)=FALSE,VLOOKUP(D313,Довідники!$B$2:$C$45,2,FALSE),"")</f>
        <v/>
      </c>
      <c r="D313" s="410"/>
      <c r="E313" s="313"/>
      <c r="F313" s="538" t="str">
        <f>_xlfn.CONCAT(IF($X313=Довідники!$E$4,$R$4&amp;",",""),IF($AE313=Довідники!$E$4,$Y$4&amp;",",""),IF($AL313=Довідники!$E$4,$AF$4&amp;",",""),IF($AS313=Довідники!$E$4,$AM$4&amp;",",""),IF($AZ313=Довідники!$E$4,$AT$4&amp;",",""),IF($BG313=Довідники!$E$4,$BA$4&amp;",",""),IF($BN313=Довідники!$E$4,$BH$4&amp;",",""),IF($BU313=Довідники!$E$4,$BO$4&amp;",",""),IF($CB313=Довідники!$E$4,$BV$4&amp;",",""),IF($CI313=Довідники!$E$4,$CC$4&amp;",",""),IF($CP313=Довідники!$E$4,$CJ$4&amp;",",""),IF($CW313=Довідники!$E$4,$CQ$4&amp;",",""),IF($DD313=Довідники!$E$4,$CX$4&amp;",",""),IF($DK313=Довідники!$E$4,$DE$4&amp;",",""))</f>
        <v/>
      </c>
      <c r="G313" s="538" t="str">
        <f>_xlfn.CONCAT(IF($X313=Довідники!$E$3,$R$4&amp;",",""),IF($X313=Довідники!$E$5,$R$4&amp;"*,",""),IF($AE313=Довідники!$E$3,$Y$4&amp;",",""),IF($AE313=Довідники!$E$5,$Y$4&amp;"*,",""),IF($AL313=Довідники!$E$3,$AF$4&amp;",",""),IF($AL313=Довідники!$E$5,$AF$4&amp;"*,",""),IF($AS313=Довідники!$E$3,$AM$4&amp;",",""),IF($AS313=Довідники!$E$5,$AM$4&amp;"*,",""),IF($AZ313=Довідники!$E$3,$AT$4&amp;",",""),IF($AZ313=Довідники!$E$5,$AT$4&amp;"*,",""),IF($BG313=Довідники!$E$3,$BA$4&amp;",",""),IF($BG313=Довідники!$E$5,$BA$4&amp;"*,",""),IF($BN313=Довідники!$E$3,$BH$4&amp;",",""),IF($BN313=Довідники!$E$5,$BH$4&amp;"*,",""),IF($BU313=Довідники!$E$3,$BO$4&amp;",",""),IF($BU313=Довідники!$E$5,$BO$4&amp;"*,",""),IF($CB313=Довідники!$E$3,$BV$4&amp;",",""),IF($CB313=Довідники!$E$5,$BV$4&amp;"*,",""),IF($CI313=Довідники!$E$3,$CC$4&amp;",",""),IF($CI313=Довідники!$E$5,$CC$4&amp;"*,",""),IF($CP313=Довідники!$E$3,$CJ$4&amp;",",""),IF($CP313=Довідники!$E$5,$CJ$4&amp;"*,",""),IF($CW313=Довідники!$E$3,$CQ$4&amp;",",""),IF($CW313=Довідники!$E$5,$CQ$4&amp;"*,",""),IF($DD313=Довідники!$E$3,$CX$4&amp;",",""),IF($DD313=Довідники!$E$5,$CX$4&amp;"*,",""),IF($DK313=Довідники!$E$3,$DE$4&amp;",",""),IF($DK313=Довідники!$E$5,$DE$4&amp;"*,",""))</f>
        <v/>
      </c>
      <c r="H313" s="538" t="str">
        <f>_xlfn.CONCAT(IF($W313=Довідники!$N$4,$R$4&amp;",",""),IF($AD313=Довідники!$N$4,$Y$4&amp;",",""),IF($AK313=Довідники!$N$4,$AF$4&amp;",",""),IF($AR313=Довідники!$N$4,$AM$4&amp;",",""),IF($AY313=Довідники!$N$4,$AT$4&amp;",",""),IF($BF313=Довідники!$N$4,$BA$4&amp;",",""),IF($BM313=Довідники!$N$4,$BH$4&amp;",",""),IF($BT313=Довідники!$N$4,$BO$4&amp;",",""),IF($CA313=Довідники!$N$4,$BV$4&amp;",",""),IF($CH313=Довідники!$N$4,$CC$4&amp;",",""),IF($CO313=Довідники!$N$4,$CJ$4&amp;",",""),IF($CV313=Довідники!$N$4,$CQ$4&amp;",",""),IF($DC313=Довідники!$N$4,$CX$4&amp;",",""),IF($DJ313=Довідники!$N$4,$DE$4&amp;",",""))</f>
        <v/>
      </c>
      <c r="I313" s="538" t="str">
        <f>_xlfn.CONCAT(IF($W313=Довідники!$N$3,$R$4&amp;",",""),IF($AD313=Довідники!$N$3,$Y$4&amp;",",""),IF($AK313=Довідники!$N$3,$AF$4&amp;",",""),IF($AR313=Довідники!$N$3,$AM$4&amp;",",""),IF($AY313=Довідники!$N$3,$AT$4&amp;",",""),IF($BF313=Довідники!$N$3,$BA$4&amp;",",""),IF($BM313=Довідники!$N$3,$BH$4&amp;",",""),IF($BT313=Довідники!$N$3,$BO$4&amp;",",""),IF($CA313=Довідники!$N$3,$BV$4&amp;",",""),IF($CH313=Довідники!$N$3,$CC$4&amp;",",""),IF($CO313=Довідники!$N$3,$CJ$4&amp;",",""),IF($CV313=Довідники!$N$3,$CQ$4&amp;",",""),IF($DC313=Довідники!$N$3,$CX$4&amp;",",""),IF($DJ313=Довідники!$N$3,$DE$4&amp;",",""))</f>
        <v/>
      </c>
      <c r="J313" s="538"/>
      <c r="K313" s="538"/>
      <c r="L313" s="538">
        <f t="shared" ca="1" si="211"/>
        <v>0</v>
      </c>
      <c r="M313" s="539">
        <f t="shared" ca="1" si="212"/>
        <v>0</v>
      </c>
      <c r="N313" s="539">
        <f t="shared" ca="1" si="213"/>
        <v>0</v>
      </c>
      <c r="O313" s="540">
        <f t="shared" ca="1" si="214"/>
        <v>0</v>
      </c>
      <c r="P313" s="541" t="str">
        <f t="shared" si="215"/>
        <v/>
      </c>
      <c r="Q313" s="542" t="str">
        <f>IF(IF(TRIM(P313)="",FALSE,OR($P313&lt;Довідники!$J$8,$P313&gt;Довідники!$K$8)),"!","")</f>
        <v/>
      </c>
      <c r="R313" s="172"/>
      <c r="S313" s="169"/>
      <c r="T313" s="169"/>
      <c r="U313" s="549">
        <f t="shared" si="194"/>
        <v>0</v>
      </c>
      <c r="V313" s="539"/>
      <c r="W313" s="175"/>
      <c r="X313" s="176"/>
      <c r="Y313" s="172"/>
      <c r="Z313" s="169"/>
      <c r="AA313" s="169"/>
      <c r="AB313" s="549">
        <f t="shared" si="195"/>
        <v>0</v>
      </c>
      <c r="AC313" s="539"/>
      <c r="AD313" s="175"/>
      <c r="AE313" s="176"/>
      <c r="AF313" s="172"/>
      <c r="AG313" s="169"/>
      <c r="AH313" s="169"/>
      <c r="AI313" s="549">
        <f t="shared" si="196"/>
        <v>0</v>
      </c>
      <c r="AJ313" s="539"/>
      <c r="AK313" s="175"/>
      <c r="AL313" s="176"/>
      <c r="AM313" s="172"/>
      <c r="AN313" s="169"/>
      <c r="AO313" s="169"/>
      <c r="AP313" s="549">
        <f t="shared" si="197"/>
        <v>0</v>
      </c>
      <c r="AQ313" s="539"/>
      <c r="AR313" s="175"/>
      <c r="AS313" s="176"/>
      <c r="AT313" s="172"/>
      <c r="AU313" s="169"/>
      <c r="AV313" s="169"/>
      <c r="AW313" s="549">
        <f t="shared" si="198"/>
        <v>0</v>
      </c>
      <c r="AX313" s="539"/>
      <c r="AY313" s="175"/>
      <c r="AZ313" s="176"/>
      <c r="BA313" s="172"/>
      <c r="BB313" s="169"/>
      <c r="BC313" s="169"/>
      <c r="BD313" s="549">
        <f t="shared" si="199"/>
        <v>0</v>
      </c>
      <c r="BE313" s="539"/>
      <c r="BF313" s="175"/>
      <c r="BG313" s="176"/>
      <c r="BH313" s="172"/>
      <c r="BI313" s="169"/>
      <c r="BJ313" s="169"/>
      <c r="BK313" s="549">
        <f t="shared" si="200"/>
        <v>0</v>
      </c>
      <c r="BL313" s="539"/>
      <c r="BM313" s="175"/>
      <c r="BN313" s="176"/>
      <c r="BO313" s="172"/>
      <c r="BP313" s="169"/>
      <c r="BQ313" s="169"/>
      <c r="BR313" s="549">
        <f t="shared" si="201"/>
        <v>0</v>
      </c>
      <c r="BS313" s="539"/>
      <c r="BT313" s="175"/>
      <c r="BU313" s="176"/>
      <c r="BV313" s="172"/>
      <c r="BW313" s="169"/>
      <c r="BX313" s="169"/>
      <c r="BY313" s="549">
        <f t="shared" si="202"/>
        <v>0</v>
      </c>
      <c r="BZ313" s="539"/>
      <c r="CA313" s="175"/>
      <c r="CB313" s="176"/>
      <c r="CC313" s="172"/>
      <c r="CD313" s="169"/>
      <c r="CE313" s="169"/>
      <c r="CF313" s="549">
        <f t="shared" si="203"/>
        <v>0</v>
      </c>
      <c r="CG313" s="539"/>
      <c r="CH313" s="175"/>
      <c r="CI313" s="176"/>
      <c r="CJ313" s="172"/>
      <c r="CK313" s="169"/>
      <c r="CL313" s="169"/>
      <c r="CM313" s="549">
        <f t="shared" si="204"/>
        <v>0</v>
      </c>
      <c r="CN313" s="539"/>
      <c r="CO313" s="175"/>
      <c r="CP313" s="176"/>
      <c r="CQ313" s="172"/>
      <c r="CR313" s="169"/>
      <c r="CS313" s="169"/>
      <c r="CT313" s="549">
        <f t="shared" si="205"/>
        <v>0</v>
      </c>
      <c r="CU313" s="539"/>
      <c r="CV313" s="175"/>
      <c r="CW313" s="176"/>
      <c r="CX313" s="361"/>
      <c r="CY313" s="108"/>
      <c r="CZ313" s="108"/>
      <c r="DA313" s="549">
        <f t="shared" si="206"/>
        <v>0</v>
      </c>
      <c r="DB313" s="539"/>
      <c r="DC313" s="439"/>
      <c r="DD313" s="439"/>
      <c r="DE313" s="108"/>
      <c r="DF313" s="108"/>
      <c r="DG313" s="108"/>
      <c r="DH313" s="549">
        <f t="shared" si="207"/>
        <v>0</v>
      </c>
      <c r="DI313" s="539"/>
      <c r="DJ313" s="439"/>
      <c r="DK313" s="440"/>
      <c r="DL313" s="555">
        <f t="shared" ca="1" si="226"/>
        <v>0</v>
      </c>
      <c r="DM313" s="539">
        <f>DN313*Довідники!$H$2</f>
        <v>0</v>
      </c>
      <c r="DN313" s="549">
        <f t="shared" si="208"/>
        <v>0</v>
      </c>
      <c r="DO313" s="541" t="str">
        <f t="shared" si="209"/>
        <v xml:space="preserve"> </v>
      </c>
      <c r="DP313" s="556" t="str">
        <f>IF(OR(DO313&lt;Довідники!$J$3, DO313&gt;Довідники!$K$3), "!", "")</f>
        <v>!</v>
      </c>
      <c r="DQ313" s="557"/>
      <c r="DR313" s="558" t="str">
        <f t="shared" si="210"/>
        <v/>
      </c>
      <c r="DS313" s="528"/>
      <c r="DT313" s="555"/>
      <c r="DU313" s="539"/>
      <c r="DV313" s="539"/>
      <c r="DW313" s="540"/>
      <c r="DX313" s="557"/>
      <c r="DY313" s="568"/>
      <c r="DZ313" s="569"/>
      <c r="EA313" s="570"/>
      <c r="ED313" s="91" t="e">
        <f t="shared" ca="1" si="216"/>
        <v>#NAME?</v>
      </c>
      <c r="EE313" s="91" t="e">
        <f t="shared" ca="1" si="217"/>
        <v>#NAME?</v>
      </c>
      <c r="EF313" s="91" t="e">
        <f t="shared" ca="1" si="218"/>
        <v>#NAME?</v>
      </c>
      <c r="EG313" s="91" t="e">
        <f t="shared" ca="1" si="219"/>
        <v>#NAME?</v>
      </c>
      <c r="EH313" s="91" t="e">
        <f t="shared" ca="1" si="220"/>
        <v>#NAME?</v>
      </c>
      <c r="EI313" s="91" t="e">
        <f t="shared" ca="1" si="221"/>
        <v>#NAME?</v>
      </c>
      <c r="EJ313" s="91" t="e">
        <f t="shared" ca="1" si="222"/>
        <v>#NAME?</v>
      </c>
      <c r="EL313" s="207" t="str">
        <f t="shared" ca="1" si="227"/>
        <v/>
      </c>
      <c r="EM313" s="91" t="str">
        <f t="shared" si="223"/>
        <v/>
      </c>
      <c r="EN313" s="91" t="str" cm="1">
        <f t="array" ref="EN313">IF(OR(SUM(ISTEXT(R313:T313)*1,ISNUMBER(W313:X313)*1)&gt;0,SUM(ISTEXT(Y313:AA313)*1,ISNUMBER(AD313:AE313)*1)&gt;0,SUM(ISTEXT(AF313:AH313)*1,ISNUMBER(AK313:AL313)*1)&gt;0,SUM(ISTEXT(AM313:AO313)*1,ISNUMBER(AR313:AS313)*1)&gt;0,SUM(ISTEXT(AT313:AV313)*1,ISNUMBER(AY313:AZ313)*1)&gt;0,SUM(ISTEXT(BA313:BC313)*1,ISNUMBER(BF313:BG313)*1)&gt;0,SUM(ISTEXT(BH313:BJ313)*1,ISNUMBER(BM313:BN313)*1)&gt;0,SUM(ISTEXT(BO313:BQ313)*1,ISNUMBER(BT313:BU313)*1)&gt;0,SUM(ISTEXT(BV313:BX313)*1,ISNUMBER(CA313:CB313)*1)&gt;0,SUM(ISTEXT(CC313:CE313)*1,ISNUMBER(CH313:CI313)*1)&gt;0,SUM(ISTEXT(CJ313:CL313)*1,ISNUMBER(CO313:CP313)*1)&gt;0,SUM(ISTEXT(CQ313:CS313)*1,ISNUMBER(CV313:CW313)*1)&gt;0),"!","")</f>
        <v/>
      </c>
      <c r="EO313" s="91" t="e">
        <f t="shared" ca="1" si="224"/>
        <v>#NAME?</v>
      </c>
      <c r="EP313" s="74" t="e">
        <f t="shared" ca="1" si="225"/>
        <v>#NAME?</v>
      </c>
    </row>
    <row r="314" spans="1:146" hidden="1" x14ac:dyDescent="0.2">
      <c r="A314" s="528" t="e">
        <f ca="1">IF(AND(TRIM($B314)&lt;&gt;"",$E314&lt;&gt;"",$EP314=""),MAX($A$216:A313)+1,"")</f>
        <v>#NAME?</v>
      </c>
      <c r="B314" s="312"/>
      <c r="C314" s="531" t="str">
        <f>IF(ISBLANK(D314)=FALSE,VLOOKUP(D314,Довідники!$B$2:$C$45,2,FALSE),"")</f>
        <v/>
      </c>
      <c r="D314" s="410"/>
      <c r="E314" s="313"/>
      <c r="F314" s="538" t="str">
        <f>_xlfn.CONCAT(IF($X314=Довідники!$E$4,$R$4&amp;",",""),IF($AE314=Довідники!$E$4,$Y$4&amp;",",""),IF($AL314=Довідники!$E$4,$AF$4&amp;",",""),IF($AS314=Довідники!$E$4,$AM$4&amp;",",""),IF($AZ314=Довідники!$E$4,$AT$4&amp;",",""),IF($BG314=Довідники!$E$4,$BA$4&amp;",",""),IF($BN314=Довідники!$E$4,$BH$4&amp;",",""),IF($BU314=Довідники!$E$4,$BO$4&amp;",",""),IF($CB314=Довідники!$E$4,$BV$4&amp;",",""),IF($CI314=Довідники!$E$4,$CC$4&amp;",",""),IF($CP314=Довідники!$E$4,$CJ$4&amp;",",""),IF($CW314=Довідники!$E$4,$CQ$4&amp;",",""),IF($DD314=Довідники!$E$4,$CX$4&amp;",",""),IF($DK314=Довідники!$E$4,$DE$4&amp;",",""))</f>
        <v/>
      </c>
      <c r="G314" s="538" t="str">
        <f>_xlfn.CONCAT(IF($X314=Довідники!$E$3,$R$4&amp;",",""),IF($X314=Довідники!$E$5,$R$4&amp;"*,",""),IF($AE314=Довідники!$E$3,$Y$4&amp;",",""),IF($AE314=Довідники!$E$5,$Y$4&amp;"*,",""),IF($AL314=Довідники!$E$3,$AF$4&amp;",",""),IF($AL314=Довідники!$E$5,$AF$4&amp;"*,",""),IF($AS314=Довідники!$E$3,$AM$4&amp;",",""),IF($AS314=Довідники!$E$5,$AM$4&amp;"*,",""),IF($AZ314=Довідники!$E$3,$AT$4&amp;",",""),IF($AZ314=Довідники!$E$5,$AT$4&amp;"*,",""),IF($BG314=Довідники!$E$3,$BA$4&amp;",",""),IF($BG314=Довідники!$E$5,$BA$4&amp;"*,",""),IF($BN314=Довідники!$E$3,$BH$4&amp;",",""),IF($BN314=Довідники!$E$5,$BH$4&amp;"*,",""),IF($BU314=Довідники!$E$3,$BO$4&amp;",",""),IF($BU314=Довідники!$E$5,$BO$4&amp;"*,",""),IF($CB314=Довідники!$E$3,$BV$4&amp;",",""),IF($CB314=Довідники!$E$5,$BV$4&amp;"*,",""),IF($CI314=Довідники!$E$3,$CC$4&amp;",",""),IF($CI314=Довідники!$E$5,$CC$4&amp;"*,",""),IF($CP314=Довідники!$E$3,$CJ$4&amp;",",""),IF($CP314=Довідники!$E$5,$CJ$4&amp;"*,",""),IF($CW314=Довідники!$E$3,$CQ$4&amp;",",""),IF($CW314=Довідники!$E$5,$CQ$4&amp;"*,",""),IF($DD314=Довідники!$E$3,$CX$4&amp;",",""),IF($DD314=Довідники!$E$5,$CX$4&amp;"*,",""),IF($DK314=Довідники!$E$3,$DE$4&amp;",",""),IF($DK314=Довідники!$E$5,$DE$4&amp;"*,",""))</f>
        <v/>
      </c>
      <c r="H314" s="538" t="str">
        <f>_xlfn.CONCAT(IF($W314=Довідники!$N$4,$R$4&amp;",",""),IF($AD314=Довідники!$N$4,$Y$4&amp;",",""),IF($AK314=Довідники!$N$4,$AF$4&amp;",",""),IF($AR314=Довідники!$N$4,$AM$4&amp;",",""),IF($AY314=Довідники!$N$4,$AT$4&amp;",",""),IF($BF314=Довідники!$N$4,$BA$4&amp;",",""),IF($BM314=Довідники!$N$4,$BH$4&amp;",",""),IF($BT314=Довідники!$N$4,$BO$4&amp;",",""),IF($CA314=Довідники!$N$4,$BV$4&amp;",",""),IF($CH314=Довідники!$N$4,$CC$4&amp;",",""),IF($CO314=Довідники!$N$4,$CJ$4&amp;",",""),IF($CV314=Довідники!$N$4,$CQ$4&amp;",",""),IF($DC314=Довідники!$N$4,$CX$4&amp;",",""),IF($DJ314=Довідники!$N$4,$DE$4&amp;",",""))</f>
        <v/>
      </c>
      <c r="I314" s="538" t="str">
        <f>_xlfn.CONCAT(IF($W314=Довідники!$N$3,$R$4&amp;",",""),IF($AD314=Довідники!$N$3,$Y$4&amp;",",""),IF($AK314=Довідники!$N$3,$AF$4&amp;",",""),IF($AR314=Довідники!$N$3,$AM$4&amp;",",""),IF($AY314=Довідники!$N$3,$AT$4&amp;",",""),IF($BF314=Довідники!$N$3,$BA$4&amp;",",""),IF($BM314=Довідники!$N$3,$BH$4&amp;",",""),IF($BT314=Довідники!$N$3,$BO$4&amp;",",""),IF($CA314=Довідники!$N$3,$BV$4&amp;",",""),IF($CH314=Довідники!$N$3,$CC$4&amp;",",""),IF($CO314=Довідники!$N$3,$CJ$4&amp;",",""),IF($CV314=Довідники!$N$3,$CQ$4&amp;",",""),IF($DC314=Довідники!$N$3,$CX$4&amp;",",""),IF($DJ314=Довідники!$N$3,$DE$4&amp;",",""))</f>
        <v/>
      </c>
      <c r="J314" s="538"/>
      <c r="K314" s="538"/>
      <c r="L314" s="538">
        <f t="shared" ca="1" si="211"/>
        <v>0</v>
      </c>
      <c r="M314" s="539">
        <f t="shared" ca="1" si="212"/>
        <v>0</v>
      </c>
      <c r="N314" s="539">
        <f t="shared" ca="1" si="213"/>
        <v>0</v>
      </c>
      <c r="O314" s="540">
        <f t="shared" ca="1" si="214"/>
        <v>0</v>
      </c>
      <c r="P314" s="541" t="str">
        <f t="shared" si="215"/>
        <v/>
      </c>
      <c r="Q314" s="542" t="str">
        <f>IF(IF(TRIM(P314)="",FALSE,OR($P314&lt;Довідники!$J$8,$P314&gt;Довідники!$K$8)),"!","")</f>
        <v/>
      </c>
      <c r="R314" s="172"/>
      <c r="S314" s="169"/>
      <c r="T314" s="169"/>
      <c r="U314" s="549">
        <f t="shared" si="194"/>
        <v>0</v>
      </c>
      <c r="V314" s="539"/>
      <c r="W314" s="175"/>
      <c r="X314" s="176"/>
      <c r="Y314" s="172"/>
      <c r="Z314" s="169"/>
      <c r="AA314" s="169"/>
      <c r="AB314" s="549">
        <f t="shared" si="195"/>
        <v>0</v>
      </c>
      <c r="AC314" s="539"/>
      <c r="AD314" s="175"/>
      <c r="AE314" s="176"/>
      <c r="AF314" s="172"/>
      <c r="AG314" s="169"/>
      <c r="AH314" s="169"/>
      <c r="AI314" s="549">
        <f t="shared" si="196"/>
        <v>0</v>
      </c>
      <c r="AJ314" s="539"/>
      <c r="AK314" s="175"/>
      <c r="AL314" s="176"/>
      <c r="AM314" s="172"/>
      <c r="AN314" s="169"/>
      <c r="AO314" s="169"/>
      <c r="AP314" s="549">
        <f t="shared" si="197"/>
        <v>0</v>
      </c>
      <c r="AQ314" s="539"/>
      <c r="AR314" s="175"/>
      <c r="AS314" s="176"/>
      <c r="AT314" s="172"/>
      <c r="AU314" s="169"/>
      <c r="AV314" s="169"/>
      <c r="AW314" s="549">
        <f t="shared" si="198"/>
        <v>0</v>
      </c>
      <c r="AX314" s="539"/>
      <c r="AY314" s="175"/>
      <c r="AZ314" s="176"/>
      <c r="BA314" s="172"/>
      <c r="BB314" s="169"/>
      <c r="BC314" s="169"/>
      <c r="BD314" s="549">
        <f t="shared" si="199"/>
        <v>0</v>
      </c>
      <c r="BE314" s="539"/>
      <c r="BF314" s="175"/>
      <c r="BG314" s="176"/>
      <c r="BH314" s="172"/>
      <c r="BI314" s="169"/>
      <c r="BJ314" s="169"/>
      <c r="BK314" s="549">
        <f t="shared" si="200"/>
        <v>0</v>
      </c>
      <c r="BL314" s="539"/>
      <c r="BM314" s="175"/>
      <c r="BN314" s="176"/>
      <c r="BO314" s="172"/>
      <c r="BP314" s="169"/>
      <c r="BQ314" s="169"/>
      <c r="BR314" s="549">
        <f t="shared" si="201"/>
        <v>0</v>
      </c>
      <c r="BS314" s="539"/>
      <c r="BT314" s="175"/>
      <c r="BU314" s="176"/>
      <c r="BV314" s="172"/>
      <c r="BW314" s="169"/>
      <c r="BX314" s="169"/>
      <c r="BY314" s="549">
        <f t="shared" si="202"/>
        <v>0</v>
      </c>
      <c r="BZ314" s="539"/>
      <c r="CA314" s="175"/>
      <c r="CB314" s="176"/>
      <c r="CC314" s="172"/>
      <c r="CD314" s="169"/>
      <c r="CE314" s="169"/>
      <c r="CF314" s="549">
        <f t="shared" si="203"/>
        <v>0</v>
      </c>
      <c r="CG314" s="539"/>
      <c r="CH314" s="175"/>
      <c r="CI314" s="176"/>
      <c r="CJ314" s="172"/>
      <c r="CK314" s="169"/>
      <c r="CL314" s="169"/>
      <c r="CM314" s="549">
        <f t="shared" si="204"/>
        <v>0</v>
      </c>
      <c r="CN314" s="539"/>
      <c r="CO314" s="175"/>
      <c r="CP314" s="176"/>
      <c r="CQ314" s="172"/>
      <c r="CR314" s="169"/>
      <c r="CS314" s="169"/>
      <c r="CT314" s="549">
        <f t="shared" si="205"/>
        <v>0</v>
      </c>
      <c r="CU314" s="539"/>
      <c r="CV314" s="175"/>
      <c r="CW314" s="176"/>
      <c r="CX314" s="361"/>
      <c r="CY314" s="108"/>
      <c r="CZ314" s="108"/>
      <c r="DA314" s="549">
        <f t="shared" si="206"/>
        <v>0</v>
      </c>
      <c r="DB314" s="539"/>
      <c r="DC314" s="439"/>
      <c r="DD314" s="439"/>
      <c r="DE314" s="108"/>
      <c r="DF314" s="108"/>
      <c r="DG314" s="108"/>
      <c r="DH314" s="549">
        <f t="shared" si="207"/>
        <v>0</v>
      </c>
      <c r="DI314" s="539"/>
      <c r="DJ314" s="439"/>
      <c r="DK314" s="440"/>
      <c r="DL314" s="555">
        <f t="shared" ca="1" si="226"/>
        <v>0</v>
      </c>
      <c r="DM314" s="539">
        <f>DN314*Довідники!$H$2</f>
        <v>0</v>
      </c>
      <c r="DN314" s="549">
        <f t="shared" si="208"/>
        <v>0</v>
      </c>
      <c r="DO314" s="541" t="str">
        <f t="shared" si="209"/>
        <v xml:space="preserve"> </v>
      </c>
      <c r="DP314" s="556" t="str">
        <f>IF(OR(DO314&lt;Довідники!$J$3, DO314&gt;Довідники!$K$3), "!", "")</f>
        <v>!</v>
      </c>
      <c r="DQ314" s="557"/>
      <c r="DR314" s="558" t="str">
        <f t="shared" si="210"/>
        <v/>
      </c>
      <c r="DS314" s="528"/>
      <c r="DT314" s="555"/>
      <c r="DU314" s="539"/>
      <c r="DV314" s="539"/>
      <c r="DW314" s="540"/>
      <c r="DX314" s="557"/>
      <c r="DY314" s="568"/>
      <c r="DZ314" s="569"/>
      <c r="EA314" s="570"/>
      <c r="ED314" s="91" t="e">
        <f t="shared" ca="1" si="216"/>
        <v>#NAME?</v>
      </c>
      <c r="EE314" s="91" t="e">
        <f t="shared" ca="1" si="217"/>
        <v>#NAME?</v>
      </c>
      <c r="EF314" s="91" t="e">
        <f t="shared" ca="1" si="218"/>
        <v>#NAME?</v>
      </c>
      <c r="EG314" s="91" t="e">
        <f t="shared" ca="1" si="219"/>
        <v>#NAME?</v>
      </c>
      <c r="EH314" s="91" t="e">
        <f t="shared" ca="1" si="220"/>
        <v>#NAME?</v>
      </c>
      <c r="EI314" s="91" t="e">
        <f t="shared" ca="1" si="221"/>
        <v>#NAME?</v>
      </c>
      <c r="EJ314" s="91" t="e">
        <f t="shared" ca="1" si="222"/>
        <v>#NAME?</v>
      </c>
      <c r="EL314" s="207" t="str">
        <f t="shared" ca="1" si="227"/>
        <v/>
      </c>
      <c r="EM314" s="91" t="str">
        <f t="shared" si="223"/>
        <v/>
      </c>
      <c r="EN314" s="91" t="str" cm="1">
        <f t="array" ref="EN314">IF(OR(SUM(ISTEXT(R314:T314)*1,ISNUMBER(W314:X314)*1)&gt;0,SUM(ISTEXT(Y314:AA314)*1,ISNUMBER(AD314:AE314)*1)&gt;0,SUM(ISTEXT(AF314:AH314)*1,ISNUMBER(AK314:AL314)*1)&gt;0,SUM(ISTEXT(AM314:AO314)*1,ISNUMBER(AR314:AS314)*1)&gt;0,SUM(ISTEXT(AT314:AV314)*1,ISNUMBER(AY314:AZ314)*1)&gt;0,SUM(ISTEXT(BA314:BC314)*1,ISNUMBER(BF314:BG314)*1)&gt;0,SUM(ISTEXT(BH314:BJ314)*1,ISNUMBER(BM314:BN314)*1)&gt;0,SUM(ISTEXT(BO314:BQ314)*1,ISNUMBER(BT314:BU314)*1)&gt;0,SUM(ISTEXT(BV314:BX314)*1,ISNUMBER(CA314:CB314)*1)&gt;0,SUM(ISTEXT(CC314:CE314)*1,ISNUMBER(CH314:CI314)*1)&gt;0,SUM(ISTEXT(CJ314:CL314)*1,ISNUMBER(CO314:CP314)*1)&gt;0,SUM(ISTEXT(CQ314:CS314)*1,ISNUMBER(CV314:CW314)*1)&gt;0),"!","")</f>
        <v/>
      </c>
      <c r="EO314" s="91" t="e">
        <f t="shared" ca="1" si="224"/>
        <v>#NAME?</v>
      </c>
      <c r="EP314" s="74" t="e">
        <f t="shared" ca="1" si="225"/>
        <v>#NAME?</v>
      </c>
    </row>
    <row r="315" spans="1:146" ht="13.5" hidden="1" thickBot="1" x14ac:dyDescent="0.25">
      <c r="A315" s="529" t="e">
        <f ca="1">IF(AND(TRIM($B315)&lt;&gt;"",$E315&lt;&gt;"",$EP315=""),MAX($A$216:A314)+1,"")</f>
        <v>#NAME?</v>
      </c>
      <c r="B315" s="314"/>
      <c r="C315" s="532" t="str">
        <f>IF(ISBLANK(D315)=FALSE,VLOOKUP(D315,Довідники!$B$2:$C$45,2,FALSE),"")</f>
        <v/>
      </c>
      <c r="D315" s="411"/>
      <c r="E315" s="315"/>
      <c r="F315" s="543" t="str">
        <f>_xlfn.CONCAT(IF($X315=Довідники!$E$4,$R$4&amp;",",""),IF($AE315=Довідники!$E$4,$Y$4&amp;",",""),IF($AL315=Довідники!$E$4,$AF$4&amp;",",""),IF($AS315=Довідники!$E$4,$AM$4&amp;",",""),IF($AZ315=Довідники!$E$4,$AT$4&amp;",",""),IF($BG315=Довідники!$E$4,$BA$4&amp;",",""),IF($BN315=Довідники!$E$4,$BH$4&amp;",",""),IF($BU315=Довідники!$E$4,$BO$4&amp;",",""),IF($CB315=Довідники!$E$4,$BV$4&amp;",",""),IF($CI315=Довідники!$E$4,$CC$4&amp;",",""),IF($CP315=Довідники!$E$4,$CJ$4&amp;",",""),IF($CW315=Довідники!$E$4,$CQ$4&amp;",",""),IF($DD315=Довідники!$E$4,$CX$4&amp;",",""),IF($DK315=Довідники!$E$4,$DE$4&amp;",",""))</f>
        <v/>
      </c>
      <c r="G315" s="543" t="str">
        <f>_xlfn.CONCAT(IF($X315=Довідники!$E$3,$R$4&amp;",",""),IF($X315=Довідники!$E$5,$R$4&amp;"*,",""),IF($AE315=Довідники!$E$3,$Y$4&amp;",",""),IF($AE315=Довідники!$E$5,$Y$4&amp;"*,",""),IF($AL315=Довідники!$E$3,$AF$4&amp;",",""),IF($AL315=Довідники!$E$5,$AF$4&amp;"*,",""),IF($AS315=Довідники!$E$3,$AM$4&amp;",",""),IF($AS315=Довідники!$E$5,$AM$4&amp;"*,",""),IF($AZ315=Довідники!$E$3,$AT$4&amp;",",""),IF($AZ315=Довідники!$E$5,$AT$4&amp;"*,",""),IF($BG315=Довідники!$E$3,$BA$4&amp;",",""),IF($BG315=Довідники!$E$5,$BA$4&amp;"*,",""),IF($BN315=Довідники!$E$3,$BH$4&amp;",",""),IF($BN315=Довідники!$E$5,$BH$4&amp;"*,",""),IF($BU315=Довідники!$E$3,$BO$4&amp;",",""),IF($BU315=Довідники!$E$5,$BO$4&amp;"*,",""),IF($CB315=Довідники!$E$3,$BV$4&amp;",",""),IF($CB315=Довідники!$E$5,$BV$4&amp;"*,",""),IF($CI315=Довідники!$E$3,$CC$4&amp;",",""),IF($CI315=Довідники!$E$5,$CC$4&amp;"*,",""),IF($CP315=Довідники!$E$3,$CJ$4&amp;",",""),IF($CP315=Довідники!$E$5,$CJ$4&amp;"*,",""),IF($CW315=Довідники!$E$3,$CQ$4&amp;",",""),IF($CW315=Довідники!$E$5,$CQ$4&amp;"*,",""),IF($DD315=Довідники!$E$3,$CX$4&amp;",",""),IF($DD315=Довідники!$E$5,$CX$4&amp;"*,",""),IF($DK315=Довідники!$E$3,$DE$4&amp;",",""),IF($DK315=Довідники!$E$5,$DE$4&amp;"*,",""))</f>
        <v/>
      </c>
      <c r="H315" s="543" t="str">
        <f>_xlfn.CONCAT(IF($W315=Довідники!$N$4,$R$4&amp;",",""),IF($AD315=Довідники!$N$4,$Y$4&amp;",",""),IF($AK315=Довідники!$N$4,$AF$4&amp;",",""),IF($AR315=Довідники!$N$4,$AM$4&amp;",",""),IF($AY315=Довідники!$N$4,$AT$4&amp;",",""),IF($BF315=Довідники!$N$4,$BA$4&amp;",",""),IF($BM315=Довідники!$N$4,$BH$4&amp;",",""),IF($BT315=Довідники!$N$4,$BO$4&amp;",",""),IF($CA315=Довідники!$N$4,$BV$4&amp;",",""),IF($CH315=Довідники!$N$4,$CC$4&amp;",",""),IF($CO315=Довідники!$N$4,$CJ$4&amp;",",""),IF($CV315=Довідники!$N$4,$CQ$4&amp;",",""),IF($DC315=Довідники!$N$4,$CX$4&amp;",",""),IF($DJ315=Довідники!$N$4,$DE$4&amp;",",""))</f>
        <v/>
      </c>
      <c r="I315" s="543" t="str">
        <f>_xlfn.CONCAT(IF($W315=Довідники!$N$3,$R$4&amp;",",""),IF($AD315=Довідники!$N$3,$Y$4&amp;",",""),IF($AK315=Довідники!$N$3,$AF$4&amp;",",""),IF($AR315=Довідники!$N$3,$AM$4&amp;",",""),IF($AY315=Довідники!$N$3,$AT$4&amp;",",""),IF($BF315=Довідники!$N$3,$BA$4&amp;",",""),IF($BM315=Довідники!$N$3,$BH$4&amp;",",""),IF($BT315=Довідники!$N$3,$BO$4&amp;",",""),IF($CA315=Довідники!$N$3,$BV$4&amp;",",""),IF($CH315=Довідники!$N$3,$CC$4&amp;",",""),IF($CO315=Довідники!$N$3,$CJ$4&amp;",",""),IF($CV315=Довідники!$N$3,$CQ$4&amp;",",""),IF($DC315=Довідники!$N$3,$CX$4&amp;",",""),IF($DJ315=Довідники!$N$3,$DE$4&amp;",",""))</f>
        <v/>
      </c>
      <c r="J315" s="543"/>
      <c r="K315" s="543"/>
      <c r="L315" s="543">
        <f t="shared" ca="1" si="211"/>
        <v>0</v>
      </c>
      <c r="M315" s="544">
        <f t="shared" ca="1" si="212"/>
        <v>0</v>
      </c>
      <c r="N315" s="544">
        <f t="shared" ca="1" si="213"/>
        <v>0</v>
      </c>
      <c r="O315" s="545">
        <f t="shared" ca="1" si="214"/>
        <v>0</v>
      </c>
      <c r="P315" s="546" t="str">
        <f t="shared" si="215"/>
        <v/>
      </c>
      <c r="Q315" s="547" t="str">
        <f>IF(IF(TRIM(P315)="",FALSE,OR($P315&lt;Довідники!$J$8,$P315&gt;Довідники!$K$8)),"!","")</f>
        <v/>
      </c>
      <c r="R315" s="289"/>
      <c r="S315" s="288"/>
      <c r="T315" s="288"/>
      <c r="U315" s="550">
        <f t="shared" si="173"/>
        <v>0</v>
      </c>
      <c r="V315" s="544"/>
      <c r="W315" s="291"/>
      <c r="X315" s="2"/>
      <c r="Y315" s="289"/>
      <c r="Z315" s="288"/>
      <c r="AA315" s="288"/>
      <c r="AB315" s="550">
        <f t="shared" si="174"/>
        <v>0</v>
      </c>
      <c r="AC315" s="544"/>
      <c r="AD315" s="291"/>
      <c r="AE315" s="2"/>
      <c r="AF315" s="289"/>
      <c r="AG315" s="288"/>
      <c r="AH315" s="288"/>
      <c r="AI315" s="550">
        <f t="shared" si="175"/>
        <v>0</v>
      </c>
      <c r="AJ315" s="544"/>
      <c r="AK315" s="291"/>
      <c r="AL315" s="2"/>
      <c r="AM315" s="289"/>
      <c r="AN315" s="288"/>
      <c r="AO315" s="288"/>
      <c r="AP315" s="550">
        <f t="shared" si="176"/>
        <v>0</v>
      </c>
      <c r="AQ315" s="544"/>
      <c r="AR315" s="291"/>
      <c r="AS315" s="2"/>
      <c r="AT315" s="289"/>
      <c r="AU315" s="288"/>
      <c r="AV315" s="288"/>
      <c r="AW315" s="550">
        <f t="shared" si="177"/>
        <v>0</v>
      </c>
      <c r="AX315" s="544"/>
      <c r="AY315" s="291"/>
      <c r="AZ315" s="2"/>
      <c r="BA315" s="289"/>
      <c r="BB315" s="288"/>
      <c r="BC315" s="288"/>
      <c r="BD315" s="550">
        <f t="shared" si="178"/>
        <v>0</v>
      </c>
      <c r="BE315" s="544"/>
      <c r="BF315" s="291"/>
      <c r="BG315" s="2"/>
      <c r="BH315" s="289"/>
      <c r="BI315" s="288"/>
      <c r="BJ315" s="288"/>
      <c r="BK315" s="550">
        <f t="shared" si="179"/>
        <v>0</v>
      </c>
      <c r="BL315" s="544"/>
      <c r="BM315" s="291"/>
      <c r="BN315" s="2"/>
      <c r="BO315" s="289"/>
      <c r="BP315" s="288"/>
      <c r="BQ315" s="288"/>
      <c r="BR315" s="550">
        <f t="shared" si="180"/>
        <v>0</v>
      </c>
      <c r="BS315" s="544"/>
      <c r="BT315" s="291"/>
      <c r="BU315" s="2"/>
      <c r="BV315" s="289"/>
      <c r="BW315" s="288"/>
      <c r="BX315" s="288"/>
      <c r="BY315" s="550">
        <f t="shared" si="181"/>
        <v>0</v>
      </c>
      <c r="BZ315" s="544"/>
      <c r="CA315" s="291"/>
      <c r="CB315" s="2"/>
      <c r="CC315" s="289"/>
      <c r="CD315" s="288"/>
      <c r="CE315" s="288"/>
      <c r="CF315" s="550">
        <f t="shared" si="182"/>
        <v>0</v>
      </c>
      <c r="CG315" s="544"/>
      <c r="CH315" s="291"/>
      <c r="CI315" s="2"/>
      <c r="CJ315" s="289"/>
      <c r="CK315" s="288"/>
      <c r="CL315" s="288"/>
      <c r="CM315" s="550">
        <f t="shared" si="183"/>
        <v>0</v>
      </c>
      <c r="CN315" s="544"/>
      <c r="CO315" s="291"/>
      <c r="CP315" s="2"/>
      <c r="CQ315" s="289"/>
      <c r="CR315" s="288"/>
      <c r="CS315" s="288"/>
      <c r="CT315" s="550">
        <f t="shared" si="184"/>
        <v>0</v>
      </c>
      <c r="CU315" s="544"/>
      <c r="CV315" s="291"/>
      <c r="CW315" s="2"/>
      <c r="CX315" s="362"/>
      <c r="CY315" s="290"/>
      <c r="CZ315" s="290"/>
      <c r="DA315" s="550">
        <f t="shared" si="185"/>
        <v>0</v>
      </c>
      <c r="DB315" s="544"/>
      <c r="DC315" s="435"/>
      <c r="DD315" s="435"/>
      <c r="DE315" s="290"/>
      <c r="DF315" s="290"/>
      <c r="DG315" s="290"/>
      <c r="DH315" s="550">
        <f t="shared" si="186"/>
        <v>0</v>
      </c>
      <c r="DI315" s="544"/>
      <c r="DJ315" s="435"/>
      <c r="DK315" s="436"/>
      <c r="DL315" s="559">
        <f t="shared" ca="1" si="226"/>
        <v>0</v>
      </c>
      <c r="DM315" s="544">
        <f>DN315*Довідники!$H$2</f>
        <v>0</v>
      </c>
      <c r="DN315" s="550">
        <f t="shared" si="191"/>
        <v>0</v>
      </c>
      <c r="DO315" s="546" t="str">
        <f t="shared" si="187"/>
        <v xml:space="preserve"> </v>
      </c>
      <c r="DP315" s="560" t="str">
        <f>IF(OR(DO315&lt;Довідники!$J$3, DO315&gt;Довідники!$K$3), "!", "")</f>
        <v>!</v>
      </c>
      <c r="DQ315" s="561"/>
      <c r="DR315" s="562" t="str">
        <f t="shared" si="192"/>
        <v/>
      </c>
      <c r="DS315" s="529"/>
      <c r="DT315" s="559"/>
      <c r="DU315" s="544"/>
      <c r="DV315" s="544"/>
      <c r="DW315" s="545"/>
      <c r="DX315" s="561"/>
      <c r="DY315" s="571"/>
      <c r="DZ315" s="572"/>
      <c r="EA315" s="573"/>
      <c r="ED315" s="208" t="e">
        <f t="shared" ca="1" si="216"/>
        <v>#NAME?</v>
      </c>
      <c r="EE315" s="208" t="e">
        <f t="shared" ca="1" si="217"/>
        <v>#NAME?</v>
      </c>
      <c r="EF315" s="208" t="e">
        <f t="shared" ca="1" si="218"/>
        <v>#NAME?</v>
      </c>
      <c r="EG315" s="208" t="e">
        <f t="shared" ca="1" si="219"/>
        <v>#NAME?</v>
      </c>
      <c r="EH315" s="208" t="e">
        <f t="shared" ca="1" si="220"/>
        <v>#NAME?</v>
      </c>
      <c r="EI315" s="208" t="e">
        <f t="shared" ca="1" si="221"/>
        <v>#NAME?</v>
      </c>
      <c r="EJ315" s="208" t="e">
        <f t="shared" ca="1" si="222"/>
        <v>#NAME?</v>
      </c>
      <c r="EL315" s="207" t="str">
        <f t="shared" ca="1" si="227"/>
        <v/>
      </c>
      <c r="EM315" s="115" t="str">
        <f t="shared" si="223"/>
        <v/>
      </c>
      <c r="EN315" s="115" t="str" cm="1">
        <f t="array" ref="EN315">IF(OR(SUM(ISTEXT(R315:T315)*1,ISNUMBER(W315:X315)*1)&gt;0,SUM(ISTEXT(Y315:AA315)*1,ISNUMBER(AD315:AE315)*1)&gt;0,SUM(ISTEXT(AF315:AH315)*1,ISNUMBER(AK315:AL315)*1)&gt;0,SUM(ISTEXT(AM315:AO315)*1,ISNUMBER(AR315:AS315)*1)&gt;0,SUM(ISTEXT(AT315:AV315)*1,ISNUMBER(AY315:AZ315)*1)&gt;0,SUM(ISTEXT(BA315:BC315)*1,ISNUMBER(BF315:BG315)*1)&gt;0,SUM(ISTEXT(BH315:BJ315)*1,ISNUMBER(BM315:BN315)*1)&gt;0,SUM(ISTEXT(BO315:BQ315)*1,ISNUMBER(BT315:BU315)*1)&gt;0,SUM(ISTEXT(BV315:BX315)*1,ISNUMBER(CA315:CB315)*1)&gt;0,SUM(ISTEXT(CC315:CE315)*1,ISNUMBER(CH315:CI315)*1)&gt;0,SUM(ISTEXT(CJ315:CL315)*1,ISNUMBER(CO315:CP315)*1)&gt;0,SUM(ISTEXT(CQ315:CS315)*1,ISNUMBER(CV315:CW315)*1)&gt;0),"!","")</f>
        <v/>
      </c>
      <c r="EO315" s="115" t="e">
        <f t="shared" ca="1" si="224"/>
        <v>#NAME?</v>
      </c>
      <c r="EP315" s="74" t="e">
        <f t="shared" ca="1" si="225"/>
        <v>#NAME?</v>
      </c>
    </row>
    <row r="316" spans="1:146" s="92" customFormat="1" ht="13.5" thickBot="1" x14ac:dyDescent="0.25">
      <c r="A316" s="88"/>
      <c r="B316" s="89" t="s">
        <v>84</v>
      </c>
      <c r="C316" s="89"/>
      <c r="D316" s="93"/>
      <c r="E316" s="94">
        <f>SUM(E216:E315)</f>
        <v>4.5</v>
      </c>
      <c r="F316" s="95"/>
      <c r="G316" s="95"/>
      <c r="H316" s="95"/>
      <c r="I316" s="95"/>
      <c r="J316" s="95">
        <f t="shared" ref="J316:O316" si="228">SUM(J216:J315)</f>
        <v>0</v>
      </c>
      <c r="K316" s="95">
        <f t="shared" si="228"/>
        <v>0</v>
      </c>
      <c r="L316" s="95">
        <f t="shared" ca="1" si="228"/>
        <v>0</v>
      </c>
      <c r="M316" s="96">
        <f t="shared" ca="1" si="228"/>
        <v>0</v>
      </c>
      <c r="N316" s="96">
        <f t="shared" ca="1" si="228"/>
        <v>0</v>
      </c>
      <c r="O316" s="97">
        <f t="shared" ca="1" si="228"/>
        <v>0</v>
      </c>
      <c r="P316" s="97"/>
      <c r="Q316" s="97"/>
      <c r="R316" s="100"/>
      <c r="S316" s="98"/>
      <c r="T316" s="98"/>
      <c r="U316" s="98"/>
      <c r="V316" s="96"/>
      <c r="W316" s="96"/>
      <c r="X316" s="117"/>
      <c r="Y316" s="100"/>
      <c r="Z316" s="98"/>
      <c r="AA316" s="98"/>
      <c r="AB316" s="98"/>
      <c r="AC316" s="96"/>
      <c r="AD316" s="96"/>
      <c r="AE316" s="114"/>
      <c r="AF316" s="100"/>
      <c r="AG316" s="98"/>
      <c r="AH316" s="98"/>
      <c r="AI316" s="98"/>
      <c r="AJ316" s="96"/>
      <c r="AK316" s="96"/>
      <c r="AL316" s="114"/>
      <c r="AM316" s="100"/>
      <c r="AN316" s="98"/>
      <c r="AO316" s="98"/>
      <c r="AP316" s="98"/>
      <c r="AQ316" s="96"/>
      <c r="AR316" s="96"/>
      <c r="AS316" s="114"/>
      <c r="AT316" s="100"/>
      <c r="AU316" s="98"/>
      <c r="AV316" s="98"/>
      <c r="AW316" s="98"/>
      <c r="AX316" s="96"/>
      <c r="AY316" s="96"/>
      <c r="AZ316" s="114"/>
      <c r="BA316" s="100"/>
      <c r="BB316" s="98"/>
      <c r="BC316" s="98"/>
      <c r="BD316" s="98"/>
      <c r="BE316" s="96"/>
      <c r="BF316" s="96"/>
      <c r="BG316" s="114"/>
      <c r="BH316" s="100"/>
      <c r="BI316" s="98"/>
      <c r="BJ316" s="98"/>
      <c r="BK316" s="98"/>
      <c r="BL316" s="96"/>
      <c r="BM316" s="96"/>
      <c r="BN316" s="114"/>
      <c r="BO316" s="100"/>
      <c r="BP316" s="98"/>
      <c r="BQ316" s="98"/>
      <c r="BR316" s="98"/>
      <c r="BS316" s="96"/>
      <c r="BT316" s="96"/>
      <c r="BU316" s="114"/>
      <c r="BV316" s="100"/>
      <c r="BW316" s="98"/>
      <c r="BX316" s="98"/>
      <c r="BY316" s="98"/>
      <c r="BZ316" s="96"/>
      <c r="CA316" s="96"/>
      <c r="CB316" s="114"/>
      <c r="CC316" s="100"/>
      <c r="CD316" s="98"/>
      <c r="CE316" s="98"/>
      <c r="CF316" s="98"/>
      <c r="CG316" s="96"/>
      <c r="CH316" s="96"/>
      <c r="CI316" s="114"/>
      <c r="CJ316" s="100"/>
      <c r="CK316" s="98"/>
      <c r="CL316" s="98"/>
      <c r="CM316" s="98"/>
      <c r="CN316" s="96"/>
      <c r="CO316" s="96"/>
      <c r="CP316" s="114"/>
      <c r="CQ316" s="100"/>
      <c r="CR316" s="98"/>
      <c r="CS316" s="98"/>
      <c r="CT316" s="98"/>
      <c r="CU316" s="96"/>
      <c r="CV316" s="96"/>
      <c r="CW316" s="114"/>
      <c r="CX316" s="352"/>
      <c r="CY316" s="98"/>
      <c r="CZ316" s="98"/>
      <c r="DA316" s="98"/>
      <c r="DB316" s="96"/>
      <c r="DC316" s="96"/>
      <c r="DD316" s="96"/>
      <c r="DE316" s="98"/>
      <c r="DF316" s="98"/>
      <c r="DG316" s="98"/>
      <c r="DH316" s="98"/>
      <c r="DI316" s="96"/>
      <c r="DJ316" s="96"/>
      <c r="DK316" s="114"/>
      <c r="DL316" s="96">
        <f ca="1">SUM(DL216:DL315)</f>
        <v>135</v>
      </c>
      <c r="DM316" s="96">
        <f>SUM(DM216:DM315)</f>
        <v>135</v>
      </c>
      <c r="DN316" s="96">
        <f>SUM(DN216:DN315)</f>
        <v>4.5</v>
      </c>
      <c r="DO316" s="102">
        <f ca="1">IF(DM316&lt;&gt;0,DL316/DM316," ")</f>
        <v>1</v>
      </c>
      <c r="DP316" s="103"/>
      <c r="DQ316" s="104"/>
      <c r="DR316" s="117"/>
      <c r="DS316" s="445"/>
      <c r="DT316" s="101"/>
      <c r="DU316" s="96"/>
      <c r="DV316" s="116"/>
      <c r="DW316" s="99"/>
      <c r="DX316" s="104"/>
      <c r="DY316" s="116"/>
      <c r="DZ316" s="99"/>
      <c r="EA316" s="88"/>
      <c r="ED316" s="1045"/>
      <c r="EE316" s="1046"/>
      <c r="EF316" s="1046"/>
      <c r="EG316" s="1046"/>
      <c r="EH316" s="1046"/>
      <c r="EI316" s="1046"/>
      <c r="EJ316" s="1047"/>
      <c r="EL316" s="1051"/>
      <c r="EM316" s="1052"/>
      <c r="EN316" s="1052"/>
      <c r="EO316" s="1053"/>
      <c r="EP316" s="74"/>
    </row>
    <row r="317" spans="1:146" s="92" customFormat="1" ht="13.5" thickBot="1" x14ac:dyDescent="0.25">
      <c r="A317" s="88"/>
      <c r="B317" s="89" t="s">
        <v>147</v>
      </c>
      <c r="C317" s="89"/>
      <c r="D317" s="93"/>
      <c r="E317" s="94"/>
      <c r="F317" s="95"/>
      <c r="G317" s="95"/>
      <c r="H317" s="95"/>
      <c r="I317" s="95"/>
      <c r="J317" s="95"/>
      <c r="K317" s="95"/>
      <c r="L317" s="95"/>
      <c r="M317" s="96"/>
      <c r="N317" s="96"/>
      <c r="O317" s="97"/>
      <c r="P317" s="97"/>
      <c r="Q317" s="293"/>
      <c r="R317" s="100"/>
      <c r="S317" s="98"/>
      <c r="T317" s="98"/>
      <c r="U317" s="98"/>
      <c r="V317" s="96"/>
      <c r="W317" s="96"/>
      <c r="X317" s="117"/>
      <c r="Y317" s="100"/>
      <c r="Z317" s="98"/>
      <c r="AA317" s="98"/>
      <c r="AB317" s="98"/>
      <c r="AC317" s="96"/>
      <c r="AD317" s="96"/>
      <c r="AE317" s="114"/>
      <c r="AF317" s="100"/>
      <c r="AG317" s="98"/>
      <c r="AH317" s="98"/>
      <c r="AI317" s="98"/>
      <c r="AJ317" s="96"/>
      <c r="AK317" s="96"/>
      <c r="AL317" s="114"/>
      <c r="AM317" s="100"/>
      <c r="AN317" s="98"/>
      <c r="AO317" s="98"/>
      <c r="AP317" s="98"/>
      <c r="AQ317" s="96"/>
      <c r="AR317" s="96"/>
      <c r="AS317" s="114"/>
      <c r="AT317" s="100"/>
      <c r="AU317" s="98"/>
      <c r="AV317" s="98"/>
      <c r="AW317" s="98"/>
      <c r="AX317" s="96"/>
      <c r="AY317" s="96"/>
      <c r="AZ317" s="114"/>
      <c r="BA317" s="100"/>
      <c r="BB317" s="98"/>
      <c r="BC317" s="98"/>
      <c r="BD317" s="98"/>
      <c r="BE317" s="96"/>
      <c r="BF317" s="96"/>
      <c r="BG317" s="114"/>
      <c r="BH317" s="100"/>
      <c r="BI317" s="98"/>
      <c r="BJ317" s="98"/>
      <c r="BK317" s="98"/>
      <c r="BL317" s="96"/>
      <c r="BM317" s="96"/>
      <c r="BN317" s="114"/>
      <c r="BO317" s="100"/>
      <c r="BP317" s="98"/>
      <c r="BQ317" s="98"/>
      <c r="BR317" s="98"/>
      <c r="BS317" s="96"/>
      <c r="BT317" s="96"/>
      <c r="BU317" s="114"/>
      <c r="BV317" s="100"/>
      <c r="BW317" s="98"/>
      <c r="BX317" s="98"/>
      <c r="BY317" s="98"/>
      <c r="BZ317" s="96"/>
      <c r="CA317" s="96"/>
      <c r="CB317" s="114"/>
      <c r="CC317" s="100"/>
      <c r="CD317" s="98"/>
      <c r="CE317" s="98"/>
      <c r="CF317" s="98"/>
      <c r="CG317" s="96"/>
      <c r="CH317" s="96"/>
      <c r="CI317" s="114"/>
      <c r="CJ317" s="100"/>
      <c r="CK317" s="98"/>
      <c r="CL317" s="98"/>
      <c r="CM317" s="98"/>
      <c r="CN317" s="96"/>
      <c r="CO317" s="96"/>
      <c r="CP317" s="114"/>
      <c r="CQ317" s="100"/>
      <c r="CR317" s="98"/>
      <c r="CS317" s="98"/>
      <c r="CT317" s="98"/>
      <c r="CU317" s="96"/>
      <c r="CV317" s="96"/>
      <c r="CW317" s="114"/>
      <c r="CX317" s="352"/>
      <c r="CY317" s="98"/>
      <c r="CZ317" s="98"/>
      <c r="DA317" s="98"/>
      <c r="DB317" s="96"/>
      <c r="DC317" s="96"/>
      <c r="DD317" s="96"/>
      <c r="DE317" s="98"/>
      <c r="DF317" s="98"/>
      <c r="DG317" s="98"/>
      <c r="DH317" s="98"/>
      <c r="DI317" s="96"/>
      <c r="DJ317" s="96"/>
      <c r="DK317" s="114"/>
      <c r="DL317" s="101"/>
      <c r="DM317" s="96"/>
      <c r="DN317" s="96"/>
      <c r="DO317" s="102"/>
      <c r="DP317" s="103"/>
      <c r="DQ317" s="104"/>
      <c r="DR317" s="117"/>
      <c r="DS317" s="445"/>
      <c r="DT317" s="299"/>
      <c r="DU317" s="116"/>
      <c r="DV317" s="116"/>
      <c r="DW317" s="99"/>
      <c r="DX317" s="104"/>
      <c r="DY317" s="116"/>
      <c r="DZ317" s="99"/>
      <c r="EA317" s="88"/>
      <c r="EB317" s="450"/>
      <c r="EC317" s="451"/>
      <c r="ED317" s="1048"/>
      <c r="EE317" s="1049"/>
      <c r="EF317" s="1049"/>
      <c r="EG317" s="1049"/>
      <c r="EH317" s="1049"/>
      <c r="EI317" s="1049"/>
      <c r="EJ317" s="1050"/>
      <c r="EL317" s="1054"/>
      <c r="EM317" s="1055"/>
      <c r="EN317" s="1055"/>
      <c r="EO317" s="1056"/>
      <c r="EP317" s="74"/>
    </row>
    <row r="318" spans="1:146" x14ac:dyDescent="0.2">
      <c r="A318" s="527" t="e">
        <f ca="1">IF(AND(TRIM($B318&lt;&gt;""),$E318&lt;&gt;"",$EP318=""),1,"")</f>
        <v>#NAME?</v>
      </c>
      <c r="B318" s="311" t="s">
        <v>381</v>
      </c>
      <c r="C318" s="530">
        <f>IF(ISBLANK(D318)=FALSE,VLOOKUP(D318,Довідники!$B$2:$C$45,2,FALSE),"")</f>
        <v>34</v>
      </c>
      <c r="D318" s="404" t="s">
        <v>249</v>
      </c>
      <c r="E318" s="168">
        <v>4.5</v>
      </c>
      <c r="F318" s="533" t="str">
        <f>_xlfn.CONCAT(IF($X318=Довідники!$E$4,$R$4&amp;",",""),IF($AE318=Довідники!$E$4,$Y$4&amp;",",""),IF($AL318=Довідники!$E$4,$AF$4&amp;",",""),IF($AS318=Довідники!$E$4,$AM$4&amp;",",""),IF($AZ318=Довідники!$E$4,$AT$4&amp;",",""),IF($BG318=Довідники!$E$4,$BA$4&amp;",",""),IF($BN318=Довідники!$E$4,$BH$4&amp;",",""),IF($BU318=Довідники!$E$4,$BO$4&amp;",",""),IF($CB318=Довідники!$E$4,$BV$4&amp;",",""),IF($CI318=Довідники!$E$4,$CC$4&amp;",",""),IF($CP318=Довідники!$E$4,$CJ$4&amp;",",""),IF($CW318=Довідники!$E$4,$CQ$4&amp;",",""),IF($DD318=Довідники!$E$4,$CX$4&amp;",",""),IF($DK318=Довідники!$E$4,$DE$4&amp;",",""))</f>
        <v/>
      </c>
      <c r="G318" s="533" t="str">
        <f>_xlfn.CONCAT(IF($X318=Довідники!$E$3,$R$4&amp;",",""),IF($X318=Довідники!$E$5,$R$4&amp;"*,",""),IF($AE318=Довідники!$E$3,$Y$4&amp;",",""),IF($AE318=Довідники!$E$5,$Y$4&amp;"*,",""),IF($AL318=Довідники!$E$3,$AF$4&amp;",",""),IF($AL318=Довідники!$E$5,$AF$4&amp;"*,",""),IF($AS318=Довідники!$E$3,$AM$4&amp;",",""),IF($AS318=Довідники!$E$5,$AM$4&amp;"*,",""),IF($AZ318=Довідники!$E$3,$AT$4&amp;",",""),IF($AZ318=Довідники!$E$5,$AT$4&amp;"*,",""),IF($BG318=Довідники!$E$3,$BA$4&amp;",",""),IF($BG318=Довідники!$E$5,$BA$4&amp;"*,",""),IF($BN318=Довідники!$E$3,$BH$4&amp;",",""),IF($BN318=Довідники!$E$5,$BH$4&amp;"*,",""),IF($BU318=Довідники!$E$3,$BO$4&amp;",",""),IF($BU318=Довідники!$E$5,$BO$4&amp;"*,",""),IF($CB318=Довідники!$E$3,$BV$4&amp;",",""),IF($CB318=Довідники!$E$5,$BV$4&amp;"*,",""),IF($CI318=Довідники!$E$3,$CC$4&amp;",",""),IF($CI318=Довідники!$E$5,$CC$4&amp;"*,",""),IF($CP318=Довідники!$E$3,$CJ$4&amp;",",""),IF($CP318=Довідники!$E$5,$CJ$4&amp;"*,",""),IF($CW318=Довідники!$E$3,$CQ$4&amp;",",""),IF($CW318=Довідники!$E$5,$CQ$4&amp;"*,",""),IF($DD318=Довідники!$E$3,$CX$4&amp;",",""),IF($DD318=Довідники!$E$5,$CX$4&amp;"*,",""),IF($DK318=Довідники!$E$3,$DE$4&amp;",",""),IF($DK318=Довідники!$E$5,$DE$4&amp;"*,",""))</f>
        <v>10,</v>
      </c>
      <c r="H318" s="533" t="str">
        <f>_xlfn.CONCAT(IF($W318=Довідники!$N$4,$R$4&amp;",",""),IF($AD318=Довідники!$N$4,$Y$4&amp;",",""),IF($AK318=Довідники!$N$4,$AF$4&amp;",",""),IF($AR318=Довідники!$N$4,$AM$4&amp;",",""),IF($AY318=Довідники!$N$4,$AT$4&amp;",",""),IF($BF318=Довідники!$N$4,$BA$4&amp;",",""),IF($BM318=Довідники!$N$4,$BH$4&amp;",",""),IF($BT318=Довідники!$N$4,$BO$4&amp;",",""),IF($CA318=Довідники!$N$4,$BV$4&amp;",",""),IF($CH318=Довідники!$N$4,$CC$4&amp;",",""),IF($CO318=Довідники!$N$4,$CJ$4&amp;",",""),IF($CV318=Довідники!$N$4,$CQ$4&amp;",",""),IF($DC318=Довідники!$N$4,$CX$4&amp;",",""),IF($DJ318=Довідники!$N$4,$DE$4&amp;",",""))</f>
        <v/>
      </c>
      <c r="I318" s="533" t="str">
        <f>_xlfn.CONCAT(IF($W318=Довідники!$N$3,$R$4&amp;",",""),IF($AD318=Довідники!$N$3,$Y$4&amp;",",""),IF($AK318=Довідники!$N$3,$AF$4&amp;",",""),IF($AR318=Довідники!$N$3,$AM$4&amp;",",""),IF($AY318=Довідники!$N$3,$AT$4&amp;",",""),IF($BF318=Довідники!$N$3,$BA$4&amp;",",""),IF($BM318=Довідники!$N$3,$BH$4&amp;",",""),IF($BT318=Довідники!$N$3,$BO$4&amp;",",""),IF($CA318=Довідники!$N$3,$BV$4&amp;",",""),IF($CH318=Довідники!$N$3,$CC$4&amp;",",""),IF($CO318=Довідники!$N$3,$CJ$4&amp;",",""),IF($CV318=Довідники!$N$3,$CQ$4&amp;",",""),IF($DC318=Довідники!$N$3,$CX$4&amp;",",""),IF($DJ318=Довідники!$N$3,$DE$4&amp;",",""))</f>
        <v/>
      </c>
      <c r="J318" s="533"/>
      <c r="K318" s="533"/>
      <c r="L318" s="533">
        <f t="shared" ca="1" si="211"/>
        <v>0</v>
      </c>
      <c r="M318" s="534">
        <f t="shared" ca="1" si="212"/>
        <v>0</v>
      </c>
      <c r="N318" s="534">
        <f t="shared" ca="1" si="213"/>
        <v>0</v>
      </c>
      <c r="O318" s="535">
        <f t="shared" ca="1" si="214"/>
        <v>0</v>
      </c>
      <c r="P318" s="536">
        <f t="shared" ca="1" si="215"/>
        <v>0</v>
      </c>
      <c r="Q318" s="537" t="str">
        <f ca="1">IF(IF(TRIM(P318)="",FALSE,OR($P318&lt;Довідники!$J$8,$P318&gt;Довідники!$K$8)),"!","")</f>
        <v>!</v>
      </c>
      <c r="R318" s="287"/>
      <c r="S318" s="286"/>
      <c r="T318" s="286"/>
      <c r="U318" s="548">
        <f t="shared" ref="U318:U417" si="229">SUM(R318:T318)</f>
        <v>0</v>
      </c>
      <c r="V318" s="534"/>
      <c r="W318" s="171"/>
      <c r="X318" s="174"/>
      <c r="Y318" s="287"/>
      <c r="Z318" s="286"/>
      <c r="AA318" s="286"/>
      <c r="AB318" s="548">
        <f t="shared" ref="AB318:AB417" si="230">SUM(Y318:AA318)</f>
        <v>0</v>
      </c>
      <c r="AC318" s="534"/>
      <c r="AD318" s="171"/>
      <c r="AE318" s="174"/>
      <c r="AF318" s="287"/>
      <c r="AG318" s="286"/>
      <c r="AH318" s="286"/>
      <c r="AI318" s="548">
        <f t="shared" ref="AI318:AI417" si="231">SUM(AF318:AH318)</f>
        <v>0</v>
      </c>
      <c r="AJ318" s="534"/>
      <c r="AK318" s="171"/>
      <c r="AL318" s="174"/>
      <c r="AM318" s="287"/>
      <c r="AN318" s="286"/>
      <c r="AO318" s="286"/>
      <c r="AP318" s="548">
        <f t="shared" ref="AP318:AP417" si="232">SUM(AM318:AO318)</f>
        <v>0</v>
      </c>
      <c r="AQ318" s="534"/>
      <c r="AR318" s="171"/>
      <c r="AS318" s="174"/>
      <c r="AT318" s="287"/>
      <c r="AU318" s="286"/>
      <c r="AV318" s="286"/>
      <c r="AW318" s="548">
        <f t="shared" ref="AW318:AW417" si="233">SUM(AT318:AV318)</f>
        <v>0</v>
      </c>
      <c r="AX318" s="534"/>
      <c r="AY318" s="171"/>
      <c r="AZ318" s="174"/>
      <c r="BA318" s="287"/>
      <c r="BB318" s="286"/>
      <c r="BC318" s="286"/>
      <c r="BD318" s="548">
        <f t="shared" ref="BD318:BD417" si="234">SUM(BA318:BC318)</f>
        <v>0</v>
      </c>
      <c r="BE318" s="534"/>
      <c r="BF318" s="171"/>
      <c r="BG318" s="174"/>
      <c r="BH318" s="287"/>
      <c r="BI318" s="286"/>
      <c r="BJ318" s="286"/>
      <c r="BK318" s="548">
        <f t="shared" ref="BK318:BK417" si="235">SUM(BH318:BJ318)</f>
        <v>0</v>
      </c>
      <c r="BL318" s="534"/>
      <c r="BM318" s="171"/>
      <c r="BN318" s="174"/>
      <c r="BO318" s="287"/>
      <c r="BP318" s="286"/>
      <c r="BQ318" s="286"/>
      <c r="BR318" s="548">
        <f t="shared" ref="BR318:BR417" si="236">SUM(BO318:BQ318)</f>
        <v>0</v>
      </c>
      <c r="BS318" s="534"/>
      <c r="BT318" s="171"/>
      <c r="BU318" s="174"/>
      <c r="BV318" s="287"/>
      <c r="BW318" s="286"/>
      <c r="BX318" s="286"/>
      <c r="BY318" s="548">
        <f t="shared" ref="BY318:BY417" si="237">SUM(BV318:BX318)</f>
        <v>0</v>
      </c>
      <c r="BZ318" s="534"/>
      <c r="CA318" s="171"/>
      <c r="CB318" s="174"/>
      <c r="CC318" s="287">
        <v>1</v>
      </c>
      <c r="CD318" s="286">
        <v>2</v>
      </c>
      <c r="CE318" s="286"/>
      <c r="CF318" s="548">
        <f t="shared" ref="CF318:CF417" si="238">SUM(CC318:CE318)</f>
        <v>3</v>
      </c>
      <c r="CG318" s="534"/>
      <c r="CH318" s="171"/>
      <c r="CI318" s="174" t="s">
        <v>171</v>
      </c>
      <c r="CJ318" s="287"/>
      <c r="CK318" s="286"/>
      <c r="CL318" s="286"/>
      <c r="CM318" s="548">
        <f t="shared" ref="CM318:CM417" si="239">SUM(CJ318:CL318)</f>
        <v>0</v>
      </c>
      <c r="CN318" s="534"/>
      <c r="CO318" s="171"/>
      <c r="CP318" s="174"/>
      <c r="CQ318" s="287"/>
      <c r="CR318" s="286"/>
      <c r="CS318" s="286"/>
      <c r="CT318" s="548">
        <f t="shared" ref="CT318:CT417" si="240">SUM(CQ318:CS318)</f>
        <v>0</v>
      </c>
      <c r="CU318" s="534"/>
      <c r="CV318" s="171"/>
      <c r="CW318" s="174"/>
      <c r="CX318" s="360"/>
      <c r="CY318" s="90"/>
      <c r="CZ318" s="90"/>
      <c r="DA318" s="548">
        <f t="shared" ref="DA318:DA417" si="241">SUM(CX318:CZ318)</f>
        <v>0</v>
      </c>
      <c r="DB318" s="534"/>
      <c r="DC318" s="437"/>
      <c r="DD318" s="437"/>
      <c r="DE318" s="90"/>
      <c r="DF318" s="90"/>
      <c r="DG318" s="90"/>
      <c r="DH318" s="548">
        <f t="shared" ref="DH318:DH417" si="242">SUM(DE318:DG318)</f>
        <v>0</v>
      </c>
      <c r="DI318" s="534"/>
      <c r="DJ318" s="437"/>
      <c r="DK318" s="438"/>
      <c r="DL318" s="551">
        <f t="shared" ca="1" si="226"/>
        <v>135</v>
      </c>
      <c r="DM318" s="534">
        <f>DN318*Довідники!$H$2</f>
        <v>135</v>
      </c>
      <c r="DN318" s="548">
        <f>E318-DQ318</f>
        <v>4.5</v>
      </c>
      <c r="DO318" s="536">
        <f t="shared" ref="DO318:DO417" ca="1" si="243">IF(DM318&lt;&gt;0,DL318/DM318," ")</f>
        <v>1</v>
      </c>
      <c r="DP318" s="552" t="str">
        <f ca="1">IF(OR(DO318&lt;Довідники!$J$3, DO318&gt;Довідники!$K$3), "!", "")</f>
        <v>!</v>
      </c>
      <c r="DQ318" s="553"/>
      <c r="DR318" s="554" t="str">
        <f>IF(AND(E318&lt;&gt;0,DQ318=E318), "+", "")</f>
        <v/>
      </c>
      <c r="DS318" s="527"/>
      <c r="DT318" s="551"/>
      <c r="DU318" s="534"/>
      <c r="DV318" s="534"/>
      <c r="DW318" s="535"/>
      <c r="DX318" s="553"/>
      <c r="DY318" s="565"/>
      <c r="DZ318" s="566"/>
      <c r="EA318" s="567"/>
      <c r="EB318" s="179"/>
      <c r="EC318" s="452"/>
      <c r="ED318" s="444" t="e">
        <f ca="1">IF(AND(A318&lt;&gt;"",OR(U318&gt;0,V318&gt;0,W318&lt;&gt;"",X318&lt;&gt;"",AB318&gt;0,AC318&gt;0,AD318&lt;&gt;"",AE318&lt;&gt;"")),1,0)</f>
        <v>#NAME?</v>
      </c>
      <c r="EE318" s="444" t="e">
        <f ca="1">IF(AND(A318&lt;&gt;"",OR(AI318&gt;0,AJ318&gt;0,AK318&lt;&gt;"",AL318&lt;&gt;"",AP318&gt;0,AQ318&gt;0,AR318&lt;&gt;"",AS318&lt;&gt;"")),1,0)</f>
        <v>#NAME?</v>
      </c>
      <c r="EF318" s="444" t="e">
        <f ca="1">IF(AND(A318&lt;&gt;"",OR(AW318&gt;0,AX318&gt;0,AY318&lt;&gt;"",AZ318&lt;&gt;"",BD318&gt;0,BE318&gt;0,BF318&lt;&gt;"",BG318&lt;&gt;"")),1,0)</f>
        <v>#NAME?</v>
      </c>
      <c r="EG318" s="444" t="e">
        <f ca="1">IF(AND(A318&lt;&gt;"",OR(BK318&gt;0,BL318&gt;0,BM318&lt;&gt;"",BN318&lt;&gt;"",BR318&gt;0,BS318&gt;0,BT318&lt;&gt;"",BU318&lt;&gt;"")),1,0)</f>
        <v>#NAME?</v>
      </c>
      <c r="EH318" s="444" t="e">
        <f ca="1">IF(AND(A318&lt;&gt;"",OR(BY318&gt;0,BZ318&gt;0,CA318&lt;&gt;"",CB318&lt;&gt;"",CF318&gt;0,CG318&gt;0,CH318&lt;&gt;"",CI318&lt;&gt;"")),1,0)</f>
        <v>#NAME?</v>
      </c>
      <c r="EI318" s="444" t="e">
        <f ca="1">IF(AND(A318&lt;&gt;"",OR(CM318&gt;0,CN318&gt;0,CO318&lt;&gt;"",CP318&lt;&gt;"",CT318&gt;0,CU318&gt;0,CV318&lt;&gt;"",CW318&lt;&gt;"")),1,0)</f>
        <v>#NAME?</v>
      </c>
      <c r="EJ318" s="444" t="e">
        <f ca="1">IF(AND(A318&lt;&gt;"",OR(DA318&gt;0,DB318&gt;0,DC318&lt;&gt;"",DD318&lt;&gt;"",DH318&gt;0,DI318&gt;0,DJ318&lt;&gt;"",DK318&lt;&gt;"")),1,0)</f>
        <v>#NAME?</v>
      </c>
      <c r="EL318" s="87" t="str">
        <f t="shared" ca="1" si="227"/>
        <v>!</v>
      </c>
      <c r="EM318" s="87" t="str">
        <f t="shared" si="223"/>
        <v/>
      </c>
      <c r="EN318" s="87" t="str" cm="1">
        <f t="array" ref="EN318">IF(OR(SUM(ISTEXT(R318:T318)*1,ISNUMBER(W318:X318)*1)&gt;0,SUM(ISTEXT(Y318:AA318)*1,ISNUMBER(AD318:AE318)*1)&gt;0,SUM(ISTEXT(AF318:AH318)*1,ISNUMBER(AK318:AL318)*1)&gt;0,SUM(ISTEXT(AM318:AO318)*1,ISNUMBER(AR318:AS318)*1)&gt;0,SUM(ISTEXT(AT318:AV318)*1,ISNUMBER(AY318:AZ318)*1)&gt;0,SUM(ISTEXT(BA318:BC318)*1,ISNUMBER(BF318:BG318)*1)&gt;0,SUM(ISTEXT(BH318:BJ318)*1,ISNUMBER(BM318:BN318)*1)&gt;0,SUM(ISTEXT(BO318:BQ318)*1,ISNUMBER(BT318:BU318)*1)&gt;0,SUM(ISTEXT(BV318:BX318)*1,ISNUMBER(CA318:CB318)*1)&gt;0,SUM(ISTEXT(CC318:CE318)*1,ISNUMBER(CH318:CI318)*1)&gt;0,SUM(ISTEXT(CJ318:CL318)*1,ISNUMBER(CO318:CP318)*1)&gt;0,SUM(ISTEXT(CQ318:CS318)*1,ISNUMBER(CV318:CW318)*1)&gt;0),"!","")</f>
        <v/>
      </c>
      <c r="EO318" s="87" t="e">
        <f t="shared" ca="1" si="224"/>
        <v>#NAME?</v>
      </c>
      <c r="EP318" s="74" t="e">
        <f t="shared" ca="1" si="225"/>
        <v>#NAME?</v>
      </c>
    </row>
    <row r="319" spans="1:146" x14ac:dyDescent="0.2">
      <c r="A319" s="528" t="e">
        <f ca="1">IF(AND(TRIM($B319&lt;&gt;""),$E319&lt;&gt;"",$EP319=""),MAX($A$318:A318)+1,"")</f>
        <v>#NAME?</v>
      </c>
      <c r="B319" s="312" t="s">
        <v>382</v>
      </c>
      <c r="C319" s="531">
        <f>IF(ISBLANK(D319)=FALSE,VLOOKUP(D319,Довідники!$B$2:$C$45,2,FALSE),"")</f>
        <v>34</v>
      </c>
      <c r="D319" s="410" t="s">
        <v>249</v>
      </c>
      <c r="E319" s="313">
        <v>4.5</v>
      </c>
      <c r="F319" s="538" t="str">
        <f>_xlfn.CONCAT(IF($X319=Довідники!$E$4,$R$4&amp;",",""),IF($AE319=Довідники!$E$4,$Y$4&amp;",",""),IF($AL319=Довідники!$E$4,$AF$4&amp;",",""),IF($AS319=Довідники!$E$4,$AM$4&amp;",",""),IF($AZ319=Довідники!$E$4,$AT$4&amp;",",""),IF($BG319=Довідники!$E$4,$BA$4&amp;",",""),IF($BN319=Довідники!$E$4,$BH$4&amp;",",""),IF($BU319=Довідники!$E$4,$BO$4&amp;",",""),IF($CB319=Довідники!$E$4,$BV$4&amp;",",""),IF($CI319=Довідники!$E$4,$CC$4&amp;",",""),IF($CP319=Довідники!$E$4,$CJ$4&amp;",",""),IF($CW319=Довідники!$E$4,$CQ$4&amp;",",""),IF($DD319=Довідники!$E$4,$CX$4&amp;",",""),IF($DK319=Довідники!$E$4,$DE$4&amp;",",""))</f>
        <v/>
      </c>
      <c r="G319" s="538" t="str">
        <f>_xlfn.CONCAT(IF($X319=Довідники!$E$3,$R$4&amp;",",""),IF($X319=Довідники!$E$5,$R$4&amp;"*,",""),IF($AE319=Довідники!$E$3,$Y$4&amp;",",""),IF($AE319=Довідники!$E$5,$Y$4&amp;"*,",""),IF($AL319=Довідники!$E$3,$AF$4&amp;",",""),IF($AL319=Довідники!$E$5,$AF$4&amp;"*,",""),IF($AS319=Довідники!$E$3,$AM$4&amp;",",""),IF($AS319=Довідники!$E$5,$AM$4&amp;"*,",""),IF($AZ319=Довідники!$E$3,$AT$4&amp;",",""),IF($AZ319=Довідники!$E$5,$AT$4&amp;"*,",""),IF($BG319=Довідники!$E$3,$BA$4&amp;",",""),IF($BG319=Довідники!$E$5,$BA$4&amp;"*,",""),IF($BN319=Довідники!$E$3,$BH$4&amp;",",""),IF($BN319=Довідники!$E$5,$BH$4&amp;"*,",""),IF($BU319=Довідники!$E$3,$BO$4&amp;",",""),IF($BU319=Довідники!$E$5,$BO$4&amp;"*,",""),IF($CB319=Довідники!$E$3,$BV$4&amp;",",""),IF($CB319=Довідники!$E$5,$BV$4&amp;"*,",""),IF($CI319=Довідники!$E$3,$CC$4&amp;",",""),IF($CI319=Довідники!$E$5,$CC$4&amp;"*,",""),IF($CP319=Довідники!$E$3,$CJ$4&amp;",",""),IF($CP319=Довідники!$E$5,$CJ$4&amp;"*,",""),IF($CW319=Довідники!$E$3,$CQ$4&amp;",",""),IF($CW319=Довідники!$E$5,$CQ$4&amp;"*,",""),IF($DD319=Довідники!$E$3,$CX$4&amp;",",""),IF($DD319=Довідники!$E$5,$CX$4&amp;"*,",""),IF($DK319=Довідники!$E$3,$DE$4&amp;",",""),IF($DK319=Довідники!$E$5,$DE$4&amp;"*,",""))</f>
        <v>10,</v>
      </c>
      <c r="H319" s="538" t="str">
        <f>_xlfn.CONCAT(IF($W319=Довідники!$N$4,$R$4&amp;",",""),IF($AD319=Довідники!$N$4,$Y$4&amp;",",""),IF($AK319=Довідники!$N$4,$AF$4&amp;",",""),IF($AR319=Довідники!$N$4,$AM$4&amp;",",""),IF($AY319=Довідники!$N$4,$AT$4&amp;",",""),IF($BF319=Довідники!$N$4,$BA$4&amp;",",""),IF($BM319=Довідники!$N$4,$BH$4&amp;",",""),IF($BT319=Довідники!$N$4,$BO$4&amp;",",""),IF($CA319=Довідники!$N$4,$BV$4&amp;",",""),IF($CH319=Довідники!$N$4,$CC$4&amp;",",""),IF($CO319=Довідники!$N$4,$CJ$4&amp;",",""),IF($CV319=Довідники!$N$4,$CQ$4&amp;",",""),IF($DC319=Довідники!$N$4,$CX$4&amp;",",""),IF($DJ319=Довідники!$N$4,$DE$4&amp;",",""))</f>
        <v/>
      </c>
      <c r="I319" s="538" t="str">
        <f>_xlfn.CONCAT(IF($W319=Довідники!$N$3,$R$4&amp;",",""),IF($AD319=Довідники!$N$3,$Y$4&amp;",",""),IF($AK319=Довідники!$N$3,$AF$4&amp;",",""),IF($AR319=Довідники!$N$3,$AM$4&amp;",",""),IF($AY319=Довідники!$N$3,$AT$4&amp;",",""),IF($BF319=Довідники!$N$3,$BA$4&amp;",",""),IF($BM319=Довідники!$N$3,$BH$4&amp;",",""),IF($BT319=Довідники!$N$3,$BO$4&amp;",",""),IF($CA319=Довідники!$N$3,$BV$4&amp;",",""),IF($CH319=Довідники!$N$3,$CC$4&amp;",",""),IF($CO319=Довідники!$N$3,$CJ$4&amp;",",""),IF($CV319=Довідники!$N$3,$CQ$4&amp;",",""),IF($DC319=Довідники!$N$3,$CX$4&amp;",",""),IF($DJ319=Довідники!$N$3,$DE$4&amp;",",""))</f>
        <v/>
      </c>
      <c r="J319" s="538"/>
      <c r="K319" s="538"/>
      <c r="L319" s="538">
        <f t="shared" ca="1" si="211"/>
        <v>0</v>
      </c>
      <c r="M319" s="539">
        <f t="shared" ca="1" si="212"/>
        <v>0</v>
      </c>
      <c r="N319" s="539">
        <f t="shared" ca="1" si="213"/>
        <v>0</v>
      </c>
      <c r="O319" s="540">
        <f t="shared" ca="1" si="214"/>
        <v>0</v>
      </c>
      <c r="P319" s="541">
        <f t="shared" ca="1" si="215"/>
        <v>0</v>
      </c>
      <c r="Q319" s="542" t="str">
        <f ca="1">IF(IF(TRIM(P319)="",FALSE,OR($P319&lt;Довідники!$J$8,$P319&gt;Довідники!$K$8)),"!","")</f>
        <v>!</v>
      </c>
      <c r="R319" s="172"/>
      <c r="S319" s="169"/>
      <c r="T319" s="169"/>
      <c r="U319" s="549">
        <f t="shared" si="229"/>
        <v>0</v>
      </c>
      <c r="V319" s="539"/>
      <c r="W319" s="175"/>
      <c r="X319" s="176"/>
      <c r="Y319" s="172"/>
      <c r="Z319" s="169"/>
      <c r="AA319" s="169"/>
      <c r="AB319" s="549">
        <f t="shared" si="230"/>
        <v>0</v>
      </c>
      <c r="AC319" s="539"/>
      <c r="AD319" s="175"/>
      <c r="AE319" s="176"/>
      <c r="AF319" s="172"/>
      <c r="AG319" s="169"/>
      <c r="AH319" s="169"/>
      <c r="AI319" s="549">
        <f t="shared" si="231"/>
        <v>0</v>
      </c>
      <c r="AJ319" s="539"/>
      <c r="AK319" s="175"/>
      <c r="AL319" s="176"/>
      <c r="AM319" s="172"/>
      <c r="AN319" s="169"/>
      <c r="AO319" s="169"/>
      <c r="AP319" s="549">
        <f t="shared" si="232"/>
        <v>0</v>
      </c>
      <c r="AQ319" s="539"/>
      <c r="AR319" s="175"/>
      <c r="AS319" s="176"/>
      <c r="AT319" s="172"/>
      <c r="AU319" s="169"/>
      <c r="AV319" s="169"/>
      <c r="AW319" s="549">
        <f t="shared" si="233"/>
        <v>0</v>
      </c>
      <c r="AX319" s="539"/>
      <c r="AY319" s="175"/>
      <c r="AZ319" s="176"/>
      <c r="BA319" s="172"/>
      <c r="BB319" s="169"/>
      <c r="BC319" s="169"/>
      <c r="BD319" s="549">
        <f t="shared" si="234"/>
        <v>0</v>
      </c>
      <c r="BE319" s="539"/>
      <c r="BF319" s="175"/>
      <c r="BG319" s="176"/>
      <c r="BH319" s="172"/>
      <c r="BI319" s="169"/>
      <c r="BJ319" s="169"/>
      <c r="BK319" s="549">
        <f t="shared" si="235"/>
        <v>0</v>
      </c>
      <c r="BL319" s="539"/>
      <c r="BM319" s="175"/>
      <c r="BN319" s="176"/>
      <c r="BO319" s="172"/>
      <c r="BP319" s="169"/>
      <c r="BQ319" s="169"/>
      <c r="BR319" s="549">
        <f t="shared" si="236"/>
        <v>0</v>
      </c>
      <c r="BS319" s="539"/>
      <c r="BT319" s="175"/>
      <c r="BU319" s="176"/>
      <c r="BV319" s="172"/>
      <c r="BW319" s="169"/>
      <c r="BX319" s="169"/>
      <c r="BY319" s="549">
        <f t="shared" si="237"/>
        <v>0</v>
      </c>
      <c r="BZ319" s="539"/>
      <c r="CA319" s="175"/>
      <c r="CB319" s="176"/>
      <c r="CC319" s="172">
        <v>1</v>
      </c>
      <c r="CD319" s="169">
        <v>2</v>
      </c>
      <c r="CE319" s="169"/>
      <c r="CF319" s="549">
        <f t="shared" si="238"/>
        <v>3</v>
      </c>
      <c r="CG319" s="539"/>
      <c r="CH319" s="175"/>
      <c r="CI319" s="176" t="s">
        <v>171</v>
      </c>
      <c r="CJ319" s="172"/>
      <c r="CK319" s="169"/>
      <c r="CL319" s="169"/>
      <c r="CM319" s="549">
        <f t="shared" si="239"/>
        <v>0</v>
      </c>
      <c r="CN319" s="539"/>
      <c r="CO319" s="175"/>
      <c r="CP319" s="176"/>
      <c r="CQ319" s="172"/>
      <c r="CR319" s="169"/>
      <c r="CS319" s="169"/>
      <c r="CT319" s="549">
        <f t="shared" si="240"/>
        <v>0</v>
      </c>
      <c r="CU319" s="539"/>
      <c r="CV319" s="175"/>
      <c r="CW319" s="176"/>
      <c r="CX319" s="361"/>
      <c r="CY319" s="108"/>
      <c r="CZ319" s="108"/>
      <c r="DA319" s="549">
        <f t="shared" si="241"/>
        <v>0</v>
      </c>
      <c r="DB319" s="539"/>
      <c r="DC319" s="439"/>
      <c r="DD319" s="439"/>
      <c r="DE319" s="108"/>
      <c r="DF319" s="108"/>
      <c r="DG319" s="108"/>
      <c r="DH319" s="549">
        <f t="shared" si="242"/>
        <v>0</v>
      </c>
      <c r="DI319" s="539"/>
      <c r="DJ319" s="439"/>
      <c r="DK319" s="440"/>
      <c r="DL319" s="555">
        <f t="shared" ca="1" si="226"/>
        <v>135</v>
      </c>
      <c r="DM319" s="539">
        <f>DN319*Довідники!$H$2</f>
        <v>135</v>
      </c>
      <c r="DN319" s="549">
        <f t="shared" ref="DN319:DN417" si="244">E319-DQ319</f>
        <v>4.5</v>
      </c>
      <c r="DO319" s="541">
        <f t="shared" ca="1" si="243"/>
        <v>1</v>
      </c>
      <c r="DP319" s="556" t="str">
        <f ca="1">IF(OR(DO319&lt;Довідники!$J$3, DO319&gt;Довідники!$K$3), "!", "")</f>
        <v>!</v>
      </c>
      <c r="DQ319" s="557"/>
      <c r="DR319" s="558" t="str">
        <f t="shared" ref="DR319:DR417" si="245">IF(AND(E319&lt;&gt;0,DQ319=E319), "+", "")</f>
        <v/>
      </c>
      <c r="DS319" s="528"/>
      <c r="DT319" s="555"/>
      <c r="DU319" s="539"/>
      <c r="DV319" s="539"/>
      <c r="DW319" s="540"/>
      <c r="DX319" s="557"/>
      <c r="DY319" s="568"/>
      <c r="DZ319" s="569"/>
      <c r="EA319" s="570"/>
      <c r="EB319" s="179"/>
      <c r="EC319" s="452"/>
      <c r="ED319" s="219" t="e">
        <f t="shared" ref="ED319:ED382" ca="1" si="246">IF(AND(A319&lt;&gt;"",OR(U319&gt;0,V319&gt;0,W319&lt;&gt;"",X319&lt;&gt;"",AB319&gt;0,AC319&gt;0,AD319&lt;&gt;"",AE319&lt;&gt;"")),1,0)</f>
        <v>#NAME?</v>
      </c>
      <c r="EE319" s="219" t="e">
        <f t="shared" ref="EE319:EE382" ca="1" si="247">IF(AND(A319&lt;&gt;"",OR(AI319&gt;0,AJ319&gt;0,AK319&lt;&gt;"",AL319&lt;&gt;"",AP319&gt;0,AQ319&gt;0,AR319&lt;&gt;"",AS319&lt;&gt;"")),1,0)</f>
        <v>#NAME?</v>
      </c>
      <c r="EF319" s="219" t="e">
        <f t="shared" ref="EF319:EF382" ca="1" si="248">IF(AND(A319&lt;&gt;"",OR(AW319&gt;0,AX319&gt;0,AY319&lt;&gt;"",AZ319&lt;&gt;"",BD319&gt;0,BE319&gt;0,BF319&lt;&gt;"",BG319&lt;&gt;"")),1,0)</f>
        <v>#NAME?</v>
      </c>
      <c r="EG319" s="219" t="e">
        <f t="shared" ref="EG319:EG382" ca="1" si="249">IF(AND(A319&lt;&gt;"",OR(BK319&gt;0,BL319&gt;0,BM319&lt;&gt;"",BN319&lt;&gt;"",BR319&gt;0,BS319&gt;0,BT319&lt;&gt;"",BU319&lt;&gt;"")),1,0)</f>
        <v>#NAME?</v>
      </c>
      <c r="EH319" s="219" t="e">
        <f t="shared" ref="EH319:EH382" ca="1" si="250">IF(AND(A319&lt;&gt;"",OR(BY319&gt;0,BZ319&gt;0,CA319&lt;&gt;"",CB319&lt;&gt;"",CF319&gt;0,CG319&gt;0,CH319&lt;&gt;"",CI319&lt;&gt;"")),1,0)</f>
        <v>#NAME?</v>
      </c>
      <c r="EI319" s="219" t="e">
        <f t="shared" ref="EI319:EI382" ca="1" si="251">IF(AND(A319&lt;&gt;"",OR(CM319&gt;0,CN319&gt;0,CO319&lt;&gt;"",CP319&lt;&gt;"",CT319&gt;0,CU319&gt;0,CV319&lt;&gt;"",CW319&lt;&gt;"")),1,0)</f>
        <v>#NAME?</v>
      </c>
      <c r="EJ319" s="219" t="e">
        <f t="shared" ref="EJ319:EJ382" ca="1" si="252">IF(AND(A319&lt;&gt;"",OR(DA319&gt;0,DB319&gt;0,DC319&lt;&gt;"",DD319&lt;&gt;"",DH319&gt;0,DI319&gt;0,DJ319&lt;&gt;"",DK319&lt;&gt;"")),1,0)</f>
        <v>#NAME?</v>
      </c>
      <c r="EL319" s="91" t="str">
        <f t="shared" ca="1" si="227"/>
        <v>!</v>
      </c>
      <c r="EM319" s="91" t="str">
        <f t="shared" si="223"/>
        <v/>
      </c>
      <c r="EN319" s="91" t="str" cm="1">
        <f t="array" ref="EN319">IF(OR(SUM(ISTEXT(R319:T319)*1,ISNUMBER(W319:X319)*1)&gt;0,SUM(ISTEXT(Y319:AA319)*1,ISNUMBER(AD319:AE319)*1)&gt;0,SUM(ISTEXT(AF319:AH319)*1,ISNUMBER(AK319:AL319)*1)&gt;0,SUM(ISTEXT(AM319:AO319)*1,ISNUMBER(AR319:AS319)*1)&gt;0,SUM(ISTEXT(AT319:AV319)*1,ISNUMBER(AY319:AZ319)*1)&gt;0,SUM(ISTEXT(BA319:BC319)*1,ISNUMBER(BF319:BG319)*1)&gt;0,SUM(ISTEXT(BH319:BJ319)*1,ISNUMBER(BM319:BN319)*1)&gt;0,SUM(ISTEXT(BO319:BQ319)*1,ISNUMBER(BT319:BU319)*1)&gt;0,SUM(ISTEXT(BV319:BX319)*1,ISNUMBER(CA319:CB319)*1)&gt;0,SUM(ISTEXT(CC319:CE319)*1,ISNUMBER(CH319:CI319)*1)&gt;0,SUM(ISTEXT(CJ319:CL319)*1,ISNUMBER(CO319:CP319)*1)&gt;0,SUM(ISTEXT(CQ319:CS319)*1,ISNUMBER(CV319:CW319)*1)&gt;0),"!","")</f>
        <v/>
      </c>
      <c r="EO319" s="91" t="e">
        <f t="shared" ca="1" si="224"/>
        <v>#NAME?</v>
      </c>
      <c r="EP319" s="74" t="e">
        <f t="shared" ca="1" si="225"/>
        <v>#NAME?</v>
      </c>
    </row>
    <row r="320" spans="1:146" x14ac:dyDescent="0.2">
      <c r="A320" s="528" t="e">
        <f ca="1">IF(AND(TRIM($B320&lt;&gt;""),$E320&lt;&gt;"",$EP320=""),MAX($A$318:A319)+1,"")</f>
        <v>#NAME?</v>
      </c>
      <c r="B320" s="312" t="s">
        <v>383</v>
      </c>
      <c r="C320" s="531">
        <f>IF(ISBLANK(D320)=FALSE,VLOOKUP(D320,Довідники!$B$2:$C$45,2,FALSE),"")</f>
        <v>34</v>
      </c>
      <c r="D320" s="410" t="s">
        <v>249</v>
      </c>
      <c r="E320" s="313">
        <v>4.5</v>
      </c>
      <c r="F320" s="538" t="str">
        <f>_xlfn.CONCAT(IF($X320=Довідники!$E$4,$R$4&amp;",",""),IF($AE320=Довідники!$E$4,$Y$4&amp;",",""),IF($AL320=Довідники!$E$4,$AF$4&amp;",",""),IF($AS320=Довідники!$E$4,$AM$4&amp;",",""),IF($AZ320=Довідники!$E$4,$AT$4&amp;",",""),IF($BG320=Довідники!$E$4,$BA$4&amp;",",""),IF($BN320=Довідники!$E$4,$BH$4&amp;",",""),IF($BU320=Довідники!$E$4,$BO$4&amp;",",""),IF($CB320=Довідники!$E$4,$BV$4&amp;",",""),IF($CI320=Довідники!$E$4,$CC$4&amp;",",""),IF($CP320=Довідники!$E$4,$CJ$4&amp;",",""),IF($CW320=Довідники!$E$4,$CQ$4&amp;",",""),IF($DD320=Довідники!$E$4,$CX$4&amp;",",""),IF($DK320=Довідники!$E$4,$DE$4&amp;",",""))</f>
        <v/>
      </c>
      <c r="G320" s="538" t="str">
        <f>_xlfn.CONCAT(IF($X320=Довідники!$E$3,$R$4&amp;",",""),IF($X320=Довідники!$E$5,$R$4&amp;"*,",""),IF($AE320=Довідники!$E$3,$Y$4&amp;",",""),IF($AE320=Довідники!$E$5,$Y$4&amp;"*,",""),IF($AL320=Довідники!$E$3,$AF$4&amp;",",""),IF($AL320=Довідники!$E$5,$AF$4&amp;"*,",""),IF($AS320=Довідники!$E$3,$AM$4&amp;",",""),IF($AS320=Довідники!$E$5,$AM$4&amp;"*,",""),IF($AZ320=Довідники!$E$3,$AT$4&amp;",",""),IF($AZ320=Довідники!$E$5,$AT$4&amp;"*,",""),IF($BG320=Довідники!$E$3,$BA$4&amp;",",""),IF($BG320=Довідники!$E$5,$BA$4&amp;"*,",""),IF($BN320=Довідники!$E$3,$BH$4&amp;",",""),IF($BN320=Довідники!$E$5,$BH$4&amp;"*,",""),IF($BU320=Довідники!$E$3,$BO$4&amp;",",""),IF($BU320=Довідники!$E$5,$BO$4&amp;"*,",""),IF($CB320=Довідники!$E$3,$BV$4&amp;",",""),IF($CB320=Довідники!$E$5,$BV$4&amp;"*,",""),IF($CI320=Довідники!$E$3,$CC$4&amp;",",""),IF($CI320=Довідники!$E$5,$CC$4&amp;"*,",""),IF($CP320=Довідники!$E$3,$CJ$4&amp;",",""),IF($CP320=Довідники!$E$5,$CJ$4&amp;"*,",""),IF($CW320=Довідники!$E$3,$CQ$4&amp;",",""),IF($CW320=Довідники!$E$5,$CQ$4&amp;"*,",""),IF($DD320=Довідники!$E$3,$CX$4&amp;",",""),IF($DD320=Довідники!$E$5,$CX$4&amp;"*,",""),IF($DK320=Довідники!$E$3,$DE$4&amp;",",""),IF($DK320=Довідники!$E$5,$DE$4&amp;"*,",""))</f>
        <v>10,</v>
      </c>
      <c r="H320" s="538" t="str">
        <f>_xlfn.CONCAT(IF($W320=Довідники!$N$4,$R$4&amp;",",""),IF($AD320=Довідники!$N$4,$Y$4&amp;",",""),IF($AK320=Довідники!$N$4,$AF$4&amp;",",""),IF($AR320=Довідники!$N$4,$AM$4&amp;",",""),IF($AY320=Довідники!$N$4,$AT$4&amp;",",""),IF($BF320=Довідники!$N$4,$BA$4&amp;",",""),IF($BM320=Довідники!$N$4,$BH$4&amp;",",""),IF($BT320=Довідники!$N$4,$BO$4&amp;",",""),IF($CA320=Довідники!$N$4,$BV$4&amp;",",""),IF($CH320=Довідники!$N$4,$CC$4&amp;",",""),IF($CO320=Довідники!$N$4,$CJ$4&amp;",",""),IF($CV320=Довідники!$N$4,$CQ$4&amp;",",""),IF($DC320=Довідники!$N$4,$CX$4&amp;",",""),IF($DJ320=Довідники!$N$4,$DE$4&amp;",",""))</f>
        <v/>
      </c>
      <c r="I320" s="538" t="str">
        <f>_xlfn.CONCAT(IF($W320=Довідники!$N$3,$R$4&amp;",",""),IF($AD320=Довідники!$N$3,$Y$4&amp;",",""),IF($AK320=Довідники!$N$3,$AF$4&amp;",",""),IF($AR320=Довідники!$N$3,$AM$4&amp;",",""),IF($AY320=Довідники!$N$3,$AT$4&amp;",",""),IF($BF320=Довідники!$N$3,$BA$4&amp;",",""),IF($BM320=Довідники!$N$3,$BH$4&amp;",",""),IF($BT320=Довідники!$N$3,$BO$4&amp;",",""),IF($CA320=Довідники!$N$3,$BV$4&amp;",",""),IF($CH320=Довідники!$N$3,$CC$4&amp;",",""),IF($CO320=Довідники!$N$3,$CJ$4&amp;",",""),IF($CV320=Довідники!$N$3,$CQ$4&amp;",",""),IF($DC320=Довідники!$N$3,$CX$4&amp;",",""),IF($DJ320=Довідники!$N$3,$DE$4&amp;",",""))</f>
        <v/>
      </c>
      <c r="J320" s="538"/>
      <c r="K320" s="538"/>
      <c r="L320" s="538">
        <f t="shared" ca="1" si="211"/>
        <v>0</v>
      </c>
      <c r="M320" s="539">
        <f t="shared" ca="1" si="212"/>
        <v>0</v>
      </c>
      <c r="N320" s="539">
        <f t="shared" ca="1" si="213"/>
        <v>0</v>
      </c>
      <c r="O320" s="540">
        <f t="shared" ca="1" si="214"/>
        <v>0</v>
      </c>
      <c r="P320" s="541">
        <f t="shared" ca="1" si="215"/>
        <v>0</v>
      </c>
      <c r="Q320" s="542" t="str">
        <f ca="1">IF(IF(TRIM(P320)="",FALSE,OR($P320&lt;Довідники!$J$8,$P320&gt;Довідники!$K$8)),"!","")</f>
        <v>!</v>
      </c>
      <c r="R320" s="172"/>
      <c r="S320" s="169"/>
      <c r="T320" s="169"/>
      <c r="U320" s="549">
        <f t="shared" si="229"/>
        <v>0</v>
      </c>
      <c r="V320" s="539"/>
      <c r="W320" s="175"/>
      <c r="X320" s="176"/>
      <c r="Y320" s="172"/>
      <c r="Z320" s="169"/>
      <c r="AA320" s="169"/>
      <c r="AB320" s="549">
        <f t="shared" si="230"/>
        <v>0</v>
      </c>
      <c r="AC320" s="539"/>
      <c r="AD320" s="175"/>
      <c r="AE320" s="176"/>
      <c r="AF320" s="172"/>
      <c r="AG320" s="169"/>
      <c r="AH320" s="169"/>
      <c r="AI320" s="549">
        <f t="shared" si="231"/>
        <v>0</v>
      </c>
      <c r="AJ320" s="539"/>
      <c r="AK320" s="175"/>
      <c r="AL320" s="176"/>
      <c r="AM320" s="172"/>
      <c r="AN320" s="169"/>
      <c r="AO320" s="169"/>
      <c r="AP320" s="549">
        <f t="shared" si="232"/>
        <v>0</v>
      </c>
      <c r="AQ320" s="539"/>
      <c r="AR320" s="175"/>
      <c r="AS320" s="176"/>
      <c r="AT320" s="172"/>
      <c r="AU320" s="169"/>
      <c r="AV320" s="169"/>
      <c r="AW320" s="549">
        <f t="shared" si="233"/>
        <v>0</v>
      </c>
      <c r="AX320" s="539"/>
      <c r="AY320" s="175"/>
      <c r="AZ320" s="176"/>
      <c r="BA320" s="172"/>
      <c r="BB320" s="169"/>
      <c r="BC320" s="169"/>
      <c r="BD320" s="549">
        <f t="shared" si="234"/>
        <v>0</v>
      </c>
      <c r="BE320" s="539"/>
      <c r="BF320" s="175"/>
      <c r="BG320" s="176"/>
      <c r="BH320" s="172"/>
      <c r="BI320" s="169"/>
      <c r="BJ320" s="169"/>
      <c r="BK320" s="549">
        <f t="shared" si="235"/>
        <v>0</v>
      </c>
      <c r="BL320" s="539"/>
      <c r="BM320" s="175"/>
      <c r="BN320" s="176"/>
      <c r="BO320" s="172"/>
      <c r="BP320" s="169"/>
      <c r="BQ320" s="169"/>
      <c r="BR320" s="549">
        <f t="shared" si="236"/>
        <v>0</v>
      </c>
      <c r="BS320" s="539"/>
      <c r="BT320" s="175"/>
      <c r="BU320" s="176"/>
      <c r="BV320" s="172"/>
      <c r="BW320" s="169"/>
      <c r="BX320" s="169"/>
      <c r="BY320" s="549">
        <f t="shared" si="237"/>
        <v>0</v>
      </c>
      <c r="BZ320" s="539"/>
      <c r="CA320" s="175"/>
      <c r="CB320" s="176"/>
      <c r="CC320" s="172">
        <v>1</v>
      </c>
      <c r="CD320" s="169">
        <v>2</v>
      </c>
      <c r="CE320" s="169"/>
      <c r="CF320" s="549">
        <f t="shared" si="238"/>
        <v>3</v>
      </c>
      <c r="CG320" s="539"/>
      <c r="CH320" s="175"/>
      <c r="CI320" s="176" t="s">
        <v>171</v>
      </c>
      <c r="CJ320" s="172"/>
      <c r="CK320" s="169"/>
      <c r="CL320" s="169"/>
      <c r="CM320" s="549">
        <f t="shared" si="239"/>
        <v>0</v>
      </c>
      <c r="CN320" s="539"/>
      <c r="CO320" s="175"/>
      <c r="CP320" s="176"/>
      <c r="CQ320" s="172"/>
      <c r="CR320" s="169"/>
      <c r="CS320" s="169"/>
      <c r="CT320" s="549">
        <f t="shared" si="240"/>
        <v>0</v>
      </c>
      <c r="CU320" s="539"/>
      <c r="CV320" s="175"/>
      <c r="CW320" s="176"/>
      <c r="CX320" s="361"/>
      <c r="CY320" s="108"/>
      <c r="CZ320" s="108"/>
      <c r="DA320" s="549">
        <f t="shared" si="241"/>
        <v>0</v>
      </c>
      <c r="DB320" s="539"/>
      <c r="DC320" s="439"/>
      <c r="DD320" s="439"/>
      <c r="DE320" s="108"/>
      <c r="DF320" s="108"/>
      <c r="DG320" s="108"/>
      <c r="DH320" s="549">
        <f t="shared" si="242"/>
        <v>0</v>
      </c>
      <c r="DI320" s="539"/>
      <c r="DJ320" s="439"/>
      <c r="DK320" s="440"/>
      <c r="DL320" s="555">
        <f t="shared" ca="1" si="226"/>
        <v>135</v>
      </c>
      <c r="DM320" s="539">
        <f>DN320*Довідники!$H$2</f>
        <v>135</v>
      </c>
      <c r="DN320" s="549">
        <f t="shared" si="244"/>
        <v>4.5</v>
      </c>
      <c r="DO320" s="541">
        <f t="shared" ca="1" si="243"/>
        <v>1</v>
      </c>
      <c r="DP320" s="556" t="str">
        <f ca="1">IF(OR(DO320&lt;Довідники!$J$3, DO320&gt;Довідники!$K$3), "!", "")</f>
        <v>!</v>
      </c>
      <c r="DQ320" s="557"/>
      <c r="DR320" s="558" t="str">
        <f t="shared" si="245"/>
        <v/>
      </c>
      <c r="DS320" s="528"/>
      <c r="DT320" s="555"/>
      <c r="DU320" s="539"/>
      <c r="DV320" s="539"/>
      <c r="DW320" s="540"/>
      <c r="DX320" s="557"/>
      <c r="DY320" s="568"/>
      <c r="DZ320" s="569"/>
      <c r="EA320" s="570"/>
      <c r="EB320" s="179"/>
      <c r="EC320" s="452"/>
      <c r="ED320" s="219" t="e">
        <f t="shared" ca="1" si="246"/>
        <v>#NAME?</v>
      </c>
      <c r="EE320" s="219" t="e">
        <f t="shared" ca="1" si="247"/>
        <v>#NAME?</v>
      </c>
      <c r="EF320" s="219" t="e">
        <f t="shared" ca="1" si="248"/>
        <v>#NAME?</v>
      </c>
      <c r="EG320" s="219" t="e">
        <f t="shared" ca="1" si="249"/>
        <v>#NAME?</v>
      </c>
      <c r="EH320" s="219" t="e">
        <f t="shared" ca="1" si="250"/>
        <v>#NAME?</v>
      </c>
      <c r="EI320" s="219" t="e">
        <f t="shared" ca="1" si="251"/>
        <v>#NAME?</v>
      </c>
      <c r="EJ320" s="219" t="e">
        <f t="shared" ca="1" si="252"/>
        <v>#NAME?</v>
      </c>
      <c r="EL320" s="91" t="str">
        <f t="shared" ca="1" si="227"/>
        <v>!</v>
      </c>
      <c r="EM320" s="91" t="str">
        <f t="shared" si="223"/>
        <v/>
      </c>
      <c r="EN320" s="91" t="str" cm="1">
        <f t="array" ref="EN320">IF(OR(SUM(ISTEXT(R320:T320)*1,ISNUMBER(W320:X320)*1)&gt;0,SUM(ISTEXT(Y320:AA320)*1,ISNUMBER(AD320:AE320)*1)&gt;0,SUM(ISTEXT(AF320:AH320)*1,ISNUMBER(AK320:AL320)*1)&gt;0,SUM(ISTEXT(AM320:AO320)*1,ISNUMBER(AR320:AS320)*1)&gt;0,SUM(ISTEXT(AT320:AV320)*1,ISNUMBER(AY320:AZ320)*1)&gt;0,SUM(ISTEXT(BA320:BC320)*1,ISNUMBER(BF320:BG320)*1)&gt;0,SUM(ISTEXT(BH320:BJ320)*1,ISNUMBER(BM320:BN320)*1)&gt;0,SUM(ISTEXT(BO320:BQ320)*1,ISNUMBER(BT320:BU320)*1)&gt;0,SUM(ISTEXT(BV320:BX320)*1,ISNUMBER(CA320:CB320)*1)&gt;0,SUM(ISTEXT(CC320:CE320)*1,ISNUMBER(CH320:CI320)*1)&gt;0,SUM(ISTEXT(CJ320:CL320)*1,ISNUMBER(CO320:CP320)*1)&gt;0,SUM(ISTEXT(CQ320:CS320)*1,ISNUMBER(CV320:CW320)*1)&gt;0),"!","")</f>
        <v/>
      </c>
      <c r="EO320" s="91" t="e">
        <f t="shared" ca="1" si="224"/>
        <v>#NAME?</v>
      </c>
      <c r="EP320" s="74" t="e">
        <f t="shared" ca="1" si="225"/>
        <v>#NAME?</v>
      </c>
    </row>
    <row r="321" spans="1:146" x14ac:dyDescent="0.2">
      <c r="A321" s="528" t="e">
        <f ca="1">IF(AND(TRIM($B321&lt;&gt;""),$E321&lt;&gt;"",$EP321=""),MAX($A$318:A320)+1,"")</f>
        <v>#NAME?</v>
      </c>
      <c r="B321" s="312" t="s">
        <v>384</v>
      </c>
      <c r="C321" s="531">
        <f>IF(ISBLANK(D321)=FALSE,VLOOKUP(D321,Довідники!$B$2:$C$45,2,FALSE),"")</f>
        <v>34</v>
      </c>
      <c r="D321" s="410" t="s">
        <v>249</v>
      </c>
      <c r="E321" s="313">
        <v>4.5</v>
      </c>
      <c r="F321" s="538" t="str">
        <f>_xlfn.CONCAT(IF($X321=Довідники!$E$4,$R$4&amp;",",""),IF($AE321=Довідники!$E$4,$Y$4&amp;",",""),IF($AL321=Довідники!$E$4,$AF$4&amp;",",""),IF($AS321=Довідники!$E$4,$AM$4&amp;",",""),IF($AZ321=Довідники!$E$4,$AT$4&amp;",",""),IF($BG321=Довідники!$E$4,$BA$4&amp;",",""),IF($BN321=Довідники!$E$4,$BH$4&amp;",",""),IF($BU321=Довідники!$E$4,$BO$4&amp;",",""),IF($CB321=Довідники!$E$4,$BV$4&amp;",",""),IF($CI321=Довідники!$E$4,$CC$4&amp;",",""),IF($CP321=Довідники!$E$4,$CJ$4&amp;",",""),IF($CW321=Довідники!$E$4,$CQ$4&amp;",",""),IF($DD321=Довідники!$E$4,$CX$4&amp;",",""),IF($DK321=Довідники!$E$4,$DE$4&amp;",",""))</f>
        <v/>
      </c>
      <c r="G321" s="538" t="str">
        <f>_xlfn.CONCAT(IF($X321=Довідники!$E$3,$R$4&amp;",",""),IF($X321=Довідники!$E$5,$R$4&amp;"*,",""),IF($AE321=Довідники!$E$3,$Y$4&amp;",",""),IF($AE321=Довідники!$E$5,$Y$4&amp;"*,",""),IF($AL321=Довідники!$E$3,$AF$4&amp;",",""),IF($AL321=Довідники!$E$5,$AF$4&amp;"*,",""),IF($AS321=Довідники!$E$3,$AM$4&amp;",",""),IF($AS321=Довідники!$E$5,$AM$4&amp;"*,",""),IF($AZ321=Довідники!$E$3,$AT$4&amp;",",""),IF($AZ321=Довідники!$E$5,$AT$4&amp;"*,",""),IF($BG321=Довідники!$E$3,$BA$4&amp;",",""),IF($BG321=Довідники!$E$5,$BA$4&amp;"*,",""),IF($BN321=Довідники!$E$3,$BH$4&amp;",",""),IF($BN321=Довідники!$E$5,$BH$4&amp;"*,",""),IF($BU321=Довідники!$E$3,$BO$4&amp;",",""),IF($BU321=Довідники!$E$5,$BO$4&amp;"*,",""),IF($CB321=Довідники!$E$3,$BV$4&amp;",",""),IF($CB321=Довідники!$E$5,$BV$4&amp;"*,",""),IF($CI321=Довідники!$E$3,$CC$4&amp;",",""),IF($CI321=Довідники!$E$5,$CC$4&amp;"*,",""),IF($CP321=Довідники!$E$3,$CJ$4&amp;",",""),IF($CP321=Довідники!$E$5,$CJ$4&amp;"*,",""),IF($CW321=Довідники!$E$3,$CQ$4&amp;",",""),IF($CW321=Довідники!$E$5,$CQ$4&amp;"*,",""),IF($DD321=Довідники!$E$3,$CX$4&amp;",",""),IF($DD321=Довідники!$E$5,$CX$4&amp;"*,",""),IF($DK321=Довідники!$E$3,$DE$4&amp;",",""),IF($DK321=Довідники!$E$5,$DE$4&amp;"*,",""))</f>
        <v>10,</v>
      </c>
      <c r="H321" s="538" t="str">
        <f>_xlfn.CONCAT(IF($W321=Довідники!$N$4,$R$4&amp;",",""),IF($AD321=Довідники!$N$4,$Y$4&amp;",",""),IF($AK321=Довідники!$N$4,$AF$4&amp;",",""),IF($AR321=Довідники!$N$4,$AM$4&amp;",",""),IF($AY321=Довідники!$N$4,$AT$4&amp;",",""),IF($BF321=Довідники!$N$4,$BA$4&amp;",",""),IF($BM321=Довідники!$N$4,$BH$4&amp;",",""),IF($BT321=Довідники!$N$4,$BO$4&amp;",",""),IF($CA321=Довідники!$N$4,$BV$4&amp;",",""),IF($CH321=Довідники!$N$4,$CC$4&amp;",",""),IF($CO321=Довідники!$N$4,$CJ$4&amp;",",""),IF($CV321=Довідники!$N$4,$CQ$4&amp;",",""),IF($DC321=Довідники!$N$4,$CX$4&amp;",",""),IF($DJ321=Довідники!$N$4,$DE$4&amp;",",""))</f>
        <v/>
      </c>
      <c r="I321" s="538" t="str">
        <f>_xlfn.CONCAT(IF($W321=Довідники!$N$3,$R$4&amp;",",""),IF($AD321=Довідники!$N$3,$Y$4&amp;",",""),IF($AK321=Довідники!$N$3,$AF$4&amp;",",""),IF($AR321=Довідники!$N$3,$AM$4&amp;",",""),IF($AY321=Довідники!$N$3,$AT$4&amp;",",""),IF($BF321=Довідники!$N$3,$BA$4&amp;",",""),IF($BM321=Довідники!$N$3,$BH$4&amp;",",""),IF($BT321=Довідники!$N$3,$BO$4&amp;",",""),IF($CA321=Довідники!$N$3,$BV$4&amp;",",""),IF($CH321=Довідники!$N$3,$CC$4&amp;",",""),IF($CO321=Довідники!$N$3,$CJ$4&amp;",",""),IF($CV321=Довідники!$N$3,$CQ$4&amp;",",""),IF($DC321=Довідники!$N$3,$CX$4&amp;",",""),IF($DJ321=Довідники!$N$3,$DE$4&amp;",",""))</f>
        <v/>
      </c>
      <c r="J321" s="538"/>
      <c r="K321" s="538"/>
      <c r="L321" s="538">
        <f t="shared" ca="1" si="211"/>
        <v>0</v>
      </c>
      <c r="M321" s="539">
        <f t="shared" ca="1" si="212"/>
        <v>0</v>
      </c>
      <c r="N321" s="539">
        <f t="shared" ca="1" si="213"/>
        <v>0</v>
      </c>
      <c r="O321" s="540">
        <f t="shared" ca="1" si="214"/>
        <v>0</v>
      </c>
      <c r="P321" s="541">
        <f t="shared" ca="1" si="215"/>
        <v>0</v>
      </c>
      <c r="Q321" s="542" t="str">
        <f ca="1">IF(IF(TRIM(P321)="",FALSE,OR($P321&lt;Довідники!$J$8,$P321&gt;Довідники!$K$8)),"!","")</f>
        <v>!</v>
      </c>
      <c r="R321" s="172"/>
      <c r="S321" s="169"/>
      <c r="T321" s="169"/>
      <c r="U321" s="549">
        <f t="shared" si="229"/>
        <v>0</v>
      </c>
      <c r="V321" s="539"/>
      <c r="W321" s="175"/>
      <c r="X321" s="176"/>
      <c r="Y321" s="172"/>
      <c r="Z321" s="169"/>
      <c r="AA321" s="169"/>
      <c r="AB321" s="549">
        <f t="shared" si="230"/>
        <v>0</v>
      </c>
      <c r="AC321" s="539"/>
      <c r="AD321" s="175"/>
      <c r="AE321" s="176"/>
      <c r="AF321" s="172"/>
      <c r="AG321" s="169"/>
      <c r="AH321" s="169"/>
      <c r="AI321" s="549">
        <f t="shared" si="231"/>
        <v>0</v>
      </c>
      <c r="AJ321" s="539"/>
      <c r="AK321" s="175"/>
      <c r="AL321" s="176"/>
      <c r="AM321" s="172"/>
      <c r="AN321" s="169"/>
      <c r="AO321" s="169"/>
      <c r="AP321" s="549">
        <f t="shared" si="232"/>
        <v>0</v>
      </c>
      <c r="AQ321" s="539"/>
      <c r="AR321" s="175"/>
      <c r="AS321" s="176"/>
      <c r="AT321" s="172"/>
      <c r="AU321" s="169"/>
      <c r="AV321" s="169"/>
      <c r="AW321" s="549">
        <f t="shared" si="233"/>
        <v>0</v>
      </c>
      <c r="AX321" s="539"/>
      <c r="AY321" s="175"/>
      <c r="AZ321" s="176"/>
      <c r="BA321" s="172"/>
      <c r="BB321" s="169"/>
      <c r="BC321" s="169"/>
      <c r="BD321" s="549">
        <f t="shared" si="234"/>
        <v>0</v>
      </c>
      <c r="BE321" s="539"/>
      <c r="BF321" s="175"/>
      <c r="BG321" s="176"/>
      <c r="BH321" s="172"/>
      <c r="BI321" s="169"/>
      <c r="BJ321" s="169"/>
      <c r="BK321" s="549">
        <f t="shared" si="235"/>
        <v>0</v>
      </c>
      <c r="BL321" s="539"/>
      <c r="BM321" s="175"/>
      <c r="BN321" s="176"/>
      <c r="BO321" s="172"/>
      <c r="BP321" s="169"/>
      <c r="BQ321" s="169"/>
      <c r="BR321" s="549">
        <f t="shared" si="236"/>
        <v>0</v>
      </c>
      <c r="BS321" s="539"/>
      <c r="BT321" s="175"/>
      <c r="BU321" s="176"/>
      <c r="BV321" s="172"/>
      <c r="BW321" s="169"/>
      <c r="BX321" s="169"/>
      <c r="BY321" s="549">
        <f t="shared" si="237"/>
        <v>0</v>
      </c>
      <c r="BZ321" s="539"/>
      <c r="CA321" s="175"/>
      <c r="CB321" s="176"/>
      <c r="CC321" s="172">
        <v>1</v>
      </c>
      <c r="CD321" s="169">
        <v>2</v>
      </c>
      <c r="CE321" s="169"/>
      <c r="CF321" s="549">
        <f t="shared" si="238"/>
        <v>3</v>
      </c>
      <c r="CG321" s="539"/>
      <c r="CH321" s="175"/>
      <c r="CI321" s="176" t="s">
        <v>171</v>
      </c>
      <c r="CJ321" s="172"/>
      <c r="CK321" s="169"/>
      <c r="CL321" s="169"/>
      <c r="CM321" s="549">
        <f t="shared" si="239"/>
        <v>0</v>
      </c>
      <c r="CN321" s="539"/>
      <c r="CO321" s="175"/>
      <c r="CP321" s="176"/>
      <c r="CQ321" s="172"/>
      <c r="CR321" s="169"/>
      <c r="CS321" s="169"/>
      <c r="CT321" s="549">
        <f t="shared" si="240"/>
        <v>0</v>
      </c>
      <c r="CU321" s="539"/>
      <c r="CV321" s="175"/>
      <c r="CW321" s="176"/>
      <c r="CX321" s="361"/>
      <c r="CY321" s="108"/>
      <c r="CZ321" s="108"/>
      <c r="DA321" s="549">
        <f t="shared" si="241"/>
        <v>0</v>
      </c>
      <c r="DB321" s="539"/>
      <c r="DC321" s="439"/>
      <c r="DD321" s="439"/>
      <c r="DE321" s="108"/>
      <c r="DF321" s="108"/>
      <c r="DG321" s="108"/>
      <c r="DH321" s="549">
        <f t="shared" si="242"/>
        <v>0</v>
      </c>
      <c r="DI321" s="539"/>
      <c r="DJ321" s="439"/>
      <c r="DK321" s="440"/>
      <c r="DL321" s="555">
        <f t="shared" ca="1" si="226"/>
        <v>135</v>
      </c>
      <c r="DM321" s="539">
        <f>DN321*Довідники!$H$2</f>
        <v>135</v>
      </c>
      <c r="DN321" s="549">
        <f t="shared" si="244"/>
        <v>4.5</v>
      </c>
      <c r="DO321" s="541">
        <f t="shared" ca="1" si="243"/>
        <v>1</v>
      </c>
      <c r="DP321" s="556" t="str">
        <f ca="1">IF(OR(DO321&lt;Довідники!$J$3, DO321&gt;Довідники!$K$3), "!", "")</f>
        <v>!</v>
      </c>
      <c r="DQ321" s="557"/>
      <c r="DR321" s="558" t="str">
        <f t="shared" si="245"/>
        <v/>
      </c>
      <c r="DS321" s="528"/>
      <c r="DT321" s="555"/>
      <c r="DU321" s="539"/>
      <c r="DV321" s="539"/>
      <c r="DW321" s="540"/>
      <c r="DX321" s="557"/>
      <c r="DY321" s="568"/>
      <c r="DZ321" s="569"/>
      <c r="EA321" s="570"/>
      <c r="EB321" s="179"/>
      <c r="EC321" s="452"/>
      <c r="ED321" s="219" t="e">
        <f t="shared" ca="1" si="246"/>
        <v>#NAME?</v>
      </c>
      <c r="EE321" s="219" t="e">
        <f t="shared" ca="1" si="247"/>
        <v>#NAME?</v>
      </c>
      <c r="EF321" s="219" t="e">
        <f t="shared" ca="1" si="248"/>
        <v>#NAME?</v>
      </c>
      <c r="EG321" s="219" t="e">
        <f t="shared" ca="1" si="249"/>
        <v>#NAME?</v>
      </c>
      <c r="EH321" s="219" t="e">
        <f t="shared" ca="1" si="250"/>
        <v>#NAME?</v>
      </c>
      <c r="EI321" s="219" t="e">
        <f t="shared" ca="1" si="251"/>
        <v>#NAME?</v>
      </c>
      <c r="EJ321" s="219" t="e">
        <f t="shared" ca="1" si="252"/>
        <v>#NAME?</v>
      </c>
      <c r="EL321" s="91" t="str">
        <f t="shared" ca="1" si="227"/>
        <v>!</v>
      </c>
      <c r="EM321" s="91" t="str">
        <f t="shared" si="223"/>
        <v/>
      </c>
      <c r="EN321" s="91" t="str" cm="1">
        <f t="array" ref="EN321">IF(OR(SUM(ISTEXT(R321:T321)*1,ISNUMBER(W321:X321)*1)&gt;0,SUM(ISTEXT(Y321:AA321)*1,ISNUMBER(AD321:AE321)*1)&gt;0,SUM(ISTEXT(AF321:AH321)*1,ISNUMBER(AK321:AL321)*1)&gt;0,SUM(ISTEXT(AM321:AO321)*1,ISNUMBER(AR321:AS321)*1)&gt;0,SUM(ISTEXT(AT321:AV321)*1,ISNUMBER(AY321:AZ321)*1)&gt;0,SUM(ISTEXT(BA321:BC321)*1,ISNUMBER(BF321:BG321)*1)&gt;0,SUM(ISTEXT(BH321:BJ321)*1,ISNUMBER(BM321:BN321)*1)&gt;0,SUM(ISTEXT(BO321:BQ321)*1,ISNUMBER(BT321:BU321)*1)&gt;0,SUM(ISTEXT(BV321:BX321)*1,ISNUMBER(CA321:CB321)*1)&gt;0,SUM(ISTEXT(CC321:CE321)*1,ISNUMBER(CH321:CI321)*1)&gt;0,SUM(ISTEXT(CJ321:CL321)*1,ISNUMBER(CO321:CP321)*1)&gt;0,SUM(ISTEXT(CQ321:CS321)*1,ISNUMBER(CV321:CW321)*1)&gt;0),"!","")</f>
        <v/>
      </c>
      <c r="EO321" s="91" t="e">
        <f t="shared" ca="1" si="224"/>
        <v>#NAME?</v>
      </c>
      <c r="EP321" s="74" t="e">
        <f t="shared" ca="1" si="225"/>
        <v>#NAME?</v>
      </c>
    </row>
    <row r="322" spans="1:146" x14ac:dyDescent="0.2">
      <c r="A322" s="528" t="e">
        <f ca="1">IF(AND(TRIM($B322&lt;&gt;""),$E322&lt;&gt;"",$EP322=""),MAX($A$318:A321)+1,"")</f>
        <v>#NAME?</v>
      </c>
      <c r="B322" s="312"/>
      <c r="C322" s="531" t="str">
        <f>IF(ISBLANK(D322)=FALSE,VLOOKUP(D322,Довідники!$B$2:$C$45,2,FALSE),"")</f>
        <v/>
      </c>
      <c r="D322" s="410"/>
      <c r="E322" s="313"/>
      <c r="F322" s="538" t="str">
        <f>_xlfn.CONCAT(IF($X322=Довідники!$E$4,$R$4&amp;",",""),IF($AE322=Довідники!$E$4,$Y$4&amp;",",""),IF($AL322=Довідники!$E$4,$AF$4&amp;",",""),IF($AS322=Довідники!$E$4,$AM$4&amp;",",""),IF($AZ322=Довідники!$E$4,$AT$4&amp;",",""),IF($BG322=Довідники!$E$4,$BA$4&amp;",",""),IF($BN322=Довідники!$E$4,$BH$4&amp;",",""),IF($BU322=Довідники!$E$4,$BO$4&amp;",",""),IF($CB322=Довідники!$E$4,$BV$4&amp;",",""),IF($CI322=Довідники!$E$4,$CC$4&amp;",",""),IF($CP322=Довідники!$E$4,$CJ$4&amp;",",""),IF($CW322=Довідники!$E$4,$CQ$4&amp;",",""),IF($DD322=Довідники!$E$4,$CX$4&amp;",",""),IF($DK322=Довідники!$E$4,$DE$4&amp;",",""))</f>
        <v/>
      </c>
      <c r="G322" s="538" t="str">
        <f>_xlfn.CONCAT(IF($X322=Довідники!$E$3,$R$4&amp;",",""),IF($X322=Довідники!$E$5,$R$4&amp;"*,",""),IF($AE322=Довідники!$E$3,$Y$4&amp;",",""),IF($AE322=Довідники!$E$5,$Y$4&amp;"*,",""),IF($AL322=Довідники!$E$3,$AF$4&amp;",",""),IF($AL322=Довідники!$E$5,$AF$4&amp;"*,",""),IF($AS322=Довідники!$E$3,$AM$4&amp;",",""),IF($AS322=Довідники!$E$5,$AM$4&amp;"*,",""),IF($AZ322=Довідники!$E$3,$AT$4&amp;",",""),IF($AZ322=Довідники!$E$5,$AT$4&amp;"*,",""),IF($BG322=Довідники!$E$3,$BA$4&amp;",",""),IF($BG322=Довідники!$E$5,$BA$4&amp;"*,",""),IF($BN322=Довідники!$E$3,$BH$4&amp;",",""),IF($BN322=Довідники!$E$5,$BH$4&amp;"*,",""),IF($BU322=Довідники!$E$3,$BO$4&amp;",",""),IF($BU322=Довідники!$E$5,$BO$4&amp;"*,",""),IF($CB322=Довідники!$E$3,$BV$4&amp;",",""),IF($CB322=Довідники!$E$5,$BV$4&amp;"*,",""),IF($CI322=Довідники!$E$3,$CC$4&amp;",",""),IF($CI322=Довідники!$E$5,$CC$4&amp;"*,",""),IF($CP322=Довідники!$E$3,$CJ$4&amp;",",""),IF($CP322=Довідники!$E$5,$CJ$4&amp;"*,",""),IF($CW322=Довідники!$E$3,$CQ$4&amp;",",""),IF($CW322=Довідники!$E$5,$CQ$4&amp;"*,",""),IF($DD322=Довідники!$E$3,$CX$4&amp;",",""),IF($DD322=Довідники!$E$5,$CX$4&amp;"*,",""),IF($DK322=Довідники!$E$3,$DE$4&amp;",",""),IF($DK322=Довідники!$E$5,$DE$4&amp;"*,",""))</f>
        <v/>
      </c>
      <c r="H322" s="538" t="str">
        <f>_xlfn.CONCAT(IF($W322=Довідники!$N$4,$R$4&amp;",",""),IF($AD322=Довідники!$N$4,$Y$4&amp;",",""),IF($AK322=Довідники!$N$4,$AF$4&amp;",",""),IF($AR322=Довідники!$N$4,$AM$4&amp;",",""),IF($AY322=Довідники!$N$4,$AT$4&amp;",",""),IF($BF322=Довідники!$N$4,$BA$4&amp;",",""),IF($BM322=Довідники!$N$4,$BH$4&amp;",",""),IF($BT322=Довідники!$N$4,$BO$4&amp;",",""),IF($CA322=Довідники!$N$4,$BV$4&amp;",",""),IF($CH322=Довідники!$N$4,$CC$4&amp;",",""),IF($CO322=Довідники!$N$4,$CJ$4&amp;",",""),IF($CV322=Довідники!$N$4,$CQ$4&amp;",",""),IF($DC322=Довідники!$N$4,$CX$4&amp;",",""),IF($DJ322=Довідники!$N$4,$DE$4&amp;",",""))</f>
        <v/>
      </c>
      <c r="I322" s="538" t="str">
        <f>_xlfn.CONCAT(IF($W322=Довідники!$N$3,$R$4&amp;",",""),IF($AD322=Довідники!$N$3,$Y$4&amp;",",""),IF($AK322=Довідники!$N$3,$AF$4&amp;",",""),IF($AR322=Довідники!$N$3,$AM$4&amp;",",""),IF($AY322=Довідники!$N$3,$AT$4&amp;",",""),IF($BF322=Довідники!$N$3,$BA$4&amp;",",""),IF($BM322=Довідники!$N$3,$BH$4&amp;",",""),IF($BT322=Довідники!$N$3,$BO$4&amp;",",""),IF($CA322=Довідники!$N$3,$BV$4&amp;",",""),IF($CH322=Довідники!$N$3,$CC$4&amp;",",""),IF($CO322=Довідники!$N$3,$CJ$4&amp;",",""),IF($CV322=Довідники!$N$3,$CQ$4&amp;",",""),IF($DC322=Довідники!$N$3,$CX$4&amp;",",""),IF($DJ322=Довідники!$N$3,$DE$4&amp;",",""))</f>
        <v/>
      </c>
      <c r="J322" s="538"/>
      <c r="K322" s="538"/>
      <c r="L322" s="538">
        <f t="shared" ca="1" si="211"/>
        <v>0</v>
      </c>
      <c r="M322" s="539">
        <f t="shared" ca="1" si="212"/>
        <v>0</v>
      </c>
      <c r="N322" s="539">
        <f t="shared" ca="1" si="213"/>
        <v>0</v>
      </c>
      <c r="O322" s="540">
        <f t="shared" ca="1" si="214"/>
        <v>0</v>
      </c>
      <c r="P322" s="541" t="str">
        <f t="shared" si="215"/>
        <v/>
      </c>
      <c r="Q322" s="542" t="str">
        <f>IF(IF(TRIM(P322)="",FALSE,OR($P322&lt;Довідники!$J$8,$P322&gt;Довідники!$K$8)),"!","")</f>
        <v/>
      </c>
      <c r="R322" s="172"/>
      <c r="S322" s="169"/>
      <c r="T322" s="169"/>
      <c r="U322" s="549">
        <f t="shared" si="229"/>
        <v>0</v>
      </c>
      <c r="V322" s="539"/>
      <c r="W322" s="175"/>
      <c r="X322" s="176"/>
      <c r="Y322" s="172"/>
      <c r="Z322" s="169"/>
      <c r="AA322" s="169"/>
      <c r="AB322" s="549">
        <f t="shared" si="230"/>
        <v>0</v>
      </c>
      <c r="AC322" s="539"/>
      <c r="AD322" s="175"/>
      <c r="AE322" s="176"/>
      <c r="AF322" s="172"/>
      <c r="AG322" s="169"/>
      <c r="AH322" s="169"/>
      <c r="AI322" s="549">
        <f t="shared" si="231"/>
        <v>0</v>
      </c>
      <c r="AJ322" s="539"/>
      <c r="AK322" s="175"/>
      <c r="AL322" s="176"/>
      <c r="AM322" s="172"/>
      <c r="AN322" s="169"/>
      <c r="AO322" s="169"/>
      <c r="AP322" s="549">
        <f t="shared" si="232"/>
        <v>0</v>
      </c>
      <c r="AQ322" s="539"/>
      <c r="AR322" s="175"/>
      <c r="AS322" s="176"/>
      <c r="AT322" s="172"/>
      <c r="AU322" s="169"/>
      <c r="AV322" s="169"/>
      <c r="AW322" s="549">
        <f t="shared" si="233"/>
        <v>0</v>
      </c>
      <c r="AX322" s="539"/>
      <c r="AY322" s="175"/>
      <c r="AZ322" s="176"/>
      <c r="BA322" s="172"/>
      <c r="BB322" s="169"/>
      <c r="BC322" s="169"/>
      <c r="BD322" s="549">
        <f t="shared" si="234"/>
        <v>0</v>
      </c>
      <c r="BE322" s="539"/>
      <c r="BF322" s="175"/>
      <c r="BG322" s="176"/>
      <c r="BH322" s="172"/>
      <c r="BI322" s="169"/>
      <c r="BJ322" s="169"/>
      <c r="BK322" s="549">
        <f t="shared" si="235"/>
        <v>0</v>
      </c>
      <c r="BL322" s="539"/>
      <c r="BM322" s="175"/>
      <c r="BN322" s="176"/>
      <c r="BO322" s="172"/>
      <c r="BP322" s="169"/>
      <c r="BQ322" s="169"/>
      <c r="BR322" s="549">
        <f t="shared" si="236"/>
        <v>0</v>
      </c>
      <c r="BS322" s="539"/>
      <c r="BT322" s="175"/>
      <c r="BU322" s="176"/>
      <c r="BV322" s="172"/>
      <c r="BW322" s="169"/>
      <c r="BX322" s="169"/>
      <c r="BY322" s="549">
        <f t="shared" si="237"/>
        <v>0</v>
      </c>
      <c r="BZ322" s="539"/>
      <c r="CA322" s="175"/>
      <c r="CB322" s="176"/>
      <c r="CC322" s="172"/>
      <c r="CD322" s="169"/>
      <c r="CE322" s="169"/>
      <c r="CF322" s="549">
        <f t="shared" si="238"/>
        <v>0</v>
      </c>
      <c r="CG322" s="539"/>
      <c r="CH322" s="175"/>
      <c r="CI322" s="176"/>
      <c r="CJ322" s="172"/>
      <c r="CK322" s="169"/>
      <c r="CL322" s="169"/>
      <c r="CM322" s="549">
        <f t="shared" si="239"/>
        <v>0</v>
      </c>
      <c r="CN322" s="539"/>
      <c r="CO322" s="175"/>
      <c r="CP322" s="176"/>
      <c r="CQ322" s="172"/>
      <c r="CR322" s="169"/>
      <c r="CS322" s="169"/>
      <c r="CT322" s="549">
        <f t="shared" si="240"/>
        <v>0</v>
      </c>
      <c r="CU322" s="539"/>
      <c r="CV322" s="175"/>
      <c r="CW322" s="176"/>
      <c r="CX322" s="361"/>
      <c r="CY322" s="108"/>
      <c r="CZ322" s="108"/>
      <c r="DA322" s="549">
        <f t="shared" si="241"/>
        <v>0</v>
      </c>
      <c r="DB322" s="539"/>
      <c r="DC322" s="439"/>
      <c r="DD322" s="439"/>
      <c r="DE322" s="108"/>
      <c r="DF322" s="108"/>
      <c r="DG322" s="108"/>
      <c r="DH322" s="549">
        <f t="shared" si="242"/>
        <v>0</v>
      </c>
      <c r="DI322" s="539"/>
      <c r="DJ322" s="439"/>
      <c r="DK322" s="440"/>
      <c r="DL322" s="555">
        <f t="shared" ca="1" si="226"/>
        <v>0</v>
      </c>
      <c r="DM322" s="539">
        <f>DN322*Довідники!$H$2</f>
        <v>0</v>
      </c>
      <c r="DN322" s="549">
        <f t="shared" si="244"/>
        <v>0</v>
      </c>
      <c r="DO322" s="541" t="str">
        <f t="shared" si="243"/>
        <v xml:space="preserve"> </v>
      </c>
      <c r="DP322" s="556" t="str">
        <f>IF(OR(DO322&lt;Довідники!$J$3, DO322&gt;Довідники!$K$3), "!", "")</f>
        <v>!</v>
      </c>
      <c r="DQ322" s="557"/>
      <c r="DR322" s="558" t="str">
        <f t="shared" si="245"/>
        <v/>
      </c>
      <c r="DS322" s="528"/>
      <c r="DT322" s="555"/>
      <c r="DU322" s="539"/>
      <c r="DV322" s="539"/>
      <c r="DW322" s="540"/>
      <c r="DX322" s="557"/>
      <c r="DY322" s="568"/>
      <c r="DZ322" s="569"/>
      <c r="EA322" s="570"/>
      <c r="EB322" s="179"/>
      <c r="EC322" s="452"/>
      <c r="ED322" s="219" t="e">
        <f t="shared" ca="1" si="246"/>
        <v>#NAME?</v>
      </c>
      <c r="EE322" s="219" t="e">
        <f t="shared" ca="1" si="247"/>
        <v>#NAME?</v>
      </c>
      <c r="EF322" s="219" t="e">
        <f t="shared" ca="1" si="248"/>
        <v>#NAME?</v>
      </c>
      <c r="EG322" s="219" t="e">
        <f t="shared" ca="1" si="249"/>
        <v>#NAME?</v>
      </c>
      <c r="EH322" s="219" t="e">
        <f t="shared" ca="1" si="250"/>
        <v>#NAME?</v>
      </c>
      <c r="EI322" s="219" t="e">
        <f t="shared" ca="1" si="251"/>
        <v>#NAME?</v>
      </c>
      <c r="EJ322" s="219" t="e">
        <f t="shared" ca="1" si="252"/>
        <v>#NAME?</v>
      </c>
      <c r="EL322" s="91" t="str">
        <f t="shared" ca="1" si="227"/>
        <v/>
      </c>
      <c r="EM322" s="91" t="str">
        <f t="shared" si="223"/>
        <v/>
      </c>
      <c r="EN322" s="91" t="str" cm="1">
        <f t="array" ref="EN322">IF(OR(SUM(ISTEXT(R322:T322)*1,ISNUMBER(W322:X322)*1)&gt;0,SUM(ISTEXT(Y322:AA322)*1,ISNUMBER(AD322:AE322)*1)&gt;0,SUM(ISTEXT(AF322:AH322)*1,ISNUMBER(AK322:AL322)*1)&gt;0,SUM(ISTEXT(AM322:AO322)*1,ISNUMBER(AR322:AS322)*1)&gt;0,SUM(ISTEXT(AT322:AV322)*1,ISNUMBER(AY322:AZ322)*1)&gt;0,SUM(ISTEXT(BA322:BC322)*1,ISNUMBER(BF322:BG322)*1)&gt;0,SUM(ISTEXT(BH322:BJ322)*1,ISNUMBER(BM322:BN322)*1)&gt;0,SUM(ISTEXT(BO322:BQ322)*1,ISNUMBER(BT322:BU322)*1)&gt;0,SUM(ISTEXT(BV322:BX322)*1,ISNUMBER(CA322:CB322)*1)&gt;0,SUM(ISTEXT(CC322:CE322)*1,ISNUMBER(CH322:CI322)*1)&gt;0,SUM(ISTEXT(CJ322:CL322)*1,ISNUMBER(CO322:CP322)*1)&gt;0,SUM(ISTEXT(CQ322:CS322)*1,ISNUMBER(CV322:CW322)*1)&gt;0),"!","")</f>
        <v/>
      </c>
      <c r="EO322" s="91" t="e">
        <f t="shared" ca="1" si="224"/>
        <v>#NAME?</v>
      </c>
      <c r="EP322" s="74" t="e">
        <f t="shared" ca="1" si="225"/>
        <v>#NAME?</v>
      </c>
    </row>
    <row r="323" spans="1:146" x14ac:dyDescent="0.2">
      <c r="A323" s="528" t="e">
        <f ca="1">IF(AND(TRIM($B323&lt;&gt;""),$E323&lt;&gt;"",$EP323=""),MAX($A$318:A322)+1,"")</f>
        <v>#NAME?</v>
      </c>
      <c r="B323" s="312"/>
      <c r="C323" s="531" t="str">
        <f>IF(ISBLANK(D323)=FALSE,VLOOKUP(D323,Довідники!$B$2:$C$45,2,FALSE),"")</f>
        <v/>
      </c>
      <c r="D323" s="410"/>
      <c r="E323" s="313"/>
      <c r="F323" s="538" t="str">
        <f>_xlfn.CONCAT(IF($X323=Довідники!$E$4,$R$4&amp;",",""),IF($AE323=Довідники!$E$4,$Y$4&amp;",",""),IF($AL323=Довідники!$E$4,$AF$4&amp;",",""),IF($AS323=Довідники!$E$4,$AM$4&amp;",",""),IF($AZ323=Довідники!$E$4,$AT$4&amp;",",""),IF($BG323=Довідники!$E$4,$BA$4&amp;",",""),IF($BN323=Довідники!$E$4,$BH$4&amp;",",""),IF($BU323=Довідники!$E$4,$BO$4&amp;",",""),IF($CB323=Довідники!$E$4,$BV$4&amp;",",""),IF($CI323=Довідники!$E$4,$CC$4&amp;",",""),IF($CP323=Довідники!$E$4,$CJ$4&amp;",",""),IF($CW323=Довідники!$E$4,$CQ$4&amp;",",""),IF($DD323=Довідники!$E$4,$CX$4&amp;",",""),IF($DK323=Довідники!$E$4,$DE$4&amp;",",""))</f>
        <v/>
      </c>
      <c r="G323" s="538" t="str">
        <f>_xlfn.CONCAT(IF($X323=Довідники!$E$3,$R$4&amp;",",""),IF($X323=Довідники!$E$5,$R$4&amp;"*,",""),IF($AE323=Довідники!$E$3,$Y$4&amp;",",""),IF($AE323=Довідники!$E$5,$Y$4&amp;"*,",""),IF($AL323=Довідники!$E$3,$AF$4&amp;",",""),IF($AL323=Довідники!$E$5,$AF$4&amp;"*,",""),IF($AS323=Довідники!$E$3,$AM$4&amp;",",""),IF($AS323=Довідники!$E$5,$AM$4&amp;"*,",""),IF($AZ323=Довідники!$E$3,$AT$4&amp;",",""),IF($AZ323=Довідники!$E$5,$AT$4&amp;"*,",""),IF($BG323=Довідники!$E$3,$BA$4&amp;",",""),IF($BG323=Довідники!$E$5,$BA$4&amp;"*,",""),IF($BN323=Довідники!$E$3,$BH$4&amp;",",""),IF($BN323=Довідники!$E$5,$BH$4&amp;"*,",""),IF($BU323=Довідники!$E$3,$BO$4&amp;",",""),IF($BU323=Довідники!$E$5,$BO$4&amp;"*,",""),IF($CB323=Довідники!$E$3,$BV$4&amp;",",""),IF($CB323=Довідники!$E$5,$BV$4&amp;"*,",""),IF($CI323=Довідники!$E$3,$CC$4&amp;",",""),IF($CI323=Довідники!$E$5,$CC$4&amp;"*,",""),IF($CP323=Довідники!$E$3,$CJ$4&amp;",",""),IF($CP323=Довідники!$E$5,$CJ$4&amp;"*,",""),IF($CW323=Довідники!$E$3,$CQ$4&amp;",",""),IF($CW323=Довідники!$E$5,$CQ$4&amp;"*,",""),IF($DD323=Довідники!$E$3,$CX$4&amp;",",""),IF($DD323=Довідники!$E$5,$CX$4&amp;"*,",""),IF($DK323=Довідники!$E$3,$DE$4&amp;",",""),IF($DK323=Довідники!$E$5,$DE$4&amp;"*,",""))</f>
        <v/>
      </c>
      <c r="H323" s="538" t="str">
        <f>_xlfn.CONCAT(IF($W323=Довідники!$N$4,$R$4&amp;",",""),IF($AD323=Довідники!$N$4,$Y$4&amp;",",""),IF($AK323=Довідники!$N$4,$AF$4&amp;",",""),IF($AR323=Довідники!$N$4,$AM$4&amp;",",""),IF($AY323=Довідники!$N$4,$AT$4&amp;",",""),IF($BF323=Довідники!$N$4,$BA$4&amp;",",""),IF($BM323=Довідники!$N$4,$BH$4&amp;",",""),IF($BT323=Довідники!$N$4,$BO$4&amp;",",""),IF($CA323=Довідники!$N$4,$BV$4&amp;",",""),IF($CH323=Довідники!$N$4,$CC$4&amp;",",""),IF($CO323=Довідники!$N$4,$CJ$4&amp;",",""),IF($CV323=Довідники!$N$4,$CQ$4&amp;",",""),IF($DC323=Довідники!$N$4,$CX$4&amp;",",""),IF($DJ323=Довідники!$N$4,$DE$4&amp;",",""))</f>
        <v/>
      </c>
      <c r="I323" s="538" t="str">
        <f>_xlfn.CONCAT(IF($W323=Довідники!$N$3,$R$4&amp;",",""),IF($AD323=Довідники!$N$3,$Y$4&amp;",",""),IF($AK323=Довідники!$N$3,$AF$4&amp;",",""),IF($AR323=Довідники!$N$3,$AM$4&amp;",",""),IF($AY323=Довідники!$N$3,$AT$4&amp;",",""),IF($BF323=Довідники!$N$3,$BA$4&amp;",",""),IF($BM323=Довідники!$N$3,$BH$4&amp;",",""),IF($BT323=Довідники!$N$3,$BO$4&amp;",",""),IF($CA323=Довідники!$N$3,$BV$4&amp;",",""),IF($CH323=Довідники!$N$3,$CC$4&amp;",",""),IF($CO323=Довідники!$N$3,$CJ$4&amp;",",""),IF($CV323=Довідники!$N$3,$CQ$4&amp;",",""),IF($DC323=Довідники!$N$3,$CX$4&amp;",",""),IF($DJ323=Довідники!$N$3,$DE$4&amp;",",""))</f>
        <v/>
      </c>
      <c r="J323" s="538"/>
      <c r="K323" s="538"/>
      <c r="L323" s="538">
        <f t="shared" ca="1" si="211"/>
        <v>0</v>
      </c>
      <c r="M323" s="539">
        <f t="shared" ca="1" si="212"/>
        <v>0</v>
      </c>
      <c r="N323" s="539">
        <f t="shared" ca="1" si="213"/>
        <v>0</v>
      </c>
      <c r="O323" s="540">
        <f t="shared" ca="1" si="214"/>
        <v>0</v>
      </c>
      <c r="P323" s="541" t="str">
        <f t="shared" si="215"/>
        <v/>
      </c>
      <c r="Q323" s="542" t="str">
        <f>IF(IF(TRIM(P323)="",FALSE,OR($P323&lt;Довідники!$J$8,$P323&gt;Довідники!$K$8)),"!","")</f>
        <v/>
      </c>
      <c r="R323" s="172"/>
      <c r="S323" s="169"/>
      <c r="T323" s="169"/>
      <c r="U323" s="549">
        <f t="shared" si="229"/>
        <v>0</v>
      </c>
      <c r="V323" s="539"/>
      <c r="W323" s="175"/>
      <c r="X323" s="176"/>
      <c r="Y323" s="172"/>
      <c r="Z323" s="169"/>
      <c r="AA323" s="169"/>
      <c r="AB323" s="549">
        <f t="shared" si="230"/>
        <v>0</v>
      </c>
      <c r="AC323" s="539"/>
      <c r="AD323" s="175"/>
      <c r="AE323" s="176"/>
      <c r="AF323" s="172"/>
      <c r="AG323" s="169"/>
      <c r="AH323" s="169"/>
      <c r="AI323" s="549">
        <f t="shared" si="231"/>
        <v>0</v>
      </c>
      <c r="AJ323" s="539"/>
      <c r="AK323" s="175"/>
      <c r="AL323" s="176"/>
      <c r="AM323" s="172"/>
      <c r="AN323" s="169"/>
      <c r="AO323" s="169"/>
      <c r="AP323" s="549">
        <f t="shared" si="232"/>
        <v>0</v>
      </c>
      <c r="AQ323" s="539"/>
      <c r="AR323" s="175"/>
      <c r="AS323" s="176"/>
      <c r="AT323" s="172"/>
      <c r="AU323" s="169"/>
      <c r="AV323" s="169"/>
      <c r="AW323" s="549">
        <f t="shared" si="233"/>
        <v>0</v>
      </c>
      <c r="AX323" s="539"/>
      <c r="AY323" s="175"/>
      <c r="AZ323" s="176"/>
      <c r="BA323" s="172"/>
      <c r="BB323" s="169"/>
      <c r="BC323" s="169"/>
      <c r="BD323" s="549">
        <f t="shared" si="234"/>
        <v>0</v>
      </c>
      <c r="BE323" s="539"/>
      <c r="BF323" s="175"/>
      <c r="BG323" s="176"/>
      <c r="BH323" s="172"/>
      <c r="BI323" s="169"/>
      <c r="BJ323" s="169"/>
      <c r="BK323" s="549">
        <f t="shared" si="235"/>
        <v>0</v>
      </c>
      <c r="BL323" s="539"/>
      <c r="BM323" s="175"/>
      <c r="BN323" s="176"/>
      <c r="BO323" s="172"/>
      <c r="BP323" s="169"/>
      <c r="BQ323" s="169"/>
      <c r="BR323" s="549">
        <f t="shared" si="236"/>
        <v>0</v>
      </c>
      <c r="BS323" s="539"/>
      <c r="BT323" s="175"/>
      <c r="BU323" s="176"/>
      <c r="BV323" s="172"/>
      <c r="BW323" s="169"/>
      <c r="BX323" s="169"/>
      <c r="BY323" s="549">
        <f t="shared" si="237"/>
        <v>0</v>
      </c>
      <c r="BZ323" s="539"/>
      <c r="CA323" s="175"/>
      <c r="CB323" s="176"/>
      <c r="CC323" s="172"/>
      <c r="CD323" s="169"/>
      <c r="CE323" s="169"/>
      <c r="CF323" s="549">
        <f t="shared" si="238"/>
        <v>0</v>
      </c>
      <c r="CG323" s="539"/>
      <c r="CH323" s="175"/>
      <c r="CI323" s="176"/>
      <c r="CJ323" s="172"/>
      <c r="CK323" s="169"/>
      <c r="CL323" s="169"/>
      <c r="CM323" s="549">
        <f t="shared" si="239"/>
        <v>0</v>
      </c>
      <c r="CN323" s="539"/>
      <c r="CO323" s="175"/>
      <c r="CP323" s="176"/>
      <c r="CQ323" s="172"/>
      <c r="CR323" s="169"/>
      <c r="CS323" s="169"/>
      <c r="CT323" s="549">
        <f t="shared" si="240"/>
        <v>0</v>
      </c>
      <c r="CU323" s="539"/>
      <c r="CV323" s="175"/>
      <c r="CW323" s="176"/>
      <c r="CX323" s="361"/>
      <c r="CY323" s="108"/>
      <c r="CZ323" s="108"/>
      <c r="DA323" s="549">
        <f t="shared" si="241"/>
        <v>0</v>
      </c>
      <c r="DB323" s="539"/>
      <c r="DC323" s="439"/>
      <c r="DD323" s="439"/>
      <c r="DE323" s="108"/>
      <c r="DF323" s="108"/>
      <c r="DG323" s="108"/>
      <c r="DH323" s="549">
        <f t="shared" si="242"/>
        <v>0</v>
      </c>
      <c r="DI323" s="539"/>
      <c r="DJ323" s="439"/>
      <c r="DK323" s="440"/>
      <c r="DL323" s="555">
        <f t="shared" ca="1" si="226"/>
        <v>0</v>
      </c>
      <c r="DM323" s="539">
        <f>DN323*Довідники!$H$2</f>
        <v>0</v>
      </c>
      <c r="DN323" s="549">
        <f t="shared" si="244"/>
        <v>0</v>
      </c>
      <c r="DO323" s="541" t="str">
        <f t="shared" si="243"/>
        <v xml:space="preserve"> </v>
      </c>
      <c r="DP323" s="556" t="str">
        <f>IF(OR(DO323&lt;Довідники!$J$3, DO323&gt;Довідники!$K$3), "!", "")</f>
        <v>!</v>
      </c>
      <c r="DQ323" s="557"/>
      <c r="DR323" s="558" t="str">
        <f t="shared" si="245"/>
        <v/>
      </c>
      <c r="DS323" s="528"/>
      <c r="DT323" s="555"/>
      <c r="DU323" s="539"/>
      <c r="DV323" s="539"/>
      <c r="DW323" s="540"/>
      <c r="DX323" s="557"/>
      <c r="DY323" s="568"/>
      <c r="DZ323" s="569"/>
      <c r="EA323" s="570"/>
      <c r="EB323" s="179"/>
      <c r="EC323" s="452"/>
      <c r="ED323" s="219" t="e">
        <f t="shared" ca="1" si="246"/>
        <v>#NAME?</v>
      </c>
      <c r="EE323" s="219" t="e">
        <f t="shared" ca="1" si="247"/>
        <v>#NAME?</v>
      </c>
      <c r="EF323" s="219" t="e">
        <f t="shared" ca="1" si="248"/>
        <v>#NAME?</v>
      </c>
      <c r="EG323" s="219" t="e">
        <f t="shared" ca="1" si="249"/>
        <v>#NAME?</v>
      </c>
      <c r="EH323" s="219" t="e">
        <f t="shared" ca="1" si="250"/>
        <v>#NAME?</v>
      </c>
      <c r="EI323" s="219" t="e">
        <f t="shared" ca="1" si="251"/>
        <v>#NAME?</v>
      </c>
      <c r="EJ323" s="219" t="e">
        <f t="shared" ca="1" si="252"/>
        <v>#NAME?</v>
      </c>
      <c r="EL323" s="91" t="str">
        <f t="shared" ca="1" si="227"/>
        <v/>
      </c>
      <c r="EM323" s="91" t="str">
        <f t="shared" si="223"/>
        <v/>
      </c>
      <c r="EN323" s="91" t="str" cm="1">
        <f t="array" ref="EN323">IF(OR(SUM(ISTEXT(R323:T323)*1,ISNUMBER(W323:X323)*1)&gt;0,SUM(ISTEXT(Y323:AA323)*1,ISNUMBER(AD323:AE323)*1)&gt;0,SUM(ISTEXT(AF323:AH323)*1,ISNUMBER(AK323:AL323)*1)&gt;0,SUM(ISTEXT(AM323:AO323)*1,ISNUMBER(AR323:AS323)*1)&gt;0,SUM(ISTEXT(AT323:AV323)*1,ISNUMBER(AY323:AZ323)*1)&gt;0,SUM(ISTEXT(BA323:BC323)*1,ISNUMBER(BF323:BG323)*1)&gt;0,SUM(ISTEXT(BH323:BJ323)*1,ISNUMBER(BM323:BN323)*1)&gt;0,SUM(ISTEXT(BO323:BQ323)*1,ISNUMBER(BT323:BU323)*1)&gt;0,SUM(ISTEXT(BV323:BX323)*1,ISNUMBER(CA323:CB323)*1)&gt;0,SUM(ISTEXT(CC323:CE323)*1,ISNUMBER(CH323:CI323)*1)&gt;0,SUM(ISTEXT(CJ323:CL323)*1,ISNUMBER(CO323:CP323)*1)&gt;0,SUM(ISTEXT(CQ323:CS323)*1,ISNUMBER(CV323:CW323)*1)&gt;0),"!","")</f>
        <v/>
      </c>
      <c r="EO323" s="91" t="e">
        <f t="shared" ca="1" si="224"/>
        <v>#NAME?</v>
      </c>
      <c r="EP323" s="74" t="e">
        <f t="shared" ca="1" si="225"/>
        <v>#NAME?</v>
      </c>
    </row>
    <row r="324" spans="1:146" x14ac:dyDescent="0.2">
      <c r="A324" s="528" t="e">
        <f ca="1">IF(AND(TRIM($B324&lt;&gt;""),$E324&lt;&gt;"",$EP324=""),MAX($A$318:A323)+1,"")</f>
        <v>#NAME?</v>
      </c>
      <c r="B324" s="312"/>
      <c r="C324" s="531" t="str">
        <f>IF(ISBLANK(D324)=FALSE,VLOOKUP(D324,Довідники!$B$2:$C$45,2,FALSE),"")</f>
        <v/>
      </c>
      <c r="D324" s="410"/>
      <c r="E324" s="313"/>
      <c r="F324" s="538" t="str">
        <f>_xlfn.CONCAT(IF($X324=Довідники!$E$4,$R$4&amp;",",""),IF($AE324=Довідники!$E$4,$Y$4&amp;",",""),IF($AL324=Довідники!$E$4,$AF$4&amp;",",""),IF($AS324=Довідники!$E$4,$AM$4&amp;",",""),IF($AZ324=Довідники!$E$4,$AT$4&amp;",",""),IF($BG324=Довідники!$E$4,$BA$4&amp;",",""),IF($BN324=Довідники!$E$4,$BH$4&amp;",",""),IF($BU324=Довідники!$E$4,$BO$4&amp;",",""),IF($CB324=Довідники!$E$4,$BV$4&amp;",",""),IF($CI324=Довідники!$E$4,$CC$4&amp;",",""),IF($CP324=Довідники!$E$4,$CJ$4&amp;",",""),IF($CW324=Довідники!$E$4,$CQ$4&amp;",",""),IF($DD324=Довідники!$E$4,$CX$4&amp;",",""),IF($DK324=Довідники!$E$4,$DE$4&amp;",",""))</f>
        <v/>
      </c>
      <c r="G324" s="538" t="str">
        <f>_xlfn.CONCAT(IF($X324=Довідники!$E$3,$R$4&amp;",",""),IF($X324=Довідники!$E$5,$R$4&amp;"*,",""),IF($AE324=Довідники!$E$3,$Y$4&amp;",",""),IF($AE324=Довідники!$E$5,$Y$4&amp;"*,",""),IF($AL324=Довідники!$E$3,$AF$4&amp;",",""),IF($AL324=Довідники!$E$5,$AF$4&amp;"*,",""),IF($AS324=Довідники!$E$3,$AM$4&amp;",",""),IF($AS324=Довідники!$E$5,$AM$4&amp;"*,",""),IF($AZ324=Довідники!$E$3,$AT$4&amp;",",""),IF($AZ324=Довідники!$E$5,$AT$4&amp;"*,",""),IF($BG324=Довідники!$E$3,$BA$4&amp;",",""),IF($BG324=Довідники!$E$5,$BA$4&amp;"*,",""),IF($BN324=Довідники!$E$3,$BH$4&amp;",",""),IF($BN324=Довідники!$E$5,$BH$4&amp;"*,",""),IF($BU324=Довідники!$E$3,$BO$4&amp;",",""),IF($BU324=Довідники!$E$5,$BO$4&amp;"*,",""),IF($CB324=Довідники!$E$3,$BV$4&amp;",",""),IF($CB324=Довідники!$E$5,$BV$4&amp;"*,",""),IF($CI324=Довідники!$E$3,$CC$4&amp;",",""),IF($CI324=Довідники!$E$5,$CC$4&amp;"*,",""),IF($CP324=Довідники!$E$3,$CJ$4&amp;",",""),IF($CP324=Довідники!$E$5,$CJ$4&amp;"*,",""),IF($CW324=Довідники!$E$3,$CQ$4&amp;",",""),IF($CW324=Довідники!$E$5,$CQ$4&amp;"*,",""),IF($DD324=Довідники!$E$3,$CX$4&amp;",",""),IF($DD324=Довідники!$E$5,$CX$4&amp;"*,",""),IF($DK324=Довідники!$E$3,$DE$4&amp;",",""),IF($DK324=Довідники!$E$5,$DE$4&amp;"*,",""))</f>
        <v/>
      </c>
      <c r="H324" s="538" t="str">
        <f>_xlfn.CONCAT(IF($W324=Довідники!$N$4,$R$4&amp;",",""),IF($AD324=Довідники!$N$4,$Y$4&amp;",",""),IF($AK324=Довідники!$N$4,$AF$4&amp;",",""),IF($AR324=Довідники!$N$4,$AM$4&amp;",",""),IF($AY324=Довідники!$N$4,$AT$4&amp;",",""),IF($BF324=Довідники!$N$4,$BA$4&amp;",",""),IF($BM324=Довідники!$N$4,$BH$4&amp;",",""),IF($BT324=Довідники!$N$4,$BO$4&amp;",",""),IF($CA324=Довідники!$N$4,$BV$4&amp;",",""),IF($CH324=Довідники!$N$4,$CC$4&amp;",",""),IF($CO324=Довідники!$N$4,$CJ$4&amp;",",""),IF($CV324=Довідники!$N$4,$CQ$4&amp;",",""),IF($DC324=Довідники!$N$4,$CX$4&amp;",",""),IF($DJ324=Довідники!$N$4,$DE$4&amp;",",""))</f>
        <v/>
      </c>
      <c r="I324" s="538" t="str">
        <f>_xlfn.CONCAT(IF($W324=Довідники!$N$3,$R$4&amp;",",""),IF($AD324=Довідники!$N$3,$Y$4&amp;",",""),IF($AK324=Довідники!$N$3,$AF$4&amp;",",""),IF($AR324=Довідники!$N$3,$AM$4&amp;",",""),IF($AY324=Довідники!$N$3,$AT$4&amp;",",""),IF($BF324=Довідники!$N$3,$BA$4&amp;",",""),IF($BM324=Довідники!$N$3,$BH$4&amp;",",""),IF($BT324=Довідники!$N$3,$BO$4&amp;",",""),IF($CA324=Довідники!$N$3,$BV$4&amp;",",""),IF($CH324=Довідники!$N$3,$CC$4&amp;",",""),IF($CO324=Довідники!$N$3,$CJ$4&amp;",",""),IF($CV324=Довідники!$N$3,$CQ$4&amp;",",""),IF($DC324=Довідники!$N$3,$CX$4&amp;",",""),IF($DJ324=Довідники!$N$3,$DE$4&amp;",",""))</f>
        <v/>
      </c>
      <c r="J324" s="538"/>
      <c r="K324" s="538"/>
      <c r="L324" s="538">
        <f t="shared" ca="1" si="211"/>
        <v>0</v>
      </c>
      <c r="M324" s="539">
        <f t="shared" ca="1" si="212"/>
        <v>0</v>
      </c>
      <c r="N324" s="539">
        <f t="shared" ca="1" si="213"/>
        <v>0</v>
      </c>
      <c r="O324" s="540">
        <f t="shared" ca="1" si="214"/>
        <v>0</v>
      </c>
      <c r="P324" s="541" t="str">
        <f t="shared" si="215"/>
        <v/>
      </c>
      <c r="Q324" s="542" t="str">
        <f>IF(IF(TRIM(P324)="",FALSE,OR($P324&lt;Довідники!$J$8,$P324&gt;Довідники!$K$8)),"!","")</f>
        <v/>
      </c>
      <c r="R324" s="172"/>
      <c r="S324" s="169"/>
      <c r="T324" s="169"/>
      <c r="U324" s="549">
        <f t="shared" si="229"/>
        <v>0</v>
      </c>
      <c r="V324" s="539"/>
      <c r="W324" s="175"/>
      <c r="X324" s="176"/>
      <c r="Y324" s="172"/>
      <c r="Z324" s="169"/>
      <c r="AA324" s="169"/>
      <c r="AB324" s="549">
        <f t="shared" si="230"/>
        <v>0</v>
      </c>
      <c r="AC324" s="539"/>
      <c r="AD324" s="175"/>
      <c r="AE324" s="176"/>
      <c r="AF324" s="172"/>
      <c r="AG324" s="169"/>
      <c r="AH324" s="169"/>
      <c r="AI324" s="549">
        <f t="shared" si="231"/>
        <v>0</v>
      </c>
      <c r="AJ324" s="539"/>
      <c r="AK324" s="175"/>
      <c r="AL324" s="176"/>
      <c r="AM324" s="172"/>
      <c r="AN324" s="169"/>
      <c r="AO324" s="169"/>
      <c r="AP324" s="549">
        <f t="shared" si="232"/>
        <v>0</v>
      </c>
      <c r="AQ324" s="539"/>
      <c r="AR324" s="175"/>
      <c r="AS324" s="176"/>
      <c r="AT324" s="172"/>
      <c r="AU324" s="169"/>
      <c r="AV324" s="169"/>
      <c r="AW324" s="549">
        <f t="shared" si="233"/>
        <v>0</v>
      </c>
      <c r="AX324" s="539"/>
      <c r="AY324" s="175"/>
      <c r="AZ324" s="176"/>
      <c r="BA324" s="172"/>
      <c r="BB324" s="169"/>
      <c r="BC324" s="169"/>
      <c r="BD324" s="549">
        <f t="shared" si="234"/>
        <v>0</v>
      </c>
      <c r="BE324" s="539"/>
      <c r="BF324" s="175"/>
      <c r="BG324" s="176"/>
      <c r="BH324" s="172"/>
      <c r="BI324" s="169"/>
      <c r="BJ324" s="169"/>
      <c r="BK324" s="549">
        <f t="shared" si="235"/>
        <v>0</v>
      </c>
      <c r="BL324" s="539"/>
      <c r="BM324" s="175"/>
      <c r="BN324" s="176"/>
      <c r="BO324" s="172"/>
      <c r="BP324" s="169"/>
      <c r="BQ324" s="169"/>
      <c r="BR324" s="549">
        <f t="shared" si="236"/>
        <v>0</v>
      </c>
      <c r="BS324" s="539"/>
      <c r="BT324" s="175"/>
      <c r="BU324" s="176"/>
      <c r="BV324" s="172"/>
      <c r="BW324" s="169"/>
      <c r="BX324" s="169"/>
      <c r="BY324" s="549">
        <f t="shared" si="237"/>
        <v>0</v>
      </c>
      <c r="BZ324" s="539"/>
      <c r="CA324" s="175"/>
      <c r="CB324" s="176"/>
      <c r="CC324" s="172"/>
      <c r="CD324" s="169"/>
      <c r="CE324" s="169"/>
      <c r="CF324" s="549">
        <f t="shared" si="238"/>
        <v>0</v>
      </c>
      <c r="CG324" s="539"/>
      <c r="CH324" s="175"/>
      <c r="CI324" s="176"/>
      <c r="CJ324" s="172"/>
      <c r="CK324" s="169"/>
      <c r="CL324" s="169"/>
      <c r="CM324" s="549">
        <f t="shared" si="239"/>
        <v>0</v>
      </c>
      <c r="CN324" s="539"/>
      <c r="CO324" s="175"/>
      <c r="CP324" s="176"/>
      <c r="CQ324" s="172"/>
      <c r="CR324" s="169"/>
      <c r="CS324" s="169"/>
      <c r="CT324" s="549">
        <f t="shared" si="240"/>
        <v>0</v>
      </c>
      <c r="CU324" s="539"/>
      <c r="CV324" s="175"/>
      <c r="CW324" s="176"/>
      <c r="CX324" s="361"/>
      <c r="CY324" s="108"/>
      <c r="CZ324" s="108"/>
      <c r="DA324" s="549">
        <f t="shared" si="241"/>
        <v>0</v>
      </c>
      <c r="DB324" s="539"/>
      <c r="DC324" s="439"/>
      <c r="DD324" s="439"/>
      <c r="DE324" s="108"/>
      <c r="DF324" s="108"/>
      <c r="DG324" s="108"/>
      <c r="DH324" s="549">
        <f t="shared" si="242"/>
        <v>0</v>
      </c>
      <c r="DI324" s="539"/>
      <c r="DJ324" s="439"/>
      <c r="DK324" s="440"/>
      <c r="DL324" s="555">
        <f t="shared" ca="1" si="226"/>
        <v>0</v>
      </c>
      <c r="DM324" s="539">
        <f>DN324*Довідники!$H$2</f>
        <v>0</v>
      </c>
      <c r="DN324" s="549">
        <f t="shared" si="244"/>
        <v>0</v>
      </c>
      <c r="DO324" s="541" t="str">
        <f t="shared" si="243"/>
        <v xml:space="preserve"> </v>
      </c>
      <c r="DP324" s="556" t="str">
        <f>IF(OR(DO324&lt;Довідники!$J$3, DO324&gt;Довідники!$K$3), "!", "")</f>
        <v>!</v>
      </c>
      <c r="DQ324" s="557"/>
      <c r="DR324" s="558" t="str">
        <f t="shared" si="245"/>
        <v/>
      </c>
      <c r="DS324" s="528"/>
      <c r="DT324" s="555"/>
      <c r="DU324" s="539"/>
      <c r="DV324" s="539"/>
      <c r="DW324" s="540"/>
      <c r="DX324" s="557"/>
      <c r="DY324" s="568"/>
      <c r="DZ324" s="569"/>
      <c r="EA324" s="570"/>
      <c r="EB324" s="179"/>
      <c r="EC324" s="452"/>
      <c r="ED324" s="219" t="e">
        <f t="shared" ca="1" si="246"/>
        <v>#NAME?</v>
      </c>
      <c r="EE324" s="219" t="e">
        <f t="shared" ca="1" si="247"/>
        <v>#NAME?</v>
      </c>
      <c r="EF324" s="219" t="e">
        <f t="shared" ca="1" si="248"/>
        <v>#NAME?</v>
      </c>
      <c r="EG324" s="219" t="e">
        <f t="shared" ca="1" si="249"/>
        <v>#NAME?</v>
      </c>
      <c r="EH324" s="219" t="e">
        <f t="shared" ca="1" si="250"/>
        <v>#NAME?</v>
      </c>
      <c r="EI324" s="219" t="e">
        <f t="shared" ca="1" si="251"/>
        <v>#NAME?</v>
      </c>
      <c r="EJ324" s="219" t="e">
        <f t="shared" ca="1" si="252"/>
        <v>#NAME?</v>
      </c>
      <c r="EL324" s="91" t="str">
        <f t="shared" ca="1" si="227"/>
        <v/>
      </c>
      <c r="EM324" s="91" t="str">
        <f t="shared" si="223"/>
        <v/>
      </c>
      <c r="EN324" s="91" t="str" cm="1">
        <f t="array" ref="EN324">IF(OR(SUM(ISTEXT(R324:T324)*1,ISNUMBER(W324:X324)*1)&gt;0,SUM(ISTEXT(Y324:AA324)*1,ISNUMBER(AD324:AE324)*1)&gt;0,SUM(ISTEXT(AF324:AH324)*1,ISNUMBER(AK324:AL324)*1)&gt;0,SUM(ISTEXT(AM324:AO324)*1,ISNUMBER(AR324:AS324)*1)&gt;0,SUM(ISTEXT(AT324:AV324)*1,ISNUMBER(AY324:AZ324)*1)&gt;0,SUM(ISTEXT(BA324:BC324)*1,ISNUMBER(BF324:BG324)*1)&gt;0,SUM(ISTEXT(BH324:BJ324)*1,ISNUMBER(BM324:BN324)*1)&gt;0,SUM(ISTEXT(BO324:BQ324)*1,ISNUMBER(BT324:BU324)*1)&gt;0,SUM(ISTEXT(BV324:BX324)*1,ISNUMBER(CA324:CB324)*1)&gt;0,SUM(ISTEXT(CC324:CE324)*1,ISNUMBER(CH324:CI324)*1)&gt;0,SUM(ISTEXT(CJ324:CL324)*1,ISNUMBER(CO324:CP324)*1)&gt;0,SUM(ISTEXT(CQ324:CS324)*1,ISNUMBER(CV324:CW324)*1)&gt;0),"!","")</f>
        <v/>
      </c>
      <c r="EO324" s="91" t="e">
        <f t="shared" ca="1" si="224"/>
        <v>#NAME?</v>
      </c>
      <c r="EP324" s="74" t="e">
        <f t="shared" ca="1" si="225"/>
        <v>#NAME?</v>
      </c>
    </row>
    <row r="325" spans="1:146" x14ac:dyDescent="0.2">
      <c r="A325" s="528" t="e">
        <f ca="1">IF(AND(TRIM($B325&lt;&gt;""),$E325&lt;&gt;"",$EP325=""),MAX($A$318:A324)+1,"")</f>
        <v>#NAME?</v>
      </c>
      <c r="B325" s="312"/>
      <c r="C325" s="531" t="str">
        <f>IF(ISBLANK(D325)=FALSE,VLOOKUP(D325,Довідники!$B$2:$C$45,2,FALSE),"")</f>
        <v/>
      </c>
      <c r="D325" s="410"/>
      <c r="E325" s="313"/>
      <c r="F325" s="538" t="str">
        <f>_xlfn.CONCAT(IF($X325=Довідники!$E$4,$R$4&amp;",",""),IF($AE325=Довідники!$E$4,$Y$4&amp;",",""),IF($AL325=Довідники!$E$4,$AF$4&amp;",",""),IF($AS325=Довідники!$E$4,$AM$4&amp;",",""),IF($AZ325=Довідники!$E$4,$AT$4&amp;",",""),IF($BG325=Довідники!$E$4,$BA$4&amp;",",""),IF($BN325=Довідники!$E$4,$BH$4&amp;",",""),IF($BU325=Довідники!$E$4,$BO$4&amp;",",""),IF($CB325=Довідники!$E$4,$BV$4&amp;",",""),IF($CI325=Довідники!$E$4,$CC$4&amp;",",""),IF($CP325=Довідники!$E$4,$CJ$4&amp;",",""),IF($CW325=Довідники!$E$4,$CQ$4&amp;",",""),IF($DD325=Довідники!$E$4,$CX$4&amp;",",""),IF($DK325=Довідники!$E$4,$DE$4&amp;",",""))</f>
        <v/>
      </c>
      <c r="G325" s="538" t="str">
        <f>_xlfn.CONCAT(IF($X325=Довідники!$E$3,$R$4&amp;",",""),IF($X325=Довідники!$E$5,$R$4&amp;"*,",""),IF($AE325=Довідники!$E$3,$Y$4&amp;",",""),IF($AE325=Довідники!$E$5,$Y$4&amp;"*,",""),IF($AL325=Довідники!$E$3,$AF$4&amp;",",""),IF($AL325=Довідники!$E$5,$AF$4&amp;"*,",""),IF($AS325=Довідники!$E$3,$AM$4&amp;",",""),IF($AS325=Довідники!$E$5,$AM$4&amp;"*,",""),IF($AZ325=Довідники!$E$3,$AT$4&amp;",",""),IF($AZ325=Довідники!$E$5,$AT$4&amp;"*,",""),IF($BG325=Довідники!$E$3,$BA$4&amp;",",""),IF($BG325=Довідники!$E$5,$BA$4&amp;"*,",""),IF($BN325=Довідники!$E$3,$BH$4&amp;",",""),IF($BN325=Довідники!$E$5,$BH$4&amp;"*,",""),IF($BU325=Довідники!$E$3,$BO$4&amp;",",""),IF($BU325=Довідники!$E$5,$BO$4&amp;"*,",""),IF($CB325=Довідники!$E$3,$BV$4&amp;",",""),IF($CB325=Довідники!$E$5,$BV$4&amp;"*,",""),IF($CI325=Довідники!$E$3,$CC$4&amp;",",""),IF($CI325=Довідники!$E$5,$CC$4&amp;"*,",""),IF($CP325=Довідники!$E$3,$CJ$4&amp;",",""),IF($CP325=Довідники!$E$5,$CJ$4&amp;"*,",""),IF($CW325=Довідники!$E$3,$CQ$4&amp;",",""),IF($CW325=Довідники!$E$5,$CQ$4&amp;"*,",""),IF($DD325=Довідники!$E$3,$CX$4&amp;",",""),IF($DD325=Довідники!$E$5,$CX$4&amp;"*,",""),IF($DK325=Довідники!$E$3,$DE$4&amp;",",""),IF($DK325=Довідники!$E$5,$DE$4&amp;"*,",""))</f>
        <v/>
      </c>
      <c r="H325" s="538" t="str">
        <f>_xlfn.CONCAT(IF($W325=Довідники!$N$4,$R$4&amp;",",""),IF($AD325=Довідники!$N$4,$Y$4&amp;",",""),IF($AK325=Довідники!$N$4,$AF$4&amp;",",""),IF($AR325=Довідники!$N$4,$AM$4&amp;",",""),IF($AY325=Довідники!$N$4,$AT$4&amp;",",""),IF($BF325=Довідники!$N$4,$BA$4&amp;",",""),IF($BM325=Довідники!$N$4,$BH$4&amp;",",""),IF($BT325=Довідники!$N$4,$BO$4&amp;",",""),IF($CA325=Довідники!$N$4,$BV$4&amp;",",""),IF($CH325=Довідники!$N$4,$CC$4&amp;",",""),IF($CO325=Довідники!$N$4,$CJ$4&amp;",",""),IF($CV325=Довідники!$N$4,$CQ$4&amp;",",""),IF($DC325=Довідники!$N$4,$CX$4&amp;",",""),IF($DJ325=Довідники!$N$4,$DE$4&amp;",",""))</f>
        <v/>
      </c>
      <c r="I325" s="538" t="str">
        <f>_xlfn.CONCAT(IF($W325=Довідники!$N$3,$R$4&amp;",",""),IF($AD325=Довідники!$N$3,$Y$4&amp;",",""),IF($AK325=Довідники!$N$3,$AF$4&amp;",",""),IF($AR325=Довідники!$N$3,$AM$4&amp;",",""),IF($AY325=Довідники!$N$3,$AT$4&amp;",",""),IF($BF325=Довідники!$N$3,$BA$4&amp;",",""),IF($BM325=Довідники!$N$3,$BH$4&amp;",",""),IF($BT325=Довідники!$N$3,$BO$4&amp;",",""),IF($CA325=Довідники!$N$3,$BV$4&amp;",",""),IF($CH325=Довідники!$N$3,$CC$4&amp;",",""),IF($CO325=Довідники!$N$3,$CJ$4&amp;",",""),IF($CV325=Довідники!$N$3,$CQ$4&amp;",",""),IF($DC325=Довідники!$N$3,$CX$4&amp;",",""),IF($DJ325=Довідники!$N$3,$DE$4&amp;",",""))</f>
        <v/>
      </c>
      <c r="J325" s="538"/>
      <c r="K325" s="538"/>
      <c r="L325" s="538">
        <f t="shared" ca="1" si="211"/>
        <v>0</v>
      </c>
      <c r="M325" s="539">
        <f t="shared" ca="1" si="212"/>
        <v>0</v>
      </c>
      <c r="N325" s="539">
        <f t="shared" ca="1" si="213"/>
        <v>0</v>
      </c>
      <c r="O325" s="540">
        <f t="shared" ca="1" si="214"/>
        <v>0</v>
      </c>
      <c r="P325" s="541" t="str">
        <f t="shared" si="215"/>
        <v/>
      </c>
      <c r="Q325" s="542" t="str">
        <f>IF(IF(TRIM(P325)="",FALSE,OR($P325&lt;Довідники!$J$8,$P325&gt;Довідники!$K$8)),"!","")</f>
        <v/>
      </c>
      <c r="R325" s="172"/>
      <c r="S325" s="169"/>
      <c r="T325" s="169"/>
      <c r="U325" s="549">
        <f t="shared" si="229"/>
        <v>0</v>
      </c>
      <c r="V325" s="539"/>
      <c r="W325" s="175"/>
      <c r="X325" s="176"/>
      <c r="Y325" s="172"/>
      <c r="Z325" s="169"/>
      <c r="AA325" s="169"/>
      <c r="AB325" s="549">
        <f t="shared" si="230"/>
        <v>0</v>
      </c>
      <c r="AC325" s="539"/>
      <c r="AD325" s="175"/>
      <c r="AE325" s="176"/>
      <c r="AF325" s="172"/>
      <c r="AG325" s="169"/>
      <c r="AH325" s="169"/>
      <c r="AI325" s="549">
        <f t="shared" si="231"/>
        <v>0</v>
      </c>
      <c r="AJ325" s="539"/>
      <c r="AK325" s="175"/>
      <c r="AL325" s="176"/>
      <c r="AM325" s="172"/>
      <c r="AN325" s="169"/>
      <c r="AO325" s="169"/>
      <c r="AP325" s="549">
        <f t="shared" si="232"/>
        <v>0</v>
      </c>
      <c r="AQ325" s="539"/>
      <c r="AR325" s="175"/>
      <c r="AS325" s="176"/>
      <c r="AT325" s="172"/>
      <c r="AU325" s="169"/>
      <c r="AV325" s="169"/>
      <c r="AW325" s="549">
        <f t="shared" si="233"/>
        <v>0</v>
      </c>
      <c r="AX325" s="539"/>
      <c r="AY325" s="175"/>
      <c r="AZ325" s="176"/>
      <c r="BA325" s="172"/>
      <c r="BB325" s="169"/>
      <c r="BC325" s="169"/>
      <c r="BD325" s="549">
        <f t="shared" si="234"/>
        <v>0</v>
      </c>
      <c r="BE325" s="539"/>
      <c r="BF325" s="175"/>
      <c r="BG325" s="176"/>
      <c r="BH325" s="172"/>
      <c r="BI325" s="169"/>
      <c r="BJ325" s="169"/>
      <c r="BK325" s="549">
        <f t="shared" si="235"/>
        <v>0</v>
      </c>
      <c r="BL325" s="539"/>
      <c r="BM325" s="175"/>
      <c r="BN325" s="176"/>
      <c r="BO325" s="172"/>
      <c r="BP325" s="169"/>
      <c r="BQ325" s="169"/>
      <c r="BR325" s="549">
        <f t="shared" si="236"/>
        <v>0</v>
      </c>
      <c r="BS325" s="539"/>
      <c r="BT325" s="175"/>
      <c r="BU325" s="176"/>
      <c r="BV325" s="172"/>
      <c r="BW325" s="169"/>
      <c r="BX325" s="169"/>
      <c r="BY325" s="549">
        <f t="shared" si="237"/>
        <v>0</v>
      </c>
      <c r="BZ325" s="539"/>
      <c r="CA325" s="175"/>
      <c r="CB325" s="176"/>
      <c r="CC325" s="172"/>
      <c r="CD325" s="169"/>
      <c r="CE325" s="169"/>
      <c r="CF325" s="549">
        <f t="shared" si="238"/>
        <v>0</v>
      </c>
      <c r="CG325" s="539"/>
      <c r="CH325" s="175"/>
      <c r="CI325" s="176"/>
      <c r="CJ325" s="172"/>
      <c r="CK325" s="169"/>
      <c r="CL325" s="169"/>
      <c r="CM325" s="549">
        <f t="shared" si="239"/>
        <v>0</v>
      </c>
      <c r="CN325" s="539"/>
      <c r="CO325" s="175"/>
      <c r="CP325" s="176"/>
      <c r="CQ325" s="172"/>
      <c r="CR325" s="169"/>
      <c r="CS325" s="169"/>
      <c r="CT325" s="549">
        <f t="shared" si="240"/>
        <v>0</v>
      </c>
      <c r="CU325" s="539"/>
      <c r="CV325" s="175"/>
      <c r="CW325" s="176"/>
      <c r="CX325" s="361"/>
      <c r="CY325" s="108"/>
      <c r="CZ325" s="108"/>
      <c r="DA325" s="549">
        <f t="shared" si="241"/>
        <v>0</v>
      </c>
      <c r="DB325" s="539"/>
      <c r="DC325" s="439"/>
      <c r="DD325" s="439"/>
      <c r="DE325" s="108"/>
      <c r="DF325" s="108"/>
      <c r="DG325" s="108"/>
      <c r="DH325" s="549">
        <f t="shared" si="242"/>
        <v>0</v>
      </c>
      <c r="DI325" s="539"/>
      <c r="DJ325" s="439"/>
      <c r="DK325" s="440"/>
      <c r="DL325" s="555">
        <f t="shared" ca="1" si="226"/>
        <v>0</v>
      </c>
      <c r="DM325" s="539">
        <f>DN325*Довідники!$H$2</f>
        <v>0</v>
      </c>
      <c r="DN325" s="549">
        <f t="shared" si="244"/>
        <v>0</v>
      </c>
      <c r="DO325" s="541" t="str">
        <f t="shared" si="243"/>
        <v xml:space="preserve"> </v>
      </c>
      <c r="DP325" s="556" t="str">
        <f>IF(OR(DO325&lt;Довідники!$J$3, DO325&gt;Довідники!$K$3), "!", "")</f>
        <v>!</v>
      </c>
      <c r="DQ325" s="557"/>
      <c r="DR325" s="558" t="str">
        <f t="shared" si="245"/>
        <v/>
      </c>
      <c r="DS325" s="528"/>
      <c r="DT325" s="555"/>
      <c r="DU325" s="539"/>
      <c r="DV325" s="539"/>
      <c r="DW325" s="540"/>
      <c r="DX325" s="557"/>
      <c r="DY325" s="568"/>
      <c r="DZ325" s="569"/>
      <c r="EA325" s="570"/>
      <c r="EB325" s="179"/>
      <c r="EC325" s="452"/>
      <c r="ED325" s="219" t="e">
        <f t="shared" ca="1" si="246"/>
        <v>#NAME?</v>
      </c>
      <c r="EE325" s="219" t="e">
        <f t="shared" ca="1" si="247"/>
        <v>#NAME?</v>
      </c>
      <c r="EF325" s="219" t="e">
        <f t="shared" ca="1" si="248"/>
        <v>#NAME?</v>
      </c>
      <c r="EG325" s="219" t="e">
        <f t="shared" ca="1" si="249"/>
        <v>#NAME?</v>
      </c>
      <c r="EH325" s="219" t="e">
        <f t="shared" ca="1" si="250"/>
        <v>#NAME?</v>
      </c>
      <c r="EI325" s="219" t="e">
        <f t="shared" ca="1" si="251"/>
        <v>#NAME?</v>
      </c>
      <c r="EJ325" s="219" t="e">
        <f t="shared" ca="1" si="252"/>
        <v>#NAME?</v>
      </c>
      <c r="EL325" s="91" t="str">
        <f t="shared" ca="1" si="227"/>
        <v/>
      </c>
      <c r="EM325" s="91" t="str">
        <f t="shared" si="223"/>
        <v/>
      </c>
      <c r="EN325" s="91" t="str" cm="1">
        <f t="array" ref="EN325">IF(OR(SUM(ISTEXT(R325:T325)*1,ISNUMBER(W325:X325)*1)&gt;0,SUM(ISTEXT(Y325:AA325)*1,ISNUMBER(AD325:AE325)*1)&gt;0,SUM(ISTEXT(AF325:AH325)*1,ISNUMBER(AK325:AL325)*1)&gt;0,SUM(ISTEXT(AM325:AO325)*1,ISNUMBER(AR325:AS325)*1)&gt;0,SUM(ISTEXT(AT325:AV325)*1,ISNUMBER(AY325:AZ325)*1)&gt;0,SUM(ISTEXT(BA325:BC325)*1,ISNUMBER(BF325:BG325)*1)&gt;0,SUM(ISTEXT(BH325:BJ325)*1,ISNUMBER(BM325:BN325)*1)&gt;0,SUM(ISTEXT(BO325:BQ325)*1,ISNUMBER(BT325:BU325)*1)&gt;0,SUM(ISTEXT(BV325:BX325)*1,ISNUMBER(CA325:CB325)*1)&gt;0,SUM(ISTEXT(CC325:CE325)*1,ISNUMBER(CH325:CI325)*1)&gt;0,SUM(ISTEXT(CJ325:CL325)*1,ISNUMBER(CO325:CP325)*1)&gt;0,SUM(ISTEXT(CQ325:CS325)*1,ISNUMBER(CV325:CW325)*1)&gt;0),"!","")</f>
        <v/>
      </c>
      <c r="EO325" s="91" t="e">
        <f t="shared" ca="1" si="224"/>
        <v>#NAME?</v>
      </c>
      <c r="EP325" s="74" t="e">
        <f t="shared" ca="1" si="225"/>
        <v>#NAME?</v>
      </c>
    </row>
    <row r="326" spans="1:146" x14ac:dyDescent="0.2">
      <c r="A326" s="528" t="e">
        <f ca="1">IF(AND(TRIM($B326&lt;&gt;""),$E326&lt;&gt;"",$EP326=""),MAX($A$318:A325)+1,"")</f>
        <v>#NAME?</v>
      </c>
      <c r="B326" s="312"/>
      <c r="C326" s="531" t="str">
        <f>IF(ISBLANK(D326)=FALSE,VLOOKUP(D326,Довідники!$B$2:$C$45,2,FALSE),"")</f>
        <v/>
      </c>
      <c r="D326" s="410"/>
      <c r="E326" s="313"/>
      <c r="F326" s="538" t="str">
        <f>_xlfn.CONCAT(IF($X326=Довідники!$E$4,$R$4&amp;",",""),IF($AE326=Довідники!$E$4,$Y$4&amp;",",""),IF($AL326=Довідники!$E$4,$AF$4&amp;",",""),IF($AS326=Довідники!$E$4,$AM$4&amp;",",""),IF($AZ326=Довідники!$E$4,$AT$4&amp;",",""),IF($BG326=Довідники!$E$4,$BA$4&amp;",",""),IF($BN326=Довідники!$E$4,$BH$4&amp;",",""),IF($BU326=Довідники!$E$4,$BO$4&amp;",",""),IF($CB326=Довідники!$E$4,$BV$4&amp;",",""),IF($CI326=Довідники!$E$4,$CC$4&amp;",",""),IF($CP326=Довідники!$E$4,$CJ$4&amp;",",""),IF($CW326=Довідники!$E$4,$CQ$4&amp;",",""),IF($DD326=Довідники!$E$4,$CX$4&amp;",",""),IF($DK326=Довідники!$E$4,$DE$4&amp;",",""))</f>
        <v/>
      </c>
      <c r="G326" s="538" t="str">
        <f>_xlfn.CONCAT(IF($X326=Довідники!$E$3,$R$4&amp;",",""),IF($X326=Довідники!$E$5,$R$4&amp;"*,",""),IF($AE326=Довідники!$E$3,$Y$4&amp;",",""),IF($AE326=Довідники!$E$5,$Y$4&amp;"*,",""),IF($AL326=Довідники!$E$3,$AF$4&amp;",",""),IF($AL326=Довідники!$E$5,$AF$4&amp;"*,",""),IF($AS326=Довідники!$E$3,$AM$4&amp;",",""),IF($AS326=Довідники!$E$5,$AM$4&amp;"*,",""),IF($AZ326=Довідники!$E$3,$AT$4&amp;",",""),IF($AZ326=Довідники!$E$5,$AT$4&amp;"*,",""),IF($BG326=Довідники!$E$3,$BA$4&amp;",",""),IF($BG326=Довідники!$E$5,$BA$4&amp;"*,",""),IF($BN326=Довідники!$E$3,$BH$4&amp;",",""),IF($BN326=Довідники!$E$5,$BH$4&amp;"*,",""),IF($BU326=Довідники!$E$3,$BO$4&amp;",",""),IF($BU326=Довідники!$E$5,$BO$4&amp;"*,",""),IF($CB326=Довідники!$E$3,$BV$4&amp;",",""),IF($CB326=Довідники!$E$5,$BV$4&amp;"*,",""),IF($CI326=Довідники!$E$3,$CC$4&amp;",",""),IF($CI326=Довідники!$E$5,$CC$4&amp;"*,",""),IF($CP326=Довідники!$E$3,$CJ$4&amp;",",""),IF($CP326=Довідники!$E$5,$CJ$4&amp;"*,",""),IF($CW326=Довідники!$E$3,$CQ$4&amp;",",""),IF($CW326=Довідники!$E$5,$CQ$4&amp;"*,",""),IF($DD326=Довідники!$E$3,$CX$4&amp;",",""),IF($DD326=Довідники!$E$5,$CX$4&amp;"*,",""),IF($DK326=Довідники!$E$3,$DE$4&amp;",",""),IF($DK326=Довідники!$E$5,$DE$4&amp;"*,",""))</f>
        <v/>
      </c>
      <c r="H326" s="538" t="str">
        <f>_xlfn.CONCAT(IF($W326=Довідники!$N$4,$R$4&amp;",",""),IF($AD326=Довідники!$N$4,$Y$4&amp;",",""),IF($AK326=Довідники!$N$4,$AF$4&amp;",",""),IF($AR326=Довідники!$N$4,$AM$4&amp;",",""),IF($AY326=Довідники!$N$4,$AT$4&amp;",",""),IF($BF326=Довідники!$N$4,$BA$4&amp;",",""),IF($BM326=Довідники!$N$4,$BH$4&amp;",",""),IF($BT326=Довідники!$N$4,$BO$4&amp;",",""),IF($CA326=Довідники!$N$4,$BV$4&amp;",",""),IF($CH326=Довідники!$N$4,$CC$4&amp;",",""),IF($CO326=Довідники!$N$4,$CJ$4&amp;",",""),IF($CV326=Довідники!$N$4,$CQ$4&amp;",",""),IF($DC326=Довідники!$N$4,$CX$4&amp;",",""),IF($DJ326=Довідники!$N$4,$DE$4&amp;",",""))</f>
        <v/>
      </c>
      <c r="I326" s="538" t="str">
        <f>_xlfn.CONCAT(IF($W326=Довідники!$N$3,$R$4&amp;",",""),IF($AD326=Довідники!$N$3,$Y$4&amp;",",""),IF($AK326=Довідники!$N$3,$AF$4&amp;",",""),IF($AR326=Довідники!$N$3,$AM$4&amp;",",""),IF($AY326=Довідники!$N$3,$AT$4&amp;",",""),IF($BF326=Довідники!$N$3,$BA$4&amp;",",""),IF($BM326=Довідники!$N$3,$BH$4&amp;",",""),IF($BT326=Довідники!$N$3,$BO$4&amp;",",""),IF($CA326=Довідники!$N$3,$BV$4&amp;",",""),IF($CH326=Довідники!$N$3,$CC$4&amp;",",""),IF($CO326=Довідники!$N$3,$CJ$4&amp;",",""),IF($CV326=Довідники!$N$3,$CQ$4&amp;",",""),IF($DC326=Довідники!$N$3,$CX$4&amp;",",""),IF($DJ326=Довідники!$N$3,$DE$4&amp;",",""))</f>
        <v/>
      </c>
      <c r="J326" s="538"/>
      <c r="K326" s="538"/>
      <c r="L326" s="538">
        <f t="shared" ca="1" si="211"/>
        <v>0</v>
      </c>
      <c r="M326" s="539">
        <f t="shared" ca="1" si="212"/>
        <v>0</v>
      </c>
      <c r="N326" s="539">
        <f t="shared" ca="1" si="213"/>
        <v>0</v>
      </c>
      <c r="O326" s="540">
        <f t="shared" ca="1" si="214"/>
        <v>0</v>
      </c>
      <c r="P326" s="541" t="str">
        <f t="shared" si="215"/>
        <v/>
      </c>
      <c r="Q326" s="542" t="str">
        <f>IF(IF(TRIM(P326)="",FALSE,OR($P326&lt;Довідники!$J$8,$P326&gt;Довідники!$K$8)),"!","")</f>
        <v/>
      </c>
      <c r="R326" s="172"/>
      <c r="S326" s="169"/>
      <c r="T326" s="169"/>
      <c r="U326" s="549">
        <f t="shared" si="229"/>
        <v>0</v>
      </c>
      <c r="V326" s="539"/>
      <c r="W326" s="175"/>
      <c r="X326" s="176"/>
      <c r="Y326" s="172"/>
      <c r="Z326" s="169"/>
      <c r="AA326" s="169"/>
      <c r="AB326" s="549">
        <f t="shared" si="230"/>
        <v>0</v>
      </c>
      <c r="AC326" s="539"/>
      <c r="AD326" s="175"/>
      <c r="AE326" s="176"/>
      <c r="AF326" s="172"/>
      <c r="AG326" s="169"/>
      <c r="AH326" s="169"/>
      <c r="AI326" s="549">
        <f t="shared" si="231"/>
        <v>0</v>
      </c>
      <c r="AJ326" s="539"/>
      <c r="AK326" s="175"/>
      <c r="AL326" s="176"/>
      <c r="AM326" s="172"/>
      <c r="AN326" s="169"/>
      <c r="AO326" s="169"/>
      <c r="AP326" s="549">
        <f t="shared" si="232"/>
        <v>0</v>
      </c>
      <c r="AQ326" s="539"/>
      <c r="AR326" s="175"/>
      <c r="AS326" s="176"/>
      <c r="AT326" s="172"/>
      <c r="AU326" s="169"/>
      <c r="AV326" s="169"/>
      <c r="AW326" s="549">
        <f t="shared" si="233"/>
        <v>0</v>
      </c>
      <c r="AX326" s="539"/>
      <c r="AY326" s="175"/>
      <c r="AZ326" s="176"/>
      <c r="BA326" s="172"/>
      <c r="BB326" s="169"/>
      <c r="BC326" s="169"/>
      <c r="BD326" s="549">
        <f t="shared" si="234"/>
        <v>0</v>
      </c>
      <c r="BE326" s="539"/>
      <c r="BF326" s="175"/>
      <c r="BG326" s="176"/>
      <c r="BH326" s="172"/>
      <c r="BI326" s="169"/>
      <c r="BJ326" s="169"/>
      <c r="BK326" s="549">
        <f t="shared" si="235"/>
        <v>0</v>
      </c>
      <c r="BL326" s="539"/>
      <c r="BM326" s="175"/>
      <c r="BN326" s="176"/>
      <c r="BO326" s="172"/>
      <c r="BP326" s="169"/>
      <c r="BQ326" s="169"/>
      <c r="BR326" s="549">
        <f t="shared" si="236"/>
        <v>0</v>
      </c>
      <c r="BS326" s="539"/>
      <c r="BT326" s="175"/>
      <c r="BU326" s="176"/>
      <c r="BV326" s="172"/>
      <c r="BW326" s="169"/>
      <c r="BX326" s="169"/>
      <c r="BY326" s="549">
        <f t="shared" si="237"/>
        <v>0</v>
      </c>
      <c r="BZ326" s="539"/>
      <c r="CA326" s="175"/>
      <c r="CB326" s="176"/>
      <c r="CC326" s="172"/>
      <c r="CD326" s="169"/>
      <c r="CE326" s="169"/>
      <c r="CF326" s="549">
        <f t="shared" si="238"/>
        <v>0</v>
      </c>
      <c r="CG326" s="539"/>
      <c r="CH326" s="175"/>
      <c r="CI326" s="176"/>
      <c r="CJ326" s="172"/>
      <c r="CK326" s="169"/>
      <c r="CL326" s="169"/>
      <c r="CM326" s="549">
        <f t="shared" si="239"/>
        <v>0</v>
      </c>
      <c r="CN326" s="539"/>
      <c r="CO326" s="175"/>
      <c r="CP326" s="176"/>
      <c r="CQ326" s="172"/>
      <c r="CR326" s="169"/>
      <c r="CS326" s="169"/>
      <c r="CT326" s="549">
        <f t="shared" si="240"/>
        <v>0</v>
      </c>
      <c r="CU326" s="539"/>
      <c r="CV326" s="175"/>
      <c r="CW326" s="176"/>
      <c r="CX326" s="361"/>
      <c r="CY326" s="108"/>
      <c r="CZ326" s="108"/>
      <c r="DA326" s="549">
        <f t="shared" si="241"/>
        <v>0</v>
      </c>
      <c r="DB326" s="539"/>
      <c r="DC326" s="439"/>
      <c r="DD326" s="439"/>
      <c r="DE326" s="108"/>
      <c r="DF326" s="108"/>
      <c r="DG326" s="108"/>
      <c r="DH326" s="549">
        <f t="shared" si="242"/>
        <v>0</v>
      </c>
      <c r="DI326" s="539"/>
      <c r="DJ326" s="439"/>
      <c r="DK326" s="440"/>
      <c r="DL326" s="555">
        <f t="shared" ca="1" si="226"/>
        <v>0</v>
      </c>
      <c r="DM326" s="539">
        <f>DN326*Довідники!$H$2</f>
        <v>0</v>
      </c>
      <c r="DN326" s="549">
        <f t="shared" si="244"/>
        <v>0</v>
      </c>
      <c r="DO326" s="541" t="str">
        <f t="shared" si="243"/>
        <v xml:space="preserve"> </v>
      </c>
      <c r="DP326" s="556" t="str">
        <f>IF(OR(DO326&lt;Довідники!$J$3, DO326&gt;Довідники!$K$3), "!", "")</f>
        <v>!</v>
      </c>
      <c r="DQ326" s="557"/>
      <c r="DR326" s="558" t="str">
        <f t="shared" si="245"/>
        <v/>
      </c>
      <c r="DS326" s="528"/>
      <c r="DT326" s="555"/>
      <c r="DU326" s="539"/>
      <c r="DV326" s="539"/>
      <c r="DW326" s="540"/>
      <c r="DX326" s="557"/>
      <c r="DY326" s="568"/>
      <c r="DZ326" s="569"/>
      <c r="EA326" s="570"/>
      <c r="EB326" s="179"/>
      <c r="EC326" s="452"/>
      <c r="ED326" s="219" t="e">
        <f t="shared" ca="1" si="246"/>
        <v>#NAME?</v>
      </c>
      <c r="EE326" s="219" t="e">
        <f t="shared" ca="1" si="247"/>
        <v>#NAME?</v>
      </c>
      <c r="EF326" s="219" t="e">
        <f t="shared" ca="1" si="248"/>
        <v>#NAME?</v>
      </c>
      <c r="EG326" s="219" t="e">
        <f t="shared" ca="1" si="249"/>
        <v>#NAME?</v>
      </c>
      <c r="EH326" s="219" t="e">
        <f t="shared" ca="1" si="250"/>
        <v>#NAME?</v>
      </c>
      <c r="EI326" s="219" t="e">
        <f t="shared" ca="1" si="251"/>
        <v>#NAME?</v>
      </c>
      <c r="EJ326" s="219" t="e">
        <f t="shared" ca="1" si="252"/>
        <v>#NAME?</v>
      </c>
      <c r="EL326" s="91" t="str">
        <f t="shared" ca="1" si="227"/>
        <v/>
      </c>
      <c r="EM326" s="91" t="str">
        <f t="shared" si="223"/>
        <v/>
      </c>
      <c r="EN326" s="91" t="str" cm="1">
        <f t="array" ref="EN326">IF(OR(SUM(ISTEXT(R326:T326)*1,ISNUMBER(W326:X326)*1)&gt;0,SUM(ISTEXT(Y326:AA326)*1,ISNUMBER(AD326:AE326)*1)&gt;0,SUM(ISTEXT(AF326:AH326)*1,ISNUMBER(AK326:AL326)*1)&gt;0,SUM(ISTEXT(AM326:AO326)*1,ISNUMBER(AR326:AS326)*1)&gt;0,SUM(ISTEXT(AT326:AV326)*1,ISNUMBER(AY326:AZ326)*1)&gt;0,SUM(ISTEXT(BA326:BC326)*1,ISNUMBER(BF326:BG326)*1)&gt;0,SUM(ISTEXT(BH326:BJ326)*1,ISNUMBER(BM326:BN326)*1)&gt;0,SUM(ISTEXT(BO326:BQ326)*1,ISNUMBER(BT326:BU326)*1)&gt;0,SUM(ISTEXT(BV326:BX326)*1,ISNUMBER(CA326:CB326)*1)&gt;0,SUM(ISTEXT(CC326:CE326)*1,ISNUMBER(CH326:CI326)*1)&gt;0,SUM(ISTEXT(CJ326:CL326)*1,ISNUMBER(CO326:CP326)*1)&gt;0,SUM(ISTEXT(CQ326:CS326)*1,ISNUMBER(CV326:CW326)*1)&gt;0),"!","")</f>
        <v/>
      </c>
      <c r="EO326" s="91" t="e">
        <f t="shared" ca="1" si="224"/>
        <v>#NAME?</v>
      </c>
      <c r="EP326" s="74" t="e">
        <f t="shared" ca="1" si="225"/>
        <v>#NAME?</v>
      </c>
    </row>
    <row r="327" spans="1:146" x14ac:dyDescent="0.2">
      <c r="A327" s="528" t="e">
        <f ca="1">IF(AND(TRIM($B327&lt;&gt;""),$E327&lt;&gt;"",$EP327=""),MAX($A$318:A326)+1,"")</f>
        <v>#NAME?</v>
      </c>
      <c r="B327" s="312"/>
      <c r="C327" s="531" t="str">
        <f>IF(ISBLANK(D327)=FALSE,VLOOKUP(D327,Довідники!$B$2:$C$45,2,FALSE),"")</f>
        <v/>
      </c>
      <c r="D327" s="410"/>
      <c r="E327" s="313"/>
      <c r="F327" s="538" t="str">
        <f>_xlfn.CONCAT(IF($X327=Довідники!$E$4,$R$4&amp;",",""),IF($AE327=Довідники!$E$4,$Y$4&amp;",",""),IF($AL327=Довідники!$E$4,$AF$4&amp;",",""),IF($AS327=Довідники!$E$4,$AM$4&amp;",",""),IF($AZ327=Довідники!$E$4,$AT$4&amp;",",""),IF($BG327=Довідники!$E$4,$BA$4&amp;",",""),IF($BN327=Довідники!$E$4,$BH$4&amp;",",""),IF($BU327=Довідники!$E$4,$BO$4&amp;",",""),IF($CB327=Довідники!$E$4,$BV$4&amp;",",""),IF($CI327=Довідники!$E$4,$CC$4&amp;",",""),IF($CP327=Довідники!$E$4,$CJ$4&amp;",",""),IF($CW327=Довідники!$E$4,$CQ$4&amp;",",""),IF($DD327=Довідники!$E$4,$CX$4&amp;",",""),IF($DK327=Довідники!$E$4,$DE$4&amp;",",""))</f>
        <v/>
      </c>
      <c r="G327" s="538" t="str">
        <f>_xlfn.CONCAT(IF($X327=Довідники!$E$3,$R$4&amp;",",""),IF($X327=Довідники!$E$5,$R$4&amp;"*,",""),IF($AE327=Довідники!$E$3,$Y$4&amp;",",""),IF($AE327=Довідники!$E$5,$Y$4&amp;"*,",""),IF($AL327=Довідники!$E$3,$AF$4&amp;",",""),IF($AL327=Довідники!$E$5,$AF$4&amp;"*,",""),IF($AS327=Довідники!$E$3,$AM$4&amp;",",""),IF($AS327=Довідники!$E$5,$AM$4&amp;"*,",""),IF($AZ327=Довідники!$E$3,$AT$4&amp;",",""),IF($AZ327=Довідники!$E$5,$AT$4&amp;"*,",""),IF($BG327=Довідники!$E$3,$BA$4&amp;",",""),IF($BG327=Довідники!$E$5,$BA$4&amp;"*,",""),IF($BN327=Довідники!$E$3,$BH$4&amp;",",""),IF($BN327=Довідники!$E$5,$BH$4&amp;"*,",""),IF($BU327=Довідники!$E$3,$BO$4&amp;",",""),IF($BU327=Довідники!$E$5,$BO$4&amp;"*,",""),IF($CB327=Довідники!$E$3,$BV$4&amp;",",""),IF($CB327=Довідники!$E$5,$BV$4&amp;"*,",""),IF($CI327=Довідники!$E$3,$CC$4&amp;",",""),IF($CI327=Довідники!$E$5,$CC$4&amp;"*,",""),IF($CP327=Довідники!$E$3,$CJ$4&amp;",",""),IF($CP327=Довідники!$E$5,$CJ$4&amp;"*,",""),IF($CW327=Довідники!$E$3,$CQ$4&amp;",",""),IF($CW327=Довідники!$E$5,$CQ$4&amp;"*,",""),IF($DD327=Довідники!$E$3,$CX$4&amp;",",""),IF($DD327=Довідники!$E$5,$CX$4&amp;"*,",""),IF($DK327=Довідники!$E$3,$DE$4&amp;",",""),IF($DK327=Довідники!$E$5,$DE$4&amp;"*,",""))</f>
        <v/>
      </c>
      <c r="H327" s="538" t="str">
        <f>_xlfn.CONCAT(IF($W327=Довідники!$N$4,$R$4&amp;",",""),IF($AD327=Довідники!$N$4,$Y$4&amp;",",""),IF($AK327=Довідники!$N$4,$AF$4&amp;",",""),IF($AR327=Довідники!$N$4,$AM$4&amp;",",""),IF($AY327=Довідники!$N$4,$AT$4&amp;",",""),IF($BF327=Довідники!$N$4,$BA$4&amp;",",""),IF($BM327=Довідники!$N$4,$BH$4&amp;",",""),IF($BT327=Довідники!$N$4,$BO$4&amp;",",""),IF($CA327=Довідники!$N$4,$BV$4&amp;",",""),IF($CH327=Довідники!$N$4,$CC$4&amp;",",""),IF($CO327=Довідники!$N$4,$CJ$4&amp;",",""),IF($CV327=Довідники!$N$4,$CQ$4&amp;",",""),IF($DC327=Довідники!$N$4,$CX$4&amp;",",""),IF($DJ327=Довідники!$N$4,$DE$4&amp;",",""))</f>
        <v/>
      </c>
      <c r="I327" s="538" t="str">
        <f>_xlfn.CONCAT(IF($W327=Довідники!$N$3,$R$4&amp;",",""),IF($AD327=Довідники!$N$3,$Y$4&amp;",",""),IF($AK327=Довідники!$N$3,$AF$4&amp;",",""),IF($AR327=Довідники!$N$3,$AM$4&amp;",",""),IF($AY327=Довідники!$N$3,$AT$4&amp;",",""),IF($BF327=Довідники!$N$3,$BA$4&amp;",",""),IF($BM327=Довідники!$N$3,$BH$4&amp;",",""),IF($BT327=Довідники!$N$3,$BO$4&amp;",",""),IF($CA327=Довідники!$N$3,$BV$4&amp;",",""),IF($CH327=Довідники!$N$3,$CC$4&amp;",",""),IF($CO327=Довідники!$N$3,$CJ$4&amp;",",""),IF($CV327=Довідники!$N$3,$CQ$4&amp;",",""),IF($DC327=Довідники!$N$3,$CX$4&amp;",",""),IF($DJ327=Довідники!$N$3,$DE$4&amp;",",""))</f>
        <v/>
      </c>
      <c r="J327" s="538"/>
      <c r="K327" s="538"/>
      <c r="L327" s="538">
        <f t="shared" ca="1" si="211"/>
        <v>0</v>
      </c>
      <c r="M327" s="539">
        <f t="shared" ca="1" si="212"/>
        <v>0</v>
      </c>
      <c r="N327" s="539">
        <f t="shared" ca="1" si="213"/>
        <v>0</v>
      </c>
      <c r="O327" s="540">
        <f t="shared" ca="1" si="214"/>
        <v>0</v>
      </c>
      <c r="P327" s="541" t="str">
        <f t="shared" si="215"/>
        <v/>
      </c>
      <c r="Q327" s="542" t="str">
        <f>IF(IF(TRIM(P327)="",FALSE,OR($P327&lt;Довідники!$J$8,$P327&gt;Довідники!$K$8)),"!","")</f>
        <v/>
      </c>
      <c r="R327" s="172"/>
      <c r="S327" s="169"/>
      <c r="T327" s="169"/>
      <c r="U327" s="549">
        <f t="shared" si="229"/>
        <v>0</v>
      </c>
      <c r="V327" s="539"/>
      <c r="W327" s="175"/>
      <c r="X327" s="176"/>
      <c r="Y327" s="172"/>
      <c r="Z327" s="169"/>
      <c r="AA327" s="169"/>
      <c r="AB327" s="549">
        <f t="shared" si="230"/>
        <v>0</v>
      </c>
      <c r="AC327" s="539"/>
      <c r="AD327" s="175"/>
      <c r="AE327" s="176"/>
      <c r="AF327" s="172"/>
      <c r="AG327" s="169"/>
      <c r="AH327" s="169"/>
      <c r="AI327" s="549">
        <f t="shared" si="231"/>
        <v>0</v>
      </c>
      <c r="AJ327" s="539"/>
      <c r="AK327" s="175"/>
      <c r="AL327" s="176"/>
      <c r="AM327" s="172"/>
      <c r="AN327" s="169"/>
      <c r="AO327" s="169"/>
      <c r="AP327" s="549">
        <f t="shared" si="232"/>
        <v>0</v>
      </c>
      <c r="AQ327" s="539"/>
      <c r="AR327" s="175"/>
      <c r="AS327" s="176"/>
      <c r="AT327" s="172"/>
      <c r="AU327" s="169"/>
      <c r="AV327" s="169"/>
      <c r="AW327" s="549">
        <f t="shared" si="233"/>
        <v>0</v>
      </c>
      <c r="AX327" s="539"/>
      <c r="AY327" s="175"/>
      <c r="AZ327" s="176"/>
      <c r="BA327" s="172"/>
      <c r="BB327" s="169"/>
      <c r="BC327" s="169"/>
      <c r="BD327" s="549">
        <f t="shared" si="234"/>
        <v>0</v>
      </c>
      <c r="BE327" s="539"/>
      <c r="BF327" s="175"/>
      <c r="BG327" s="176"/>
      <c r="BH327" s="172"/>
      <c r="BI327" s="169"/>
      <c r="BJ327" s="169"/>
      <c r="BK327" s="549">
        <f t="shared" si="235"/>
        <v>0</v>
      </c>
      <c r="BL327" s="539"/>
      <c r="BM327" s="175"/>
      <c r="BN327" s="176"/>
      <c r="BO327" s="172"/>
      <c r="BP327" s="169"/>
      <c r="BQ327" s="169"/>
      <c r="BR327" s="549">
        <f t="shared" si="236"/>
        <v>0</v>
      </c>
      <c r="BS327" s="539"/>
      <c r="BT327" s="175"/>
      <c r="BU327" s="176"/>
      <c r="BV327" s="172"/>
      <c r="BW327" s="169"/>
      <c r="BX327" s="169"/>
      <c r="BY327" s="549">
        <f t="shared" si="237"/>
        <v>0</v>
      </c>
      <c r="BZ327" s="539"/>
      <c r="CA327" s="175"/>
      <c r="CB327" s="176"/>
      <c r="CC327" s="172"/>
      <c r="CD327" s="169"/>
      <c r="CE327" s="169"/>
      <c r="CF327" s="549">
        <f t="shared" si="238"/>
        <v>0</v>
      </c>
      <c r="CG327" s="539"/>
      <c r="CH327" s="175"/>
      <c r="CI327" s="176"/>
      <c r="CJ327" s="172"/>
      <c r="CK327" s="169"/>
      <c r="CL327" s="169"/>
      <c r="CM327" s="549">
        <f t="shared" si="239"/>
        <v>0</v>
      </c>
      <c r="CN327" s="539"/>
      <c r="CO327" s="175"/>
      <c r="CP327" s="176"/>
      <c r="CQ327" s="172"/>
      <c r="CR327" s="169"/>
      <c r="CS327" s="169"/>
      <c r="CT327" s="549">
        <f t="shared" si="240"/>
        <v>0</v>
      </c>
      <c r="CU327" s="539"/>
      <c r="CV327" s="175"/>
      <c r="CW327" s="176"/>
      <c r="CX327" s="361"/>
      <c r="CY327" s="108"/>
      <c r="CZ327" s="108"/>
      <c r="DA327" s="549">
        <f t="shared" si="241"/>
        <v>0</v>
      </c>
      <c r="DB327" s="539"/>
      <c r="DC327" s="439"/>
      <c r="DD327" s="439"/>
      <c r="DE327" s="108"/>
      <c r="DF327" s="108"/>
      <c r="DG327" s="108"/>
      <c r="DH327" s="549">
        <f t="shared" si="242"/>
        <v>0</v>
      </c>
      <c r="DI327" s="539"/>
      <c r="DJ327" s="439"/>
      <c r="DK327" s="440"/>
      <c r="DL327" s="555">
        <f t="shared" ca="1" si="226"/>
        <v>0</v>
      </c>
      <c r="DM327" s="539">
        <f>DN327*Довідники!$H$2</f>
        <v>0</v>
      </c>
      <c r="DN327" s="549">
        <f t="shared" si="244"/>
        <v>0</v>
      </c>
      <c r="DO327" s="541" t="str">
        <f t="shared" si="243"/>
        <v xml:space="preserve"> </v>
      </c>
      <c r="DP327" s="556" t="str">
        <f>IF(OR(DO327&lt;Довідники!$J$3, DO327&gt;Довідники!$K$3), "!", "")</f>
        <v>!</v>
      </c>
      <c r="DQ327" s="557"/>
      <c r="DR327" s="558" t="str">
        <f t="shared" si="245"/>
        <v/>
      </c>
      <c r="DS327" s="528"/>
      <c r="DT327" s="555"/>
      <c r="DU327" s="539"/>
      <c r="DV327" s="539"/>
      <c r="DW327" s="540"/>
      <c r="DX327" s="557"/>
      <c r="DY327" s="568"/>
      <c r="DZ327" s="569"/>
      <c r="EA327" s="570"/>
      <c r="EB327" s="179"/>
      <c r="EC327" s="452"/>
      <c r="ED327" s="219" t="e">
        <f t="shared" ca="1" si="246"/>
        <v>#NAME?</v>
      </c>
      <c r="EE327" s="219" t="e">
        <f t="shared" ca="1" si="247"/>
        <v>#NAME?</v>
      </c>
      <c r="EF327" s="219" t="e">
        <f t="shared" ca="1" si="248"/>
        <v>#NAME?</v>
      </c>
      <c r="EG327" s="219" t="e">
        <f t="shared" ca="1" si="249"/>
        <v>#NAME?</v>
      </c>
      <c r="EH327" s="219" t="e">
        <f t="shared" ca="1" si="250"/>
        <v>#NAME?</v>
      </c>
      <c r="EI327" s="219" t="e">
        <f t="shared" ca="1" si="251"/>
        <v>#NAME?</v>
      </c>
      <c r="EJ327" s="219" t="e">
        <f t="shared" ca="1" si="252"/>
        <v>#NAME?</v>
      </c>
      <c r="EL327" s="91" t="str">
        <f t="shared" ca="1" si="227"/>
        <v/>
      </c>
      <c r="EM327" s="91" t="str">
        <f t="shared" si="223"/>
        <v/>
      </c>
      <c r="EN327" s="91" t="str" cm="1">
        <f t="array" ref="EN327">IF(OR(SUM(ISTEXT(R327:T327)*1,ISNUMBER(W327:X327)*1)&gt;0,SUM(ISTEXT(Y327:AA327)*1,ISNUMBER(AD327:AE327)*1)&gt;0,SUM(ISTEXT(AF327:AH327)*1,ISNUMBER(AK327:AL327)*1)&gt;0,SUM(ISTEXT(AM327:AO327)*1,ISNUMBER(AR327:AS327)*1)&gt;0,SUM(ISTEXT(AT327:AV327)*1,ISNUMBER(AY327:AZ327)*1)&gt;0,SUM(ISTEXT(BA327:BC327)*1,ISNUMBER(BF327:BG327)*1)&gt;0,SUM(ISTEXT(BH327:BJ327)*1,ISNUMBER(BM327:BN327)*1)&gt;0,SUM(ISTEXT(BO327:BQ327)*1,ISNUMBER(BT327:BU327)*1)&gt;0,SUM(ISTEXT(BV327:BX327)*1,ISNUMBER(CA327:CB327)*1)&gt;0,SUM(ISTEXT(CC327:CE327)*1,ISNUMBER(CH327:CI327)*1)&gt;0,SUM(ISTEXT(CJ327:CL327)*1,ISNUMBER(CO327:CP327)*1)&gt;0,SUM(ISTEXT(CQ327:CS327)*1,ISNUMBER(CV327:CW327)*1)&gt;0),"!","")</f>
        <v/>
      </c>
      <c r="EO327" s="91" t="e">
        <f t="shared" ca="1" si="224"/>
        <v>#NAME?</v>
      </c>
      <c r="EP327" s="74" t="e">
        <f t="shared" ca="1" si="225"/>
        <v>#NAME?</v>
      </c>
    </row>
    <row r="328" spans="1:146" x14ac:dyDescent="0.2">
      <c r="A328" s="528" t="e">
        <f ca="1">IF(AND(TRIM($B328&lt;&gt;""),$E328&lt;&gt;"",$EP328=""),MAX($A$318:A327)+1,"")</f>
        <v>#NAME?</v>
      </c>
      <c r="B328" s="312"/>
      <c r="C328" s="531" t="str">
        <f>IF(ISBLANK(D328)=FALSE,VLOOKUP(D328,Довідники!$B$2:$C$45,2,FALSE),"")</f>
        <v/>
      </c>
      <c r="D328" s="410"/>
      <c r="E328" s="313"/>
      <c r="F328" s="538" t="str">
        <f>_xlfn.CONCAT(IF($X328=Довідники!$E$4,$R$4&amp;",",""),IF($AE328=Довідники!$E$4,$Y$4&amp;",",""),IF($AL328=Довідники!$E$4,$AF$4&amp;",",""),IF($AS328=Довідники!$E$4,$AM$4&amp;",",""),IF($AZ328=Довідники!$E$4,$AT$4&amp;",",""),IF($BG328=Довідники!$E$4,$BA$4&amp;",",""),IF($BN328=Довідники!$E$4,$BH$4&amp;",",""),IF($BU328=Довідники!$E$4,$BO$4&amp;",",""),IF($CB328=Довідники!$E$4,$BV$4&amp;",",""),IF($CI328=Довідники!$E$4,$CC$4&amp;",",""),IF($CP328=Довідники!$E$4,$CJ$4&amp;",",""),IF($CW328=Довідники!$E$4,$CQ$4&amp;",",""),IF($DD328=Довідники!$E$4,$CX$4&amp;",",""),IF($DK328=Довідники!$E$4,$DE$4&amp;",",""))</f>
        <v/>
      </c>
      <c r="G328" s="538" t="str">
        <f>_xlfn.CONCAT(IF($X328=Довідники!$E$3,$R$4&amp;",",""),IF($X328=Довідники!$E$5,$R$4&amp;"*,",""),IF($AE328=Довідники!$E$3,$Y$4&amp;",",""),IF($AE328=Довідники!$E$5,$Y$4&amp;"*,",""),IF($AL328=Довідники!$E$3,$AF$4&amp;",",""),IF($AL328=Довідники!$E$5,$AF$4&amp;"*,",""),IF($AS328=Довідники!$E$3,$AM$4&amp;",",""),IF($AS328=Довідники!$E$5,$AM$4&amp;"*,",""),IF($AZ328=Довідники!$E$3,$AT$4&amp;",",""),IF($AZ328=Довідники!$E$5,$AT$4&amp;"*,",""),IF($BG328=Довідники!$E$3,$BA$4&amp;",",""),IF($BG328=Довідники!$E$5,$BA$4&amp;"*,",""),IF($BN328=Довідники!$E$3,$BH$4&amp;",",""),IF($BN328=Довідники!$E$5,$BH$4&amp;"*,",""),IF($BU328=Довідники!$E$3,$BO$4&amp;",",""),IF($BU328=Довідники!$E$5,$BO$4&amp;"*,",""),IF($CB328=Довідники!$E$3,$BV$4&amp;",",""),IF($CB328=Довідники!$E$5,$BV$4&amp;"*,",""),IF($CI328=Довідники!$E$3,$CC$4&amp;",",""),IF($CI328=Довідники!$E$5,$CC$4&amp;"*,",""),IF($CP328=Довідники!$E$3,$CJ$4&amp;",",""),IF($CP328=Довідники!$E$5,$CJ$4&amp;"*,",""),IF($CW328=Довідники!$E$3,$CQ$4&amp;",",""),IF($CW328=Довідники!$E$5,$CQ$4&amp;"*,",""),IF($DD328=Довідники!$E$3,$CX$4&amp;",",""),IF($DD328=Довідники!$E$5,$CX$4&amp;"*,",""),IF($DK328=Довідники!$E$3,$DE$4&amp;",",""),IF($DK328=Довідники!$E$5,$DE$4&amp;"*,",""))</f>
        <v/>
      </c>
      <c r="H328" s="538" t="str">
        <f>_xlfn.CONCAT(IF($W328=Довідники!$N$4,$R$4&amp;",",""),IF($AD328=Довідники!$N$4,$Y$4&amp;",",""),IF($AK328=Довідники!$N$4,$AF$4&amp;",",""),IF($AR328=Довідники!$N$4,$AM$4&amp;",",""),IF($AY328=Довідники!$N$4,$AT$4&amp;",",""),IF($BF328=Довідники!$N$4,$BA$4&amp;",",""),IF($BM328=Довідники!$N$4,$BH$4&amp;",",""),IF($BT328=Довідники!$N$4,$BO$4&amp;",",""),IF($CA328=Довідники!$N$4,$BV$4&amp;",",""),IF($CH328=Довідники!$N$4,$CC$4&amp;",",""),IF($CO328=Довідники!$N$4,$CJ$4&amp;",",""),IF($CV328=Довідники!$N$4,$CQ$4&amp;",",""),IF($DC328=Довідники!$N$4,$CX$4&amp;",",""),IF($DJ328=Довідники!$N$4,$DE$4&amp;",",""))</f>
        <v/>
      </c>
      <c r="I328" s="538" t="str">
        <f>_xlfn.CONCAT(IF($W328=Довідники!$N$3,$R$4&amp;",",""),IF($AD328=Довідники!$N$3,$Y$4&amp;",",""),IF($AK328=Довідники!$N$3,$AF$4&amp;",",""),IF($AR328=Довідники!$N$3,$AM$4&amp;",",""),IF($AY328=Довідники!$N$3,$AT$4&amp;",",""),IF($BF328=Довідники!$N$3,$BA$4&amp;",",""),IF($BM328=Довідники!$N$3,$BH$4&amp;",",""),IF($BT328=Довідники!$N$3,$BO$4&amp;",",""),IF($CA328=Довідники!$N$3,$BV$4&amp;",",""),IF($CH328=Довідники!$N$3,$CC$4&amp;",",""),IF($CO328=Довідники!$N$3,$CJ$4&amp;",",""),IF($CV328=Довідники!$N$3,$CQ$4&amp;",",""),IF($DC328=Довідники!$N$3,$CX$4&amp;",",""),IF($DJ328=Довідники!$N$3,$DE$4&amp;",",""))</f>
        <v/>
      </c>
      <c r="J328" s="538"/>
      <c r="K328" s="538"/>
      <c r="L328" s="538">
        <f t="shared" ca="1" si="211"/>
        <v>0</v>
      </c>
      <c r="M328" s="539">
        <f t="shared" ca="1" si="212"/>
        <v>0</v>
      </c>
      <c r="N328" s="539">
        <f t="shared" ca="1" si="213"/>
        <v>0</v>
      </c>
      <c r="O328" s="540">
        <f t="shared" ca="1" si="214"/>
        <v>0</v>
      </c>
      <c r="P328" s="541" t="str">
        <f t="shared" si="215"/>
        <v/>
      </c>
      <c r="Q328" s="542" t="str">
        <f>IF(IF(TRIM(P328)="",FALSE,OR($P328&lt;Довідники!$J$8,$P328&gt;Довідники!$K$8)),"!","")</f>
        <v/>
      </c>
      <c r="R328" s="172"/>
      <c r="S328" s="169"/>
      <c r="T328" s="169"/>
      <c r="U328" s="549">
        <f t="shared" si="229"/>
        <v>0</v>
      </c>
      <c r="V328" s="539"/>
      <c r="W328" s="175"/>
      <c r="X328" s="176"/>
      <c r="Y328" s="172"/>
      <c r="Z328" s="169"/>
      <c r="AA328" s="169"/>
      <c r="AB328" s="549">
        <f t="shared" si="230"/>
        <v>0</v>
      </c>
      <c r="AC328" s="539"/>
      <c r="AD328" s="175"/>
      <c r="AE328" s="176"/>
      <c r="AF328" s="172"/>
      <c r="AG328" s="169"/>
      <c r="AH328" s="169"/>
      <c r="AI328" s="549">
        <f t="shared" si="231"/>
        <v>0</v>
      </c>
      <c r="AJ328" s="539"/>
      <c r="AK328" s="175"/>
      <c r="AL328" s="176"/>
      <c r="AM328" s="172"/>
      <c r="AN328" s="169"/>
      <c r="AO328" s="169"/>
      <c r="AP328" s="549">
        <f t="shared" si="232"/>
        <v>0</v>
      </c>
      <c r="AQ328" s="539"/>
      <c r="AR328" s="175"/>
      <c r="AS328" s="176"/>
      <c r="AT328" s="172"/>
      <c r="AU328" s="169"/>
      <c r="AV328" s="169"/>
      <c r="AW328" s="549">
        <f t="shared" si="233"/>
        <v>0</v>
      </c>
      <c r="AX328" s="539"/>
      <c r="AY328" s="175"/>
      <c r="AZ328" s="176"/>
      <c r="BA328" s="172"/>
      <c r="BB328" s="169"/>
      <c r="BC328" s="169"/>
      <c r="BD328" s="549">
        <f t="shared" si="234"/>
        <v>0</v>
      </c>
      <c r="BE328" s="539"/>
      <c r="BF328" s="175"/>
      <c r="BG328" s="176"/>
      <c r="BH328" s="172"/>
      <c r="BI328" s="169"/>
      <c r="BJ328" s="169"/>
      <c r="BK328" s="549">
        <f t="shared" si="235"/>
        <v>0</v>
      </c>
      <c r="BL328" s="539"/>
      <c r="BM328" s="175"/>
      <c r="BN328" s="176"/>
      <c r="BO328" s="172"/>
      <c r="BP328" s="169"/>
      <c r="BQ328" s="169"/>
      <c r="BR328" s="549">
        <f t="shared" si="236"/>
        <v>0</v>
      </c>
      <c r="BS328" s="539"/>
      <c r="BT328" s="175"/>
      <c r="BU328" s="176"/>
      <c r="BV328" s="172"/>
      <c r="BW328" s="169"/>
      <c r="BX328" s="169"/>
      <c r="BY328" s="549">
        <f t="shared" si="237"/>
        <v>0</v>
      </c>
      <c r="BZ328" s="539"/>
      <c r="CA328" s="175"/>
      <c r="CB328" s="176"/>
      <c r="CC328" s="172"/>
      <c r="CD328" s="169"/>
      <c r="CE328" s="169"/>
      <c r="CF328" s="549">
        <f t="shared" si="238"/>
        <v>0</v>
      </c>
      <c r="CG328" s="539"/>
      <c r="CH328" s="175"/>
      <c r="CI328" s="176"/>
      <c r="CJ328" s="172"/>
      <c r="CK328" s="169"/>
      <c r="CL328" s="169"/>
      <c r="CM328" s="549">
        <f t="shared" si="239"/>
        <v>0</v>
      </c>
      <c r="CN328" s="539"/>
      <c r="CO328" s="175"/>
      <c r="CP328" s="176"/>
      <c r="CQ328" s="172"/>
      <c r="CR328" s="169"/>
      <c r="CS328" s="169"/>
      <c r="CT328" s="549">
        <f t="shared" si="240"/>
        <v>0</v>
      </c>
      <c r="CU328" s="539"/>
      <c r="CV328" s="175"/>
      <c r="CW328" s="176"/>
      <c r="CX328" s="361"/>
      <c r="CY328" s="108"/>
      <c r="CZ328" s="108"/>
      <c r="DA328" s="549">
        <f t="shared" si="241"/>
        <v>0</v>
      </c>
      <c r="DB328" s="539"/>
      <c r="DC328" s="439"/>
      <c r="DD328" s="439"/>
      <c r="DE328" s="108"/>
      <c r="DF328" s="108"/>
      <c r="DG328" s="108"/>
      <c r="DH328" s="549">
        <f t="shared" si="242"/>
        <v>0</v>
      </c>
      <c r="DI328" s="539"/>
      <c r="DJ328" s="439"/>
      <c r="DK328" s="440"/>
      <c r="DL328" s="555">
        <f t="shared" ca="1" si="226"/>
        <v>0</v>
      </c>
      <c r="DM328" s="539">
        <f>DN328*Довідники!$H$2</f>
        <v>0</v>
      </c>
      <c r="DN328" s="549">
        <f t="shared" si="244"/>
        <v>0</v>
      </c>
      <c r="DO328" s="541" t="str">
        <f t="shared" si="243"/>
        <v xml:space="preserve"> </v>
      </c>
      <c r="DP328" s="556" t="str">
        <f>IF(OR(DO328&lt;Довідники!$J$3, DO328&gt;Довідники!$K$3), "!", "")</f>
        <v>!</v>
      </c>
      <c r="DQ328" s="557"/>
      <c r="DR328" s="558" t="str">
        <f t="shared" si="245"/>
        <v/>
      </c>
      <c r="DS328" s="528"/>
      <c r="DT328" s="555"/>
      <c r="DU328" s="539"/>
      <c r="DV328" s="539"/>
      <c r="DW328" s="540"/>
      <c r="DX328" s="557"/>
      <c r="DY328" s="568"/>
      <c r="DZ328" s="569"/>
      <c r="EA328" s="570"/>
      <c r="EB328" s="179"/>
      <c r="EC328" s="452"/>
      <c r="ED328" s="219" t="e">
        <f t="shared" ca="1" si="246"/>
        <v>#NAME?</v>
      </c>
      <c r="EE328" s="219" t="e">
        <f t="shared" ca="1" si="247"/>
        <v>#NAME?</v>
      </c>
      <c r="EF328" s="219" t="e">
        <f t="shared" ca="1" si="248"/>
        <v>#NAME?</v>
      </c>
      <c r="EG328" s="219" t="e">
        <f t="shared" ca="1" si="249"/>
        <v>#NAME?</v>
      </c>
      <c r="EH328" s="219" t="e">
        <f t="shared" ca="1" si="250"/>
        <v>#NAME?</v>
      </c>
      <c r="EI328" s="219" t="e">
        <f t="shared" ca="1" si="251"/>
        <v>#NAME?</v>
      </c>
      <c r="EJ328" s="219" t="e">
        <f t="shared" ca="1" si="252"/>
        <v>#NAME?</v>
      </c>
      <c r="EL328" s="91" t="str">
        <f t="shared" ca="1" si="227"/>
        <v/>
      </c>
      <c r="EM328" s="91" t="str">
        <f t="shared" si="223"/>
        <v/>
      </c>
      <c r="EN328" s="91" t="str" cm="1">
        <f t="array" ref="EN328">IF(OR(SUM(ISTEXT(R328:T328)*1,ISNUMBER(W328:X328)*1)&gt;0,SUM(ISTEXT(Y328:AA328)*1,ISNUMBER(AD328:AE328)*1)&gt;0,SUM(ISTEXT(AF328:AH328)*1,ISNUMBER(AK328:AL328)*1)&gt;0,SUM(ISTEXT(AM328:AO328)*1,ISNUMBER(AR328:AS328)*1)&gt;0,SUM(ISTEXT(AT328:AV328)*1,ISNUMBER(AY328:AZ328)*1)&gt;0,SUM(ISTEXT(BA328:BC328)*1,ISNUMBER(BF328:BG328)*1)&gt;0,SUM(ISTEXT(BH328:BJ328)*1,ISNUMBER(BM328:BN328)*1)&gt;0,SUM(ISTEXT(BO328:BQ328)*1,ISNUMBER(BT328:BU328)*1)&gt;0,SUM(ISTEXT(BV328:BX328)*1,ISNUMBER(CA328:CB328)*1)&gt;0,SUM(ISTEXT(CC328:CE328)*1,ISNUMBER(CH328:CI328)*1)&gt;0,SUM(ISTEXT(CJ328:CL328)*1,ISNUMBER(CO328:CP328)*1)&gt;0,SUM(ISTEXT(CQ328:CS328)*1,ISNUMBER(CV328:CW328)*1)&gt;0),"!","")</f>
        <v/>
      </c>
      <c r="EO328" s="91" t="e">
        <f t="shared" ca="1" si="224"/>
        <v>#NAME?</v>
      </c>
      <c r="EP328" s="74" t="e">
        <f t="shared" ca="1" si="225"/>
        <v>#NAME?</v>
      </c>
    </row>
    <row r="329" spans="1:146" x14ac:dyDescent="0.2">
      <c r="A329" s="528" t="e">
        <f ca="1">IF(AND(TRIM($B329&lt;&gt;""),$E329&lt;&gt;"",$EP329=""),MAX($A$318:A328)+1,"")</f>
        <v>#NAME?</v>
      </c>
      <c r="B329" s="312"/>
      <c r="C329" s="531" t="str">
        <f>IF(ISBLANK(D329)=FALSE,VLOOKUP(D329,Довідники!$B$2:$C$45,2,FALSE),"")</f>
        <v/>
      </c>
      <c r="D329" s="410"/>
      <c r="E329" s="313"/>
      <c r="F329" s="538" t="str">
        <f>_xlfn.CONCAT(IF($X329=Довідники!$E$4,$R$4&amp;",",""),IF($AE329=Довідники!$E$4,$Y$4&amp;",",""),IF($AL329=Довідники!$E$4,$AF$4&amp;",",""),IF($AS329=Довідники!$E$4,$AM$4&amp;",",""),IF($AZ329=Довідники!$E$4,$AT$4&amp;",",""),IF($BG329=Довідники!$E$4,$BA$4&amp;",",""),IF($BN329=Довідники!$E$4,$BH$4&amp;",",""),IF($BU329=Довідники!$E$4,$BO$4&amp;",",""),IF($CB329=Довідники!$E$4,$BV$4&amp;",",""),IF($CI329=Довідники!$E$4,$CC$4&amp;",",""),IF($CP329=Довідники!$E$4,$CJ$4&amp;",",""),IF($CW329=Довідники!$E$4,$CQ$4&amp;",",""),IF($DD329=Довідники!$E$4,$CX$4&amp;",",""),IF($DK329=Довідники!$E$4,$DE$4&amp;",",""))</f>
        <v/>
      </c>
      <c r="G329" s="538" t="str">
        <f>_xlfn.CONCAT(IF($X329=Довідники!$E$3,$R$4&amp;",",""),IF($X329=Довідники!$E$5,$R$4&amp;"*,",""),IF($AE329=Довідники!$E$3,$Y$4&amp;",",""),IF($AE329=Довідники!$E$5,$Y$4&amp;"*,",""),IF($AL329=Довідники!$E$3,$AF$4&amp;",",""),IF($AL329=Довідники!$E$5,$AF$4&amp;"*,",""),IF($AS329=Довідники!$E$3,$AM$4&amp;",",""),IF($AS329=Довідники!$E$5,$AM$4&amp;"*,",""),IF($AZ329=Довідники!$E$3,$AT$4&amp;",",""),IF($AZ329=Довідники!$E$5,$AT$4&amp;"*,",""),IF($BG329=Довідники!$E$3,$BA$4&amp;",",""),IF($BG329=Довідники!$E$5,$BA$4&amp;"*,",""),IF($BN329=Довідники!$E$3,$BH$4&amp;",",""),IF($BN329=Довідники!$E$5,$BH$4&amp;"*,",""),IF($BU329=Довідники!$E$3,$BO$4&amp;",",""),IF($BU329=Довідники!$E$5,$BO$4&amp;"*,",""),IF($CB329=Довідники!$E$3,$BV$4&amp;",",""),IF($CB329=Довідники!$E$5,$BV$4&amp;"*,",""),IF($CI329=Довідники!$E$3,$CC$4&amp;",",""),IF($CI329=Довідники!$E$5,$CC$4&amp;"*,",""),IF($CP329=Довідники!$E$3,$CJ$4&amp;",",""),IF($CP329=Довідники!$E$5,$CJ$4&amp;"*,",""),IF($CW329=Довідники!$E$3,$CQ$4&amp;",",""),IF($CW329=Довідники!$E$5,$CQ$4&amp;"*,",""),IF($DD329=Довідники!$E$3,$CX$4&amp;",",""),IF($DD329=Довідники!$E$5,$CX$4&amp;"*,",""),IF($DK329=Довідники!$E$3,$DE$4&amp;",",""),IF($DK329=Довідники!$E$5,$DE$4&amp;"*,",""))</f>
        <v/>
      </c>
      <c r="H329" s="538" t="str">
        <f>_xlfn.CONCAT(IF($W329=Довідники!$N$4,$R$4&amp;",",""),IF($AD329=Довідники!$N$4,$Y$4&amp;",",""),IF($AK329=Довідники!$N$4,$AF$4&amp;",",""),IF($AR329=Довідники!$N$4,$AM$4&amp;",",""),IF($AY329=Довідники!$N$4,$AT$4&amp;",",""),IF($BF329=Довідники!$N$4,$BA$4&amp;",",""),IF($BM329=Довідники!$N$4,$BH$4&amp;",",""),IF($BT329=Довідники!$N$4,$BO$4&amp;",",""),IF($CA329=Довідники!$N$4,$BV$4&amp;",",""),IF($CH329=Довідники!$N$4,$CC$4&amp;",",""),IF($CO329=Довідники!$N$4,$CJ$4&amp;",",""),IF($CV329=Довідники!$N$4,$CQ$4&amp;",",""),IF($DC329=Довідники!$N$4,$CX$4&amp;",",""),IF($DJ329=Довідники!$N$4,$DE$4&amp;",",""))</f>
        <v/>
      </c>
      <c r="I329" s="538" t="str">
        <f>_xlfn.CONCAT(IF($W329=Довідники!$N$3,$R$4&amp;",",""),IF($AD329=Довідники!$N$3,$Y$4&amp;",",""),IF($AK329=Довідники!$N$3,$AF$4&amp;",",""),IF($AR329=Довідники!$N$3,$AM$4&amp;",",""),IF($AY329=Довідники!$N$3,$AT$4&amp;",",""),IF($BF329=Довідники!$N$3,$BA$4&amp;",",""),IF($BM329=Довідники!$N$3,$BH$4&amp;",",""),IF($BT329=Довідники!$N$3,$BO$4&amp;",",""),IF($CA329=Довідники!$N$3,$BV$4&amp;",",""),IF($CH329=Довідники!$N$3,$CC$4&amp;",",""),IF($CO329=Довідники!$N$3,$CJ$4&amp;",",""),IF($CV329=Довідники!$N$3,$CQ$4&amp;",",""),IF($DC329=Довідники!$N$3,$CX$4&amp;",",""),IF($DJ329=Довідники!$N$3,$DE$4&amp;",",""))</f>
        <v/>
      </c>
      <c r="J329" s="538"/>
      <c r="K329" s="538"/>
      <c r="L329" s="538">
        <f t="shared" ref="L329:L392" ca="1" si="253">SUM(M329:O329)</f>
        <v>0</v>
      </c>
      <c r="M329" s="539">
        <f t="shared" ref="M329:M392" ca="1" si="254">IFERROR(SUM($R$6*R329,$Y$6*Y329,$AF$6*AF329,$AM$6*AM329,$AT$6*AT329,$BA$6*BA329,$BH$6*BH329,$BO$6*BO329,$BV$6*BV329,$CC$6*CC329,$CJ$6*CJ329,$CQ$6*CQ329,$CX$6*CX329,$DE$6*DE329),0)</f>
        <v>0</v>
      </c>
      <c r="N329" s="539">
        <f t="shared" ref="N329:N392" ca="1" si="255">IFERROR(SUM($R$6*S329,$Y$6*Z329,$AF$6*AG329,$AM$6*AN329,$AT$6*AU329,$BA$6*BB329,$BH$6*BI329,$BO$6*BP329,$BV$6*BW329,$CC$6*CD329,$CJ$6*CK329,$CQ$6*CR329,$CX$6*CY329,$DE$6*DF329),0)</f>
        <v>0</v>
      </c>
      <c r="O329" s="540">
        <f t="shared" ref="O329:O392" ca="1" si="256">IFERROR(SUM($R$6*T329,$Y$6*AA329,$AF$6*AH329,$AM$6*AO329,$AT$6*AV329,$BA$6*BC329,$BH$6*BJ329,$BO$6*BQ329,$BV$6*BX329,$CC$6*CE329,$CJ$6*CL329,$CQ$6*CS329,$CX$6*CZ329,$DE$6*DG329),0)</f>
        <v>0</v>
      </c>
      <c r="P329" s="541" t="str">
        <f t="shared" ref="P329:P392" si="257">IF(DM329&lt;&gt;0,L329/DM329,"")</f>
        <v/>
      </c>
      <c r="Q329" s="542" t="str">
        <f>IF(IF(TRIM(P329)="",FALSE,OR($P329&lt;Довідники!$J$8,$P329&gt;Довідники!$K$8)),"!","")</f>
        <v/>
      </c>
      <c r="R329" s="172"/>
      <c r="S329" s="169"/>
      <c r="T329" s="169"/>
      <c r="U329" s="549">
        <f t="shared" si="229"/>
        <v>0</v>
      </c>
      <c r="V329" s="539"/>
      <c r="W329" s="175"/>
      <c r="X329" s="176"/>
      <c r="Y329" s="172"/>
      <c r="Z329" s="169"/>
      <c r="AA329" s="169"/>
      <c r="AB329" s="549">
        <f t="shared" si="230"/>
        <v>0</v>
      </c>
      <c r="AC329" s="539"/>
      <c r="AD329" s="175"/>
      <c r="AE329" s="176"/>
      <c r="AF329" s="172"/>
      <c r="AG329" s="169"/>
      <c r="AH329" s="169"/>
      <c r="AI329" s="549">
        <f t="shared" si="231"/>
        <v>0</v>
      </c>
      <c r="AJ329" s="539"/>
      <c r="AK329" s="175"/>
      <c r="AL329" s="176"/>
      <c r="AM329" s="172"/>
      <c r="AN329" s="169"/>
      <c r="AO329" s="169"/>
      <c r="AP329" s="549">
        <f t="shared" si="232"/>
        <v>0</v>
      </c>
      <c r="AQ329" s="539"/>
      <c r="AR329" s="175"/>
      <c r="AS329" s="176"/>
      <c r="AT329" s="172"/>
      <c r="AU329" s="169"/>
      <c r="AV329" s="169"/>
      <c r="AW329" s="549">
        <f t="shared" si="233"/>
        <v>0</v>
      </c>
      <c r="AX329" s="539"/>
      <c r="AY329" s="175"/>
      <c r="AZ329" s="176"/>
      <c r="BA329" s="172"/>
      <c r="BB329" s="169"/>
      <c r="BC329" s="169"/>
      <c r="BD329" s="549">
        <f t="shared" si="234"/>
        <v>0</v>
      </c>
      <c r="BE329" s="539"/>
      <c r="BF329" s="175"/>
      <c r="BG329" s="176"/>
      <c r="BH329" s="172"/>
      <c r="BI329" s="169"/>
      <c r="BJ329" s="169"/>
      <c r="BK329" s="549">
        <f t="shared" si="235"/>
        <v>0</v>
      </c>
      <c r="BL329" s="539"/>
      <c r="BM329" s="175"/>
      <c r="BN329" s="176"/>
      <c r="BO329" s="172"/>
      <c r="BP329" s="169"/>
      <c r="BQ329" s="169"/>
      <c r="BR329" s="549">
        <f t="shared" si="236"/>
        <v>0</v>
      </c>
      <c r="BS329" s="539"/>
      <c r="BT329" s="175"/>
      <c r="BU329" s="176"/>
      <c r="BV329" s="172"/>
      <c r="BW329" s="169"/>
      <c r="BX329" s="169"/>
      <c r="BY329" s="549">
        <f t="shared" si="237"/>
        <v>0</v>
      </c>
      <c r="BZ329" s="539"/>
      <c r="CA329" s="175"/>
      <c r="CB329" s="176"/>
      <c r="CC329" s="172"/>
      <c r="CD329" s="169"/>
      <c r="CE329" s="169"/>
      <c r="CF329" s="549">
        <f t="shared" si="238"/>
        <v>0</v>
      </c>
      <c r="CG329" s="539"/>
      <c r="CH329" s="175"/>
      <c r="CI329" s="176"/>
      <c r="CJ329" s="172"/>
      <c r="CK329" s="169"/>
      <c r="CL329" s="169"/>
      <c r="CM329" s="549">
        <f t="shared" si="239"/>
        <v>0</v>
      </c>
      <c r="CN329" s="539"/>
      <c r="CO329" s="175"/>
      <c r="CP329" s="176"/>
      <c r="CQ329" s="172"/>
      <c r="CR329" s="169"/>
      <c r="CS329" s="169"/>
      <c r="CT329" s="549">
        <f t="shared" si="240"/>
        <v>0</v>
      </c>
      <c r="CU329" s="539"/>
      <c r="CV329" s="175"/>
      <c r="CW329" s="176"/>
      <c r="CX329" s="361"/>
      <c r="CY329" s="108"/>
      <c r="CZ329" s="108"/>
      <c r="DA329" s="549">
        <f t="shared" si="241"/>
        <v>0</v>
      </c>
      <c r="DB329" s="539"/>
      <c r="DC329" s="439"/>
      <c r="DD329" s="439"/>
      <c r="DE329" s="108"/>
      <c r="DF329" s="108"/>
      <c r="DG329" s="108"/>
      <c r="DH329" s="549">
        <f t="shared" si="242"/>
        <v>0</v>
      </c>
      <c r="DI329" s="539"/>
      <c r="DJ329" s="439"/>
      <c r="DK329" s="440"/>
      <c r="DL329" s="555">
        <f t="shared" ca="1" si="226"/>
        <v>0</v>
      </c>
      <c r="DM329" s="539">
        <f>DN329*Довідники!$H$2</f>
        <v>0</v>
      </c>
      <c r="DN329" s="549">
        <f t="shared" si="244"/>
        <v>0</v>
      </c>
      <c r="DO329" s="541" t="str">
        <f t="shared" si="243"/>
        <v xml:space="preserve"> </v>
      </c>
      <c r="DP329" s="556" t="str">
        <f>IF(OR(DO329&lt;Довідники!$J$3, DO329&gt;Довідники!$K$3), "!", "")</f>
        <v>!</v>
      </c>
      <c r="DQ329" s="557"/>
      <c r="DR329" s="558" t="str">
        <f t="shared" si="245"/>
        <v/>
      </c>
      <c r="DS329" s="528"/>
      <c r="DT329" s="555"/>
      <c r="DU329" s="539"/>
      <c r="DV329" s="539"/>
      <c r="DW329" s="540"/>
      <c r="DX329" s="557"/>
      <c r="DY329" s="568"/>
      <c r="DZ329" s="569"/>
      <c r="EA329" s="570"/>
      <c r="EB329" s="179"/>
      <c r="EC329" s="452"/>
      <c r="ED329" s="219" t="e">
        <f t="shared" ca="1" si="246"/>
        <v>#NAME?</v>
      </c>
      <c r="EE329" s="219" t="e">
        <f t="shared" ca="1" si="247"/>
        <v>#NAME?</v>
      </c>
      <c r="EF329" s="219" t="e">
        <f t="shared" ca="1" si="248"/>
        <v>#NAME?</v>
      </c>
      <c r="EG329" s="219" t="e">
        <f t="shared" ca="1" si="249"/>
        <v>#NAME?</v>
      </c>
      <c r="EH329" s="219" t="e">
        <f t="shared" ca="1" si="250"/>
        <v>#NAME?</v>
      </c>
      <c r="EI329" s="219" t="e">
        <f t="shared" ca="1" si="251"/>
        <v>#NAME?</v>
      </c>
      <c r="EJ329" s="219" t="e">
        <f t="shared" ca="1" si="252"/>
        <v>#NAME?</v>
      </c>
      <c r="EL329" s="91" t="str">
        <f t="shared" ca="1" si="227"/>
        <v/>
      </c>
      <c r="EM329" s="91" t="str">
        <f t="shared" ref="EM329:EM392" si="258">IF(OR(AND(U329=0,X329&lt;&gt;""),AND(AB329=0,AE329&lt;&gt;""),AND(AI329=0,AL329&lt;&gt;""),AND(AP329=0,AS329&lt;&gt;""),AND(AW329=0,AZ329&lt;&gt;""),AND(BD329=0,BG329&lt;&gt;""),AND(BK329=0,BN329&lt;&gt;""),AND(BR329=0,BU329&lt;&gt;""),AND(BY329=0,CB329&lt;&gt;""),AND(CF329=0,CI329&lt;&gt;""),AND(CM329=0,CP329&lt;&gt;""),AND(CT329=0,CW329&lt;&gt;"")),"!","")</f>
        <v/>
      </c>
      <c r="EN329" s="91" t="str" cm="1">
        <f t="array" ref="EN329">IF(OR(SUM(ISTEXT(R329:T329)*1,ISNUMBER(W329:X329)*1)&gt;0,SUM(ISTEXT(Y329:AA329)*1,ISNUMBER(AD329:AE329)*1)&gt;0,SUM(ISTEXT(AF329:AH329)*1,ISNUMBER(AK329:AL329)*1)&gt;0,SUM(ISTEXT(AM329:AO329)*1,ISNUMBER(AR329:AS329)*1)&gt;0,SUM(ISTEXT(AT329:AV329)*1,ISNUMBER(AY329:AZ329)*1)&gt;0,SUM(ISTEXT(BA329:BC329)*1,ISNUMBER(BF329:BG329)*1)&gt;0,SUM(ISTEXT(BH329:BJ329)*1,ISNUMBER(BM329:BN329)*1)&gt;0,SUM(ISTEXT(BO329:BQ329)*1,ISNUMBER(BT329:BU329)*1)&gt;0,SUM(ISTEXT(BV329:BX329)*1,ISNUMBER(CA329:CB329)*1)&gt;0,SUM(ISTEXT(CC329:CE329)*1,ISNUMBER(CH329:CI329)*1)&gt;0,SUM(ISTEXT(CJ329:CL329)*1,ISNUMBER(CO329:CP329)*1)&gt;0,SUM(ISTEXT(CQ329:CS329)*1,ISNUMBER(CV329:CW329)*1)&gt;0),"!","")</f>
        <v/>
      </c>
      <c r="EO329" s="91" t="e">
        <f t="shared" ref="EO329:EO392" ca="1" si="259">IF(OR(AND($R$6=0,OR(U329&gt;0,W329&lt;&gt;"",X329&lt;&gt;"")),AND($Y$6=0,OR(AB329&gt;0,AD329&lt;&gt;"",AE329&lt;&gt;"")),AND($AF$6=0,OR(AI329&gt;0,AK329&lt;&gt;"",AL329&lt;&gt;"")),AND($AM$6=0,OR(AP329&gt;0,AR329&lt;&gt;"",AS329&lt;&gt;"")),AND($AT$6=0,OR(AW329&gt;0,AY329&lt;&gt;"",AZ329&lt;&gt;"")),AND($BA$6=0,OR(BD329&gt;0,BF329&lt;&gt;"",BG329&lt;&gt;"")),AND($BH$6=0,OR(BK329&gt;0,BM329&lt;&gt;"",BN329&lt;&gt;"")),AND($BO$6=0,OR(BR329&gt;0,BT329&lt;&gt;"",BU329&lt;&gt;"")),AND($BV$6=0,OR(BY329&gt;0,CA329&lt;&gt;"",CB329&lt;&gt;"")),AND($CC$6=0,OR(CF329&gt;0,CH329&lt;&gt;"",CI329&lt;&gt;"")),AND($CJ$6=0,OR(CM329&gt;0,CO329&lt;&gt;"",CP329&lt;&gt;"")),AND($CQ$6=0,OR(CT329&gt;0,CV329&lt;&gt;"",CW329&lt;&gt;""))), "!", "")</f>
        <v>#NAME?</v>
      </c>
      <c r="EP329" s="74" t="e">
        <f t="shared" ca="1" si="225"/>
        <v>#NAME?</v>
      </c>
    </row>
    <row r="330" spans="1:146" x14ac:dyDescent="0.2">
      <c r="A330" s="528" t="e">
        <f ca="1">IF(AND(TRIM($B330&lt;&gt;""),$E330&lt;&gt;"",$EP330=""),MAX($A$318:A329)+1,"")</f>
        <v>#NAME?</v>
      </c>
      <c r="B330" s="312"/>
      <c r="C330" s="531" t="str">
        <f>IF(ISBLANK(D330)=FALSE,VLOOKUP(D330,Довідники!$B$2:$C$45,2,FALSE),"")</f>
        <v/>
      </c>
      <c r="D330" s="410"/>
      <c r="E330" s="313"/>
      <c r="F330" s="538" t="str">
        <f>_xlfn.CONCAT(IF($X330=Довідники!$E$4,$R$4&amp;",",""),IF($AE330=Довідники!$E$4,$Y$4&amp;",",""),IF($AL330=Довідники!$E$4,$AF$4&amp;",",""),IF($AS330=Довідники!$E$4,$AM$4&amp;",",""),IF($AZ330=Довідники!$E$4,$AT$4&amp;",",""),IF($BG330=Довідники!$E$4,$BA$4&amp;",",""),IF($BN330=Довідники!$E$4,$BH$4&amp;",",""),IF($BU330=Довідники!$E$4,$BO$4&amp;",",""),IF($CB330=Довідники!$E$4,$BV$4&amp;",",""),IF($CI330=Довідники!$E$4,$CC$4&amp;",",""),IF($CP330=Довідники!$E$4,$CJ$4&amp;",",""),IF($CW330=Довідники!$E$4,$CQ$4&amp;",",""),IF($DD330=Довідники!$E$4,$CX$4&amp;",",""),IF($DK330=Довідники!$E$4,$DE$4&amp;",",""))</f>
        <v/>
      </c>
      <c r="G330" s="538" t="str">
        <f>_xlfn.CONCAT(IF($X330=Довідники!$E$3,$R$4&amp;",",""),IF($X330=Довідники!$E$5,$R$4&amp;"*,",""),IF($AE330=Довідники!$E$3,$Y$4&amp;",",""),IF($AE330=Довідники!$E$5,$Y$4&amp;"*,",""),IF($AL330=Довідники!$E$3,$AF$4&amp;",",""),IF($AL330=Довідники!$E$5,$AF$4&amp;"*,",""),IF($AS330=Довідники!$E$3,$AM$4&amp;",",""),IF($AS330=Довідники!$E$5,$AM$4&amp;"*,",""),IF($AZ330=Довідники!$E$3,$AT$4&amp;",",""),IF($AZ330=Довідники!$E$5,$AT$4&amp;"*,",""),IF($BG330=Довідники!$E$3,$BA$4&amp;",",""),IF($BG330=Довідники!$E$5,$BA$4&amp;"*,",""),IF($BN330=Довідники!$E$3,$BH$4&amp;",",""),IF($BN330=Довідники!$E$5,$BH$4&amp;"*,",""),IF($BU330=Довідники!$E$3,$BO$4&amp;",",""),IF($BU330=Довідники!$E$5,$BO$4&amp;"*,",""),IF($CB330=Довідники!$E$3,$BV$4&amp;",",""),IF($CB330=Довідники!$E$5,$BV$4&amp;"*,",""),IF($CI330=Довідники!$E$3,$CC$4&amp;",",""),IF($CI330=Довідники!$E$5,$CC$4&amp;"*,",""),IF($CP330=Довідники!$E$3,$CJ$4&amp;",",""),IF($CP330=Довідники!$E$5,$CJ$4&amp;"*,",""),IF($CW330=Довідники!$E$3,$CQ$4&amp;",",""),IF($CW330=Довідники!$E$5,$CQ$4&amp;"*,",""),IF($DD330=Довідники!$E$3,$CX$4&amp;",",""),IF($DD330=Довідники!$E$5,$CX$4&amp;"*,",""),IF($DK330=Довідники!$E$3,$DE$4&amp;",",""),IF($DK330=Довідники!$E$5,$DE$4&amp;"*,",""))</f>
        <v/>
      </c>
      <c r="H330" s="538" t="str">
        <f>_xlfn.CONCAT(IF($W330=Довідники!$N$4,$R$4&amp;",",""),IF($AD330=Довідники!$N$4,$Y$4&amp;",",""),IF($AK330=Довідники!$N$4,$AF$4&amp;",",""),IF($AR330=Довідники!$N$4,$AM$4&amp;",",""),IF($AY330=Довідники!$N$4,$AT$4&amp;",",""),IF($BF330=Довідники!$N$4,$BA$4&amp;",",""),IF($BM330=Довідники!$N$4,$BH$4&amp;",",""),IF($BT330=Довідники!$N$4,$BO$4&amp;",",""),IF($CA330=Довідники!$N$4,$BV$4&amp;",",""),IF($CH330=Довідники!$N$4,$CC$4&amp;",",""),IF($CO330=Довідники!$N$4,$CJ$4&amp;",",""),IF($CV330=Довідники!$N$4,$CQ$4&amp;",",""),IF($DC330=Довідники!$N$4,$CX$4&amp;",",""),IF($DJ330=Довідники!$N$4,$DE$4&amp;",",""))</f>
        <v/>
      </c>
      <c r="I330" s="538" t="str">
        <f>_xlfn.CONCAT(IF($W330=Довідники!$N$3,$R$4&amp;",",""),IF($AD330=Довідники!$N$3,$Y$4&amp;",",""),IF($AK330=Довідники!$N$3,$AF$4&amp;",",""),IF($AR330=Довідники!$N$3,$AM$4&amp;",",""),IF($AY330=Довідники!$N$3,$AT$4&amp;",",""),IF($BF330=Довідники!$N$3,$BA$4&amp;",",""),IF($BM330=Довідники!$N$3,$BH$4&amp;",",""),IF($BT330=Довідники!$N$3,$BO$4&amp;",",""),IF($CA330=Довідники!$N$3,$BV$4&amp;",",""),IF($CH330=Довідники!$N$3,$CC$4&amp;",",""),IF($CO330=Довідники!$N$3,$CJ$4&amp;",",""),IF($CV330=Довідники!$N$3,$CQ$4&amp;",",""),IF($DC330=Довідники!$N$3,$CX$4&amp;",",""),IF($DJ330=Довідники!$N$3,$DE$4&amp;",",""))</f>
        <v/>
      </c>
      <c r="J330" s="538"/>
      <c r="K330" s="538"/>
      <c r="L330" s="538">
        <f t="shared" ca="1" si="253"/>
        <v>0</v>
      </c>
      <c r="M330" s="539">
        <f t="shared" ca="1" si="254"/>
        <v>0</v>
      </c>
      <c r="N330" s="539">
        <f t="shared" ca="1" si="255"/>
        <v>0</v>
      </c>
      <c r="O330" s="540">
        <f t="shared" ca="1" si="256"/>
        <v>0</v>
      </c>
      <c r="P330" s="541" t="str">
        <f t="shared" si="257"/>
        <v/>
      </c>
      <c r="Q330" s="542" t="str">
        <f>IF(IF(TRIM(P330)="",FALSE,OR($P330&lt;Довідники!$J$8,$P330&gt;Довідники!$K$8)),"!","")</f>
        <v/>
      </c>
      <c r="R330" s="172"/>
      <c r="S330" s="169"/>
      <c r="T330" s="169"/>
      <c r="U330" s="549">
        <f t="shared" si="229"/>
        <v>0</v>
      </c>
      <c r="V330" s="539"/>
      <c r="W330" s="175"/>
      <c r="X330" s="176"/>
      <c r="Y330" s="172"/>
      <c r="Z330" s="169"/>
      <c r="AA330" s="169"/>
      <c r="AB330" s="549">
        <f t="shared" si="230"/>
        <v>0</v>
      </c>
      <c r="AC330" s="539"/>
      <c r="AD330" s="175"/>
      <c r="AE330" s="176"/>
      <c r="AF330" s="172"/>
      <c r="AG330" s="169"/>
      <c r="AH330" s="169"/>
      <c r="AI330" s="549">
        <f t="shared" si="231"/>
        <v>0</v>
      </c>
      <c r="AJ330" s="539"/>
      <c r="AK330" s="175"/>
      <c r="AL330" s="176"/>
      <c r="AM330" s="172"/>
      <c r="AN330" s="169"/>
      <c r="AO330" s="169"/>
      <c r="AP330" s="549">
        <f t="shared" si="232"/>
        <v>0</v>
      </c>
      <c r="AQ330" s="539"/>
      <c r="AR330" s="175"/>
      <c r="AS330" s="176"/>
      <c r="AT330" s="172"/>
      <c r="AU330" s="169"/>
      <c r="AV330" s="169"/>
      <c r="AW330" s="549">
        <f t="shared" si="233"/>
        <v>0</v>
      </c>
      <c r="AX330" s="539"/>
      <c r="AY330" s="175"/>
      <c r="AZ330" s="176"/>
      <c r="BA330" s="172"/>
      <c r="BB330" s="169"/>
      <c r="BC330" s="169"/>
      <c r="BD330" s="549">
        <f t="shared" si="234"/>
        <v>0</v>
      </c>
      <c r="BE330" s="539"/>
      <c r="BF330" s="175"/>
      <c r="BG330" s="176"/>
      <c r="BH330" s="172"/>
      <c r="BI330" s="169"/>
      <c r="BJ330" s="169"/>
      <c r="BK330" s="549">
        <f t="shared" si="235"/>
        <v>0</v>
      </c>
      <c r="BL330" s="539"/>
      <c r="BM330" s="175"/>
      <c r="BN330" s="176"/>
      <c r="BO330" s="172"/>
      <c r="BP330" s="169"/>
      <c r="BQ330" s="169"/>
      <c r="BR330" s="549">
        <f t="shared" si="236"/>
        <v>0</v>
      </c>
      <c r="BS330" s="539"/>
      <c r="BT330" s="175"/>
      <c r="BU330" s="176"/>
      <c r="BV330" s="172"/>
      <c r="BW330" s="169"/>
      <c r="BX330" s="169"/>
      <c r="BY330" s="549">
        <f t="shared" si="237"/>
        <v>0</v>
      </c>
      <c r="BZ330" s="539"/>
      <c r="CA330" s="175"/>
      <c r="CB330" s="176"/>
      <c r="CC330" s="172"/>
      <c r="CD330" s="169"/>
      <c r="CE330" s="169"/>
      <c r="CF330" s="549">
        <f t="shared" si="238"/>
        <v>0</v>
      </c>
      <c r="CG330" s="539"/>
      <c r="CH330" s="175"/>
      <c r="CI330" s="176"/>
      <c r="CJ330" s="172"/>
      <c r="CK330" s="169"/>
      <c r="CL330" s="169"/>
      <c r="CM330" s="549">
        <f t="shared" si="239"/>
        <v>0</v>
      </c>
      <c r="CN330" s="539"/>
      <c r="CO330" s="175"/>
      <c r="CP330" s="176"/>
      <c r="CQ330" s="172"/>
      <c r="CR330" s="169"/>
      <c r="CS330" s="169"/>
      <c r="CT330" s="549">
        <f t="shared" si="240"/>
        <v>0</v>
      </c>
      <c r="CU330" s="539"/>
      <c r="CV330" s="175"/>
      <c r="CW330" s="176"/>
      <c r="CX330" s="361"/>
      <c r="CY330" s="108"/>
      <c r="CZ330" s="108"/>
      <c r="DA330" s="549">
        <f t="shared" si="241"/>
        <v>0</v>
      </c>
      <c r="DB330" s="539"/>
      <c r="DC330" s="439"/>
      <c r="DD330" s="439"/>
      <c r="DE330" s="108"/>
      <c r="DF330" s="108"/>
      <c r="DG330" s="108"/>
      <c r="DH330" s="549">
        <f t="shared" si="242"/>
        <v>0</v>
      </c>
      <c r="DI330" s="539"/>
      <c r="DJ330" s="439"/>
      <c r="DK330" s="440"/>
      <c r="DL330" s="555">
        <f t="shared" ca="1" si="226"/>
        <v>0</v>
      </c>
      <c r="DM330" s="539">
        <f>DN330*Довідники!$H$2</f>
        <v>0</v>
      </c>
      <c r="DN330" s="549">
        <f t="shared" si="244"/>
        <v>0</v>
      </c>
      <c r="DO330" s="541" t="str">
        <f t="shared" si="243"/>
        <v xml:space="preserve"> </v>
      </c>
      <c r="DP330" s="556" t="str">
        <f>IF(OR(DO330&lt;Довідники!$J$3, DO330&gt;Довідники!$K$3), "!", "")</f>
        <v>!</v>
      </c>
      <c r="DQ330" s="557"/>
      <c r="DR330" s="558" t="str">
        <f t="shared" si="245"/>
        <v/>
      </c>
      <c r="DS330" s="528"/>
      <c r="DT330" s="555"/>
      <c r="DU330" s="539"/>
      <c r="DV330" s="539"/>
      <c r="DW330" s="540"/>
      <c r="DX330" s="557"/>
      <c r="DY330" s="568"/>
      <c r="DZ330" s="569"/>
      <c r="EA330" s="570"/>
      <c r="EB330" s="179"/>
      <c r="EC330" s="452"/>
      <c r="ED330" s="219" t="e">
        <f t="shared" ca="1" si="246"/>
        <v>#NAME?</v>
      </c>
      <c r="EE330" s="219" t="e">
        <f t="shared" ca="1" si="247"/>
        <v>#NAME?</v>
      </c>
      <c r="EF330" s="219" t="e">
        <f t="shared" ca="1" si="248"/>
        <v>#NAME?</v>
      </c>
      <c r="EG330" s="219" t="e">
        <f t="shared" ca="1" si="249"/>
        <v>#NAME?</v>
      </c>
      <c r="EH330" s="219" t="e">
        <f t="shared" ca="1" si="250"/>
        <v>#NAME?</v>
      </c>
      <c r="EI330" s="219" t="e">
        <f t="shared" ca="1" si="251"/>
        <v>#NAME?</v>
      </c>
      <c r="EJ330" s="219" t="e">
        <f t="shared" ca="1" si="252"/>
        <v>#NAME?</v>
      </c>
      <c r="EL330" s="91" t="str">
        <f t="shared" ca="1" si="227"/>
        <v/>
      </c>
      <c r="EM330" s="91" t="str">
        <f t="shared" si="258"/>
        <v/>
      </c>
      <c r="EN330" s="91" t="str" cm="1">
        <f t="array" ref="EN330">IF(OR(SUM(ISTEXT(R330:T330)*1,ISNUMBER(W330:X330)*1)&gt;0,SUM(ISTEXT(Y330:AA330)*1,ISNUMBER(AD330:AE330)*1)&gt;0,SUM(ISTEXT(AF330:AH330)*1,ISNUMBER(AK330:AL330)*1)&gt;0,SUM(ISTEXT(AM330:AO330)*1,ISNUMBER(AR330:AS330)*1)&gt;0,SUM(ISTEXT(AT330:AV330)*1,ISNUMBER(AY330:AZ330)*1)&gt;0,SUM(ISTEXT(BA330:BC330)*1,ISNUMBER(BF330:BG330)*1)&gt;0,SUM(ISTEXT(BH330:BJ330)*1,ISNUMBER(BM330:BN330)*1)&gt;0,SUM(ISTEXT(BO330:BQ330)*1,ISNUMBER(BT330:BU330)*1)&gt;0,SUM(ISTEXT(BV330:BX330)*1,ISNUMBER(CA330:CB330)*1)&gt;0,SUM(ISTEXT(CC330:CE330)*1,ISNUMBER(CH330:CI330)*1)&gt;0,SUM(ISTEXT(CJ330:CL330)*1,ISNUMBER(CO330:CP330)*1)&gt;0,SUM(ISTEXT(CQ330:CS330)*1,ISNUMBER(CV330:CW330)*1)&gt;0),"!","")</f>
        <v/>
      </c>
      <c r="EO330" s="91" t="e">
        <f t="shared" ca="1" si="259"/>
        <v>#NAME?</v>
      </c>
      <c r="EP330" s="74" t="e">
        <f t="shared" ca="1" si="225"/>
        <v>#NAME?</v>
      </c>
    </row>
    <row r="331" spans="1:146" x14ac:dyDescent="0.2">
      <c r="A331" s="528" t="e">
        <f ca="1">IF(AND(TRIM($B331&lt;&gt;""),$E331&lt;&gt;"",$EP331=""),MAX($A$318:A330)+1,"")</f>
        <v>#NAME?</v>
      </c>
      <c r="B331" s="312"/>
      <c r="C331" s="531" t="str">
        <f>IF(ISBLANK(D331)=FALSE,VLOOKUP(D331,Довідники!$B$2:$C$45,2,FALSE),"")</f>
        <v/>
      </c>
      <c r="D331" s="410"/>
      <c r="E331" s="313"/>
      <c r="F331" s="538" t="str">
        <f>_xlfn.CONCAT(IF($X331=Довідники!$E$4,$R$4&amp;",",""),IF($AE331=Довідники!$E$4,$Y$4&amp;",",""),IF($AL331=Довідники!$E$4,$AF$4&amp;",",""),IF($AS331=Довідники!$E$4,$AM$4&amp;",",""),IF($AZ331=Довідники!$E$4,$AT$4&amp;",",""),IF($BG331=Довідники!$E$4,$BA$4&amp;",",""),IF($BN331=Довідники!$E$4,$BH$4&amp;",",""),IF($BU331=Довідники!$E$4,$BO$4&amp;",",""),IF($CB331=Довідники!$E$4,$BV$4&amp;",",""),IF($CI331=Довідники!$E$4,$CC$4&amp;",",""),IF($CP331=Довідники!$E$4,$CJ$4&amp;",",""),IF($CW331=Довідники!$E$4,$CQ$4&amp;",",""),IF($DD331=Довідники!$E$4,$CX$4&amp;",",""),IF($DK331=Довідники!$E$4,$DE$4&amp;",",""))</f>
        <v/>
      </c>
      <c r="G331" s="538" t="str">
        <f>_xlfn.CONCAT(IF($X331=Довідники!$E$3,$R$4&amp;",",""),IF($X331=Довідники!$E$5,$R$4&amp;"*,",""),IF($AE331=Довідники!$E$3,$Y$4&amp;",",""),IF($AE331=Довідники!$E$5,$Y$4&amp;"*,",""),IF($AL331=Довідники!$E$3,$AF$4&amp;",",""),IF($AL331=Довідники!$E$5,$AF$4&amp;"*,",""),IF($AS331=Довідники!$E$3,$AM$4&amp;",",""),IF($AS331=Довідники!$E$5,$AM$4&amp;"*,",""),IF($AZ331=Довідники!$E$3,$AT$4&amp;",",""),IF($AZ331=Довідники!$E$5,$AT$4&amp;"*,",""),IF($BG331=Довідники!$E$3,$BA$4&amp;",",""),IF($BG331=Довідники!$E$5,$BA$4&amp;"*,",""),IF($BN331=Довідники!$E$3,$BH$4&amp;",",""),IF($BN331=Довідники!$E$5,$BH$4&amp;"*,",""),IF($BU331=Довідники!$E$3,$BO$4&amp;",",""),IF($BU331=Довідники!$E$5,$BO$4&amp;"*,",""),IF($CB331=Довідники!$E$3,$BV$4&amp;",",""),IF($CB331=Довідники!$E$5,$BV$4&amp;"*,",""),IF($CI331=Довідники!$E$3,$CC$4&amp;",",""),IF($CI331=Довідники!$E$5,$CC$4&amp;"*,",""),IF($CP331=Довідники!$E$3,$CJ$4&amp;",",""),IF($CP331=Довідники!$E$5,$CJ$4&amp;"*,",""),IF($CW331=Довідники!$E$3,$CQ$4&amp;",",""),IF($CW331=Довідники!$E$5,$CQ$4&amp;"*,",""),IF($DD331=Довідники!$E$3,$CX$4&amp;",",""),IF($DD331=Довідники!$E$5,$CX$4&amp;"*,",""),IF($DK331=Довідники!$E$3,$DE$4&amp;",",""),IF($DK331=Довідники!$E$5,$DE$4&amp;"*,",""))</f>
        <v/>
      </c>
      <c r="H331" s="538" t="str">
        <f>_xlfn.CONCAT(IF($W331=Довідники!$N$4,$R$4&amp;",",""),IF($AD331=Довідники!$N$4,$Y$4&amp;",",""),IF($AK331=Довідники!$N$4,$AF$4&amp;",",""),IF($AR331=Довідники!$N$4,$AM$4&amp;",",""),IF($AY331=Довідники!$N$4,$AT$4&amp;",",""),IF($BF331=Довідники!$N$4,$BA$4&amp;",",""),IF($BM331=Довідники!$N$4,$BH$4&amp;",",""),IF($BT331=Довідники!$N$4,$BO$4&amp;",",""),IF($CA331=Довідники!$N$4,$BV$4&amp;",",""),IF($CH331=Довідники!$N$4,$CC$4&amp;",",""),IF($CO331=Довідники!$N$4,$CJ$4&amp;",",""),IF($CV331=Довідники!$N$4,$CQ$4&amp;",",""),IF($DC331=Довідники!$N$4,$CX$4&amp;",",""),IF($DJ331=Довідники!$N$4,$DE$4&amp;",",""))</f>
        <v/>
      </c>
      <c r="I331" s="538" t="str">
        <f>_xlfn.CONCAT(IF($W331=Довідники!$N$3,$R$4&amp;",",""),IF($AD331=Довідники!$N$3,$Y$4&amp;",",""),IF($AK331=Довідники!$N$3,$AF$4&amp;",",""),IF($AR331=Довідники!$N$3,$AM$4&amp;",",""),IF($AY331=Довідники!$N$3,$AT$4&amp;",",""),IF($BF331=Довідники!$N$3,$BA$4&amp;",",""),IF($BM331=Довідники!$N$3,$BH$4&amp;",",""),IF($BT331=Довідники!$N$3,$BO$4&amp;",",""),IF($CA331=Довідники!$N$3,$BV$4&amp;",",""),IF($CH331=Довідники!$N$3,$CC$4&amp;",",""),IF($CO331=Довідники!$N$3,$CJ$4&amp;",",""),IF($CV331=Довідники!$N$3,$CQ$4&amp;",",""),IF($DC331=Довідники!$N$3,$CX$4&amp;",",""),IF($DJ331=Довідники!$N$3,$DE$4&amp;",",""))</f>
        <v/>
      </c>
      <c r="J331" s="538"/>
      <c r="K331" s="538"/>
      <c r="L331" s="538">
        <f t="shared" ca="1" si="253"/>
        <v>0</v>
      </c>
      <c r="M331" s="539">
        <f t="shared" ca="1" si="254"/>
        <v>0</v>
      </c>
      <c r="N331" s="539">
        <f t="shared" ca="1" si="255"/>
        <v>0</v>
      </c>
      <c r="O331" s="540">
        <f t="shared" ca="1" si="256"/>
        <v>0</v>
      </c>
      <c r="P331" s="541" t="str">
        <f t="shared" si="257"/>
        <v/>
      </c>
      <c r="Q331" s="542" t="str">
        <f>IF(IF(TRIM(P331)="",FALSE,OR($P331&lt;Довідники!$J$8,$P331&gt;Довідники!$K$8)),"!","")</f>
        <v/>
      </c>
      <c r="R331" s="172"/>
      <c r="S331" s="169"/>
      <c r="T331" s="169"/>
      <c r="U331" s="549">
        <f t="shared" si="229"/>
        <v>0</v>
      </c>
      <c r="V331" s="539"/>
      <c r="W331" s="175"/>
      <c r="X331" s="176"/>
      <c r="Y331" s="172"/>
      <c r="Z331" s="169"/>
      <c r="AA331" s="169"/>
      <c r="AB331" s="549">
        <f t="shared" si="230"/>
        <v>0</v>
      </c>
      <c r="AC331" s="539"/>
      <c r="AD331" s="175"/>
      <c r="AE331" s="176"/>
      <c r="AF331" s="172"/>
      <c r="AG331" s="169"/>
      <c r="AH331" s="169"/>
      <c r="AI331" s="549">
        <f t="shared" si="231"/>
        <v>0</v>
      </c>
      <c r="AJ331" s="539"/>
      <c r="AK331" s="175"/>
      <c r="AL331" s="176"/>
      <c r="AM331" s="172"/>
      <c r="AN331" s="169"/>
      <c r="AO331" s="169"/>
      <c r="AP331" s="549">
        <f t="shared" si="232"/>
        <v>0</v>
      </c>
      <c r="AQ331" s="539"/>
      <c r="AR331" s="175"/>
      <c r="AS331" s="176"/>
      <c r="AT331" s="172"/>
      <c r="AU331" s="169"/>
      <c r="AV331" s="169"/>
      <c r="AW331" s="549">
        <f t="shared" si="233"/>
        <v>0</v>
      </c>
      <c r="AX331" s="539"/>
      <c r="AY331" s="175"/>
      <c r="AZ331" s="176"/>
      <c r="BA331" s="172"/>
      <c r="BB331" s="169"/>
      <c r="BC331" s="169"/>
      <c r="BD331" s="549">
        <f t="shared" si="234"/>
        <v>0</v>
      </c>
      <c r="BE331" s="539"/>
      <c r="BF331" s="175"/>
      <c r="BG331" s="176"/>
      <c r="BH331" s="172"/>
      <c r="BI331" s="169"/>
      <c r="BJ331" s="169"/>
      <c r="BK331" s="549">
        <f t="shared" si="235"/>
        <v>0</v>
      </c>
      <c r="BL331" s="539"/>
      <c r="BM331" s="175"/>
      <c r="BN331" s="176"/>
      <c r="BO331" s="172"/>
      <c r="BP331" s="169"/>
      <c r="BQ331" s="169"/>
      <c r="BR331" s="549">
        <f t="shared" si="236"/>
        <v>0</v>
      </c>
      <c r="BS331" s="539"/>
      <c r="BT331" s="175"/>
      <c r="BU331" s="176"/>
      <c r="BV331" s="172"/>
      <c r="BW331" s="169"/>
      <c r="BX331" s="169"/>
      <c r="BY331" s="549">
        <f t="shared" si="237"/>
        <v>0</v>
      </c>
      <c r="BZ331" s="539"/>
      <c r="CA331" s="175"/>
      <c r="CB331" s="176"/>
      <c r="CC331" s="172"/>
      <c r="CD331" s="169"/>
      <c r="CE331" s="169"/>
      <c r="CF331" s="549">
        <f t="shared" si="238"/>
        <v>0</v>
      </c>
      <c r="CG331" s="539"/>
      <c r="CH331" s="175"/>
      <c r="CI331" s="176"/>
      <c r="CJ331" s="172"/>
      <c r="CK331" s="169"/>
      <c r="CL331" s="169"/>
      <c r="CM331" s="549">
        <f t="shared" si="239"/>
        <v>0</v>
      </c>
      <c r="CN331" s="539"/>
      <c r="CO331" s="175"/>
      <c r="CP331" s="176"/>
      <c r="CQ331" s="172"/>
      <c r="CR331" s="169"/>
      <c r="CS331" s="169"/>
      <c r="CT331" s="549">
        <f t="shared" si="240"/>
        <v>0</v>
      </c>
      <c r="CU331" s="539"/>
      <c r="CV331" s="175"/>
      <c r="CW331" s="176"/>
      <c r="CX331" s="361"/>
      <c r="CY331" s="108"/>
      <c r="CZ331" s="108"/>
      <c r="DA331" s="549">
        <f t="shared" si="241"/>
        <v>0</v>
      </c>
      <c r="DB331" s="539"/>
      <c r="DC331" s="439"/>
      <c r="DD331" s="439"/>
      <c r="DE331" s="108"/>
      <c r="DF331" s="108"/>
      <c r="DG331" s="108"/>
      <c r="DH331" s="549">
        <f t="shared" si="242"/>
        <v>0</v>
      </c>
      <c r="DI331" s="539"/>
      <c r="DJ331" s="439"/>
      <c r="DK331" s="440"/>
      <c r="DL331" s="555">
        <f t="shared" ca="1" si="226"/>
        <v>0</v>
      </c>
      <c r="DM331" s="539">
        <f>DN331*Довідники!$H$2</f>
        <v>0</v>
      </c>
      <c r="DN331" s="549">
        <f t="shared" si="244"/>
        <v>0</v>
      </c>
      <c r="DO331" s="541" t="str">
        <f t="shared" si="243"/>
        <v xml:space="preserve"> </v>
      </c>
      <c r="DP331" s="556" t="str">
        <f>IF(OR(DO331&lt;Довідники!$J$3, DO331&gt;Довідники!$K$3), "!", "")</f>
        <v>!</v>
      </c>
      <c r="DQ331" s="557"/>
      <c r="DR331" s="558" t="str">
        <f t="shared" si="245"/>
        <v/>
      </c>
      <c r="DS331" s="528"/>
      <c r="DT331" s="555"/>
      <c r="DU331" s="539"/>
      <c r="DV331" s="539"/>
      <c r="DW331" s="540"/>
      <c r="DX331" s="557"/>
      <c r="DY331" s="568"/>
      <c r="DZ331" s="569"/>
      <c r="EA331" s="570"/>
      <c r="EB331" s="179"/>
      <c r="EC331" s="452"/>
      <c r="ED331" s="219" t="e">
        <f t="shared" ca="1" si="246"/>
        <v>#NAME?</v>
      </c>
      <c r="EE331" s="219" t="e">
        <f t="shared" ca="1" si="247"/>
        <v>#NAME?</v>
      </c>
      <c r="EF331" s="219" t="e">
        <f t="shared" ca="1" si="248"/>
        <v>#NAME?</v>
      </c>
      <c r="EG331" s="219" t="e">
        <f t="shared" ca="1" si="249"/>
        <v>#NAME?</v>
      </c>
      <c r="EH331" s="219" t="e">
        <f t="shared" ca="1" si="250"/>
        <v>#NAME?</v>
      </c>
      <c r="EI331" s="219" t="e">
        <f t="shared" ca="1" si="251"/>
        <v>#NAME?</v>
      </c>
      <c r="EJ331" s="219" t="e">
        <f t="shared" ca="1" si="252"/>
        <v>#NAME?</v>
      </c>
      <c r="EL331" s="91" t="str">
        <f t="shared" ca="1" si="227"/>
        <v/>
      </c>
      <c r="EM331" s="91" t="str">
        <f t="shared" si="258"/>
        <v/>
      </c>
      <c r="EN331" s="91" t="str" cm="1">
        <f t="array" ref="EN331">IF(OR(SUM(ISTEXT(R331:T331)*1,ISNUMBER(W331:X331)*1)&gt;0,SUM(ISTEXT(Y331:AA331)*1,ISNUMBER(AD331:AE331)*1)&gt;0,SUM(ISTEXT(AF331:AH331)*1,ISNUMBER(AK331:AL331)*1)&gt;0,SUM(ISTEXT(AM331:AO331)*1,ISNUMBER(AR331:AS331)*1)&gt;0,SUM(ISTEXT(AT331:AV331)*1,ISNUMBER(AY331:AZ331)*1)&gt;0,SUM(ISTEXT(BA331:BC331)*1,ISNUMBER(BF331:BG331)*1)&gt;0,SUM(ISTEXT(BH331:BJ331)*1,ISNUMBER(BM331:BN331)*1)&gt;0,SUM(ISTEXT(BO331:BQ331)*1,ISNUMBER(BT331:BU331)*1)&gt;0,SUM(ISTEXT(BV331:BX331)*1,ISNUMBER(CA331:CB331)*1)&gt;0,SUM(ISTEXT(CC331:CE331)*1,ISNUMBER(CH331:CI331)*1)&gt;0,SUM(ISTEXT(CJ331:CL331)*1,ISNUMBER(CO331:CP331)*1)&gt;0,SUM(ISTEXT(CQ331:CS331)*1,ISNUMBER(CV331:CW331)*1)&gt;0),"!","")</f>
        <v/>
      </c>
      <c r="EO331" s="91" t="e">
        <f t="shared" ca="1" si="259"/>
        <v>#NAME?</v>
      </c>
      <c r="EP331" s="74" t="e">
        <f t="shared" ref="EP331:EP394" ca="1" si="260">IF(OR($EL331&lt;&gt;"",$EM331&lt;&gt;"",$EN331&lt;&gt;"",$EO331&lt;&gt;""),ROW($A331)&amp;";","")</f>
        <v>#NAME?</v>
      </c>
    </row>
    <row r="332" spans="1:146" x14ac:dyDescent="0.2">
      <c r="A332" s="528" t="e">
        <f ca="1">IF(AND(TRIM($B332&lt;&gt;""),$E332&lt;&gt;"",$EP332=""),MAX($A$318:A331)+1,"")</f>
        <v>#NAME?</v>
      </c>
      <c r="B332" s="312"/>
      <c r="C332" s="531" t="str">
        <f>IF(ISBLANK(D332)=FALSE,VLOOKUP(D332,Довідники!$B$2:$C$45,2,FALSE),"")</f>
        <v/>
      </c>
      <c r="D332" s="410"/>
      <c r="E332" s="313"/>
      <c r="F332" s="538" t="str">
        <f>_xlfn.CONCAT(IF($X332=Довідники!$E$4,$R$4&amp;",",""),IF($AE332=Довідники!$E$4,$Y$4&amp;",",""),IF($AL332=Довідники!$E$4,$AF$4&amp;",",""),IF($AS332=Довідники!$E$4,$AM$4&amp;",",""),IF($AZ332=Довідники!$E$4,$AT$4&amp;",",""),IF($BG332=Довідники!$E$4,$BA$4&amp;",",""),IF($BN332=Довідники!$E$4,$BH$4&amp;",",""),IF($BU332=Довідники!$E$4,$BO$4&amp;",",""),IF($CB332=Довідники!$E$4,$BV$4&amp;",",""),IF($CI332=Довідники!$E$4,$CC$4&amp;",",""),IF($CP332=Довідники!$E$4,$CJ$4&amp;",",""),IF($CW332=Довідники!$E$4,$CQ$4&amp;",",""),IF($DD332=Довідники!$E$4,$CX$4&amp;",",""),IF($DK332=Довідники!$E$4,$DE$4&amp;",",""))</f>
        <v/>
      </c>
      <c r="G332" s="538" t="str">
        <f>_xlfn.CONCAT(IF($X332=Довідники!$E$3,$R$4&amp;",",""),IF($X332=Довідники!$E$5,$R$4&amp;"*,",""),IF($AE332=Довідники!$E$3,$Y$4&amp;",",""),IF($AE332=Довідники!$E$5,$Y$4&amp;"*,",""),IF($AL332=Довідники!$E$3,$AF$4&amp;",",""),IF($AL332=Довідники!$E$5,$AF$4&amp;"*,",""),IF($AS332=Довідники!$E$3,$AM$4&amp;",",""),IF($AS332=Довідники!$E$5,$AM$4&amp;"*,",""),IF($AZ332=Довідники!$E$3,$AT$4&amp;",",""),IF($AZ332=Довідники!$E$5,$AT$4&amp;"*,",""),IF($BG332=Довідники!$E$3,$BA$4&amp;",",""),IF($BG332=Довідники!$E$5,$BA$4&amp;"*,",""),IF($BN332=Довідники!$E$3,$BH$4&amp;",",""),IF($BN332=Довідники!$E$5,$BH$4&amp;"*,",""),IF($BU332=Довідники!$E$3,$BO$4&amp;",",""),IF($BU332=Довідники!$E$5,$BO$4&amp;"*,",""),IF($CB332=Довідники!$E$3,$BV$4&amp;",",""),IF($CB332=Довідники!$E$5,$BV$4&amp;"*,",""),IF($CI332=Довідники!$E$3,$CC$4&amp;",",""),IF($CI332=Довідники!$E$5,$CC$4&amp;"*,",""),IF($CP332=Довідники!$E$3,$CJ$4&amp;",",""),IF($CP332=Довідники!$E$5,$CJ$4&amp;"*,",""),IF($CW332=Довідники!$E$3,$CQ$4&amp;",",""),IF($CW332=Довідники!$E$5,$CQ$4&amp;"*,",""),IF($DD332=Довідники!$E$3,$CX$4&amp;",",""),IF($DD332=Довідники!$E$5,$CX$4&amp;"*,",""),IF($DK332=Довідники!$E$3,$DE$4&amp;",",""),IF($DK332=Довідники!$E$5,$DE$4&amp;"*,",""))</f>
        <v/>
      </c>
      <c r="H332" s="538" t="str">
        <f>_xlfn.CONCAT(IF($W332=Довідники!$N$4,$R$4&amp;",",""),IF($AD332=Довідники!$N$4,$Y$4&amp;",",""),IF($AK332=Довідники!$N$4,$AF$4&amp;",",""),IF($AR332=Довідники!$N$4,$AM$4&amp;",",""),IF($AY332=Довідники!$N$4,$AT$4&amp;",",""),IF($BF332=Довідники!$N$4,$BA$4&amp;",",""),IF($BM332=Довідники!$N$4,$BH$4&amp;",",""),IF($BT332=Довідники!$N$4,$BO$4&amp;",",""),IF($CA332=Довідники!$N$4,$BV$4&amp;",",""),IF($CH332=Довідники!$N$4,$CC$4&amp;",",""),IF($CO332=Довідники!$N$4,$CJ$4&amp;",",""),IF($CV332=Довідники!$N$4,$CQ$4&amp;",",""),IF($DC332=Довідники!$N$4,$CX$4&amp;",",""),IF($DJ332=Довідники!$N$4,$DE$4&amp;",",""))</f>
        <v/>
      </c>
      <c r="I332" s="538" t="str">
        <f>_xlfn.CONCAT(IF($W332=Довідники!$N$3,$R$4&amp;",",""),IF($AD332=Довідники!$N$3,$Y$4&amp;",",""),IF($AK332=Довідники!$N$3,$AF$4&amp;",",""),IF($AR332=Довідники!$N$3,$AM$4&amp;",",""),IF($AY332=Довідники!$N$3,$AT$4&amp;",",""),IF($BF332=Довідники!$N$3,$BA$4&amp;",",""),IF($BM332=Довідники!$N$3,$BH$4&amp;",",""),IF($BT332=Довідники!$N$3,$BO$4&amp;",",""),IF($CA332=Довідники!$N$3,$BV$4&amp;",",""),IF($CH332=Довідники!$N$3,$CC$4&amp;",",""),IF($CO332=Довідники!$N$3,$CJ$4&amp;",",""),IF($CV332=Довідники!$N$3,$CQ$4&amp;",",""),IF($DC332=Довідники!$N$3,$CX$4&amp;",",""),IF($DJ332=Довідники!$N$3,$DE$4&amp;",",""))</f>
        <v/>
      </c>
      <c r="J332" s="538"/>
      <c r="K332" s="538"/>
      <c r="L332" s="538">
        <f t="shared" ca="1" si="253"/>
        <v>0</v>
      </c>
      <c r="M332" s="539">
        <f t="shared" ca="1" si="254"/>
        <v>0</v>
      </c>
      <c r="N332" s="539">
        <f t="shared" ca="1" si="255"/>
        <v>0</v>
      </c>
      <c r="O332" s="540">
        <f t="shared" ca="1" si="256"/>
        <v>0</v>
      </c>
      <c r="P332" s="541" t="str">
        <f t="shared" si="257"/>
        <v/>
      </c>
      <c r="Q332" s="542" t="str">
        <f>IF(IF(TRIM(P332)="",FALSE,OR($P332&lt;Довідники!$J$8,$P332&gt;Довідники!$K$8)),"!","")</f>
        <v/>
      </c>
      <c r="R332" s="172"/>
      <c r="S332" s="169"/>
      <c r="T332" s="169"/>
      <c r="U332" s="549">
        <f t="shared" si="229"/>
        <v>0</v>
      </c>
      <c r="V332" s="539"/>
      <c r="W332" s="175"/>
      <c r="X332" s="176"/>
      <c r="Y332" s="172"/>
      <c r="Z332" s="169"/>
      <c r="AA332" s="169"/>
      <c r="AB332" s="549">
        <f t="shared" si="230"/>
        <v>0</v>
      </c>
      <c r="AC332" s="539"/>
      <c r="AD332" s="175"/>
      <c r="AE332" s="176"/>
      <c r="AF332" s="172"/>
      <c r="AG332" s="169"/>
      <c r="AH332" s="169"/>
      <c r="AI332" s="549">
        <f t="shared" si="231"/>
        <v>0</v>
      </c>
      <c r="AJ332" s="539"/>
      <c r="AK332" s="175"/>
      <c r="AL332" s="176"/>
      <c r="AM332" s="172"/>
      <c r="AN332" s="169"/>
      <c r="AO332" s="169"/>
      <c r="AP332" s="549">
        <f t="shared" si="232"/>
        <v>0</v>
      </c>
      <c r="AQ332" s="539"/>
      <c r="AR332" s="175"/>
      <c r="AS332" s="176"/>
      <c r="AT332" s="172"/>
      <c r="AU332" s="169"/>
      <c r="AV332" s="169"/>
      <c r="AW332" s="549">
        <f t="shared" si="233"/>
        <v>0</v>
      </c>
      <c r="AX332" s="539"/>
      <c r="AY332" s="175"/>
      <c r="AZ332" s="176"/>
      <c r="BA332" s="172"/>
      <c r="BB332" s="169"/>
      <c r="BC332" s="169"/>
      <c r="BD332" s="549">
        <f t="shared" si="234"/>
        <v>0</v>
      </c>
      <c r="BE332" s="539"/>
      <c r="BF332" s="175"/>
      <c r="BG332" s="176"/>
      <c r="BH332" s="172"/>
      <c r="BI332" s="169"/>
      <c r="BJ332" s="169"/>
      <c r="BK332" s="549">
        <f t="shared" si="235"/>
        <v>0</v>
      </c>
      <c r="BL332" s="539"/>
      <c r="BM332" s="175"/>
      <c r="BN332" s="176"/>
      <c r="BO332" s="172"/>
      <c r="BP332" s="169"/>
      <c r="BQ332" s="169"/>
      <c r="BR332" s="549">
        <f t="shared" si="236"/>
        <v>0</v>
      </c>
      <c r="BS332" s="539"/>
      <c r="BT332" s="175"/>
      <c r="BU332" s="176"/>
      <c r="BV332" s="172"/>
      <c r="BW332" s="169"/>
      <c r="BX332" s="169"/>
      <c r="BY332" s="549">
        <f t="shared" si="237"/>
        <v>0</v>
      </c>
      <c r="BZ332" s="539"/>
      <c r="CA332" s="175"/>
      <c r="CB332" s="176"/>
      <c r="CC332" s="172"/>
      <c r="CD332" s="169"/>
      <c r="CE332" s="169"/>
      <c r="CF332" s="549">
        <f t="shared" si="238"/>
        <v>0</v>
      </c>
      <c r="CG332" s="539"/>
      <c r="CH332" s="175"/>
      <c r="CI332" s="176"/>
      <c r="CJ332" s="172"/>
      <c r="CK332" s="169"/>
      <c r="CL332" s="169"/>
      <c r="CM332" s="549">
        <f t="shared" si="239"/>
        <v>0</v>
      </c>
      <c r="CN332" s="539"/>
      <c r="CO332" s="175"/>
      <c r="CP332" s="176"/>
      <c r="CQ332" s="172"/>
      <c r="CR332" s="169"/>
      <c r="CS332" s="169"/>
      <c r="CT332" s="549">
        <f t="shared" si="240"/>
        <v>0</v>
      </c>
      <c r="CU332" s="539"/>
      <c r="CV332" s="175"/>
      <c r="CW332" s="176"/>
      <c r="CX332" s="361"/>
      <c r="CY332" s="108"/>
      <c r="CZ332" s="108"/>
      <c r="DA332" s="549">
        <f t="shared" si="241"/>
        <v>0</v>
      </c>
      <c r="DB332" s="539"/>
      <c r="DC332" s="439"/>
      <c r="DD332" s="439"/>
      <c r="DE332" s="108"/>
      <c r="DF332" s="108"/>
      <c r="DG332" s="108"/>
      <c r="DH332" s="549">
        <f t="shared" si="242"/>
        <v>0</v>
      </c>
      <c r="DI332" s="539"/>
      <c r="DJ332" s="439"/>
      <c r="DK332" s="440"/>
      <c r="DL332" s="555">
        <f t="shared" ca="1" si="226"/>
        <v>0</v>
      </c>
      <c r="DM332" s="539">
        <f>DN332*Довідники!$H$2</f>
        <v>0</v>
      </c>
      <c r="DN332" s="549">
        <f t="shared" si="244"/>
        <v>0</v>
      </c>
      <c r="DO332" s="541" t="str">
        <f t="shared" si="243"/>
        <v xml:space="preserve"> </v>
      </c>
      <c r="DP332" s="556" t="str">
        <f>IF(OR(DO332&lt;Довідники!$J$3, DO332&gt;Довідники!$K$3), "!", "")</f>
        <v>!</v>
      </c>
      <c r="DQ332" s="557"/>
      <c r="DR332" s="558" t="str">
        <f t="shared" si="245"/>
        <v/>
      </c>
      <c r="DS332" s="528"/>
      <c r="DT332" s="555"/>
      <c r="DU332" s="539"/>
      <c r="DV332" s="539"/>
      <c r="DW332" s="540"/>
      <c r="DX332" s="557"/>
      <c r="DY332" s="568"/>
      <c r="DZ332" s="569"/>
      <c r="EA332" s="570"/>
      <c r="EB332" s="179"/>
      <c r="EC332" s="452"/>
      <c r="ED332" s="219" t="e">
        <f t="shared" ca="1" si="246"/>
        <v>#NAME?</v>
      </c>
      <c r="EE332" s="219" t="e">
        <f t="shared" ca="1" si="247"/>
        <v>#NAME?</v>
      </c>
      <c r="EF332" s="219" t="e">
        <f t="shared" ca="1" si="248"/>
        <v>#NAME?</v>
      </c>
      <c r="EG332" s="219" t="e">
        <f t="shared" ca="1" si="249"/>
        <v>#NAME?</v>
      </c>
      <c r="EH332" s="219" t="e">
        <f t="shared" ca="1" si="250"/>
        <v>#NAME?</v>
      </c>
      <c r="EI332" s="219" t="e">
        <f t="shared" ca="1" si="251"/>
        <v>#NAME?</v>
      </c>
      <c r="EJ332" s="219" t="e">
        <f t="shared" ca="1" si="252"/>
        <v>#NAME?</v>
      </c>
      <c r="EL332" s="91" t="str">
        <f t="shared" ca="1" si="227"/>
        <v/>
      </c>
      <c r="EM332" s="91" t="str">
        <f t="shared" si="258"/>
        <v/>
      </c>
      <c r="EN332" s="91" t="str" cm="1">
        <f t="array" ref="EN332">IF(OR(SUM(ISTEXT(R332:T332)*1,ISNUMBER(W332:X332)*1)&gt;0,SUM(ISTEXT(Y332:AA332)*1,ISNUMBER(AD332:AE332)*1)&gt;0,SUM(ISTEXT(AF332:AH332)*1,ISNUMBER(AK332:AL332)*1)&gt;0,SUM(ISTEXT(AM332:AO332)*1,ISNUMBER(AR332:AS332)*1)&gt;0,SUM(ISTEXT(AT332:AV332)*1,ISNUMBER(AY332:AZ332)*1)&gt;0,SUM(ISTEXT(BA332:BC332)*1,ISNUMBER(BF332:BG332)*1)&gt;0,SUM(ISTEXT(BH332:BJ332)*1,ISNUMBER(BM332:BN332)*1)&gt;0,SUM(ISTEXT(BO332:BQ332)*1,ISNUMBER(BT332:BU332)*1)&gt;0,SUM(ISTEXT(BV332:BX332)*1,ISNUMBER(CA332:CB332)*1)&gt;0,SUM(ISTEXT(CC332:CE332)*1,ISNUMBER(CH332:CI332)*1)&gt;0,SUM(ISTEXT(CJ332:CL332)*1,ISNUMBER(CO332:CP332)*1)&gt;0,SUM(ISTEXT(CQ332:CS332)*1,ISNUMBER(CV332:CW332)*1)&gt;0),"!","")</f>
        <v/>
      </c>
      <c r="EO332" s="91" t="e">
        <f t="shared" ca="1" si="259"/>
        <v>#NAME?</v>
      </c>
      <c r="EP332" s="74" t="e">
        <f t="shared" ca="1" si="260"/>
        <v>#NAME?</v>
      </c>
    </row>
    <row r="333" spans="1:146" x14ac:dyDescent="0.2">
      <c r="A333" s="528" t="e">
        <f ca="1">IF(AND(TRIM($B333&lt;&gt;""),$E333&lt;&gt;"",$EP333=""),MAX($A$318:A332)+1,"")</f>
        <v>#NAME?</v>
      </c>
      <c r="B333" s="312"/>
      <c r="C333" s="531" t="str">
        <f>IF(ISBLANK(D333)=FALSE,VLOOKUP(D333,Довідники!$B$2:$C$45,2,FALSE),"")</f>
        <v/>
      </c>
      <c r="D333" s="410"/>
      <c r="E333" s="313"/>
      <c r="F333" s="538" t="str">
        <f>_xlfn.CONCAT(IF($X333=Довідники!$E$4,$R$4&amp;",",""),IF($AE333=Довідники!$E$4,$Y$4&amp;",",""),IF($AL333=Довідники!$E$4,$AF$4&amp;",",""),IF($AS333=Довідники!$E$4,$AM$4&amp;",",""),IF($AZ333=Довідники!$E$4,$AT$4&amp;",",""),IF($BG333=Довідники!$E$4,$BA$4&amp;",",""),IF($BN333=Довідники!$E$4,$BH$4&amp;",",""),IF($BU333=Довідники!$E$4,$BO$4&amp;",",""),IF($CB333=Довідники!$E$4,$BV$4&amp;",",""),IF($CI333=Довідники!$E$4,$CC$4&amp;",",""),IF($CP333=Довідники!$E$4,$CJ$4&amp;",",""),IF($CW333=Довідники!$E$4,$CQ$4&amp;",",""),IF($DD333=Довідники!$E$4,$CX$4&amp;",",""),IF($DK333=Довідники!$E$4,$DE$4&amp;",",""))</f>
        <v/>
      </c>
      <c r="G333" s="538" t="str">
        <f>_xlfn.CONCAT(IF($X333=Довідники!$E$3,$R$4&amp;",",""),IF($X333=Довідники!$E$5,$R$4&amp;"*,",""),IF($AE333=Довідники!$E$3,$Y$4&amp;",",""),IF($AE333=Довідники!$E$5,$Y$4&amp;"*,",""),IF($AL333=Довідники!$E$3,$AF$4&amp;",",""),IF($AL333=Довідники!$E$5,$AF$4&amp;"*,",""),IF($AS333=Довідники!$E$3,$AM$4&amp;",",""),IF($AS333=Довідники!$E$5,$AM$4&amp;"*,",""),IF($AZ333=Довідники!$E$3,$AT$4&amp;",",""),IF($AZ333=Довідники!$E$5,$AT$4&amp;"*,",""),IF($BG333=Довідники!$E$3,$BA$4&amp;",",""),IF($BG333=Довідники!$E$5,$BA$4&amp;"*,",""),IF($BN333=Довідники!$E$3,$BH$4&amp;",",""),IF($BN333=Довідники!$E$5,$BH$4&amp;"*,",""),IF($BU333=Довідники!$E$3,$BO$4&amp;",",""),IF($BU333=Довідники!$E$5,$BO$4&amp;"*,",""),IF($CB333=Довідники!$E$3,$BV$4&amp;",",""),IF($CB333=Довідники!$E$5,$BV$4&amp;"*,",""),IF($CI333=Довідники!$E$3,$CC$4&amp;",",""),IF($CI333=Довідники!$E$5,$CC$4&amp;"*,",""),IF($CP333=Довідники!$E$3,$CJ$4&amp;",",""),IF($CP333=Довідники!$E$5,$CJ$4&amp;"*,",""),IF($CW333=Довідники!$E$3,$CQ$4&amp;",",""),IF($CW333=Довідники!$E$5,$CQ$4&amp;"*,",""),IF($DD333=Довідники!$E$3,$CX$4&amp;",",""),IF($DD333=Довідники!$E$5,$CX$4&amp;"*,",""),IF($DK333=Довідники!$E$3,$DE$4&amp;",",""),IF($DK333=Довідники!$E$5,$DE$4&amp;"*,",""))</f>
        <v/>
      </c>
      <c r="H333" s="538" t="str">
        <f>_xlfn.CONCAT(IF($W333=Довідники!$N$4,$R$4&amp;",",""),IF($AD333=Довідники!$N$4,$Y$4&amp;",",""),IF($AK333=Довідники!$N$4,$AF$4&amp;",",""),IF($AR333=Довідники!$N$4,$AM$4&amp;",",""),IF($AY333=Довідники!$N$4,$AT$4&amp;",",""),IF($BF333=Довідники!$N$4,$BA$4&amp;",",""),IF($BM333=Довідники!$N$4,$BH$4&amp;",",""),IF($BT333=Довідники!$N$4,$BO$4&amp;",",""),IF($CA333=Довідники!$N$4,$BV$4&amp;",",""),IF($CH333=Довідники!$N$4,$CC$4&amp;",",""),IF($CO333=Довідники!$N$4,$CJ$4&amp;",",""),IF($CV333=Довідники!$N$4,$CQ$4&amp;",",""),IF($DC333=Довідники!$N$4,$CX$4&amp;",",""),IF($DJ333=Довідники!$N$4,$DE$4&amp;",",""))</f>
        <v/>
      </c>
      <c r="I333" s="538" t="str">
        <f>_xlfn.CONCAT(IF($W333=Довідники!$N$3,$R$4&amp;",",""),IF($AD333=Довідники!$N$3,$Y$4&amp;",",""),IF($AK333=Довідники!$N$3,$AF$4&amp;",",""),IF($AR333=Довідники!$N$3,$AM$4&amp;",",""),IF($AY333=Довідники!$N$3,$AT$4&amp;",",""),IF($BF333=Довідники!$N$3,$BA$4&amp;",",""),IF($BM333=Довідники!$N$3,$BH$4&amp;",",""),IF($BT333=Довідники!$N$3,$BO$4&amp;",",""),IF($CA333=Довідники!$N$3,$BV$4&amp;",",""),IF($CH333=Довідники!$N$3,$CC$4&amp;",",""),IF($CO333=Довідники!$N$3,$CJ$4&amp;",",""),IF($CV333=Довідники!$N$3,$CQ$4&amp;",",""),IF($DC333=Довідники!$N$3,$CX$4&amp;",",""),IF($DJ333=Довідники!$N$3,$DE$4&amp;",",""))</f>
        <v/>
      </c>
      <c r="J333" s="538"/>
      <c r="K333" s="538"/>
      <c r="L333" s="538">
        <f t="shared" ca="1" si="253"/>
        <v>0</v>
      </c>
      <c r="M333" s="539">
        <f t="shared" ca="1" si="254"/>
        <v>0</v>
      </c>
      <c r="N333" s="539">
        <f t="shared" ca="1" si="255"/>
        <v>0</v>
      </c>
      <c r="O333" s="540">
        <f t="shared" ca="1" si="256"/>
        <v>0</v>
      </c>
      <c r="P333" s="541" t="str">
        <f t="shared" si="257"/>
        <v/>
      </c>
      <c r="Q333" s="542" t="str">
        <f>IF(IF(TRIM(P333)="",FALSE,OR($P333&lt;Довідники!$J$8,$P333&gt;Довідники!$K$8)),"!","")</f>
        <v/>
      </c>
      <c r="R333" s="172"/>
      <c r="S333" s="169"/>
      <c r="T333" s="169"/>
      <c r="U333" s="549">
        <f t="shared" si="229"/>
        <v>0</v>
      </c>
      <c r="V333" s="539"/>
      <c r="W333" s="175"/>
      <c r="X333" s="176"/>
      <c r="Y333" s="172"/>
      <c r="Z333" s="169"/>
      <c r="AA333" s="169"/>
      <c r="AB333" s="549">
        <f t="shared" si="230"/>
        <v>0</v>
      </c>
      <c r="AC333" s="539"/>
      <c r="AD333" s="175"/>
      <c r="AE333" s="176"/>
      <c r="AF333" s="172"/>
      <c r="AG333" s="169"/>
      <c r="AH333" s="169"/>
      <c r="AI333" s="549">
        <f t="shared" si="231"/>
        <v>0</v>
      </c>
      <c r="AJ333" s="539"/>
      <c r="AK333" s="175"/>
      <c r="AL333" s="176"/>
      <c r="AM333" s="172"/>
      <c r="AN333" s="169"/>
      <c r="AO333" s="169"/>
      <c r="AP333" s="549">
        <f t="shared" si="232"/>
        <v>0</v>
      </c>
      <c r="AQ333" s="539"/>
      <c r="AR333" s="175"/>
      <c r="AS333" s="176"/>
      <c r="AT333" s="172"/>
      <c r="AU333" s="169"/>
      <c r="AV333" s="169"/>
      <c r="AW333" s="549">
        <f t="shared" si="233"/>
        <v>0</v>
      </c>
      <c r="AX333" s="539"/>
      <c r="AY333" s="175"/>
      <c r="AZ333" s="176"/>
      <c r="BA333" s="172"/>
      <c r="BB333" s="169"/>
      <c r="BC333" s="169"/>
      <c r="BD333" s="549">
        <f t="shared" si="234"/>
        <v>0</v>
      </c>
      <c r="BE333" s="539"/>
      <c r="BF333" s="175"/>
      <c r="BG333" s="176"/>
      <c r="BH333" s="172"/>
      <c r="BI333" s="169"/>
      <c r="BJ333" s="169"/>
      <c r="BK333" s="549">
        <f t="shared" si="235"/>
        <v>0</v>
      </c>
      <c r="BL333" s="539"/>
      <c r="BM333" s="175"/>
      <c r="BN333" s="176"/>
      <c r="BO333" s="172"/>
      <c r="BP333" s="169"/>
      <c r="BQ333" s="169"/>
      <c r="BR333" s="549">
        <f t="shared" si="236"/>
        <v>0</v>
      </c>
      <c r="BS333" s="539"/>
      <c r="BT333" s="175"/>
      <c r="BU333" s="176"/>
      <c r="BV333" s="172"/>
      <c r="BW333" s="169"/>
      <c r="BX333" s="169"/>
      <c r="BY333" s="549">
        <f t="shared" si="237"/>
        <v>0</v>
      </c>
      <c r="BZ333" s="539"/>
      <c r="CA333" s="175"/>
      <c r="CB333" s="176"/>
      <c r="CC333" s="172"/>
      <c r="CD333" s="169"/>
      <c r="CE333" s="169"/>
      <c r="CF333" s="549">
        <f t="shared" si="238"/>
        <v>0</v>
      </c>
      <c r="CG333" s="539"/>
      <c r="CH333" s="175"/>
      <c r="CI333" s="176"/>
      <c r="CJ333" s="172"/>
      <c r="CK333" s="169"/>
      <c r="CL333" s="169"/>
      <c r="CM333" s="549">
        <f t="shared" si="239"/>
        <v>0</v>
      </c>
      <c r="CN333" s="539"/>
      <c r="CO333" s="175"/>
      <c r="CP333" s="176"/>
      <c r="CQ333" s="172"/>
      <c r="CR333" s="169"/>
      <c r="CS333" s="169"/>
      <c r="CT333" s="549">
        <f t="shared" si="240"/>
        <v>0</v>
      </c>
      <c r="CU333" s="539"/>
      <c r="CV333" s="175"/>
      <c r="CW333" s="176"/>
      <c r="CX333" s="361"/>
      <c r="CY333" s="108"/>
      <c r="CZ333" s="108"/>
      <c r="DA333" s="549">
        <f t="shared" si="241"/>
        <v>0</v>
      </c>
      <c r="DB333" s="539"/>
      <c r="DC333" s="439"/>
      <c r="DD333" s="439"/>
      <c r="DE333" s="108"/>
      <c r="DF333" s="108"/>
      <c r="DG333" s="108"/>
      <c r="DH333" s="549">
        <f t="shared" si="242"/>
        <v>0</v>
      </c>
      <c r="DI333" s="539"/>
      <c r="DJ333" s="439"/>
      <c r="DK333" s="440"/>
      <c r="DL333" s="555">
        <f t="shared" ca="1" si="226"/>
        <v>0</v>
      </c>
      <c r="DM333" s="539">
        <f>DN333*Довідники!$H$2</f>
        <v>0</v>
      </c>
      <c r="DN333" s="549">
        <f t="shared" si="244"/>
        <v>0</v>
      </c>
      <c r="DO333" s="541" t="str">
        <f t="shared" si="243"/>
        <v xml:space="preserve"> </v>
      </c>
      <c r="DP333" s="556" t="str">
        <f>IF(OR(DO333&lt;Довідники!$J$3, DO333&gt;Довідники!$K$3), "!", "")</f>
        <v>!</v>
      </c>
      <c r="DQ333" s="557"/>
      <c r="DR333" s="558" t="str">
        <f t="shared" si="245"/>
        <v/>
      </c>
      <c r="DS333" s="528"/>
      <c r="DT333" s="555"/>
      <c r="DU333" s="539"/>
      <c r="DV333" s="539"/>
      <c r="DW333" s="540"/>
      <c r="DX333" s="557"/>
      <c r="DY333" s="568"/>
      <c r="DZ333" s="569"/>
      <c r="EA333" s="570"/>
      <c r="EB333" s="179"/>
      <c r="EC333" s="452"/>
      <c r="ED333" s="219" t="e">
        <f t="shared" ca="1" si="246"/>
        <v>#NAME?</v>
      </c>
      <c r="EE333" s="219" t="e">
        <f t="shared" ca="1" si="247"/>
        <v>#NAME?</v>
      </c>
      <c r="EF333" s="219" t="e">
        <f t="shared" ca="1" si="248"/>
        <v>#NAME?</v>
      </c>
      <c r="EG333" s="219" t="e">
        <f t="shared" ca="1" si="249"/>
        <v>#NAME?</v>
      </c>
      <c r="EH333" s="219" t="e">
        <f t="shared" ca="1" si="250"/>
        <v>#NAME?</v>
      </c>
      <c r="EI333" s="219" t="e">
        <f t="shared" ca="1" si="251"/>
        <v>#NAME?</v>
      </c>
      <c r="EJ333" s="219" t="e">
        <f t="shared" ca="1" si="252"/>
        <v>#NAME?</v>
      </c>
      <c r="EL333" s="91" t="str">
        <f t="shared" ca="1" si="227"/>
        <v/>
      </c>
      <c r="EM333" s="91" t="str">
        <f t="shared" si="258"/>
        <v/>
      </c>
      <c r="EN333" s="91" t="str" cm="1">
        <f t="array" ref="EN333">IF(OR(SUM(ISTEXT(R333:T333)*1,ISNUMBER(W333:X333)*1)&gt;0,SUM(ISTEXT(Y333:AA333)*1,ISNUMBER(AD333:AE333)*1)&gt;0,SUM(ISTEXT(AF333:AH333)*1,ISNUMBER(AK333:AL333)*1)&gt;0,SUM(ISTEXT(AM333:AO333)*1,ISNUMBER(AR333:AS333)*1)&gt;0,SUM(ISTEXT(AT333:AV333)*1,ISNUMBER(AY333:AZ333)*1)&gt;0,SUM(ISTEXT(BA333:BC333)*1,ISNUMBER(BF333:BG333)*1)&gt;0,SUM(ISTEXT(BH333:BJ333)*1,ISNUMBER(BM333:BN333)*1)&gt;0,SUM(ISTEXT(BO333:BQ333)*1,ISNUMBER(BT333:BU333)*1)&gt;0,SUM(ISTEXT(BV333:BX333)*1,ISNUMBER(CA333:CB333)*1)&gt;0,SUM(ISTEXT(CC333:CE333)*1,ISNUMBER(CH333:CI333)*1)&gt;0,SUM(ISTEXT(CJ333:CL333)*1,ISNUMBER(CO333:CP333)*1)&gt;0,SUM(ISTEXT(CQ333:CS333)*1,ISNUMBER(CV333:CW333)*1)&gt;0),"!","")</f>
        <v/>
      </c>
      <c r="EO333" s="91" t="e">
        <f t="shared" ca="1" si="259"/>
        <v>#NAME?</v>
      </c>
      <c r="EP333" s="74" t="e">
        <f t="shared" ca="1" si="260"/>
        <v>#NAME?</v>
      </c>
    </row>
    <row r="334" spans="1:146" x14ac:dyDescent="0.2">
      <c r="A334" s="528" t="e">
        <f ca="1">IF(AND(TRIM($B334&lt;&gt;""),$E334&lt;&gt;"",$EP334=""),MAX($A$318:A333)+1,"")</f>
        <v>#NAME?</v>
      </c>
      <c r="B334" s="312"/>
      <c r="C334" s="531" t="str">
        <f>IF(ISBLANK(D334)=FALSE,VLOOKUP(D334,Довідники!$B$2:$C$45,2,FALSE),"")</f>
        <v/>
      </c>
      <c r="D334" s="410"/>
      <c r="E334" s="313"/>
      <c r="F334" s="538" t="str">
        <f>_xlfn.CONCAT(IF($X334=Довідники!$E$4,$R$4&amp;",",""),IF($AE334=Довідники!$E$4,$Y$4&amp;",",""),IF($AL334=Довідники!$E$4,$AF$4&amp;",",""),IF($AS334=Довідники!$E$4,$AM$4&amp;",",""),IF($AZ334=Довідники!$E$4,$AT$4&amp;",",""),IF($BG334=Довідники!$E$4,$BA$4&amp;",",""),IF($BN334=Довідники!$E$4,$BH$4&amp;",",""),IF($BU334=Довідники!$E$4,$BO$4&amp;",",""),IF($CB334=Довідники!$E$4,$BV$4&amp;",",""),IF($CI334=Довідники!$E$4,$CC$4&amp;",",""),IF($CP334=Довідники!$E$4,$CJ$4&amp;",",""),IF($CW334=Довідники!$E$4,$CQ$4&amp;",",""),IF($DD334=Довідники!$E$4,$CX$4&amp;",",""),IF($DK334=Довідники!$E$4,$DE$4&amp;",",""))</f>
        <v/>
      </c>
      <c r="G334" s="538" t="str">
        <f>_xlfn.CONCAT(IF($X334=Довідники!$E$3,$R$4&amp;",",""),IF($X334=Довідники!$E$5,$R$4&amp;"*,",""),IF($AE334=Довідники!$E$3,$Y$4&amp;",",""),IF($AE334=Довідники!$E$5,$Y$4&amp;"*,",""),IF($AL334=Довідники!$E$3,$AF$4&amp;",",""),IF($AL334=Довідники!$E$5,$AF$4&amp;"*,",""),IF($AS334=Довідники!$E$3,$AM$4&amp;",",""),IF($AS334=Довідники!$E$5,$AM$4&amp;"*,",""),IF($AZ334=Довідники!$E$3,$AT$4&amp;",",""),IF($AZ334=Довідники!$E$5,$AT$4&amp;"*,",""),IF($BG334=Довідники!$E$3,$BA$4&amp;",",""),IF($BG334=Довідники!$E$5,$BA$4&amp;"*,",""),IF($BN334=Довідники!$E$3,$BH$4&amp;",",""),IF($BN334=Довідники!$E$5,$BH$4&amp;"*,",""),IF($BU334=Довідники!$E$3,$BO$4&amp;",",""),IF($BU334=Довідники!$E$5,$BO$4&amp;"*,",""),IF($CB334=Довідники!$E$3,$BV$4&amp;",",""),IF($CB334=Довідники!$E$5,$BV$4&amp;"*,",""),IF($CI334=Довідники!$E$3,$CC$4&amp;",",""),IF($CI334=Довідники!$E$5,$CC$4&amp;"*,",""),IF($CP334=Довідники!$E$3,$CJ$4&amp;",",""),IF($CP334=Довідники!$E$5,$CJ$4&amp;"*,",""),IF($CW334=Довідники!$E$3,$CQ$4&amp;",",""),IF($CW334=Довідники!$E$5,$CQ$4&amp;"*,",""),IF($DD334=Довідники!$E$3,$CX$4&amp;",",""),IF($DD334=Довідники!$E$5,$CX$4&amp;"*,",""),IF($DK334=Довідники!$E$3,$DE$4&amp;",",""),IF($DK334=Довідники!$E$5,$DE$4&amp;"*,",""))</f>
        <v/>
      </c>
      <c r="H334" s="538" t="str">
        <f>_xlfn.CONCAT(IF($W334=Довідники!$N$4,$R$4&amp;",",""),IF($AD334=Довідники!$N$4,$Y$4&amp;",",""),IF($AK334=Довідники!$N$4,$AF$4&amp;",",""),IF($AR334=Довідники!$N$4,$AM$4&amp;",",""),IF($AY334=Довідники!$N$4,$AT$4&amp;",",""),IF($BF334=Довідники!$N$4,$BA$4&amp;",",""),IF($BM334=Довідники!$N$4,$BH$4&amp;",",""),IF($BT334=Довідники!$N$4,$BO$4&amp;",",""),IF($CA334=Довідники!$N$4,$BV$4&amp;",",""),IF($CH334=Довідники!$N$4,$CC$4&amp;",",""),IF($CO334=Довідники!$N$4,$CJ$4&amp;",",""),IF($CV334=Довідники!$N$4,$CQ$4&amp;",",""),IF($DC334=Довідники!$N$4,$CX$4&amp;",",""),IF($DJ334=Довідники!$N$4,$DE$4&amp;",",""))</f>
        <v/>
      </c>
      <c r="I334" s="538" t="str">
        <f>_xlfn.CONCAT(IF($W334=Довідники!$N$3,$R$4&amp;",",""),IF($AD334=Довідники!$N$3,$Y$4&amp;",",""),IF($AK334=Довідники!$N$3,$AF$4&amp;",",""),IF($AR334=Довідники!$N$3,$AM$4&amp;",",""),IF($AY334=Довідники!$N$3,$AT$4&amp;",",""),IF($BF334=Довідники!$N$3,$BA$4&amp;",",""),IF($BM334=Довідники!$N$3,$BH$4&amp;",",""),IF($BT334=Довідники!$N$3,$BO$4&amp;",",""),IF($CA334=Довідники!$N$3,$BV$4&amp;",",""),IF($CH334=Довідники!$N$3,$CC$4&amp;",",""),IF($CO334=Довідники!$N$3,$CJ$4&amp;",",""),IF($CV334=Довідники!$N$3,$CQ$4&amp;",",""),IF($DC334=Довідники!$N$3,$CX$4&amp;",",""),IF($DJ334=Довідники!$N$3,$DE$4&amp;",",""))</f>
        <v/>
      </c>
      <c r="J334" s="538"/>
      <c r="K334" s="538"/>
      <c r="L334" s="538">
        <f t="shared" ca="1" si="253"/>
        <v>0</v>
      </c>
      <c r="M334" s="539">
        <f t="shared" ca="1" si="254"/>
        <v>0</v>
      </c>
      <c r="N334" s="539">
        <f t="shared" ca="1" si="255"/>
        <v>0</v>
      </c>
      <c r="O334" s="540">
        <f t="shared" ca="1" si="256"/>
        <v>0</v>
      </c>
      <c r="P334" s="541" t="str">
        <f t="shared" si="257"/>
        <v/>
      </c>
      <c r="Q334" s="542" t="str">
        <f>IF(IF(TRIM(P334)="",FALSE,OR($P334&lt;Довідники!$J$8,$P334&gt;Довідники!$K$8)),"!","")</f>
        <v/>
      </c>
      <c r="R334" s="172"/>
      <c r="S334" s="169"/>
      <c r="T334" s="169"/>
      <c r="U334" s="549">
        <f t="shared" si="229"/>
        <v>0</v>
      </c>
      <c r="V334" s="539"/>
      <c r="W334" s="175"/>
      <c r="X334" s="176"/>
      <c r="Y334" s="172"/>
      <c r="Z334" s="169"/>
      <c r="AA334" s="169"/>
      <c r="AB334" s="549">
        <f t="shared" si="230"/>
        <v>0</v>
      </c>
      <c r="AC334" s="539"/>
      <c r="AD334" s="175"/>
      <c r="AE334" s="176"/>
      <c r="AF334" s="172"/>
      <c r="AG334" s="169"/>
      <c r="AH334" s="169"/>
      <c r="AI334" s="549">
        <f t="shared" si="231"/>
        <v>0</v>
      </c>
      <c r="AJ334" s="539"/>
      <c r="AK334" s="175"/>
      <c r="AL334" s="176"/>
      <c r="AM334" s="172"/>
      <c r="AN334" s="169"/>
      <c r="AO334" s="169"/>
      <c r="AP334" s="549">
        <f t="shared" si="232"/>
        <v>0</v>
      </c>
      <c r="AQ334" s="539"/>
      <c r="AR334" s="175"/>
      <c r="AS334" s="176"/>
      <c r="AT334" s="172"/>
      <c r="AU334" s="169"/>
      <c r="AV334" s="169"/>
      <c r="AW334" s="549">
        <f t="shared" si="233"/>
        <v>0</v>
      </c>
      <c r="AX334" s="539"/>
      <c r="AY334" s="175"/>
      <c r="AZ334" s="176"/>
      <c r="BA334" s="172"/>
      <c r="BB334" s="169"/>
      <c r="BC334" s="169"/>
      <c r="BD334" s="549">
        <f t="shared" si="234"/>
        <v>0</v>
      </c>
      <c r="BE334" s="539"/>
      <c r="BF334" s="175"/>
      <c r="BG334" s="176"/>
      <c r="BH334" s="172"/>
      <c r="BI334" s="169"/>
      <c r="BJ334" s="169"/>
      <c r="BK334" s="549">
        <f t="shared" si="235"/>
        <v>0</v>
      </c>
      <c r="BL334" s="539"/>
      <c r="BM334" s="175"/>
      <c r="BN334" s="176"/>
      <c r="BO334" s="172"/>
      <c r="BP334" s="169"/>
      <c r="BQ334" s="169"/>
      <c r="BR334" s="549">
        <f t="shared" si="236"/>
        <v>0</v>
      </c>
      <c r="BS334" s="539"/>
      <c r="BT334" s="175"/>
      <c r="BU334" s="176"/>
      <c r="BV334" s="172"/>
      <c r="BW334" s="169"/>
      <c r="BX334" s="169"/>
      <c r="BY334" s="549">
        <f t="shared" si="237"/>
        <v>0</v>
      </c>
      <c r="BZ334" s="539"/>
      <c r="CA334" s="175"/>
      <c r="CB334" s="176"/>
      <c r="CC334" s="172"/>
      <c r="CD334" s="169"/>
      <c r="CE334" s="169"/>
      <c r="CF334" s="549">
        <f t="shared" si="238"/>
        <v>0</v>
      </c>
      <c r="CG334" s="539"/>
      <c r="CH334" s="175"/>
      <c r="CI334" s="176"/>
      <c r="CJ334" s="172"/>
      <c r="CK334" s="169"/>
      <c r="CL334" s="169"/>
      <c r="CM334" s="549">
        <f t="shared" si="239"/>
        <v>0</v>
      </c>
      <c r="CN334" s="539"/>
      <c r="CO334" s="175"/>
      <c r="CP334" s="176"/>
      <c r="CQ334" s="172"/>
      <c r="CR334" s="169"/>
      <c r="CS334" s="169"/>
      <c r="CT334" s="549">
        <f t="shared" si="240"/>
        <v>0</v>
      </c>
      <c r="CU334" s="539"/>
      <c r="CV334" s="175"/>
      <c r="CW334" s="176"/>
      <c r="CX334" s="361"/>
      <c r="CY334" s="108"/>
      <c r="CZ334" s="108"/>
      <c r="DA334" s="549">
        <f t="shared" si="241"/>
        <v>0</v>
      </c>
      <c r="DB334" s="539"/>
      <c r="DC334" s="439"/>
      <c r="DD334" s="439"/>
      <c r="DE334" s="108"/>
      <c r="DF334" s="108"/>
      <c r="DG334" s="108"/>
      <c r="DH334" s="549">
        <f t="shared" si="242"/>
        <v>0</v>
      </c>
      <c r="DI334" s="539"/>
      <c r="DJ334" s="439"/>
      <c r="DK334" s="440"/>
      <c r="DL334" s="555">
        <f t="shared" ca="1" si="226"/>
        <v>0</v>
      </c>
      <c r="DM334" s="539">
        <f>DN334*Довідники!$H$2</f>
        <v>0</v>
      </c>
      <c r="DN334" s="549">
        <f t="shared" si="244"/>
        <v>0</v>
      </c>
      <c r="DO334" s="541" t="str">
        <f t="shared" si="243"/>
        <v xml:space="preserve"> </v>
      </c>
      <c r="DP334" s="556" t="str">
        <f>IF(OR(DO334&lt;Довідники!$J$3, DO334&gt;Довідники!$K$3), "!", "")</f>
        <v>!</v>
      </c>
      <c r="DQ334" s="557"/>
      <c r="DR334" s="558" t="str">
        <f t="shared" si="245"/>
        <v/>
      </c>
      <c r="DS334" s="528"/>
      <c r="DT334" s="555"/>
      <c r="DU334" s="539"/>
      <c r="DV334" s="539"/>
      <c r="DW334" s="540"/>
      <c r="DX334" s="557"/>
      <c r="DY334" s="568"/>
      <c r="DZ334" s="569"/>
      <c r="EA334" s="570"/>
      <c r="EB334" s="179"/>
      <c r="EC334" s="452"/>
      <c r="ED334" s="219" t="e">
        <f t="shared" ca="1" si="246"/>
        <v>#NAME?</v>
      </c>
      <c r="EE334" s="219" t="e">
        <f t="shared" ca="1" si="247"/>
        <v>#NAME?</v>
      </c>
      <c r="EF334" s="219" t="e">
        <f t="shared" ca="1" si="248"/>
        <v>#NAME?</v>
      </c>
      <c r="EG334" s="219" t="e">
        <f t="shared" ca="1" si="249"/>
        <v>#NAME?</v>
      </c>
      <c r="EH334" s="219" t="e">
        <f t="shared" ca="1" si="250"/>
        <v>#NAME?</v>
      </c>
      <c r="EI334" s="219" t="e">
        <f t="shared" ca="1" si="251"/>
        <v>#NAME?</v>
      </c>
      <c r="EJ334" s="219" t="e">
        <f t="shared" ca="1" si="252"/>
        <v>#NAME?</v>
      </c>
      <c r="EL334" s="91" t="str">
        <f t="shared" ca="1" si="227"/>
        <v/>
      </c>
      <c r="EM334" s="91" t="str">
        <f t="shared" si="258"/>
        <v/>
      </c>
      <c r="EN334" s="91" t="str" cm="1">
        <f t="array" ref="EN334">IF(OR(SUM(ISTEXT(R334:T334)*1,ISNUMBER(W334:X334)*1)&gt;0,SUM(ISTEXT(Y334:AA334)*1,ISNUMBER(AD334:AE334)*1)&gt;0,SUM(ISTEXT(AF334:AH334)*1,ISNUMBER(AK334:AL334)*1)&gt;0,SUM(ISTEXT(AM334:AO334)*1,ISNUMBER(AR334:AS334)*1)&gt;0,SUM(ISTEXT(AT334:AV334)*1,ISNUMBER(AY334:AZ334)*1)&gt;0,SUM(ISTEXT(BA334:BC334)*1,ISNUMBER(BF334:BG334)*1)&gt;0,SUM(ISTEXT(BH334:BJ334)*1,ISNUMBER(BM334:BN334)*1)&gt;0,SUM(ISTEXT(BO334:BQ334)*1,ISNUMBER(BT334:BU334)*1)&gt;0,SUM(ISTEXT(BV334:BX334)*1,ISNUMBER(CA334:CB334)*1)&gt;0,SUM(ISTEXT(CC334:CE334)*1,ISNUMBER(CH334:CI334)*1)&gt;0,SUM(ISTEXT(CJ334:CL334)*1,ISNUMBER(CO334:CP334)*1)&gt;0,SUM(ISTEXT(CQ334:CS334)*1,ISNUMBER(CV334:CW334)*1)&gt;0),"!","")</f>
        <v/>
      </c>
      <c r="EO334" s="91" t="e">
        <f t="shared" ca="1" si="259"/>
        <v>#NAME?</v>
      </c>
      <c r="EP334" s="74" t="e">
        <f t="shared" ca="1" si="260"/>
        <v>#NAME?</v>
      </c>
    </row>
    <row r="335" spans="1:146" x14ac:dyDescent="0.2">
      <c r="A335" s="528" t="e">
        <f ca="1">IF(AND(TRIM($B335&lt;&gt;""),$E335&lt;&gt;"",$EP335=""),MAX($A$318:A334)+1,"")</f>
        <v>#NAME?</v>
      </c>
      <c r="B335" s="312"/>
      <c r="C335" s="531" t="str">
        <f>IF(ISBLANK(D335)=FALSE,VLOOKUP(D335,Довідники!$B$2:$C$45,2,FALSE),"")</f>
        <v/>
      </c>
      <c r="D335" s="410"/>
      <c r="E335" s="313"/>
      <c r="F335" s="538" t="str">
        <f>_xlfn.CONCAT(IF($X335=Довідники!$E$4,$R$4&amp;",",""),IF($AE335=Довідники!$E$4,$Y$4&amp;",",""),IF($AL335=Довідники!$E$4,$AF$4&amp;",",""),IF($AS335=Довідники!$E$4,$AM$4&amp;",",""),IF($AZ335=Довідники!$E$4,$AT$4&amp;",",""),IF($BG335=Довідники!$E$4,$BA$4&amp;",",""),IF($BN335=Довідники!$E$4,$BH$4&amp;",",""),IF($BU335=Довідники!$E$4,$BO$4&amp;",",""),IF($CB335=Довідники!$E$4,$BV$4&amp;",",""),IF($CI335=Довідники!$E$4,$CC$4&amp;",",""),IF($CP335=Довідники!$E$4,$CJ$4&amp;",",""),IF($CW335=Довідники!$E$4,$CQ$4&amp;",",""),IF($DD335=Довідники!$E$4,$CX$4&amp;",",""),IF($DK335=Довідники!$E$4,$DE$4&amp;",",""))</f>
        <v/>
      </c>
      <c r="G335" s="538" t="str">
        <f>_xlfn.CONCAT(IF($X335=Довідники!$E$3,$R$4&amp;",",""),IF($X335=Довідники!$E$5,$R$4&amp;"*,",""),IF($AE335=Довідники!$E$3,$Y$4&amp;",",""),IF($AE335=Довідники!$E$5,$Y$4&amp;"*,",""),IF($AL335=Довідники!$E$3,$AF$4&amp;",",""),IF($AL335=Довідники!$E$5,$AF$4&amp;"*,",""),IF($AS335=Довідники!$E$3,$AM$4&amp;",",""),IF($AS335=Довідники!$E$5,$AM$4&amp;"*,",""),IF($AZ335=Довідники!$E$3,$AT$4&amp;",",""),IF($AZ335=Довідники!$E$5,$AT$4&amp;"*,",""),IF($BG335=Довідники!$E$3,$BA$4&amp;",",""),IF($BG335=Довідники!$E$5,$BA$4&amp;"*,",""),IF($BN335=Довідники!$E$3,$BH$4&amp;",",""),IF($BN335=Довідники!$E$5,$BH$4&amp;"*,",""),IF($BU335=Довідники!$E$3,$BO$4&amp;",",""),IF($BU335=Довідники!$E$5,$BO$4&amp;"*,",""),IF($CB335=Довідники!$E$3,$BV$4&amp;",",""),IF($CB335=Довідники!$E$5,$BV$4&amp;"*,",""),IF($CI335=Довідники!$E$3,$CC$4&amp;",",""),IF($CI335=Довідники!$E$5,$CC$4&amp;"*,",""),IF($CP335=Довідники!$E$3,$CJ$4&amp;",",""),IF($CP335=Довідники!$E$5,$CJ$4&amp;"*,",""),IF($CW335=Довідники!$E$3,$CQ$4&amp;",",""),IF($CW335=Довідники!$E$5,$CQ$4&amp;"*,",""),IF($DD335=Довідники!$E$3,$CX$4&amp;",",""),IF($DD335=Довідники!$E$5,$CX$4&amp;"*,",""),IF($DK335=Довідники!$E$3,$DE$4&amp;",",""),IF($DK335=Довідники!$E$5,$DE$4&amp;"*,",""))</f>
        <v/>
      </c>
      <c r="H335" s="538" t="str">
        <f>_xlfn.CONCAT(IF($W335=Довідники!$N$4,$R$4&amp;",",""),IF($AD335=Довідники!$N$4,$Y$4&amp;",",""),IF($AK335=Довідники!$N$4,$AF$4&amp;",",""),IF($AR335=Довідники!$N$4,$AM$4&amp;",",""),IF($AY335=Довідники!$N$4,$AT$4&amp;",",""),IF($BF335=Довідники!$N$4,$BA$4&amp;",",""),IF($BM335=Довідники!$N$4,$BH$4&amp;",",""),IF($BT335=Довідники!$N$4,$BO$4&amp;",",""),IF($CA335=Довідники!$N$4,$BV$4&amp;",",""),IF($CH335=Довідники!$N$4,$CC$4&amp;",",""),IF($CO335=Довідники!$N$4,$CJ$4&amp;",",""),IF($CV335=Довідники!$N$4,$CQ$4&amp;",",""),IF($DC335=Довідники!$N$4,$CX$4&amp;",",""),IF($DJ335=Довідники!$N$4,$DE$4&amp;",",""))</f>
        <v/>
      </c>
      <c r="I335" s="538" t="str">
        <f>_xlfn.CONCAT(IF($W335=Довідники!$N$3,$R$4&amp;",",""),IF($AD335=Довідники!$N$3,$Y$4&amp;",",""),IF($AK335=Довідники!$N$3,$AF$4&amp;",",""),IF($AR335=Довідники!$N$3,$AM$4&amp;",",""),IF($AY335=Довідники!$N$3,$AT$4&amp;",",""),IF($BF335=Довідники!$N$3,$BA$4&amp;",",""),IF($BM335=Довідники!$N$3,$BH$4&amp;",",""),IF($BT335=Довідники!$N$3,$BO$4&amp;",",""),IF($CA335=Довідники!$N$3,$BV$4&amp;",",""),IF($CH335=Довідники!$N$3,$CC$4&amp;",",""),IF($CO335=Довідники!$N$3,$CJ$4&amp;",",""),IF($CV335=Довідники!$N$3,$CQ$4&amp;",",""),IF($DC335=Довідники!$N$3,$CX$4&amp;",",""),IF($DJ335=Довідники!$N$3,$DE$4&amp;",",""))</f>
        <v/>
      </c>
      <c r="J335" s="538"/>
      <c r="K335" s="538"/>
      <c r="L335" s="538">
        <f t="shared" ca="1" si="253"/>
        <v>0</v>
      </c>
      <c r="M335" s="539">
        <f t="shared" ca="1" si="254"/>
        <v>0</v>
      </c>
      <c r="N335" s="539">
        <f t="shared" ca="1" si="255"/>
        <v>0</v>
      </c>
      <c r="O335" s="540">
        <f t="shared" ca="1" si="256"/>
        <v>0</v>
      </c>
      <c r="P335" s="541" t="str">
        <f t="shared" si="257"/>
        <v/>
      </c>
      <c r="Q335" s="542" t="str">
        <f>IF(IF(TRIM(P335)="",FALSE,OR($P335&lt;Довідники!$J$8,$P335&gt;Довідники!$K$8)),"!","")</f>
        <v/>
      </c>
      <c r="R335" s="172"/>
      <c r="S335" s="169"/>
      <c r="T335" s="169"/>
      <c r="U335" s="549">
        <f t="shared" si="229"/>
        <v>0</v>
      </c>
      <c r="V335" s="539"/>
      <c r="W335" s="175"/>
      <c r="X335" s="176"/>
      <c r="Y335" s="172"/>
      <c r="Z335" s="169"/>
      <c r="AA335" s="169"/>
      <c r="AB335" s="549">
        <f t="shared" si="230"/>
        <v>0</v>
      </c>
      <c r="AC335" s="539"/>
      <c r="AD335" s="175"/>
      <c r="AE335" s="176"/>
      <c r="AF335" s="172"/>
      <c r="AG335" s="169"/>
      <c r="AH335" s="169"/>
      <c r="AI335" s="549">
        <f t="shared" si="231"/>
        <v>0</v>
      </c>
      <c r="AJ335" s="539"/>
      <c r="AK335" s="175"/>
      <c r="AL335" s="176"/>
      <c r="AM335" s="172"/>
      <c r="AN335" s="169"/>
      <c r="AO335" s="169"/>
      <c r="AP335" s="549">
        <f t="shared" si="232"/>
        <v>0</v>
      </c>
      <c r="AQ335" s="539"/>
      <c r="AR335" s="175"/>
      <c r="AS335" s="176"/>
      <c r="AT335" s="172"/>
      <c r="AU335" s="169"/>
      <c r="AV335" s="169"/>
      <c r="AW335" s="549">
        <f t="shared" si="233"/>
        <v>0</v>
      </c>
      <c r="AX335" s="539"/>
      <c r="AY335" s="175"/>
      <c r="AZ335" s="176"/>
      <c r="BA335" s="172"/>
      <c r="BB335" s="169"/>
      <c r="BC335" s="169"/>
      <c r="BD335" s="549">
        <f t="shared" si="234"/>
        <v>0</v>
      </c>
      <c r="BE335" s="539"/>
      <c r="BF335" s="175"/>
      <c r="BG335" s="176"/>
      <c r="BH335" s="172"/>
      <c r="BI335" s="169"/>
      <c r="BJ335" s="169"/>
      <c r="BK335" s="549">
        <f t="shared" si="235"/>
        <v>0</v>
      </c>
      <c r="BL335" s="539"/>
      <c r="BM335" s="175"/>
      <c r="BN335" s="176"/>
      <c r="BO335" s="172"/>
      <c r="BP335" s="169"/>
      <c r="BQ335" s="169"/>
      <c r="BR335" s="549">
        <f t="shared" si="236"/>
        <v>0</v>
      </c>
      <c r="BS335" s="539"/>
      <c r="BT335" s="175"/>
      <c r="BU335" s="176"/>
      <c r="BV335" s="172"/>
      <c r="BW335" s="169"/>
      <c r="BX335" s="169"/>
      <c r="BY335" s="549">
        <f t="shared" si="237"/>
        <v>0</v>
      </c>
      <c r="BZ335" s="539"/>
      <c r="CA335" s="175"/>
      <c r="CB335" s="176"/>
      <c r="CC335" s="172"/>
      <c r="CD335" s="169"/>
      <c r="CE335" s="169"/>
      <c r="CF335" s="549">
        <f t="shared" si="238"/>
        <v>0</v>
      </c>
      <c r="CG335" s="539"/>
      <c r="CH335" s="175"/>
      <c r="CI335" s="176"/>
      <c r="CJ335" s="172"/>
      <c r="CK335" s="169"/>
      <c r="CL335" s="169"/>
      <c r="CM335" s="549">
        <f t="shared" si="239"/>
        <v>0</v>
      </c>
      <c r="CN335" s="539"/>
      <c r="CO335" s="175"/>
      <c r="CP335" s="176"/>
      <c r="CQ335" s="172"/>
      <c r="CR335" s="169"/>
      <c r="CS335" s="169"/>
      <c r="CT335" s="549">
        <f t="shared" si="240"/>
        <v>0</v>
      </c>
      <c r="CU335" s="539"/>
      <c r="CV335" s="175"/>
      <c r="CW335" s="176"/>
      <c r="CX335" s="361"/>
      <c r="CY335" s="108"/>
      <c r="CZ335" s="108"/>
      <c r="DA335" s="549">
        <f t="shared" si="241"/>
        <v>0</v>
      </c>
      <c r="DB335" s="539"/>
      <c r="DC335" s="439"/>
      <c r="DD335" s="439"/>
      <c r="DE335" s="108"/>
      <c r="DF335" s="108"/>
      <c r="DG335" s="108"/>
      <c r="DH335" s="549">
        <f t="shared" si="242"/>
        <v>0</v>
      </c>
      <c r="DI335" s="539"/>
      <c r="DJ335" s="439"/>
      <c r="DK335" s="440"/>
      <c r="DL335" s="555">
        <f t="shared" ca="1" si="226"/>
        <v>0</v>
      </c>
      <c r="DM335" s="539">
        <f>DN335*Довідники!$H$2</f>
        <v>0</v>
      </c>
      <c r="DN335" s="549">
        <f t="shared" si="244"/>
        <v>0</v>
      </c>
      <c r="DO335" s="541" t="str">
        <f t="shared" si="243"/>
        <v xml:space="preserve"> </v>
      </c>
      <c r="DP335" s="556" t="str">
        <f>IF(OR(DO335&lt;Довідники!$J$3, DO335&gt;Довідники!$K$3), "!", "")</f>
        <v>!</v>
      </c>
      <c r="DQ335" s="557"/>
      <c r="DR335" s="558" t="str">
        <f t="shared" si="245"/>
        <v/>
      </c>
      <c r="DS335" s="528"/>
      <c r="DT335" s="555"/>
      <c r="DU335" s="539"/>
      <c r="DV335" s="539"/>
      <c r="DW335" s="540"/>
      <c r="DX335" s="557"/>
      <c r="DY335" s="568"/>
      <c r="DZ335" s="569"/>
      <c r="EA335" s="570"/>
      <c r="EB335" s="179"/>
      <c r="EC335" s="452"/>
      <c r="ED335" s="219" t="e">
        <f t="shared" ca="1" si="246"/>
        <v>#NAME?</v>
      </c>
      <c r="EE335" s="219" t="e">
        <f t="shared" ca="1" si="247"/>
        <v>#NAME?</v>
      </c>
      <c r="EF335" s="219" t="e">
        <f t="shared" ca="1" si="248"/>
        <v>#NAME?</v>
      </c>
      <c r="EG335" s="219" t="e">
        <f t="shared" ca="1" si="249"/>
        <v>#NAME?</v>
      </c>
      <c r="EH335" s="219" t="e">
        <f t="shared" ca="1" si="250"/>
        <v>#NAME?</v>
      </c>
      <c r="EI335" s="219" t="e">
        <f t="shared" ca="1" si="251"/>
        <v>#NAME?</v>
      </c>
      <c r="EJ335" s="219" t="e">
        <f t="shared" ca="1" si="252"/>
        <v>#NAME?</v>
      </c>
      <c r="EL335" s="91" t="str">
        <f t="shared" ca="1" si="227"/>
        <v/>
      </c>
      <c r="EM335" s="91" t="str">
        <f t="shared" si="258"/>
        <v/>
      </c>
      <c r="EN335" s="91" t="str" cm="1">
        <f t="array" ref="EN335">IF(OR(SUM(ISTEXT(R335:T335)*1,ISNUMBER(W335:X335)*1)&gt;0,SUM(ISTEXT(Y335:AA335)*1,ISNUMBER(AD335:AE335)*1)&gt;0,SUM(ISTEXT(AF335:AH335)*1,ISNUMBER(AK335:AL335)*1)&gt;0,SUM(ISTEXT(AM335:AO335)*1,ISNUMBER(AR335:AS335)*1)&gt;0,SUM(ISTEXT(AT335:AV335)*1,ISNUMBER(AY335:AZ335)*1)&gt;0,SUM(ISTEXT(BA335:BC335)*1,ISNUMBER(BF335:BG335)*1)&gt;0,SUM(ISTEXT(BH335:BJ335)*1,ISNUMBER(BM335:BN335)*1)&gt;0,SUM(ISTEXT(BO335:BQ335)*1,ISNUMBER(BT335:BU335)*1)&gt;0,SUM(ISTEXT(BV335:BX335)*1,ISNUMBER(CA335:CB335)*1)&gt;0,SUM(ISTEXT(CC335:CE335)*1,ISNUMBER(CH335:CI335)*1)&gt;0,SUM(ISTEXT(CJ335:CL335)*1,ISNUMBER(CO335:CP335)*1)&gt;0,SUM(ISTEXT(CQ335:CS335)*1,ISNUMBER(CV335:CW335)*1)&gt;0),"!","")</f>
        <v/>
      </c>
      <c r="EO335" s="91" t="e">
        <f t="shared" ca="1" si="259"/>
        <v>#NAME?</v>
      </c>
      <c r="EP335" s="74" t="e">
        <f t="shared" ca="1" si="260"/>
        <v>#NAME?</v>
      </c>
    </row>
    <row r="336" spans="1:146" x14ac:dyDescent="0.2">
      <c r="A336" s="528" t="e">
        <f ca="1">IF(AND(TRIM($B336&lt;&gt;""),$E336&lt;&gt;"",$EP336=""),MAX($A$318:A335)+1,"")</f>
        <v>#NAME?</v>
      </c>
      <c r="B336" s="312"/>
      <c r="C336" s="531" t="str">
        <f>IF(ISBLANK(D336)=FALSE,VLOOKUP(D336,Довідники!$B$2:$C$45,2,FALSE),"")</f>
        <v/>
      </c>
      <c r="D336" s="410"/>
      <c r="E336" s="313"/>
      <c r="F336" s="538" t="str">
        <f>_xlfn.CONCAT(IF($X336=Довідники!$E$4,$R$4&amp;",",""),IF($AE336=Довідники!$E$4,$Y$4&amp;",",""),IF($AL336=Довідники!$E$4,$AF$4&amp;",",""),IF($AS336=Довідники!$E$4,$AM$4&amp;",",""),IF($AZ336=Довідники!$E$4,$AT$4&amp;",",""),IF($BG336=Довідники!$E$4,$BA$4&amp;",",""),IF($BN336=Довідники!$E$4,$BH$4&amp;",",""),IF($BU336=Довідники!$E$4,$BO$4&amp;",",""),IF($CB336=Довідники!$E$4,$BV$4&amp;",",""),IF($CI336=Довідники!$E$4,$CC$4&amp;",",""),IF($CP336=Довідники!$E$4,$CJ$4&amp;",",""),IF($CW336=Довідники!$E$4,$CQ$4&amp;",",""),IF($DD336=Довідники!$E$4,$CX$4&amp;",",""),IF($DK336=Довідники!$E$4,$DE$4&amp;",",""))</f>
        <v/>
      </c>
      <c r="G336" s="538" t="str">
        <f>_xlfn.CONCAT(IF($X336=Довідники!$E$3,$R$4&amp;",",""),IF($X336=Довідники!$E$5,$R$4&amp;"*,",""),IF($AE336=Довідники!$E$3,$Y$4&amp;",",""),IF($AE336=Довідники!$E$5,$Y$4&amp;"*,",""),IF($AL336=Довідники!$E$3,$AF$4&amp;",",""),IF($AL336=Довідники!$E$5,$AF$4&amp;"*,",""),IF($AS336=Довідники!$E$3,$AM$4&amp;",",""),IF($AS336=Довідники!$E$5,$AM$4&amp;"*,",""),IF($AZ336=Довідники!$E$3,$AT$4&amp;",",""),IF($AZ336=Довідники!$E$5,$AT$4&amp;"*,",""),IF($BG336=Довідники!$E$3,$BA$4&amp;",",""),IF($BG336=Довідники!$E$5,$BA$4&amp;"*,",""),IF($BN336=Довідники!$E$3,$BH$4&amp;",",""),IF($BN336=Довідники!$E$5,$BH$4&amp;"*,",""),IF($BU336=Довідники!$E$3,$BO$4&amp;",",""),IF($BU336=Довідники!$E$5,$BO$4&amp;"*,",""),IF($CB336=Довідники!$E$3,$BV$4&amp;",",""),IF($CB336=Довідники!$E$5,$BV$4&amp;"*,",""),IF($CI336=Довідники!$E$3,$CC$4&amp;",",""),IF($CI336=Довідники!$E$5,$CC$4&amp;"*,",""),IF($CP336=Довідники!$E$3,$CJ$4&amp;",",""),IF($CP336=Довідники!$E$5,$CJ$4&amp;"*,",""),IF($CW336=Довідники!$E$3,$CQ$4&amp;",",""),IF($CW336=Довідники!$E$5,$CQ$4&amp;"*,",""),IF($DD336=Довідники!$E$3,$CX$4&amp;",",""),IF($DD336=Довідники!$E$5,$CX$4&amp;"*,",""),IF($DK336=Довідники!$E$3,$DE$4&amp;",",""),IF($DK336=Довідники!$E$5,$DE$4&amp;"*,",""))</f>
        <v/>
      </c>
      <c r="H336" s="538" t="str">
        <f>_xlfn.CONCAT(IF($W336=Довідники!$N$4,$R$4&amp;",",""),IF($AD336=Довідники!$N$4,$Y$4&amp;",",""),IF($AK336=Довідники!$N$4,$AF$4&amp;",",""),IF($AR336=Довідники!$N$4,$AM$4&amp;",",""),IF($AY336=Довідники!$N$4,$AT$4&amp;",",""),IF($BF336=Довідники!$N$4,$BA$4&amp;",",""),IF($BM336=Довідники!$N$4,$BH$4&amp;",",""),IF($BT336=Довідники!$N$4,$BO$4&amp;",",""),IF($CA336=Довідники!$N$4,$BV$4&amp;",",""),IF($CH336=Довідники!$N$4,$CC$4&amp;",",""),IF($CO336=Довідники!$N$4,$CJ$4&amp;",",""),IF($CV336=Довідники!$N$4,$CQ$4&amp;",",""),IF($DC336=Довідники!$N$4,$CX$4&amp;",",""),IF($DJ336=Довідники!$N$4,$DE$4&amp;",",""))</f>
        <v/>
      </c>
      <c r="I336" s="538" t="str">
        <f>_xlfn.CONCAT(IF($W336=Довідники!$N$3,$R$4&amp;",",""),IF($AD336=Довідники!$N$3,$Y$4&amp;",",""),IF($AK336=Довідники!$N$3,$AF$4&amp;",",""),IF($AR336=Довідники!$N$3,$AM$4&amp;",",""),IF($AY336=Довідники!$N$3,$AT$4&amp;",",""),IF($BF336=Довідники!$N$3,$BA$4&amp;",",""),IF($BM336=Довідники!$N$3,$BH$4&amp;",",""),IF($BT336=Довідники!$N$3,$BO$4&amp;",",""),IF($CA336=Довідники!$N$3,$BV$4&amp;",",""),IF($CH336=Довідники!$N$3,$CC$4&amp;",",""),IF($CO336=Довідники!$N$3,$CJ$4&amp;",",""),IF($CV336=Довідники!$N$3,$CQ$4&amp;",",""),IF($DC336=Довідники!$N$3,$CX$4&amp;",",""),IF($DJ336=Довідники!$N$3,$DE$4&amp;",",""))</f>
        <v/>
      </c>
      <c r="J336" s="538"/>
      <c r="K336" s="538"/>
      <c r="L336" s="538">
        <f t="shared" ca="1" si="253"/>
        <v>0</v>
      </c>
      <c r="M336" s="539">
        <f t="shared" ca="1" si="254"/>
        <v>0</v>
      </c>
      <c r="N336" s="539">
        <f t="shared" ca="1" si="255"/>
        <v>0</v>
      </c>
      <c r="O336" s="540">
        <f t="shared" ca="1" si="256"/>
        <v>0</v>
      </c>
      <c r="P336" s="541" t="str">
        <f t="shared" si="257"/>
        <v/>
      </c>
      <c r="Q336" s="542" t="str">
        <f>IF(IF(TRIM(P336)="",FALSE,OR($P336&lt;Довідники!$J$8,$P336&gt;Довідники!$K$8)),"!","")</f>
        <v/>
      </c>
      <c r="R336" s="172"/>
      <c r="S336" s="169"/>
      <c r="T336" s="169"/>
      <c r="U336" s="549">
        <f t="shared" si="229"/>
        <v>0</v>
      </c>
      <c r="V336" s="539"/>
      <c r="W336" s="175"/>
      <c r="X336" s="176"/>
      <c r="Y336" s="172"/>
      <c r="Z336" s="169"/>
      <c r="AA336" s="169"/>
      <c r="AB336" s="549">
        <f t="shared" si="230"/>
        <v>0</v>
      </c>
      <c r="AC336" s="539"/>
      <c r="AD336" s="175"/>
      <c r="AE336" s="176"/>
      <c r="AF336" s="172"/>
      <c r="AG336" s="169"/>
      <c r="AH336" s="169"/>
      <c r="AI336" s="549">
        <f t="shared" si="231"/>
        <v>0</v>
      </c>
      <c r="AJ336" s="539"/>
      <c r="AK336" s="175"/>
      <c r="AL336" s="176"/>
      <c r="AM336" s="172"/>
      <c r="AN336" s="169"/>
      <c r="AO336" s="169"/>
      <c r="AP336" s="549">
        <f t="shared" si="232"/>
        <v>0</v>
      </c>
      <c r="AQ336" s="539"/>
      <c r="AR336" s="175"/>
      <c r="AS336" s="176"/>
      <c r="AT336" s="172"/>
      <c r="AU336" s="169"/>
      <c r="AV336" s="169"/>
      <c r="AW336" s="549">
        <f t="shared" si="233"/>
        <v>0</v>
      </c>
      <c r="AX336" s="539"/>
      <c r="AY336" s="175"/>
      <c r="AZ336" s="176"/>
      <c r="BA336" s="172"/>
      <c r="BB336" s="169"/>
      <c r="BC336" s="169"/>
      <c r="BD336" s="549">
        <f t="shared" si="234"/>
        <v>0</v>
      </c>
      <c r="BE336" s="539"/>
      <c r="BF336" s="175"/>
      <c r="BG336" s="176"/>
      <c r="BH336" s="172"/>
      <c r="BI336" s="169"/>
      <c r="BJ336" s="169"/>
      <c r="BK336" s="549">
        <f t="shared" si="235"/>
        <v>0</v>
      </c>
      <c r="BL336" s="539"/>
      <c r="BM336" s="175"/>
      <c r="BN336" s="176"/>
      <c r="BO336" s="172"/>
      <c r="BP336" s="169"/>
      <c r="BQ336" s="169"/>
      <c r="BR336" s="549">
        <f t="shared" si="236"/>
        <v>0</v>
      </c>
      <c r="BS336" s="539"/>
      <c r="BT336" s="175"/>
      <c r="BU336" s="176"/>
      <c r="BV336" s="172"/>
      <c r="BW336" s="169"/>
      <c r="BX336" s="169"/>
      <c r="BY336" s="549">
        <f t="shared" si="237"/>
        <v>0</v>
      </c>
      <c r="BZ336" s="539"/>
      <c r="CA336" s="175"/>
      <c r="CB336" s="176"/>
      <c r="CC336" s="172"/>
      <c r="CD336" s="169"/>
      <c r="CE336" s="169"/>
      <c r="CF336" s="549">
        <f t="shared" si="238"/>
        <v>0</v>
      </c>
      <c r="CG336" s="539"/>
      <c r="CH336" s="175"/>
      <c r="CI336" s="176"/>
      <c r="CJ336" s="172"/>
      <c r="CK336" s="169"/>
      <c r="CL336" s="169"/>
      <c r="CM336" s="549">
        <f t="shared" si="239"/>
        <v>0</v>
      </c>
      <c r="CN336" s="539"/>
      <c r="CO336" s="175"/>
      <c r="CP336" s="176"/>
      <c r="CQ336" s="172"/>
      <c r="CR336" s="169"/>
      <c r="CS336" s="169"/>
      <c r="CT336" s="549">
        <f t="shared" si="240"/>
        <v>0</v>
      </c>
      <c r="CU336" s="539"/>
      <c r="CV336" s="175"/>
      <c r="CW336" s="176"/>
      <c r="CX336" s="361"/>
      <c r="CY336" s="108"/>
      <c r="CZ336" s="108"/>
      <c r="DA336" s="549">
        <f t="shared" si="241"/>
        <v>0</v>
      </c>
      <c r="DB336" s="539"/>
      <c r="DC336" s="439"/>
      <c r="DD336" s="439"/>
      <c r="DE336" s="108"/>
      <c r="DF336" s="108"/>
      <c r="DG336" s="108"/>
      <c r="DH336" s="549">
        <f t="shared" si="242"/>
        <v>0</v>
      </c>
      <c r="DI336" s="539"/>
      <c r="DJ336" s="439"/>
      <c r="DK336" s="440"/>
      <c r="DL336" s="555">
        <f t="shared" ca="1" si="226"/>
        <v>0</v>
      </c>
      <c r="DM336" s="539">
        <f>DN336*Довідники!$H$2</f>
        <v>0</v>
      </c>
      <c r="DN336" s="549">
        <f t="shared" si="244"/>
        <v>0</v>
      </c>
      <c r="DO336" s="541" t="str">
        <f t="shared" si="243"/>
        <v xml:space="preserve"> </v>
      </c>
      <c r="DP336" s="556" t="str">
        <f>IF(OR(DO336&lt;Довідники!$J$3, DO336&gt;Довідники!$K$3), "!", "")</f>
        <v>!</v>
      </c>
      <c r="DQ336" s="557"/>
      <c r="DR336" s="558" t="str">
        <f t="shared" si="245"/>
        <v/>
      </c>
      <c r="DS336" s="528"/>
      <c r="DT336" s="555"/>
      <c r="DU336" s="539"/>
      <c r="DV336" s="539"/>
      <c r="DW336" s="540"/>
      <c r="DX336" s="557"/>
      <c r="DY336" s="568"/>
      <c r="DZ336" s="569"/>
      <c r="EA336" s="570"/>
      <c r="EB336" s="179"/>
      <c r="EC336" s="452"/>
      <c r="ED336" s="219" t="e">
        <f t="shared" ca="1" si="246"/>
        <v>#NAME?</v>
      </c>
      <c r="EE336" s="219" t="e">
        <f t="shared" ca="1" si="247"/>
        <v>#NAME?</v>
      </c>
      <c r="EF336" s="219" t="e">
        <f t="shared" ca="1" si="248"/>
        <v>#NAME?</v>
      </c>
      <c r="EG336" s="219" t="e">
        <f t="shared" ca="1" si="249"/>
        <v>#NAME?</v>
      </c>
      <c r="EH336" s="219" t="e">
        <f t="shared" ca="1" si="250"/>
        <v>#NAME?</v>
      </c>
      <c r="EI336" s="219" t="e">
        <f t="shared" ca="1" si="251"/>
        <v>#NAME?</v>
      </c>
      <c r="EJ336" s="219" t="e">
        <f t="shared" ca="1" si="252"/>
        <v>#NAME?</v>
      </c>
      <c r="EL336" s="91" t="str">
        <f t="shared" ca="1" si="227"/>
        <v/>
      </c>
      <c r="EM336" s="91" t="str">
        <f t="shared" si="258"/>
        <v/>
      </c>
      <c r="EN336" s="91" t="str" cm="1">
        <f t="array" ref="EN336">IF(OR(SUM(ISTEXT(R336:T336)*1,ISNUMBER(W336:X336)*1)&gt;0,SUM(ISTEXT(Y336:AA336)*1,ISNUMBER(AD336:AE336)*1)&gt;0,SUM(ISTEXT(AF336:AH336)*1,ISNUMBER(AK336:AL336)*1)&gt;0,SUM(ISTEXT(AM336:AO336)*1,ISNUMBER(AR336:AS336)*1)&gt;0,SUM(ISTEXT(AT336:AV336)*1,ISNUMBER(AY336:AZ336)*1)&gt;0,SUM(ISTEXT(BA336:BC336)*1,ISNUMBER(BF336:BG336)*1)&gt;0,SUM(ISTEXT(BH336:BJ336)*1,ISNUMBER(BM336:BN336)*1)&gt;0,SUM(ISTEXT(BO336:BQ336)*1,ISNUMBER(BT336:BU336)*1)&gt;0,SUM(ISTEXT(BV336:BX336)*1,ISNUMBER(CA336:CB336)*1)&gt;0,SUM(ISTEXT(CC336:CE336)*1,ISNUMBER(CH336:CI336)*1)&gt;0,SUM(ISTEXT(CJ336:CL336)*1,ISNUMBER(CO336:CP336)*1)&gt;0,SUM(ISTEXT(CQ336:CS336)*1,ISNUMBER(CV336:CW336)*1)&gt;0),"!","")</f>
        <v/>
      </c>
      <c r="EO336" s="91" t="e">
        <f t="shared" ca="1" si="259"/>
        <v>#NAME?</v>
      </c>
      <c r="EP336" s="74" t="e">
        <f t="shared" ca="1" si="260"/>
        <v>#NAME?</v>
      </c>
    </row>
    <row r="337" spans="1:146" x14ac:dyDescent="0.2">
      <c r="A337" s="528" t="e">
        <f ca="1">IF(AND(TRIM($B337&lt;&gt;""),$E337&lt;&gt;"",$EP337=""),MAX($A$318:A336)+1,"")</f>
        <v>#NAME?</v>
      </c>
      <c r="B337" s="312"/>
      <c r="C337" s="531" t="str">
        <f>IF(ISBLANK(D337)=FALSE,VLOOKUP(D337,Довідники!$B$2:$C$45,2,FALSE),"")</f>
        <v/>
      </c>
      <c r="D337" s="410"/>
      <c r="E337" s="313"/>
      <c r="F337" s="538" t="str">
        <f>_xlfn.CONCAT(IF($X337=Довідники!$E$4,$R$4&amp;",",""),IF($AE337=Довідники!$E$4,$Y$4&amp;",",""),IF($AL337=Довідники!$E$4,$AF$4&amp;",",""),IF($AS337=Довідники!$E$4,$AM$4&amp;",",""),IF($AZ337=Довідники!$E$4,$AT$4&amp;",",""),IF($BG337=Довідники!$E$4,$BA$4&amp;",",""),IF($BN337=Довідники!$E$4,$BH$4&amp;",",""),IF($BU337=Довідники!$E$4,$BO$4&amp;",",""),IF($CB337=Довідники!$E$4,$BV$4&amp;",",""),IF($CI337=Довідники!$E$4,$CC$4&amp;",",""),IF($CP337=Довідники!$E$4,$CJ$4&amp;",",""),IF($CW337=Довідники!$E$4,$CQ$4&amp;",",""),IF($DD337=Довідники!$E$4,$CX$4&amp;",",""),IF($DK337=Довідники!$E$4,$DE$4&amp;",",""))</f>
        <v/>
      </c>
      <c r="G337" s="538" t="str">
        <f>_xlfn.CONCAT(IF($X337=Довідники!$E$3,$R$4&amp;",",""),IF($X337=Довідники!$E$5,$R$4&amp;"*,",""),IF($AE337=Довідники!$E$3,$Y$4&amp;",",""),IF($AE337=Довідники!$E$5,$Y$4&amp;"*,",""),IF($AL337=Довідники!$E$3,$AF$4&amp;",",""),IF($AL337=Довідники!$E$5,$AF$4&amp;"*,",""),IF($AS337=Довідники!$E$3,$AM$4&amp;",",""),IF($AS337=Довідники!$E$5,$AM$4&amp;"*,",""),IF($AZ337=Довідники!$E$3,$AT$4&amp;",",""),IF($AZ337=Довідники!$E$5,$AT$4&amp;"*,",""),IF($BG337=Довідники!$E$3,$BA$4&amp;",",""),IF($BG337=Довідники!$E$5,$BA$4&amp;"*,",""),IF($BN337=Довідники!$E$3,$BH$4&amp;",",""),IF($BN337=Довідники!$E$5,$BH$4&amp;"*,",""),IF($BU337=Довідники!$E$3,$BO$4&amp;",",""),IF($BU337=Довідники!$E$5,$BO$4&amp;"*,",""),IF($CB337=Довідники!$E$3,$BV$4&amp;",",""),IF($CB337=Довідники!$E$5,$BV$4&amp;"*,",""),IF($CI337=Довідники!$E$3,$CC$4&amp;",",""),IF($CI337=Довідники!$E$5,$CC$4&amp;"*,",""),IF($CP337=Довідники!$E$3,$CJ$4&amp;",",""),IF($CP337=Довідники!$E$5,$CJ$4&amp;"*,",""),IF($CW337=Довідники!$E$3,$CQ$4&amp;",",""),IF($CW337=Довідники!$E$5,$CQ$4&amp;"*,",""),IF($DD337=Довідники!$E$3,$CX$4&amp;",",""),IF($DD337=Довідники!$E$5,$CX$4&amp;"*,",""),IF($DK337=Довідники!$E$3,$DE$4&amp;",",""),IF($DK337=Довідники!$E$5,$DE$4&amp;"*,",""))</f>
        <v/>
      </c>
      <c r="H337" s="538" t="str">
        <f>_xlfn.CONCAT(IF($W337=Довідники!$N$4,$R$4&amp;",",""),IF($AD337=Довідники!$N$4,$Y$4&amp;",",""),IF($AK337=Довідники!$N$4,$AF$4&amp;",",""),IF($AR337=Довідники!$N$4,$AM$4&amp;",",""),IF($AY337=Довідники!$N$4,$AT$4&amp;",",""),IF($BF337=Довідники!$N$4,$BA$4&amp;",",""),IF($BM337=Довідники!$N$4,$BH$4&amp;",",""),IF($BT337=Довідники!$N$4,$BO$4&amp;",",""),IF($CA337=Довідники!$N$4,$BV$4&amp;",",""),IF($CH337=Довідники!$N$4,$CC$4&amp;",",""),IF($CO337=Довідники!$N$4,$CJ$4&amp;",",""),IF($CV337=Довідники!$N$4,$CQ$4&amp;",",""),IF($DC337=Довідники!$N$4,$CX$4&amp;",",""),IF($DJ337=Довідники!$N$4,$DE$4&amp;",",""))</f>
        <v/>
      </c>
      <c r="I337" s="538" t="str">
        <f>_xlfn.CONCAT(IF($W337=Довідники!$N$3,$R$4&amp;",",""),IF($AD337=Довідники!$N$3,$Y$4&amp;",",""),IF($AK337=Довідники!$N$3,$AF$4&amp;",",""),IF($AR337=Довідники!$N$3,$AM$4&amp;",",""),IF($AY337=Довідники!$N$3,$AT$4&amp;",",""),IF($BF337=Довідники!$N$3,$BA$4&amp;",",""),IF($BM337=Довідники!$N$3,$BH$4&amp;",",""),IF($BT337=Довідники!$N$3,$BO$4&amp;",",""),IF($CA337=Довідники!$N$3,$BV$4&amp;",",""),IF($CH337=Довідники!$N$3,$CC$4&amp;",",""),IF($CO337=Довідники!$N$3,$CJ$4&amp;",",""),IF($CV337=Довідники!$N$3,$CQ$4&amp;",",""),IF($DC337=Довідники!$N$3,$CX$4&amp;",",""),IF($DJ337=Довідники!$N$3,$DE$4&amp;",",""))</f>
        <v/>
      </c>
      <c r="J337" s="538"/>
      <c r="K337" s="538"/>
      <c r="L337" s="538">
        <f t="shared" ca="1" si="253"/>
        <v>0</v>
      </c>
      <c r="M337" s="539">
        <f t="shared" ca="1" si="254"/>
        <v>0</v>
      </c>
      <c r="N337" s="539">
        <f t="shared" ca="1" si="255"/>
        <v>0</v>
      </c>
      <c r="O337" s="540">
        <f t="shared" ca="1" si="256"/>
        <v>0</v>
      </c>
      <c r="P337" s="541" t="str">
        <f t="shared" si="257"/>
        <v/>
      </c>
      <c r="Q337" s="542" t="str">
        <f>IF(IF(TRIM(P337)="",FALSE,OR($P337&lt;Довідники!$J$8,$P337&gt;Довідники!$K$8)),"!","")</f>
        <v/>
      </c>
      <c r="R337" s="172"/>
      <c r="S337" s="169"/>
      <c r="T337" s="169"/>
      <c r="U337" s="549">
        <f t="shared" si="229"/>
        <v>0</v>
      </c>
      <c r="V337" s="539"/>
      <c r="W337" s="175"/>
      <c r="X337" s="176"/>
      <c r="Y337" s="172"/>
      <c r="Z337" s="169"/>
      <c r="AA337" s="169"/>
      <c r="AB337" s="549">
        <f t="shared" si="230"/>
        <v>0</v>
      </c>
      <c r="AC337" s="539"/>
      <c r="AD337" s="175"/>
      <c r="AE337" s="176"/>
      <c r="AF337" s="172"/>
      <c r="AG337" s="169"/>
      <c r="AH337" s="169"/>
      <c r="AI337" s="549">
        <f t="shared" si="231"/>
        <v>0</v>
      </c>
      <c r="AJ337" s="539"/>
      <c r="AK337" s="175"/>
      <c r="AL337" s="176"/>
      <c r="AM337" s="172"/>
      <c r="AN337" s="169"/>
      <c r="AO337" s="169"/>
      <c r="AP337" s="549">
        <f t="shared" si="232"/>
        <v>0</v>
      </c>
      <c r="AQ337" s="539"/>
      <c r="AR337" s="175"/>
      <c r="AS337" s="176"/>
      <c r="AT337" s="172"/>
      <c r="AU337" s="169"/>
      <c r="AV337" s="169"/>
      <c r="AW337" s="549">
        <f t="shared" si="233"/>
        <v>0</v>
      </c>
      <c r="AX337" s="539"/>
      <c r="AY337" s="175"/>
      <c r="AZ337" s="176"/>
      <c r="BA337" s="172"/>
      <c r="BB337" s="169"/>
      <c r="BC337" s="169"/>
      <c r="BD337" s="549">
        <f t="shared" si="234"/>
        <v>0</v>
      </c>
      <c r="BE337" s="539"/>
      <c r="BF337" s="175"/>
      <c r="BG337" s="176"/>
      <c r="BH337" s="172"/>
      <c r="BI337" s="169"/>
      <c r="BJ337" s="169"/>
      <c r="BK337" s="549">
        <f t="shared" si="235"/>
        <v>0</v>
      </c>
      <c r="BL337" s="539"/>
      <c r="BM337" s="175"/>
      <c r="BN337" s="176"/>
      <c r="BO337" s="172"/>
      <c r="BP337" s="169"/>
      <c r="BQ337" s="169"/>
      <c r="BR337" s="549">
        <f t="shared" si="236"/>
        <v>0</v>
      </c>
      <c r="BS337" s="539"/>
      <c r="BT337" s="175"/>
      <c r="BU337" s="176"/>
      <c r="BV337" s="172"/>
      <c r="BW337" s="169"/>
      <c r="BX337" s="169"/>
      <c r="BY337" s="549">
        <f t="shared" si="237"/>
        <v>0</v>
      </c>
      <c r="BZ337" s="539"/>
      <c r="CA337" s="175"/>
      <c r="CB337" s="176"/>
      <c r="CC337" s="172"/>
      <c r="CD337" s="169"/>
      <c r="CE337" s="169"/>
      <c r="CF337" s="549">
        <f t="shared" si="238"/>
        <v>0</v>
      </c>
      <c r="CG337" s="539"/>
      <c r="CH337" s="175"/>
      <c r="CI337" s="176"/>
      <c r="CJ337" s="172"/>
      <c r="CK337" s="169"/>
      <c r="CL337" s="169"/>
      <c r="CM337" s="549">
        <f t="shared" si="239"/>
        <v>0</v>
      </c>
      <c r="CN337" s="539"/>
      <c r="CO337" s="175"/>
      <c r="CP337" s="176"/>
      <c r="CQ337" s="172"/>
      <c r="CR337" s="169"/>
      <c r="CS337" s="169"/>
      <c r="CT337" s="549">
        <f t="shared" si="240"/>
        <v>0</v>
      </c>
      <c r="CU337" s="539"/>
      <c r="CV337" s="175"/>
      <c r="CW337" s="176"/>
      <c r="CX337" s="361"/>
      <c r="CY337" s="108"/>
      <c r="CZ337" s="108"/>
      <c r="DA337" s="549">
        <f t="shared" si="241"/>
        <v>0</v>
      </c>
      <c r="DB337" s="539"/>
      <c r="DC337" s="439"/>
      <c r="DD337" s="439"/>
      <c r="DE337" s="108"/>
      <c r="DF337" s="108"/>
      <c r="DG337" s="108"/>
      <c r="DH337" s="549">
        <f t="shared" si="242"/>
        <v>0</v>
      </c>
      <c r="DI337" s="539"/>
      <c r="DJ337" s="439"/>
      <c r="DK337" s="440"/>
      <c r="DL337" s="555">
        <f t="shared" ca="1" si="226"/>
        <v>0</v>
      </c>
      <c r="DM337" s="539">
        <f>DN337*Довідники!$H$2</f>
        <v>0</v>
      </c>
      <c r="DN337" s="549">
        <f t="shared" si="244"/>
        <v>0</v>
      </c>
      <c r="DO337" s="541" t="str">
        <f t="shared" si="243"/>
        <v xml:space="preserve"> </v>
      </c>
      <c r="DP337" s="556" t="str">
        <f>IF(OR(DO337&lt;Довідники!$J$3, DO337&gt;Довідники!$K$3), "!", "")</f>
        <v>!</v>
      </c>
      <c r="DQ337" s="557"/>
      <c r="DR337" s="558" t="str">
        <f t="shared" si="245"/>
        <v/>
      </c>
      <c r="DS337" s="528"/>
      <c r="DT337" s="555"/>
      <c r="DU337" s="539"/>
      <c r="DV337" s="539"/>
      <c r="DW337" s="540"/>
      <c r="DX337" s="557"/>
      <c r="DY337" s="568"/>
      <c r="DZ337" s="569"/>
      <c r="EA337" s="570"/>
      <c r="EB337" s="179"/>
      <c r="EC337" s="452"/>
      <c r="ED337" s="219" t="e">
        <f t="shared" ca="1" si="246"/>
        <v>#NAME?</v>
      </c>
      <c r="EE337" s="219" t="e">
        <f t="shared" ca="1" si="247"/>
        <v>#NAME?</v>
      </c>
      <c r="EF337" s="219" t="e">
        <f t="shared" ca="1" si="248"/>
        <v>#NAME?</v>
      </c>
      <c r="EG337" s="219" t="e">
        <f t="shared" ca="1" si="249"/>
        <v>#NAME?</v>
      </c>
      <c r="EH337" s="219" t="e">
        <f t="shared" ca="1" si="250"/>
        <v>#NAME?</v>
      </c>
      <c r="EI337" s="219" t="e">
        <f t="shared" ca="1" si="251"/>
        <v>#NAME?</v>
      </c>
      <c r="EJ337" s="219" t="e">
        <f t="shared" ca="1" si="252"/>
        <v>#NAME?</v>
      </c>
      <c r="EL337" s="91" t="str">
        <f t="shared" ca="1" si="227"/>
        <v/>
      </c>
      <c r="EM337" s="91" t="str">
        <f t="shared" si="258"/>
        <v/>
      </c>
      <c r="EN337" s="91" t="str" cm="1">
        <f t="array" ref="EN337">IF(OR(SUM(ISTEXT(R337:T337)*1,ISNUMBER(W337:X337)*1)&gt;0,SUM(ISTEXT(Y337:AA337)*1,ISNUMBER(AD337:AE337)*1)&gt;0,SUM(ISTEXT(AF337:AH337)*1,ISNUMBER(AK337:AL337)*1)&gt;0,SUM(ISTEXT(AM337:AO337)*1,ISNUMBER(AR337:AS337)*1)&gt;0,SUM(ISTEXT(AT337:AV337)*1,ISNUMBER(AY337:AZ337)*1)&gt;0,SUM(ISTEXT(BA337:BC337)*1,ISNUMBER(BF337:BG337)*1)&gt;0,SUM(ISTEXT(BH337:BJ337)*1,ISNUMBER(BM337:BN337)*1)&gt;0,SUM(ISTEXT(BO337:BQ337)*1,ISNUMBER(BT337:BU337)*1)&gt;0,SUM(ISTEXT(BV337:BX337)*1,ISNUMBER(CA337:CB337)*1)&gt;0,SUM(ISTEXT(CC337:CE337)*1,ISNUMBER(CH337:CI337)*1)&gt;0,SUM(ISTEXT(CJ337:CL337)*1,ISNUMBER(CO337:CP337)*1)&gt;0,SUM(ISTEXT(CQ337:CS337)*1,ISNUMBER(CV337:CW337)*1)&gt;0),"!","")</f>
        <v/>
      </c>
      <c r="EO337" s="91" t="e">
        <f t="shared" ca="1" si="259"/>
        <v>#NAME?</v>
      </c>
      <c r="EP337" s="74" t="e">
        <f t="shared" ca="1" si="260"/>
        <v>#NAME?</v>
      </c>
    </row>
    <row r="338" spans="1:146" x14ac:dyDescent="0.2">
      <c r="A338" s="528" t="e">
        <f ca="1">IF(AND(TRIM($B338&lt;&gt;""),$E338&lt;&gt;"",$EP338=""),MAX($A$318:A337)+1,"")</f>
        <v>#NAME?</v>
      </c>
      <c r="B338" s="312"/>
      <c r="C338" s="531" t="str">
        <f>IF(ISBLANK(D338)=FALSE,VLOOKUP(D338,Довідники!$B$2:$C$45,2,FALSE),"")</f>
        <v/>
      </c>
      <c r="D338" s="410"/>
      <c r="E338" s="313"/>
      <c r="F338" s="538" t="str">
        <f>_xlfn.CONCAT(IF($X338=Довідники!$E$4,$R$4&amp;",",""),IF($AE338=Довідники!$E$4,$Y$4&amp;",",""),IF($AL338=Довідники!$E$4,$AF$4&amp;",",""),IF($AS338=Довідники!$E$4,$AM$4&amp;",",""),IF($AZ338=Довідники!$E$4,$AT$4&amp;",",""),IF($BG338=Довідники!$E$4,$BA$4&amp;",",""),IF($BN338=Довідники!$E$4,$BH$4&amp;",",""),IF($BU338=Довідники!$E$4,$BO$4&amp;",",""),IF($CB338=Довідники!$E$4,$BV$4&amp;",",""),IF($CI338=Довідники!$E$4,$CC$4&amp;",",""),IF($CP338=Довідники!$E$4,$CJ$4&amp;",",""),IF($CW338=Довідники!$E$4,$CQ$4&amp;",",""),IF($DD338=Довідники!$E$4,$CX$4&amp;",",""),IF($DK338=Довідники!$E$4,$DE$4&amp;",",""))</f>
        <v/>
      </c>
      <c r="G338" s="538" t="str">
        <f>_xlfn.CONCAT(IF($X338=Довідники!$E$3,$R$4&amp;",",""),IF($X338=Довідники!$E$5,$R$4&amp;"*,",""),IF($AE338=Довідники!$E$3,$Y$4&amp;",",""),IF($AE338=Довідники!$E$5,$Y$4&amp;"*,",""),IF($AL338=Довідники!$E$3,$AF$4&amp;",",""),IF($AL338=Довідники!$E$5,$AF$4&amp;"*,",""),IF($AS338=Довідники!$E$3,$AM$4&amp;",",""),IF($AS338=Довідники!$E$5,$AM$4&amp;"*,",""),IF($AZ338=Довідники!$E$3,$AT$4&amp;",",""),IF($AZ338=Довідники!$E$5,$AT$4&amp;"*,",""),IF($BG338=Довідники!$E$3,$BA$4&amp;",",""),IF($BG338=Довідники!$E$5,$BA$4&amp;"*,",""),IF($BN338=Довідники!$E$3,$BH$4&amp;",",""),IF($BN338=Довідники!$E$5,$BH$4&amp;"*,",""),IF($BU338=Довідники!$E$3,$BO$4&amp;",",""),IF($BU338=Довідники!$E$5,$BO$4&amp;"*,",""),IF($CB338=Довідники!$E$3,$BV$4&amp;",",""),IF($CB338=Довідники!$E$5,$BV$4&amp;"*,",""),IF($CI338=Довідники!$E$3,$CC$4&amp;",",""),IF($CI338=Довідники!$E$5,$CC$4&amp;"*,",""),IF($CP338=Довідники!$E$3,$CJ$4&amp;",",""),IF($CP338=Довідники!$E$5,$CJ$4&amp;"*,",""),IF($CW338=Довідники!$E$3,$CQ$4&amp;",",""),IF($CW338=Довідники!$E$5,$CQ$4&amp;"*,",""),IF($DD338=Довідники!$E$3,$CX$4&amp;",",""),IF($DD338=Довідники!$E$5,$CX$4&amp;"*,",""),IF($DK338=Довідники!$E$3,$DE$4&amp;",",""),IF($DK338=Довідники!$E$5,$DE$4&amp;"*,",""))</f>
        <v/>
      </c>
      <c r="H338" s="538" t="str">
        <f>_xlfn.CONCAT(IF($W338=Довідники!$N$4,$R$4&amp;",",""),IF($AD338=Довідники!$N$4,$Y$4&amp;",",""),IF($AK338=Довідники!$N$4,$AF$4&amp;",",""),IF($AR338=Довідники!$N$4,$AM$4&amp;",",""),IF($AY338=Довідники!$N$4,$AT$4&amp;",",""),IF($BF338=Довідники!$N$4,$BA$4&amp;",",""),IF($BM338=Довідники!$N$4,$BH$4&amp;",",""),IF($BT338=Довідники!$N$4,$BO$4&amp;",",""),IF($CA338=Довідники!$N$4,$BV$4&amp;",",""),IF($CH338=Довідники!$N$4,$CC$4&amp;",",""),IF($CO338=Довідники!$N$4,$CJ$4&amp;",",""),IF($CV338=Довідники!$N$4,$CQ$4&amp;",",""),IF($DC338=Довідники!$N$4,$CX$4&amp;",",""),IF($DJ338=Довідники!$N$4,$DE$4&amp;",",""))</f>
        <v/>
      </c>
      <c r="I338" s="538" t="str">
        <f>_xlfn.CONCAT(IF($W338=Довідники!$N$3,$R$4&amp;",",""),IF($AD338=Довідники!$N$3,$Y$4&amp;",",""),IF($AK338=Довідники!$N$3,$AF$4&amp;",",""),IF($AR338=Довідники!$N$3,$AM$4&amp;",",""),IF($AY338=Довідники!$N$3,$AT$4&amp;",",""),IF($BF338=Довідники!$N$3,$BA$4&amp;",",""),IF($BM338=Довідники!$N$3,$BH$4&amp;",",""),IF($BT338=Довідники!$N$3,$BO$4&amp;",",""),IF($CA338=Довідники!$N$3,$BV$4&amp;",",""),IF($CH338=Довідники!$N$3,$CC$4&amp;",",""),IF($CO338=Довідники!$N$3,$CJ$4&amp;",",""),IF($CV338=Довідники!$N$3,$CQ$4&amp;",",""),IF($DC338=Довідники!$N$3,$CX$4&amp;",",""),IF($DJ338=Довідники!$N$3,$DE$4&amp;",",""))</f>
        <v/>
      </c>
      <c r="J338" s="538"/>
      <c r="K338" s="538"/>
      <c r="L338" s="538">
        <f t="shared" ca="1" si="253"/>
        <v>0</v>
      </c>
      <c r="M338" s="539">
        <f t="shared" ca="1" si="254"/>
        <v>0</v>
      </c>
      <c r="N338" s="539">
        <f t="shared" ca="1" si="255"/>
        <v>0</v>
      </c>
      <c r="O338" s="540">
        <f t="shared" ca="1" si="256"/>
        <v>0</v>
      </c>
      <c r="P338" s="541" t="str">
        <f t="shared" si="257"/>
        <v/>
      </c>
      <c r="Q338" s="542" t="str">
        <f>IF(IF(TRIM(P338)="",FALSE,OR($P338&lt;Довідники!$J$8,$P338&gt;Довідники!$K$8)),"!","")</f>
        <v/>
      </c>
      <c r="R338" s="172"/>
      <c r="S338" s="169"/>
      <c r="T338" s="169"/>
      <c r="U338" s="549">
        <f t="shared" si="229"/>
        <v>0</v>
      </c>
      <c r="V338" s="539"/>
      <c r="W338" s="175"/>
      <c r="X338" s="176"/>
      <c r="Y338" s="172"/>
      <c r="Z338" s="169"/>
      <c r="AA338" s="169"/>
      <c r="AB338" s="549">
        <f t="shared" si="230"/>
        <v>0</v>
      </c>
      <c r="AC338" s="539"/>
      <c r="AD338" s="175"/>
      <c r="AE338" s="176"/>
      <c r="AF338" s="172"/>
      <c r="AG338" s="169"/>
      <c r="AH338" s="169"/>
      <c r="AI338" s="549">
        <f t="shared" si="231"/>
        <v>0</v>
      </c>
      <c r="AJ338" s="539"/>
      <c r="AK338" s="175"/>
      <c r="AL338" s="176"/>
      <c r="AM338" s="172"/>
      <c r="AN338" s="169"/>
      <c r="AO338" s="169"/>
      <c r="AP338" s="549">
        <f t="shared" si="232"/>
        <v>0</v>
      </c>
      <c r="AQ338" s="539"/>
      <c r="AR338" s="175"/>
      <c r="AS338" s="176"/>
      <c r="AT338" s="172"/>
      <c r="AU338" s="169"/>
      <c r="AV338" s="169"/>
      <c r="AW338" s="549">
        <f t="shared" si="233"/>
        <v>0</v>
      </c>
      <c r="AX338" s="539"/>
      <c r="AY338" s="175"/>
      <c r="AZ338" s="176"/>
      <c r="BA338" s="172"/>
      <c r="BB338" s="169"/>
      <c r="BC338" s="169"/>
      <c r="BD338" s="549">
        <f t="shared" si="234"/>
        <v>0</v>
      </c>
      <c r="BE338" s="539"/>
      <c r="BF338" s="175"/>
      <c r="BG338" s="176"/>
      <c r="BH338" s="172"/>
      <c r="BI338" s="169"/>
      <c r="BJ338" s="169"/>
      <c r="BK338" s="549">
        <f t="shared" si="235"/>
        <v>0</v>
      </c>
      <c r="BL338" s="539"/>
      <c r="BM338" s="175"/>
      <c r="BN338" s="176"/>
      <c r="BO338" s="172"/>
      <c r="BP338" s="169"/>
      <c r="BQ338" s="169"/>
      <c r="BR338" s="549">
        <f t="shared" si="236"/>
        <v>0</v>
      </c>
      <c r="BS338" s="539"/>
      <c r="BT338" s="175"/>
      <c r="BU338" s="176"/>
      <c r="BV338" s="172"/>
      <c r="BW338" s="169"/>
      <c r="BX338" s="169"/>
      <c r="BY338" s="549">
        <f t="shared" si="237"/>
        <v>0</v>
      </c>
      <c r="BZ338" s="539"/>
      <c r="CA338" s="175"/>
      <c r="CB338" s="176"/>
      <c r="CC338" s="172"/>
      <c r="CD338" s="169"/>
      <c r="CE338" s="169"/>
      <c r="CF338" s="549">
        <f t="shared" si="238"/>
        <v>0</v>
      </c>
      <c r="CG338" s="539"/>
      <c r="CH338" s="175"/>
      <c r="CI338" s="176"/>
      <c r="CJ338" s="172"/>
      <c r="CK338" s="169"/>
      <c r="CL338" s="169"/>
      <c r="CM338" s="549">
        <f t="shared" si="239"/>
        <v>0</v>
      </c>
      <c r="CN338" s="539"/>
      <c r="CO338" s="175"/>
      <c r="CP338" s="176"/>
      <c r="CQ338" s="172"/>
      <c r="CR338" s="169"/>
      <c r="CS338" s="169"/>
      <c r="CT338" s="549">
        <f t="shared" si="240"/>
        <v>0</v>
      </c>
      <c r="CU338" s="539"/>
      <c r="CV338" s="175"/>
      <c r="CW338" s="176"/>
      <c r="CX338" s="361"/>
      <c r="CY338" s="108"/>
      <c r="CZ338" s="108"/>
      <c r="DA338" s="549">
        <f t="shared" si="241"/>
        <v>0</v>
      </c>
      <c r="DB338" s="539"/>
      <c r="DC338" s="439"/>
      <c r="DD338" s="439"/>
      <c r="DE338" s="108"/>
      <c r="DF338" s="108"/>
      <c r="DG338" s="108"/>
      <c r="DH338" s="549">
        <f t="shared" si="242"/>
        <v>0</v>
      </c>
      <c r="DI338" s="539"/>
      <c r="DJ338" s="439"/>
      <c r="DK338" s="440"/>
      <c r="DL338" s="555">
        <f t="shared" ca="1" si="226"/>
        <v>0</v>
      </c>
      <c r="DM338" s="539">
        <f>DN338*Довідники!$H$2</f>
        <v>0</v>
      </c>
      <c r="DN338" s="549">
        <f t="shared" si="244"/>
        <v>0</v>
      </c>
      <c r="DO338" s="541" t="str">
        <f t="shared" si="243"/>
        <v xml:space="preserve"> </v>
      </c>
      <c r="DP338" s="556" t="str">
        <f>IF(OR(DO338&lt;Довідники!$J$3, DO338&gt;Довідники!$K$3), "!", "")</f>
        <v>!</v>
      </c>
      <c r="DQ338" s="557"/>
      <c r="DR338" s="558" t="str">
        <f t="shared" si="245"/>
        <v/>
      </c>
      <c r="DS338" s="528"/>
      <c r="DT338" s="555"/>
      <c r="DU338" s="539"/>
      <c r="DV338" s="539"/>
      <c r="DW338" s="540"/>
      <c r="DX338" s="557"/>
      <c r="DY338" s="568"/>
      <c r="DZ338" s="569"/>
      <c r="EA338" s="570"/>
      <c r="EB338" s="179"/>
      <c r="EC338" s="452"/>
      <c r="ED338" s="219" t="e">
        <f t="shared" ca="1" si="246"/>
        <v>#NAME?</v>
      </c>
      <c r="EE338" s="219" t="e">
        <f t="shared" ca="1" si="247"/>
        <v>#NAME?</v>
      </c>
      <c r="EF338" s="219" t="e">
        <f t="shared" ca="1" si="248"/>
        <v>#NAME?</v>
      </c>
      <c r="EG338" s="219" t="e">
        <f t="shared" ca="1" si="249"/>
        <v>#NAME?</v>
      </c>
      <c r="EH338" s="219" t="e">
        <f t="shared" ca="1" si="250"/>
        <v>#NAME?</v>
      </c>
      <c r="EI338" s="219" t="e">
        <f t="shared" ca="1" si="251"/>
        <v>#NAME?</v>
      </c>
      <c r="EJ338" s="219" t="e">
        <f t="shared" ca="1" si="252"/>
        <v>#NAME?</v>
      </c>
      <c r="EL338" s="91" t="str">
        <f t="shared" ca="1" si="227"/>
        <v/>
      </c>
      <c r="EM338" s="91" t="str">
        <f t="shared" si="258"/>
        <v/>
      </c>
      <c r="EN338" s="91" t="str" cm="1">
        <f t="array" ref="EN338">IF(OR(SUM(ISTEXT(R338:T338)*1,ISNUMBER(W338:X338)*1)&gt;0,SUM(ISTEXT(Y338:AA338)*1,ISNUMBER(AD338:AE338)*1)&gt;0,SUM(ISTEXT(AF338:AH338)*1,ISNUMBER(AK338:AL338)*1)&gt;0,SUM(ISTEXT(AM338:AO338)*1,ISNUMBER(AR338:AS338)*1)&gt;0,SUM(ISTEXT(AT338:AV338)*1,ISNUMBER(AY338:AZ338)*1)&gt;0,SUM(ISTEXT(BA338:BC338)*1,ISNUMBER(BF338:BG338)*1)&gt;0,SUM(ISTEXT(BH338:BJ338)*1,ISNUMBER(BM338:BN338)*1)&gt;0,SUM(ISTEXT(BO338:BQ338)*1,ISNUMBER(BT338:BU338)*1)&gt;0,SUM(ISTEXT(BV338:BX338)*1,ISNUMBER(CA338:CB338)*1)&gt;0,SUM(ISTEXT(CC338:CE338)*1,ISNUMBER(CH338:CI338)*1)&gt;0,SUM(ISTEXT(CJ338:CL338)*1,ISNUMBER(CO338:CP338)*1)&gt;0,SUM(ISTEXT(CQ338:CS338)*1,ISNUMBER(CV338:CW338)*1)&gt;0),"!","")</f>
        <v/>
      </c>
      <c r="EO338" s="91" t="e">
        <f t="shared" ca="1" si="259"/>
        <v>#NAME?</v>
      </c>
      <c r="EP338" s="74" t="e">
        <f t="shared" ca="1" si="260"/>
        <v>#NAME?</v>
      </c>
    </row>
    <row r="339" spans="1:146" x14ac:dyDescent="0.2">
      <c r="A339" s="528" t="e">
        <f ca="1">IF(AND(TRIM($B339&lt;&gt;""),$E339&lt;&gt;"",$EP339=""),MAX($A$318:A338)+1,"")</f>
        <v>#NAME?</v>
      </c>
      <c r="B339" s="312"/>
      <c r="C339" s="531" t="str">
        <f>IF(ISBLANK(D339)=FALSE,VLOOKUP(D339,Довідники!$B$2:$C$45,2,FALSE),"")</f>
        <v/>
      </c>
      <c r="D339" s="410"/>
      <c r="E339" s="313"/>
      <c r="F339" s="538" t="str">
        <f>_xlfn.CONCAT(IF($X339=Довідники!$E$4,$R$4&amp;",",""),IF($AE339=Довідники!$E$4,$Y$4&amp;",",""),IF($AL339=Довідники!$E$4,$AF$4&amp;",",""),IF($AS339=Довідники!$E$4,$AM$4&amp;",",""),IF($AZ339=Довідники!$E$4,$AT$4&amp;",",""),IF($BG339=Довідники!$E$4,$BA$4&amp;",",""),IF($BN339=Довідники!$E$4,$BH$4&amp;",",""),IF($BU339=Довідники!$E$4,$BO$4&amp;",",""),IF($CB339=Довідники!$E$4,$BV$4&amp;",",""),IF($CI339=Довідники!$E$4,$CC$4&amp;",",""),IF($CP339=Довідники!$E$4,$CJ$4&amp;",",""),IF($CW339=Довідники!$E$4,$CQ$4&amp;",",""),IF($DD339=Довідники!$E$4,$CX$4&amp;",",""),IF($DK339=Довідники!$E$4,$DE$4&amp;",",""))</f>
        <v/>
      </c>
      <c r="G339" s="538" t="str">
        <f>_xlfn.CONCAT(IF($X339=Довідники!$E$3,$R$4&amp;",",""),IF($X339=Довідники!$E$5,$R$4&amp;"*,",""),IF($AE339=Довідники!$E$3,$Y$4&amp;",",""),IF($AE339=Довідники!$E$5,$Y$4&amp;"*,",""),IF($AL339=Довідники!$E$3,$AF$4&amp;",",""),IF($AL339=Довідники!$E$5,$AF$4&amp;"*,",""),IF($AS339=Довідники!$E$3,$AM$4&amp;",",""),IF($AS339=Довідники!$E$5,$AM$4&amp;"*,",""),IF($AZ339=Довідники!$E$3,$AT$4&amp;",",""),IF($AZ339=Довідники!$E$5,$AT$4&amp;"*,",""),IF($BG339=Довідники!$E$3,$BA$4&amp;",",""),IF($BG339=Довідники!$E$5,$BA$4&amp;"*,",""),IF($BN339=Довідники!$E$3,$BH$4&amp;",",""),IF($BN339=Довідники!$E$5,$BH$4&amp;"*,",""),IF($BU339=Довідники!$E$3,$BO$4&amp;",",""),IF($BU339=Довідники!$E$5,$BO$4&amp;"*,",""),IF($CB339=Довідники!$E$3,$BV$4&amp;",",""),IF($CB339=Довідники!$E$5,$BV$4&amp;"*,",""),IF($CI339=Довідники!$E$3,$CC$4&amp;",",""),IF($CI339=Довідники!$E$5,$CC$4&amp;"*,",""),IF($CP339=Довідники!$E$3,$CJ$4&amp;",",""),IF($CP339=Довідники!$E$5,$CJ$4&amp;"*,",""),IF($CW339=Довідники!$E$3,$CQ$4&amp;",",""),IF($CW339=Довідники!$E$5,$CQ$4&amp;"*,",""),IF($DD339=Довідники!$E$3,$CX$4&amp;",",""),IF($DD339=Довідники!$E$5,$CX$4&amp;"*,",""),IF($DK339=Довідники!$E$3,$DE$4&amp;",",""),IF($DK339=Довідники!$E$5,$DE$4&amp;"*,",""))</f>
        <v/>
      </c>
      <c r="H339" s="538" t="str">
        <f>_xlfn.CONCAT(IF($W339=Довідники!$N$4,$R$4&amp;",",""),IF($AD339=Довідники!$N$4,$Y$4&amp;",",""),IF($AK339=Довідники!$N$4,$AF$4&amp;",",""),IF($AR339=Довідники!$N$4,$AM$4&amp;",",""),IF($AY339=Довідники!$N$4,$AT$4&amp;",",""),IF($BF339=Довідники!$N$4,$BA$4&amp;",",""),IF($BM339=Довідники!$N$4,$BH$4&amp;",",""),IF($BT339=Довідники!$N$4,$BO$4&amp;",",""),IF($CA339=Довідники!$N$4,$BV$4&amp;",",""),IF($CH339=Довідники!$N$4,$CC$4&amp;",",""),IF($CO339=Довідники!$N$4,$CJ$4&amp;",",""),IF($CV339=Довідники!$N$4,$CQ$4&amp;",",""),IF($DC339=Довідники!$N$4,$CX$4&amp;",",""),IF($DJ339=Довідники!$N$4,$DE$4&amp;",",""))</f>
        <v/>
      </c>
      <c r="I339" s="538" t="str">
        <f>_xlfn.CONCAT(IF($W339=Довідники!$N$3,$R$4&amp;",",""),IF($AD339=Довідники!$N$3,$Y$4&amp;",",""),IF($AK339=Довідники!$N$3,$AF$4&amp;",",""),IF($AR339=Довідники!$N$3,$AM$4&amp;",",""),IF($AY339=Довідники!$N$3,$AT$4&amp;",",""),IF($BF339=Довідники!$N$3,$BA$4&amp;",",""),IF($BM339=Довідники!$N$3,$BH$4&amp;",",""),IF($BT339=Довідники!$N$3,$BO$4&amp;",",""),IF($CA339=Довідники!$N$3,$BV$4&amp;",",""),IF($CH339=Довідники!$N$3,$CC$4&amp;",",""),IF($CO339=Довідники!$N$3,$CJ$4&amp;",",""),IF($CV339=Довідники!$N$3,$CQ$4&amp;",",""),IF($DC339=Довідники!$N$3,$CX$4&amp;",",""),IF($DJ339=Довідники!$N$3,$DE$4&amp;",",""))</f>
        <v/>
      </c>
      <c r="J339" s="538"/>
      <c r="K339" s="538"/>
      <c r="L339" s="538">
        <f t="shared" ca="1" si="253"/>
        <v>0</v>
      </c>
      <c r="M339" s="539">
        <f t="shared" ca="1" si="254"/>
        <v>0</v>
      </c>
      <c r="N339" s="539">
        <f t="shared" ca="1" si="255"/>
        <v>0</v>
      </c>
      <c r="O339" s="540">
        <f t="shared" ca="1" si="256"/>
        <v>0</v>
      </c>
      <c r="P339" s="541" t="str">
        <f t="shared" si="257"/>
        <v/>
      </c>
      <c r="Q339" s="542" t="str">
        <f>IF(IF(TRIM(P339)="",FALSE,OR($P339&lt;Довідники!$J$8,$P339&gt;Довідники!$K$8)),"!","")</f>
        <v/>
      </c>
      <c r="R339" s="172"/>
      <c r="S339" s="169"/>
      <c r="T339" s="169"/>
      <c r="U339" s="549">
        <f t="shared" si="229"/>
        <v>0</v>
      </c>
      <c r="V339" s="539"/>
      <c r="W339" s="175"/>
      <c r="X339" s="176"/>
      <c r="Y339" s="172"/>
      <c r="Z339" s="169"/>
      <c r="AA339" s="169"/>
      <c r="AB339" s="549">
        <f t="shared" si="230"/>
        <v>0</v>
      </c>
      <c r="AC339" s="539"/>
      <c r="AD339" s="175"/>
      <c r="AE339" s="176"/>
      <c r="AF339" s="172"/>
      <c r="AG339" s="169"/>
      <c r="AH339" s="169"/>
      <c r="AI339" s="549">
        <f t="shared" si="231"/>
        <v>0</v>
      </c>
      <c r="AJ339" s="539"/>
      <c r="AK339" s="175"/>
      <c r="AL339" s="176"/>
      <c r="AM339" s="172"/>
      <c r="AN339" s="169"/>
      <c r="AO339" s="169"/>
      <c r="AP339" s="549">
        <f t="shared" si="232"/>
        <v>0</v>
      </c>
      <c r="AQ339" s="539"/>
      <c r="AR339" s="175"/>
      <c r="AS339" s="176"/>
      <c r="AT339" s="172"/>
      <c r="AU339" s="169"/>
      <c r="AV339" s="169"/>
      <c r="AW339" s="549">
        <f t="shared" si="233"/>
        <v>0</v>
      </c>
      <c r="AX339" s="539"/>
      <c r="AY339" s="175"/>
      <c r="AZ339" s="176"/>
      <c r="BA339" s="172"/>
      <c r="BB339" s="169"/>
      <c r="BC339" s="169"/>
      <c r="BD339" s="549">
        <f t="shared" si="234"/>
        <v>0</v>
      </c>
      <c r="BE339" s="539"/>
      <c r="BF339" s="175"/>
      <c r="BG339" s="176"/>
      <c r="BH339" s="172"/>
      <c r="BI339" s="169"/>
      <c r="BJ339" s="169"/>
      <c r="BK339" s="549">
        <f t="shared" si="235"/>
        <v>0</v>
      </c>
      <c r="BL339" s="539"/>
      <c r="BM339" s="175"/>
      <c r="BN339" s="176"/>
      <c r="BO339" s="172"/>
      <c r="BP339" s="169"/>
      <c r="BQ339" s="169"/>
      <c r="BR339" s="549">
        <f t="shared" si="236"/>
        <v>0</v>
      </c>
      <c r="BS339" s="539"/>
      <c r="BT339" s="175"/>
      <c r="BU339" s="176"/>
      <c r="BV339" s="172"/>
      <c r="BW339" s="169"/>
      <c r="BX339" s="169"/>
      <c r="BY339" s="549">
        <f t="shared" si="237"/>
        <v>0</v>
      </c>
      <c r="BZ339" s="539"/>
      <c r="CA339" s="175"/>
      <c r="CB339" s="176"/>
      <c r="CC339" s="172"/>
      <c r="CD339" s="169"/>
      <c r="CE339" s="169"/>
      <c r="CF339" s="549">
        <f t="shared" si="238"/>
        <v>0</v>
      </c>
      <c r="CG339" s="539"/>
      <c r="CH339" s="175"/>
      <c r="CI339" s="176"/>
      <c r="CJ339" s="172"/>
      <c r="CK339" s="169"/>
      <c r="CL339" s="169"/>
      <c r="CM339" s="549">
        <f t="shared" si="239"/>
        <v>0</v>
      </c>
      <c r="CN339" s="539"/>
      <c r="CO339" s="175"/>
      <c r="CP339" s="176"/>
      <c r="CQ339" s="172"/>
      <c r="CR339" s="169"/>
      <c r="CS339" s="169"/>
      <c r="CT339" s="549">
        <f t="shared" si="240"/>
        <v>0</v>
      </c>
      <c r="CU339" s="539"/>
      <c r="CV339" s="175"/>
      <c r="CW339" s="176"/>
      <c r="CX339" s="361"/>
      <c r="CY339" s="108"/>
      <c r="CZ339" s="108"/>
      <c r="DA339" s="549">
        <f t="shared" si="241"/>
        <v>0</v>
      </c>
      <c r="DB339" s="539"/>
      <c r="DC339" s="439"/>
      <c r="DD339" s="439"/>
      <c r="DE339" s="108"/>
      <c r="DF339" s="108"/>
      <c r="DG339" s="108"/>
      <c r="DH339" s="549">
        <f t="shared" si="242"/>
        <v>0</v>
      </c>
      <c r="DI339" s="539"/>
      <c r="DJ339" s="439"/>
      <c r="DK339" s="440"/>
      <c r="DL339" s="555">
        <f t="shared" ca="1" si="226"/>
        <v>0</v>
      </c>
      <c r="DM339" s="539">
        <f>DN339*Довідники!$H$2</f>
        <v>0</v>
      </c>
      <c r="DN339" s="549">
        <f t="shared" si="244"/>
        <v>0</v>
      </c>
      <c r="DO339" s="541" t="str">
        <f t="shared" si="243"/>
        <v xml:space="preserve"> </v>
      </c>
      <c r="DP339" s="556" t="str">
        <f>IF(OR(DO339&lt;Довідники!$J$3, DO339&gt;Довідники!$K$3), "!", "")</f>
        <v>!</v>
      </c>
      <c r="DQ339" s="557"/>
      <c r="DR339" s="558" t="str">
        <f t="shared" si="245"/>
        <v/>
      </c>
      <c r="DS339" s="528"/>
      <c r="DT339" s="555"/>
      <c r="DU339" s="539"/>
      <c r="DV339" s="539"/>
      <c r="DW339" s="540"/>
      <c r="DX339" s="557"/>
      <c r="DY339" s="568"/>
      <c r="DZ339" s="569"/>
      <c r="EA339" s="570"/>
      <c r="EB339" s="179"/>
      <c r="EC339" s="452"/>
      <c r="ED339" s="219" t="e">
        <f t="shared" ca="1" si="246"/>
        <v>#NAME?</v>
      </c>
      <c r="EE339" s="219" t="e">
        <f t="shared" ca="1" si="247"/>
        <v>#NAME?</v>
      </c>
      <c r="EF339" s="219" t="e">
        <f t="shared" ca="1" si="248"/>
        <v>#NAME?</v>
      </c>
      <c r="EG339" s="219" t="e">
        <f t="shared" ca="1" si="249"/>
        <v>#NAME?</v>
      </c>
      <c r="EH339" s="219" t="e">
        <f t="shared" ca="1" si="250"/>
        <v>#NAME?</v>
      </c>
      <c r="EI339" s="219" t="e">
        <f t="shared" ca="1" si="251"/>
        <v>#NAME?</v>
      </c>
      <c r="EJ339" s="219" t="e">
        <f t="shared" ca="1" si="252"/>
        <v>#NAME?</v>
      </c>
      <c r="EL339" s="91" t="str">
        <f t="shared" ca="1" si="227"/>
        <v/>
      </c>
      <c r="EM339" s="91" t="str">
        <f t="shared" si="258"/>
        <v/>
      </c>
      <c r="EN339" s="91" t="str" cm="1">
        <f t="array" ref="EN339">IF(OR(SUM(ISTEXT(R339:T339)*1,ISNUMBER(W339:X339)*1)&gt;0,SUM(ISTEXT(Y339:AA339)*1,ISNUMBER(AD339:AE339)*1)&gt;0,SUM(ISTEXT(AF339:AH339)*1,ISNUMBER(AK339:AL339)*1)&gt;0,SUM(ISTEXT(AM339:AO339)*1,ISNUMBER(AR339:AS339)*1)&gt;0,SUM(ISTEXT(AT339:AV339)*1,ISNUMBER(AY339:AZ339)*1)&gt;0,SUM(ISTEXT(BA339:BC339)*1,ISNUMBER(BF339:BG339)*1)&gt;0,SUM(ISTEXT(BH339:BJ339)*1,ISNUMBER(BM339:BN339)*1)&gt;0,SUM(ISTEXT(BO339:BQ339)*1,ISNUMBER(BT339:BU339)*1)&gt;0,SUM(ISTEXT(BV339:BX339)*1,ISNUMBER(CA339:CB339)*1)&gt;0,SUM(ISTEXT(CC339:CE339)*1,ISNUMBER(CH339:CI339)*1)&gt;0,SUM(ISTEXT(CJ339:CL339)*1,ISNUMBER(CO339:CP339)*1)&gt;0,SUM(ISTEXT(CQ339:CS339)*1,ISNUMBER(CV339:CW339)*1)&gt;0),"!","")</f>
        <v/>
      </c>
      <c r="EO339" s="91" t="e">
        <f t="shared" ca="1" si="259"/>
        <v>#NAME?</v>
      </c>
      <c r="EP339" s="74" t="e">
        <f t="shared" ca="1" si="260"/>
        <v>#NAME?</v>
      </c>
    </row>
    <row r="340" spans="1:146" x14ac:dyDescent="0.2">
      <c r="A340" s="528" t="e">
        <f ca="1">IF(AND(TRIM($B340&lt;&gt;""),$E340&lt;&gt;"",$EP340=""),MAX($A$318:A339)+1,"")</f>
        <v>#NAME?</v>
      </c>
      <c r="B340" s="312"/>
      <c r="C340" s="531" t="str">
        <f>IF(ISBLANK(D340)=FALSE,VLOOKUP(D340,Довідники!$B$2:$C$45,2,FALSE),"")</f>
        <v/>
      </c>
      <c r="D340" s="410"/>
      <c r="E340" s="313"/>
      <c r="F340" s="538" t="str">
        <f>_xlfn.CONCAT(IF($X340=Довідники!$E$4,$R$4&amp;",",""),IF($AE340=Довідники!$E$4,$Y$4&amp;",",""),IF($AL340=Довідники!$E$4,$AF$4&amp;",",""),IF($AS340=Довідники!$E$4,$AM$4&amp;",",""),IF($AZ340=Довідники!$E$4,$AT$4&amp;",",""),IF($BG340=Довідники!$E$4,$BA$4&amp;",",""),IF($BN340=Довідники!$E$4,$BH$4&amp;",",""),IF($BU340=Довідники!$E$4,$BO$4&amp;",",""),IF($CB340=Довідники!$E$4,$BV$4&amp;",",""),IF($CI340=Довідники!$E$4,$CC$4&amp;",",""),IF($CP340=Довідники!$E$4,$CJ$4&amp;",",""),IF($CW340=Довідники!$E$4,$CQ$4&amp;",",""),IF($DD340=Довідники!$E$4,$CX$4&amp;",",""),IF($DK340=Довідники!$E$4,$DE$4&amp;",",""))</f>
        <v/>
      </c>
      <c r="G340" s="538" t="str">
        <f>_xlfn.CONCAT(IF($X340=Довідники!$E$3,$R$4&amp;",",""),IF($X340=Довідники!$E$5,$R$4&amp;"*,",""),IF($AE340=Довідники!$E$3,$Y$4&amp;",",""),IF($AE340=Довідники!$E$5,$Y$4&amp;"*,",""),IF($AL340=Довідники!$E$3,$AF$4&amp;",",""),IF($AL340=Довідники!$E$5,$AF$4&amp;"*,",""),IF($AS340=Довідники!$E$3,$AM$4&amp;",",""),IF($AS340=Довідники!$E$5,$AM$4&amp;"*,",""),IF($AZ340=Довідники!$E$3,$AT$4&amp;",",""),IF($AZ340=Довідники!$E$5,$AT$4&amp;"*,",""),IF($BG340=Довідники!$E$3,$BA$4&amp;",",""),IF($BG340=Довідники!$E$5,$BA$4&amp;"*,",""),IF($BN340=Довідники!$E$3,$BH$4&amp;",",""),IF($BN340=Довідники!$E$5,$BH$4&amp;"*,",""),IF($BU340=Довідники!$E$3,$BO$4&amp;",",""),IF($BU340=Довідники!$E$5,$BO$4&amp;"*,",""),IF($CB340=Довідники!$E$3,$BV$4&amp;",",""),IF($CB340=Довідники!$E$5,$BV$4&amp;"*,",""),IF($CI340=Довідники!$E$3,$CC$4&amp;",",""),IF($CI340=Довідники!$E$5,$CC$4&amp;"*,",""),IF($CP340=Довідники!$E$3,$CJ$4&amp;",",""),IF($CP340=Довідники!$E$5,$CJ$4&amp;"*,",""),IF($CW340=Довідники!$E$3,$CQ$4&amp;",",""),IF($CW340=Довідники!$E$5,$CQ$4&amp;"*,",""),IF($DD340=Довідники!$E$3,$CX$4&amp;",",""),IF($DD340=Довідники!$E$5,$CX$4&amp;"*,",""),IF($DK340=Довідники!$E$3,$DE$4&amp;",",""),IF($DK340=Довідники!$E$5,$DE$4&amp;"*,",""))</f>
        <v/>
      </c>
      <c r="H340" s="538" t="str">
        <f>_xlfn.CONCAT(IF($W340=Довідники!$N$4,$R$4&amp;",",""),IF($AD340=Довідники!$N$4,$Y$4&amp;",",""),IF($AK340=Довідники!$N$4,$AF$4&amp;",",""),IF($AR340=Довідники!$N$4,$AM$4&amp;",",""),IF($AY340=Довідники!$N$4,$AT$4&amp;",",""),IF($BF340=Довідники!$N$4,$BA$4&amp;",",""),IF($BM340=Довідники!$N$4,$BH$4&amp;",",""),IF($BT340=Довідники!$N$4,$BO$4&amp;",",""),IF($CA340=Довідники!$N$4,$BV$4&amp;",",""),IF($CH340=Довідники!$N$4,$CC$4&amp;",",""),IF($CO340=Довідники!$N$4,$CJ$4&amp;",",""),IF($CV340=Довідники!$N$4,$CQ$4&amp;",",""),IF($DC340=Довідники!$N$4,$CX$4&amp;",",""),IF($DJ340=Довідники!$N$4,$DE$4&amp;",",""))</f>
        <v/>
      </c>
      <c r="I340" s="538" t="str">
        <f>_xlfn.CONCAT(IF($W340=Довідники!$N$3,$R$4&amp;",",""),IF($AD340=Довідники!$N$3,$Y$4&amp;",",""),IF($AK340=Довідники!$N$3,$AF$4&amp;",",""),IF($AR340=Довідники!$N$3,$AM$4&amp;",",""),IF($AY340=Довідники!$N$3,$AT$4&amp;",",""),IF($BF340=Довідники!$N$3,$BA$4&amp;",",""),IF($BM340=Довідники!$N$3,$BH$4&amp;",",""),IF($BT340=Довідники!$N$3,$BO$4&amp;",",""),IF($CA340=Довідники!$N$3,$BV$4&amp;",",""),IF($CH340=Довідники!$N$3,$CC$4&amp;",",""),IF($CO340=Довідники!$N$3,$CJ$4&amp;",",""),IF($CV340=Довідники!$N$3,$CQ$4&amp;",",""),IF($DC340=Довідники!$N$3,$CX$4&amp;",",""),IF($DJ340=Довідники!$N$3,$DE$4&amp;",",""))</f>
        <v/>
      </c>
      <c r="J340" s="538"/>
      <c r="K340" s="538"/>
      <c r="L340" s="538">
        <f t="shared" ca="1" si="253"/>
        <v>0</v>
      </c>
      <c r="M340" s="539">
        <f t="shared" ca="1" si="254"/>
        <v>0</v>
      </c>
      <c r="N340" s="539">
        <f t="shared" ca="1" si="255"/>
        <v>0</v>
      </c>
      <c r="O340" s="540">
        <f t="shared" ca="1" si="256"/>
        <v>0</v>
      </c>
      <c r="P340" s="541" t="str">
        <f t="shared" si="257"/>
        <v/>
      </c>
      <c r="Q340" s="542" t="str">
        <f>IF(IF(TRIM(P340)="",FALSE,OR($P340&lt;Довідники!$J$8,$P340&gt;Довідники!$K$8)),"!","")</f>
        <v/>
      </c>
      <c r="R340" s="172"/>
      <c r="S340" s="169"/>
      <c r="T340" s="169"/>
      <c r="U340" s="549">
        <f t="shared" si="229"/>
        <v>0</v>
      </c>
      <c r="V340" s="539"/>
      <c r="W340" s="175"/>
      <c r="X340" s="176"/>
      <c r="Y340" s="172"/>
      <c r="Z340" s="169"/>
      <c r="AA340" s="169"/>
      <c r="AB340" s="549">
        <f t="shared" si="230"/>
        <v>0</v>
      </c>
      <c r="AC340" s="539"/>
      <c r="AD340" s="175"/>
      <c r="AE340" s="176"/>
      <c r="AF340" s="172"/>
      <c r="AG340" s="169"/>
      <c r="AH340" s="169"/>
      <c r="AI340" s="549">
        <f t="shared" si="231"/>
        <v>0</v>
      </c>
      <c r="AJ340" s="539"/>
      <c r="AK340" s="175"/>
      <c r="AL340" s="176"/>
      <c r="AM340" s="172"/>
      <c r="AN340" s="169"/>
      <c r="AO340" s="169"/>
      <c r="AP340" s="549">
        <f t="shared" si="232"/>
        <v>0</v>
      </c>
      <c r="AQ340" s="539"/>
      <c r="AR340" s="175"/>
      <c r="AS340" s="176"/>
      <c r="AT340" s="172"/>
      <c r="AU340" s="169"/>
      <c r="AV340" s="169"/>
      <c r="AW340" s="549">
        <f t="shared" si="233"/>
        <v>0</v>
      </c>
      <c r="AX340" s="539"/>
      <c r="AY340" s="175"/>
      <c r="AZ340" s="176"/>
      <c r="BA340" s="172"/>
      <c r="BB340" s="169"/>
      <c r="BC340" s="169"/>
      <c r="BD340" s="549">
        <f t="shared" si="234"/>
        <v>0</v>
      </c>
      <c r="BE340" s="539"/>
      <c r="BF340" s="175"/>
      <c r="BG340" s="176"/>
      <c r="BH340" s="172"/>
      <c r="BI340" s="169"/>
      <c r="BJ340" s="169"/>
      <c r="BK340" s="549">
        <f t="shared" si="235"/>
        <v>0</v>
      </c>
      <c r="BL340" s="539"/>
      <c r="BM340" s="175"/>
      <c r="BN340" s="176"/>
      <c r="BO340" s="172"/>
      <c r="BP340" s="169"/>
      <c r="BQ340" s="169"/>
      <c r="BR340" s="549">
        <f t="shared" si="236"/>
        <v>0</v>
      </c>
      <c r="BS340" s="539"/>
      <c r="BT340" s="175"/>
      <c r="BU340" s="176"/>
      <c r="BV340" s="172"/>
      <c r="BW340" s="169"/>
      <c r="BX340" s="169"/>
      <c r="BY340" s="549">
        <f t="shared" si="237"/>
        <v>0</v>
      </c>
      <c r="BZ340" s="539"/>
      <c r="CA340" s="175"/>
      <c r="CB340" s="176"/>
      <c r="CC340" s="172"/>
      <c r="CD340" s="169"/>
      <c r="CE340" s="169"/>
      <c r="CF340" s="549">
        <f t="shared" si="238"/>
        <v>0</v>
      </c>
      <c r="CG340" s="539"/>
      <c r="CH340" s="175"/>
      <c r="CI340" s="176"/>
      <c r="CJ340" s="172"/>
      <c r="CK340" s="169"/>
      <c r="CL340" s="169"/>
      <c r="CM340" s="549">
        <f t="shared" si="239"/>
        <v>0</v>
      </c>
      <c r="CN340" s="539"/>
      <c r="CO340" s="175"/>
      <c r="CP340" s="176"/>
      <c r="CQ340" s="172"/>
      <c r="CR340" s="169"/>
      <c r="CS340" s="169"/>
      <c r="CT340" s="549">
        <f t="shared" si="240"/>
        <v>0</v>
      </c>
      <c r="CU340" s="539"/>
      <c r="CV340" s="175"/>
      <c r="CW340" s="176"/>
      <c r="CX340" s="361"/>
      <c r="CY340" s="108"/>
      <c r="CZ340" s="108"/>
      <c r="DA340" s="549">
        <f t="shared" si="241"/>
        <v>0</v>
      </c>
      <c r="DB340" s="539"/>
      <c r="DC340" s="439"/>
      <c r="DD340" s="439"/>
      <c r="DE340" s="108"/>
      <c r="DF340" s="108"/>
      <c r="DG340" s="108"/>
      <c r="DH340" s="549">
        <f t="shared" si="242"/>
        <v>0</v>
      </c>
      <c r="DI340" s="539"/>
      <c r="DJ340" s="439"/>
      <c r="DK340" s="440"/>
      <c r="DL340" s="555">
        <f t="shared" ca="1" si="226"/>
        <v>0</v>
      </c>
      <c r="DM340" s="539">
        <f>DN340*Довідники!$H$2</f>
        <v>0</v>
      </c>
      <c r="DN340" s="549">
        <f t="shared" si="244"/>
        <v>0</v>
      </c>
      <c r="DO340" s="541" t="str">
        <f t="shared" si="243"/>
        <v xml:space="preserve"> </v>
      </c>
      <c r="DP340" s="556" t="str">
        <f>IF(OR(DO340&lt;Довідники!$J$3, DO340&gt;Довідники!$K$3), "!", "")</f>
        <v>!</v>
      </c>
      <c r="DQ340" s="557"/>
      <c r="DR340" s="558" t="str">
        <f t="shared" si="245"/>
        <v/>
      </c>
      <c r="DS340" s="528"/>
      <c r="DT340" s="555"/>
      <c r="DU340" s="539"/>
      <c r="DV340" s="539"/>
      <c r="DW340" s="540"/>
      <c r="DX340" s="557"/>
      <c r="DY340" s="568"/>
      <c r="DZ340" s="569"/>
      <c r="EA340" s="570"/>
      <c r="EB340" s="179"/>
      <c r="EC340" s="452"/>
      <c r="ED340" s="219" t="e">
        <f t="shared" ca="1" si="246"/>
        <v>#NAME?</v>
      </c>
      <c r="EE340" s="219" t="e">
        <f t="shared" ca="1" si="247"/>
        <v>#NAME?</v>
      </c>
      <c r="EF340" s="219" t="e">
        <f t="shared" ca="1" si="248"/>
        <v>#NAME?</v>
      </c>
      <c r="EG340" s="219" t="e">
        <f t="shared" ca="1" si="249"/>
        <v>#NAME?</v>
      </c>
      <c r="EH340" s="219" t="e">
        <f t="shared" ca="1" si="250"/>
        <v>#NAME?</v>
      </c>
      <c r="EI340" s="219" t="e">
        <f t="shared" ca="1" si="251"/>
        <v>#NAME?</v>
      </c>
      <c r="EJ340" s="219" t="e">
        <f t="shared" ca="1" si="252"/>
        <v>#NAME?</v>
      </c>
      <c r="EL340" s="91" t="str">
        <f t="shared" ca="1" si="227"/>
        <v/>
      </c>
      <c r="EM340" s="91" t="str">
        <f t="shared" si="258"/>
        <v/>
      </c>
      <c r="EN340" s="91" t="str" cm="1">
        <f t="array" ref="EN340">IF(OR(SUM(ISTEXT(R340:T340)*1,ISNUMBER(W340:X340)*1)&gt;0,SUM(ISTEXT(Y340:AA340)*1,ISNUMBER(AD340:AE340)*1)&gt;0,SUM(ISTEXT(AF340:AH340)*1,ISNUMBER(AK340:AL340)*1)&gt;0,SUM(ISTEXT(AM340:AO340)*1,ISNUMBER(AR340:AS340)*1)&gt;0,SUM(ISTEXT(AT340:AV340)*1,ISNUMBER(AY340:AZ340)*1)&gt;0,SUM(ISTEXT(BA340:BC340)*1,ISNUMBER(BF340:BG340)*1)&gt;0,SUM(ISTEXT(BH340:BJ340)*1,ISNUMBER(BM340:BN340)*1)&gt;0,SUM(ISTEXT(BO340:BQ340)*1,ISNUMBER(BT340:BU340)*1)&gt;0,SUM(ISTEXT(BV340:BX340)*1,ISNUMBER(CA340:CB340)*1)&gt;0,SUM(ISTEXT(CC340:CE340)*1,ISNUMBER(CH340:CI340)*1)&gt;0,SUM(ISTEXT(CJ340:CL340)*1,ISNUMBER(CO340:CP340)*1)&gt;0,SUM(ISTEXT(CQ340:CS340)*1,ISNUMBER(CV340:CW340)*1)&gt;0),"!","")</f>
        <v/>
      </c>
      <c r="EO340" s="91" t="e">
        <f t="shared" ca="1" si="259"/>
        <v>#NAME?</v>
      </c>
      <c r="EP340" s="74" t="e">
        <f t="shared" ca="1" si="260"/>
        <v>#NAME?</v>
      </c>
    </row>
    <row r="341" spans="1:146" x14ac:dyDescent="0.2">
      <c r="A341" s="528" t="e">
        <f ca="1">IF(AND(TRIM($B341&lt;&gt;""),$E341&lt;&gt;"",$EP341=""),MAX($A$318:A340)+1,"")</f>
        <v>#NAME?</v>
      </c>
      <c r="B341" s="312"/>
      <c r="C341" s="531" t="str">
        <f>IF(ISBLANK(D341)=FALSE,VLOOKUP(D341,Довідники!$B$2:$C$45,2,FALSE),"")</f>
        <v/>
      </c>
      <c r="D341" s="410"/>
      <c r="E341" s="313"/>
      <c r="F341" s="538" t="str">
        <f>_xlfn.CONCAT(IF($X341=Довідники!$E$4,$R$4&amp;",",""),IF($AE341=Довідники!$E$4,$Y$4&amp;",",""),IF($AL341=Довідники!$E$4,$AF$4&amp;",",""),IF($AS341=Довідники!$E$4,$AM$4&amp;",",""),IF($AZ341=Довідники!$E$4,$AT$4&amp;",",""),IF($BG341=Довідники!$E$4,$BA$4&amp;",",""),IF($BN341=Довідники!$E$4,$BH$4&amp;",",""),IF($BU341=Довідники!$E$4,$BO$4&amp;",",""),IF($CB341=Довідники!$E$4,$BV$4&amp;",",""),IF($CI341=Довідники!$E$4,$CC$4&amp;",",""),IF($CP341=Довідники!$E$4,$CJ$4&amp;",",""),IF($CW341=Довідники!$E$4,$CQ$4&amp;",",""),IF($DD341=Довідники!$E$4,$CX$4&amp;",",""),IF($DK341=Довідники!$E$4,$DE$4&amp;",",""))</f>
        <v/>
      </c>
      <c r="G341" s="538" t="str">
        <f>_xlfn.CONCAT(IF($X341=Довідники!$E$3,$R$4&amp;",",""),IF($X341=Довідники!$E$5,$R$4&amp;"*,",""),IF($AE341=Довідники!$E$3,$Y$4&amp;",",""),IF($AE341=Довідники!$E$5,$Y$4&amp;"*,",""),IF($AL341=Довідники!$E$3,$AF$4&amp;",",""),IF($AL341=Довідники!$E$5,$AF$4&amp;"*,",""),IF($AS341=Довідники!$E$3,$AM$4&amp;",",""),IF($AS341=Довідники!$E$5,$AM$4&amp;"*,",""),IF($AZ341=Довідники!$E$3,$AT$4&amp;",",""),IF($AZ341=Довідники!$E$5,$AT$4&amp;"*,",""),IF($BG341=Довідники!$E$3,$BA$4&amp;",",""),IF($BG341=Довідники!$E$5,$BA$4&amp;"*,",""),IF($BN341=Довідники!$E$3,$BH$4&amp;",",""),IF($BN341=Довідники!$E$5,$BH$4&amp;"*,",""),IF($BU341=Довідники!$E$3,$BO$4&amp;",",""),IF($BU341=Довідники!$E$5,$BO$4&amp;"*,",""),IF($CB341=Довідники!$E$3,$BV$4&amp;",",""),IF($CB341=Довідники!$E$5,$BV$4&amp;"*,",""),IF($CI341=Довідники!$E$3,$CC$4&amp;",",""),IF($CI341=Довідники!$E$5,$CC$4&amp;"*,",""),IF($CP341=Довідники!$E$3,$CJ$4&amp;",",""),IF($CP341=Довідники!$E$5,$CJ$4&amp;"*,",""),IF($CW341=Довідники!$E$3,$CQ$4&amp;",",""),IF($CW341=Довідники!$E$5,$CQ$4&amp;"*,",""),IF($DD341=Довідники!$E$3,$CX$4&amp;",",""),IF($DD341=Довідники!$E$5,$CX$4&amp;"*,",""),IF($DK341=Довідники!$E$3,$DE$4&amp;",",""),IF($DK341=Довідники!$E$5,$DE$4&amp;"*,",""))</f>
        <v/>
      </c>
      <c r="H341" s="538" t="str">
        <f>_xlfn.CONCAT(IF($W341=Довідники!$N$4,$R$4&amp;",",""),IF($AD341=Довідники!$N$4,$Y$4&amp;",",""),IF($AK341=Довідники!$N$4,$AF$4&amp;",",""),IF($AR341=Довідники!$N$4,$AM$4&amp;",",""),IF($AY341=Довідники!$N$4,$AT$4&amp;",",""),IF($BF341=Довідники!$N$4,$BA$4&amp;",",""),IF($BM341=Довідники!$N$4,$BH$4&amp;",",""),IF($BT341=Довідники!$N$4,$BO$4&amp;",",""),IF($CA341=Довідники!$N$4,$BV$4&amp;",",""),IF($CH341=Довідники!$N$4,$CC$4&amp;",",""),IF($CO341=Довідники!$N$4,$CJ$4&amp;",",""),IF($CV341=Довідники!$N$4,$CQ$4&amp;",",""),IF($DC341=Довідники!$N$4,$CX$4&amp;",",""),IF($DJ341=Довідники!$N$4,$DE$4&amp;",",""))</f>
        <v/>
      </c>
      <c r="I341" s="538" t="str">
        <f>_xlfn.CONCAT(IF($W341=Довідники!$N$3,$R$4&amp;",",""),IF($AD341=Довідники!$N$3,$Y$4&amp;",",""),IF($AK341=Довідники!$N$3,$AF$4&amp;",",""),IF($AR341=Довідники!$N$3,$AM$4&amp;",",""),IF($AY341=Довідники!$N$3,$AT$4&amp;",",""),IF($BF341=Довідники!$N$3,$BA$4&amp;",",""),IF($BM341=Довідники!$N$3,$BH$4&amp;",",""),IF($BT341=Довідники!$N$3,$BO$4&amp;",",""),IF($CA341=Довідники!$N$3,$BV$4&amp;",",""),IF($CH341=Довідники!$N$3,$CC$4&amp;",",""),IF($CO341=Довідники!$N$3,$CJ$4&amp;",",""),IF($CV341=Довідники!$N$3,$CQ$4&amp;",",""),IF($DC341=Довідники!$N$3,$CX$4&amp;",",""),IF($DJ341=Довідники!$N$3,$DE$4&amp;",",""))</f>
        <v/>
      </c>
      <c r="J341" s="538"/>
      <c r="K341" s="538"/>
      <c r="L341" s="538">
        <f t="shared" ca="1" si="253"/>
        <v>0</v>
      </c>
      <c r="M341" s="539">
        <f t="shared" ca="1" si="254"/>
        <v>0</v>
      </c>
      <c r="N341" s="539">
        <f t="shared" ca="1" si="255"/>
        <v>0</v>
      </c>
      <c r="O341" s="540">
        <f t="shared" ca="1" si="256"/>
        <v>0</v>
      </c>
      <c r="P341" s="541" t="str">
        <f t="shared" si="257"/>
        <v/>
      </c>
      <c r="Q341" s="542" t="str">
        <f>IF(IF(TRIM(P341)="",FALSE,OR($P341&lt;Довідники!$J$8,$P341&gt;Довідники!$K$8)),"!","")</f>
        <v/>
      </c>
      <c r="R341" s="172"/>
      <c r="S341" s="169"/>
      <c r="T341" s="169"/>
      <c r="U341" s="549">
        <f t="shared" si="229"/>
        <v>0</v>
      </c>
      <c r="V341" s="539"/>
      <c r="W341" s="175"/>
      <c r="X341" s="176"/>
      <c r="Y341" s="172"/>
      <c r="Z341" s="169"/>
      <c r="AA341" s="169"/>
      <c r="AB341" s="549">
        <f t="shared" si="230"/>
        <v>0</v>
      </c>
      <c r="AC341" s="539"/>
      <c r="AD341" s="175"/>
      <c r="AE341" s="176"/>
      <c r="AF341" s="172"/>
      <c r="AG341" s="169"/>
      <c r="AH341" s="169"/>
      <c r="AI341" s="549">
        <f t="shared" si="231"/>
        <v>0</v>
      </c>
      <c r="AJ341" s="539"/>
      <c r="AK341" s="175"/>
      <c r="AL341" s="176"/>
      <c r="AM341" s="172"/>
      <c r="AN341" s="169"/>
      <c r="AO341" s="169"/>
      <c r="AP341" s="549">
        <f t="shared" si="232"/>
        <v>0</v>
      </c>
      <c r="AQ341" s="539"/>
      <c r="AR341" s="175"/>
      <c r="AS341" s="176"/>
      <c r="AT341" s="172"/>
      <c r="AU341" s="169"/>
      <c r="AV341" s="169"/>
      <c r="AW341" s="549">
        <f t="shared" si="233"/>
        <v>0</v>
      </c>
      <c r="AX341" s="539"/>
      <c r="AY341" s="175"/>
      <c r="AZ341" s="176"/>
      <c r="BA341" s="172"/>
      <c r="BB341" s="169"/>
      <c r="BC341" s="169"/>
      <c r="BD341" s="549">
        <f t="shared" si="234"/>
        <v>0</v>
      </c>
      <c r="BE341" s="539"/>
      <c r="BF341" s="175"/>
      <c r="BG341" s="176"/>
      <c r="BH341" s="172"/>
      <c r="BI341" s="169"/>
      <c r="BJ341" s="169"/>
      <c r="BK341" s="549">
        <f t="shared" si="235"/>
        <v>0</v>
      </c>
      <c r="BL341" s="539"/>
      <c r="BM341" s="175"/>
      <c r="BN341" s="176"/>
      <c r="BO341" s="172"/>
      <c r="BP341" s="169"/>
      <c r="BQ341" s="169"/>
      <c r="BR341" s="549">
        <f t="shared" si="236"/>
        <v>0</v>
      </c>
      <c r="BS341" s="539"/>
      <c r="BT341" s="175"/>
      <c r="BU341" s="176"/>
      <c r="BV341" s="172"/>
      <c r="BW341" s="169"/>
      <c r="BX341" s="169"/>
      <c r="BY341" s="549">
        <f t="shared" si="237"/>
        <v>0</v>
      </c>
      <c r="BZ341" s="539"/>
      <c r="CA341" s="175"/>
      <c r="CB341" s="176"/>
      <c r="CC341" s="172"/>
      <c r="CD341" s="169"/>
      <c r="CE341" s="169"/>
      <c r="CF341" s="549">
        <f t="shared" si="238"/>
        <v>0</v>
      </c>
      <c r="CG341" s="539"/>
      <c r="CH341" s="175"/>
      <c r="CI341" s="176"/>
      <c r="CJ341" s="172"/>
      <c r="CK341" s="169"/>
      <c r="CL341" s="169"/>
      <c r="CM341" s="549">
        <f t="shared" si="239"/>
        <v>0</v>
      </c>
      <c r="CN341" s="539"/>
      <c r="CO341" s="175"/>
      <c r="CP341" s="176"/>
      <c r="CQ341" s="172"/>
      <c r="CR341" s="169"/>
      <c r="CS341" s="169"/>
      <c r="CT341" s="549">
        <f t="shared" si="240"/>
        <v>0</v>
      </c>
      <c r="CU341" s="539"/>
      <c r="CV341" s="175"/>
      <c r="CW341" s="176"/>
      <c r="CX341" s="361"/>
      <c r="CY341" s="108"/>
      <c r="CZ341" s="108"/>
      <c r="DA341" s="549">
        <f t="shared" si="241"/>
        <v>0</v>
      </c>
      <c r="DB341" s="539"/>
      <c r="DC341" s="439"/>
      <c r="DD341" s="439"/>
      <c r="DE341" s="108"/>
      <c r="DF341" s="108"/>
      <c r="DG341" s="108"/>
      <c r="DH341" s="549">
        <f t="shared" si="242"/>
        <v>0</v>
      </c>
      <c r="DI341" s="539"/>
      <c r="DJ341" s="439"/>
      <c r="DK341" s="440"/>
      <c r="DL341" s="555">
        <f t="shared" ca="1" si="226"/>
        <v>0</v>
      </c>
      <c r="DM341" s="539">
        <f>DN341*Довідники!$H$2</f>
        <v>0</v>
      </c>
      <c r="DN341" s="549">
        <f t="shared" si="244"/>
        <v>0</v>
      </c>
      <c r="DO341" s="541" t="str">
        <f t="shared" si="243"/>
        <v xml:space="preserve"> </v>
      </c>
      <c r="DP341" s="556" t="str">
        <f>IF(OR(DO341&lt;Довідники!$J$3, DO341&gt;Довідники!$K$3), "!", "")</f>
        <v>!</v>
      </c>
      <c r="DQ341" s="557"/>
      <c r="DR341" s="558" t="str">
        <f t="shared" si="245"/>
        <v/>
      </c>
      <c r="DS341" s="528"/>
      <c r="DT341" s="555"/>
      <c r="DU341" s="539"/>
      <c r="DV341" s="539"/>
      <c r="DW341" s="540"/>
      <c r="DX341" s="557"/>
      <c r="DY341" s="568"/>
      <c r="DZ341" s="569"/>
      <c r="EA341" s="570"/>
      <c r="EB341" s="179"/>
      <c r="EC341" s="452"/>
      <c r="ED341" s="219" t="e">
        <f t="shared" ca="1" si="246"/>
        <v>#NAME?</v>
      </c>
      <c r="EE341" s="219" t="e">
        <f t="shared" ca="1" si="247"/>
        <v>#NAME?</v>
      </c>
      <c r="EF341" s="219" t="e">
        <f t="shared" ca="1" si="248"/>
        <v>#NAME?</v>
      </c>
      <c r="EG341" s="219" t="e">
        <f t="shared" ca="1" si="249"/>
        <v>#NAME?</v>
      </c>
      <c r="EH341" s="219" t="e">
        <f t="shared" ca="1" si="250"/>
        <v>#NAME?</v>
      </c>
      <c r="EI341" s="219" t="e">
        <f t="shared" ca="1" si="251"/>
        <v>#NAME?</v>
      </c>
      <c r="EJ341" s="219" t="e">
        <f t="shared" ca="1" si="252"/>
        <v>#NAME?</v>
      </c>
      <c r="EL341" s="91" t="str">
        <f t="shared" ca="1" si="227"/>
        <v/>
      </c>
      <c r="EM341" s="91" t="str">
        <f t="shared" si="258"/>
        <v/>
      </c>
      <c r="EN341" s="91" t="str" cm="1">
        <f t="array" ref="EN341">IF(OR(SUM(ISTEXT(R341:T341)*1,ISNUMBER(W341:X341)*1)&gt;0,SUM(ISTEXT(Y341:AA341)*1,ISNUMBER(AD341:AE341)*1)&gt;0,SUM(ISTEXT(AF341:AH341)*1,ISNUMBER(AK341:AL341)*1)&gt;0,SUM(ISTEXT(AM341:AO341)*1,ISNUMBER(AR341:AS341)*1)&gt;0,SUM(ISTEXT(AT341:AV341)*1,ISNUMBER(AY341:AZ341)*1)&gt;0,SUM(ISTEXT(BA341:BC341)*1,ISNUMBER(BF341:BG341)*1)&gt;0,SUM(ISTEXT(BH341:BJ341)*1,ISNUMBER(BM341:BN341)*1)&gt;0,SUM(ISTEXT(BO341:BQ341)*1,ISNUMBER(BT341:BU341)*1)&gt;0,SUM(ISTEXT(BV341:BX341)*1,ISNUMBER(CA341:CB341)*1)&gt;0,SUM(ISTEXT(CC341:CE341)*1,ISNUMBER(CH341:CI341)*1)&gt;0,SUM(ISTEXT(CJ341:CL341)*1,ISNUMBER(CO341:CP341)*1)&gt;0,SUM(ISTEXT(CQ341:CS341)*1,ISNUMBER(CV341:CW341)*1)&gt;0),"!","")</f>
        <v/>
      </c>
      <c r="EO341" s="91" t="e">
        <f t="shared" ca="1" si="259"/>
        <v>#NAME?</v>
      </c>
      <c r="EP341" s="74" t="e">
        <f t="shared" ca="1" si="260"/>
        <v>#NAME?</v>
      </c>
    </row>
    <row r="342" spans="1:146" x14ac:dyDescent="0.2">
      <c r="A342" s="528" t="e">
        <f ca="1">IF(AND(TRIM($B342&lt;&gt;""),$E342&lt;&gt;"",$EP342=""),MAX($A$318:A341)+1,"")</f>
        <v>#NAME?</v>
      </c>
      <c r="B342" s="312"/>
      <c r="C342" s="531" t="str">
        <f>IF(ISBLANK(D342)=FALSE,VLOOKUP(D342,Довідники!$B$2:$C$45,2,FALSE),"")</f>
        <v/>
      </c>
      <c r="D342" s="410"/>
      <c r="E342" s="313"/>
      <c r="F342" s="538" t="str">
        <f>_xlfn.CONCAT(IF($X342=Довідники!$E$4,$R$4&amp;",",""),IF($AE342=Довідники!$E$4,$Y$4&amp;",",""),IF($AL342=Довідники!$E$4,$AF$4&amp;",",""),IF($AS342=Довідники!$E$4,$AM$4&amp;",",""),IF($AZ342=Довідники!$E$4,$AT$4&amp;",",""),IF($BG342=Довідники!$E$4,$BA$4&amp;",",""),IF($BN342=Довідники!$E$4,$BH$4&amp;",",""),IF($BU342=Довідники!$E$4,$BO$4&amp;",",""),IF($CB342=Довідники!$E$4,$BV$4&amp;",",""),IF($CI342=Довідники!$E$4,$CC$4&amp;",",""),IF($CP342=Довідники!$E$4,$CJ$4&amp;",",""),IF($CW342=Довідники!$E$4,$CQ$4&amp;",",""),IF($DD342=Довідники!$E$4,$CX$4&amp;",",""),IF($DK342=Довідники!$E$4,$DE$4&amp;",",""))</f>
        <v/>
      </c>
      <c r="G342" s="538" t="str">
        <f>_xlfn.CONCAT(IF($X342=Довідники!$E$3,$R$4&amp;",",""),IF($X342=Довідники!$E$5,$R$4&amp;"*,",""),IF($AE342=Довідники!$E$3,$Y$4&amp;",",""),IF($AE342=Довідники!$E$5,$Y$4&amp;"*,",""),IF($AL342=Довідники!$E$3,$AF$4&amp;",",""),IF($AL342=Довідники!$E$5,$AF$4&amp;"*,",""),IF($AS342=Довідники!$E$3,$AM$4&amp;",",""),IF($AS342=Довідники!$E$5,$AM$4&amp;"*,",""),IF($AZ342=Довідники!$E$3,$AT$4&amp;",",""),IF($AZ342=Довідники!$E$5,$AT$4&amp;"*,",""),IF($BG342=Довідники!$E$3,$BA$4&amp;",",""),IF($BG342=Довідники!$E$5,$BA$4&amp;"*,",""),IF($BN342=Довідники!$E$3,$BH$4&amp;",",""),IF($BN342=Довідники!$E$5,$BH$4&amp;"*,",""),IF($BU342=Довідники!$E$3,$BO$4&amp;",",""),IF($BU342=Довідники!$E$5,$BO$4&amp;"*,",""),IF($CB342=Довідники!$E$3,$BV$4&amp;",",""),IF($CB342=Довідники!$E$5,$BV$4&amp;"*,",""),IF($CI342=Довідники!$E$3,$CC$4&amp;",",""),IF($CI342=Довідники!$E$5,$CC$4&amp;"*,",""),IF($CP342=Довідники!$E$3,$CJ$4&amp;",",""),IF($CP342=Довідники!$E$5,$CJ$4&amp;"*,",""),IF($CW342=Довідники!$E$3,$CQ$4&amp;",",""),IF($CW342=Довідники!$E$5,$CQ$4&amp;"*,",""),IF($DD342=Довідники!$E$3,$CX$4&amp;",",""),IF($DD342=Довідники!$E$5,$CX$4&amp;"*,",""),IF($DK342=Довідники!$E$3,$DE$4&amp;",",""),IF($DK342=Довідники!$E$5,$DE$4&amp;"*,",""))</f>
        <v/>
      </c>
      <c r="H342" s="538" t="str">
        <f>_xlfn.CONCAT(IF($W342=Довідники!$N$4,$R$4&amp;",",""),IF($AD342=Довідники!$N$4,$Y$4&amp;",",""),IF($AK342=Довідники!$N$4,$AF$4&amp;",",""),IF($AR342=Довідники!$N$4,$AM$4&amp;",",""),IF($AY342=Довідники!$N$4,$AT$4&amp;",",""),IF($BF342=Довідники!$N$4,$BA$4&amp;",",""),IF($BM342=Довідники!$N$4,$BH$4&amp;",",""),IF($BT342=Довідники!$N$4,$BO$4&amp;",",""),IF($CA342=Довідники!$N$4,$BV$4&amp;",",""),IF($CH342=Довідники!$N$4,$CC$4&amp;",",""),IF($CO342=Довідники!$N$4,$CJ$4&amp;",",""),IF($CV342=Довідники!$N$4,$CQ$4&amp;",",""),IF($DC342=Довідники!$N$4,$CX$4&amp;",",""),IF($DJ342=Довідники!$N$4,$DE$4&amp;",",""))</f>
        <v/>
      </c>
      <c r="I342" s="538" t="str">
        <f>_xlfn.CONCAT(IF($W342=Довідники!$N$3,$R$4&amp;",",""),IF($AD342=Довідники!$N$3,$Y$4&amp;",",""),IF($AK342=Довідники!$N$3,$AF$4&amp;",",""),IF($AR342=Довідники!$N$3,$AM$4&amp;",",""),IF($AY342=Довідники!$N$3,$AT$4&amp;",",""),IF($BF342=Довідники!$N$3,$BA$4&amp;",",""),IF($BM342=Довідники!$N$3,$BH$4&amp;",",""),IF($BT342=Довідники!$N$3,$BO$4&amp;",",""),IF($CA342=Довідники!$N$3,$BV$4&amp;",",""),IF($CH342=Довідники!$N$3,$CC$4&amp;",",""),IF($CO342=Довідники!$N$3,$CJ$4&amp;",",""),IF($CV342=Довідники!$N$3,$CQ$4&amp;",",""),IF($DC342=Довідники!$N$3,$CX$4&amp;",",""),IF($DJ342=Довідники!$N$3,$DE$4&amp;",",""))</f>
        <v/>
      </c>
      <c r="J342" s="538"/>
      <c r="K342" s="538"/>
      <c r="L342" s="538">
        <f t="shared" ca="1" si="253"/>
        <v>0</v>
      </c>
      <c r="M342" s="539">
        <f t="shared" ca="1" si="254"/>
        <v>0</v>
      </c>
      <c r="N342" s="539">
        <f t="shared" ca="1" si="255"/>
        <v>0</v>
      </c>
      <c r="O342" s="540">
        <f t="shared" ca="1" si="256"/>
        <v>0</v>
      </c>
      <c r="P342" s="541" t="str">
        <f t="shared" si="257"/>
        <v/>
      </c>
      <c r="Q342" s="542" t="str">
        <f>IF(IF(TRIM(P342)="",FALSE,OR($P342&lt;Довідники!$J$8,$P342&gt;Довідники!$K$8)),"!","")</f>
        <v/>
      </c>
      <c r="R342" s="172"/>
      <c r="S342" s="169"/>
      <c r="T342" s="169"/>
      <c r="U342" s="549">
        <f t="shared" si="229"/>
        <v>0</v>
      </c>
      <c r="V342" s="539"/>
      <c r="W342" s="175"/>
      <c r="X342" s="176"/>
      <c r="Y342" s="172"/>
      <c r="Z342" s="169"/>
      <c r="AA342" s="169"/>
      <c r="AB342" s="549">
        <f t="shared" si="230"/>
        <v>0</v>
      </c>
      <c r="AC342" s="539"/>
      <c r="AD342" s="175"/>
      <c r="AE342" s="176"/>
      <c r="AF342" s="172"/>
      <c r="AG342" s="169"/>
      <c r="AH342" s="169"/>
      <c r="AI342" s="549">
        <f t="shared" si="231"/>
        <v>0</v>
      </c>
      <c r="AJ342" s="539"/>
      <c r="AK342" s="175"/>
      <c r="AL342" s="176"/>
      <c r="AM342" s="172"/>
      <c r="AN342" s="169"/>
      <c r="AO342" s="169"/>
      <c r="AP342" s="549">
        <f t="shared" si="232"/>
        <v>0</v>
      </c>
      <c r="AQ342" s="539"/>
      <c r="AR342" s="175"/>
      <c r="AS342" s="176"/>
      <c r="AT342" s="172"/>
      <c r="AU342" s="169"/>
      <c r="AV342" s="169"/>
      <c r="AW342" s="549">
        <f t="shared" si="233"/>
        <v>0</v>
      </c>
      <c r="AX342" s="539"/>
      <c r="AY342" s="175"/>
      <c r="AZ342" s="176"/>
      <c r="BA342" s="172"/>
      <c r="BB342" s="169"/>
      <c r="BC342" s="169"/>
      <c r="BD342" s="549">
        <f t="shared" si="234"/>
        <v>0</v>
      </c>
      <c r="BE342" s="539"/>
      <c r="BF342" s="175"/>
      <c r="BG342" s="176"/>
      <c r="BH342" s="172"/>
      <c r="BI342" s="169"/>
      <c r="BJ342" s="169"/>
      <c r="BK342" s="549">
        <f t="shared" si="235"/>
        <v>0</v>
      </c>
      <c r="BL342" s="539"/>
      <c r="BM342" s="175"/>
      <c r="BN342" s="176"/>
      <c r="BO342" s="172"/>
      <c r="BP342" s="169"/>
      <c r="BQ342" s="169"/>
      <c r="BR342" s="549">
        <f t="shared" si="236"/>
        <v>0</v>
      </c>
      <c r="BS342" s="539"/>
      <c r="BT342" s="175"/>
      <c r="BU342" s="176"/>
      <c r="BV342" s="172"/>
      <c r="BW342" s="169"/>
      <c r="BX342" s="169"/>
      <c r="BY342" s="549">
        <f t="shared" si="237"/>
        <v>0</v>
      </c>
      <c r="BZ342" s="539"/>
      <c r="CA342" s="175"/>
      <c r="CB342" s="176"/>
      <c r="CC342" s="172"/>
      <c r="CD342" s="169"/>
      <c r="CE342" s="169"/>
      <c r="CF342" s="549">
        <f t="shared" si="238"/>
        <v>0</v>
      </c>
      <c r="CG342" s="539"/>
      <c r="CH342" s="175"/>
      <c r="CI342" s="176"/>
      <c r="CJ342" s="172"/>
      <c r="CK342" s="169"/>
      <c r="CL342" s="169"/>
      <c r="CM342" s="549">
        <f t="shared" si="239"/>
        <v>0</v>
      </c>
      <c r="CN342" s="539"/>
      <c r="CO342" s="175"/>
      <c r="CP342" s="176"/>
      <c r="CQ342" s="172"/>
      <c r="CR342" s="169"/>
      <c r="CS342" s="169"/>
      <c r="CT342" s="549">
        <f t="shared" si="240"/>
        <v>0</v>
      </c>
      <c r="CU342" s="539"/>
      <c r="CV342" s="175"/>
      <c r="CW342" s="176"/>
      <c r="CX342" s="361"/>
      <c r="CY342" s="108"/>
      <c r="CZ342" s="108"/>
      <c r="DA342" s="549">
        <f t="shared" si="241"/>
        <v>0</v>
      </c>
      <c r="DB342" s="539"/>
      <c r="DC342" s="439"/>
      <c r="DD342" s="439"/>
      <c r="DE342" s="108"/>
      <c r="DF342" s="108"/>
      <c r="DG342" s="108"/>
      <c r="DH342" s="549">
        <f t="shared" si="242"/>
        <v>0</v>
      </c>
      <c r="DI342" s="539"/>
      <c r="DJ342" s="439"/>
      <c r="DK342" s="440"/>
      <c r="DL342" s="555">
        <f t="shared" ca="1" si="226"/>
        <v>0</v>
      </c>
      <c r="DM342" s="539">
        <f>DN342*Довідники!$H$2</f>
        <v>0</v>
      </c>
      <c r="DN342" s="549">
        <f t="shared" si="244"/>
        <v>0</v>
      </c>
      <c r="DO342" s="541" t="str">
        <f t="shared" si="243"/>
        <v xml:space="preserve"> </v>
      </c>
      <c r="DP342" s="556" t="str">
        <f>IF(OR(DO342&lt;Довідники!$J$3, DO342&gt;Довідники!$K$3), "!", "")</f>
        <v>!</v>
      </c>
      <c r="DQ342" s="557"/>
      <c r="DR342" s="558" t="str">
        <f t="shared" si="245"/>
        <v/>
      </c>
      <c r="DS342" s="528"/>
      <c r="DT342" s="555"/>
      <c r="DU342" s="539"/>
      <c r="DV342" s="539"/>
      <c r="DW342" s="540"/>
      <c r="DX342" s="557"/>
      <c r="DY342" s="568"/>
      <c r="DZ342" s="569"/>
      <c r="EA342" s="570"/>
      <c r="EB342" s="179"/>
      <c r="EC342" s="452"/>
      <c r="ED342" s="219" t="e">
        <f t="shared" ca="1" si="246"/>
        <v>#NAME?</v>
      </c>
      <c r="EE342" s="219" t="e">
        <f t="shared" ca="1" si="247"/>
        <v>#NAME?</v>
      </c>
      <c r="EF342" s="219" t="e">
        <f t="shared" ca="1" si="248"/>
        <v>#NAME?</v>
      </c>
      <c r="EG342" s="219" t="e">
        <f t="shared" ca="1" si="249"/>
        <v>#NAME?</v>
      </c>
      <c r="EH342" s="219" t="e">
        <f t="shared" ca="1" si="250"/>
        <v>#NAME?</v>
      </c>
      <c r="EI342" s="219" t="e">
        <f t="shared" ca="1" si="251"/>
        <v>#NAME?</v>
      </c>
      <c r="EJ342" s="219" t="e">
        <f t="shared" ca="1" si="252"/>
        <v>#NAME?</v>
      </c>
      <c r="EL342" s="91" t="str">
        <f t="shared" ca="1" si="227"/>
        <v/>
      </c>
      <c r="EM342" s="91" t="str">
        <f t="shared" si="258"/>
        <v/>
      </c>
      <c r="EN342" s="91" t="str" cm="1">
        <f t="array" ref="EN342">IF(OR(SUM(ISTEXT(R342:T342)*1,ISNUMBER(W342:X342)*1)&gt;0,SUM(ISTEXT(Y342:AA342)*1,ISNUMBER(AD342:AE342)*1)&gt;0,SUM(ISTEXT(AF342:AH342)*1,ISNUMBER(AK342:AL342)*1)&gt;0,SUM(ISTEXT(AM342:AO342)*1,ISNUMBER(AR342:AS342)*1)&gt;0,SUM(ISTEXT(AT342:AV342)*1,ISNUMBER(AY342:AZ342)*1)&gt;0,SUM(ISTEXT(BA342:BC342)*1,ISNUMBER(BF342:BG342)*1)&gt;0,SUM(ISTEXT(BH342:BJ342)*1,ISNUMBER(BM342:BN342)*1)&gt;0,SUM(ISTEXT(BO342:BQ342)*1,ISNUMBER(BT342:BU342)*1)&gt;0,SUM(ISTEXT(BV342:BX342)*1,ISNUMBER(CA342:CB342)*1)&gt;0,SUM(ISTEXT(CC342:CE342)*1,ISNUMBER(CH342:CI342)*1)&gt;0,SUM(ISTEXT(CJ342:CL342)*1,ISNUMBER(CO342:CP342)*1)&gt;0,SUM(ISTEXT(CQ342:CS342)*1,ISNUMBER(CV342:CW342)*1)&gt;0),"!","")</f>
        <v/>
      </c>
      <c r="EO342" s="91" t="e">
        <f t="shared" ca="1" si="259"/>
        <v>#NAME?</v>
      </c>
      <c r="EP342" s="74" t="e">
        <f t="shared" ca="1" si="260"/>
        <v>#NAME?</v>
      </c>
    </row>
    <row r="343" spans="1:146" x14ac:dyDescent="0.2">
      <c r="A343" s="528" t="e">
        <f ca="1">IF(AND(TRIM($B343&lt;&gt;""),$E343&lt;&gt;"",$EP343=""),MAX($A$318:A342)+1,"")</f>
        <v>#NAME?</v>
      </c>
      <c r="B343" s="312"/>
      <c r="C343" s="531" t="str">
        <f>IF(ISBLANK(D343)=FALSE,VLOOKUP(D343,Довідники!$B$2:$C$45,2,FALSE),"")</f>
        <v/>
      </c>
      <c r="D343" s="410"/>
      <c r="E343" s="313"/>
      <c r="F343" s="538" t="str">
        <f>_xlfn.CONCAT(IF($X343=Довідники!$E$4,$R$4&amp;",",""),IF($AE343=Довідники!$E$4,$Y$4&amp;",",""),IF($AL343=Довідники!$E$4,$AF$4&amp;",",""),IF($AS343=Довідники!$E$4,$AM$4&amp;",",""),IF($AZ343=Довідники!$E$4,$AT$4&amp;",",""),IF($BG343=Довідники!$E$4,$BA$4&amp;",",""),IF($BN343=Довідники!$E$4,$BH$4&amp;",",""),IF($BU343=Довідники!$E$4,$BO$4&amp;",",""),IF($CB343=Довідники!$E$4,$BV$4&amp;",",""),IF($CI343=Довідники!$E$4,$CC$4&amp;",",""),IF($CP343=Довідники!$E$4,$CJ$4&amp;",",""),IF($CW343=Довідники!$E$4,$CQ$4&amp;",",""),IF($DD343=Довідники!$E$4,$CX$4&amp;",",""),IF($DK343=Довідники!$E$4,$DE$4&amp;",",""))</f>
        <v/>
      </c>
      <c r="G343" s="538" t="str">
        <f>_xlfn.CONCAT(IF($X343=Довідники!$E$3,$R$4&amp;",",""),IF($X343=Довідники!$E$5,$R$4&amp;"*,",""),IF($AE343=Довідники!$E$3,$Y$4&amp;",",""),IF($AE343=Довідники!$E$5,$Y$4&amp;"*,",""),IF($AL343=Довідники!$E$3,$AF$4&amp;",",""),IF($AL343=Довідники!$E$5,$AF$4&amp;"*,",""),IF($AS343=Довідники!$E$3,$AM$4&amp;",",""),IF($AS343=Довідники!$E$5,$AM$4&amp;"*,",""),IF($AZ343=Довідники!$E$3,$AT$4&amp;",",""),IF($AZ343=Довідники!$E$5,$AT$4&amp;"*,",""),IF($BG343=Довідники!$E$3,$BA$4&amp;",",""),IF($BG343=Довідники!$E$5,$BA$4&amp;"*,",""),IF($BN343=Довідники!$E$3,$BH$4&amp;",",""),IF($BN343=Довідники!$E$5,$BH$4&amp;"*,",""),IF($BU343=Довідники!$E$3,$BO$4&amp;",",""),IF($BU343=Довідники!$E$5,$BO$4&amp;"*,",""),IF($CB343=Довідники!$E$3,$BV$4&amp;",",""),IF($CB343=Довідники!$E$5,$BV$4&amp;"*,",""),IF($CI343=Довідники!$E$3,$CC$4&amp;",",""),IF($CI343=Довідники!$E$5,$CC$4&amp;"*,",""),IF($CP343=Довідники!$E$3,$CJ$4&amp;",",""),IF($CP343=Довідники!$E$5,$CJ$4&amp;"*,",""),IF($CW343=Довідники!$E$3,$CQ$4&amp;",",""),IF($CW343=Довідники!$E$5,$CQ$4&amp;"*,",""),IF($DD343=Довідники!$E$3,$CX$4&amp;",",""),IF($DD343=Довідники!$E$5,$CX$4&amp;"*,",""),IF($DK343=Довідники!$E$3,$DE$4&amp;",",""),IF($DK343=Довідники!$E$5,$DE$4&amp;"*,",""))</f>
        <v/>
      </c>
      <c r="H343" s="538" t="str">
        <f>_xlfn.CONCAT(IF($W343=Довідники!$N$4,$R$4&amp;",",""),IF($AD343=Довідники!$N$4,$Y$4&amp;",",""),IF($AK343=Довідники!$N$4,$AF$4&amp;",",""),IF($AR343=Довідники!$N$4,$AM$4&amp;",",""),IF($AY343=Довідники!$N$4,$AT$4&amp;",",""),IF($BF343=Довідники!$N$4,$BA$4&amp;",",""),IF($BM343=Довідники!$N$4,$BH$4&amp;",",""),IF($BT343=Довідники!$N$4,$BO$4&amp;",",""),IF($CA343=Довідники!$N$4,$BV$4&amp;",",""),IF($CH343=Довідники!$N$4,$CC$4&amp;",",""),IF($CO343=Довідники!$N$4,$CJ$4&amp;",",""),IF($CV343=Довідники!$N$4,$CQ$4&amp;",",""),IF($DC343=Довідники!$N$4,$CX$4&amp;",",""),IF($DJ343=Довідники!$N$4,$DE$4&amp;",",""))</f>
        <v/>
      </c>
      <c r="I343" s="538" t="str">
        <f>_xlfn.CONCAT(IF($W343=Довідники!$N$3,$R$4&amp;",",""),IF($AD343=Довідники!$N$3,$Y$4&amp;",",""),IF($AK343=Довідники!$N$3,$AF$4&amp;",",""),IF($AR343=Довідники!$N$3,$AM$4&amp;",",""),IF($AY343=Довідники!$N$3,$AT$4&amp;",",""),IF($BF343=Довідники!$N$3,$BA$4&amp;",",""),IF($BM343=Довідники!$N$3,$BH$4&amp;",",""),IF($BT343=Довідники!$N$3,$BO$4&amp;",",""),IF($CA343=Довідники!$N$3,$BV$4&amp;",",""),IF($CH343=Довідники!$N$3,$CC$4&amp;",",""),IF($CO343=Довідники!$N$3,$CJ$4&amp;",",""),IF($CV343=Довідники!$N$3,$CQ$4&amp;",",""),IF($DC343=Довідники!$N$3,$CX$4&amp;",",""),IF($DJ343=Довідники!$N$3,$DE$4&amp;",",""))</f>
        <v/>
      </c>
      <c r="J343" s="538"/>
      <c r="K343" s="538"/>
      <c r="L343" s="538">
        <f t="shared" ca="1" si="253"/>
        <v>0</v>
      </c>
      <c r="M343" s="539">
        <f t="shared" ca="1" si="254"/>
        <v>0</v>
      </c>
      <c r="N343" s="539">
        <f t="shared" ca="1" si="255"/>
        <v>0</v>
      </c>
      <c r="O343" s="540">
        <f t="shared" ca="1" si="256"/>
        <v>0</v>
      </c>
      <c r="P343" s="541" t="str">
        <f t="shared" si="257"/>
        <v/>
      </c>
      <c r="Q343" s="542" t="str">
        <f>IF(IF(TRIM(P343)="",FALSE,OR($P343&lt;Довідники!$J$8,$P343&gt;Довідники!$K$8)),"!","")</f>
        <v/>
      </c>
      <c r="R343" s="172"/>
      <c r="S343" s="169"/>
      <c r="T343" s="169"/>
      <c r="U343" s="549">
        <f t="shared" si="229"/>
        <v>0</v>
      </c>
      <c r="V343" s="539"/>
      <c r="W343" s="175"/>
      <c r="X343" s="176"/>
      <c r="Y343" s="172"/>
      <c r="Z343" s="169"/>
      <c r="AA343" s="169"/>
      <c r="AB343" s="549">
        <f t="shared" si="230"/>
        <v>0</v>
      </c>
      <c r="AC343" s="539"/>
      <c r="AD343" s="175"/>
      <c r="AE343" s="176"/>
      <c r="AF343" s="172"/>
      <c r="AG343" s="169"/>
      <c r="AH343" s="169"/>
      <c r="AI343" s="549">
        <f t="shared" si="231"/>
        <v>0</v>
      </c>
      <c r="AJ343" s="539"/>
      <c r="AK343" s="175"/>
      <c r="AL343" s="176"/>
      <c r="AM343" s="172"/>
      <c r="AN343" s="169"/>
      <c r="AO343" s="169"/>
      <c r="AP343" s="549">
        <f t="shared" si="232"/>
        <v>0</v>
      </c>
      <c r="AQ343" s="539"/>
      <c r="AR343" s="175"/>
      <c r="AS343" s="176"/>
      <c r="AT343" s="172"/>
      <c r="AU343" s="169"/>
      <c r="AV343" s="169"/>
      <c r="AW343" s="549">
        <f t="shared" si="233"/>
        <v>0</v>
      </c>
      <c r="AX343" s="539"/>
      <c r="AY343" s="175"/>
      <c r="AZ343" s="176"/>
      <c r="BA343" s="172"/>
      <c r="BB343" s="169"/>
      <c r="BC343" s="169"/>
      <c r="BD343" s="549">
        <f t="shared" si="234"/>
        <v>0</v>
      </c>
      <c r="BE343" s="539"/>
      <c r="BF343" s="175"/>
      <c r="BG343" s="176"/>
      <c r="BH343" s="172"/>
      <c r="BI343" s="169"/>
      <c r="BJ343" s="169"/>
      <c r="BK343" s="549">
        <f t="shared" si="235"/>
        <v>0</v>
      </c>
      <c r="BL343" s="539"/>
      <c r="BM343" s="175"/>
      <c r="BN343" s="176"/>
      <c r="BO343" s="172"/>
      <c r="BP343" s="169"/>
      <c r="BQ343" s="169"/>
      <c r="BR343" s="549">
        <f t="shared" si="236"/>
        <v>0</v>
      </c>
      <c r="BS343" s="539"/>
      <c r="BT343" s="175"/>
      <c r="BU343" s="176"/>
      <c r="BV343" s="172"/>
      <c r="BW343" s="169"/>
      <c r="BX343" s="169"/>
      <c r="BY343" s="549">
        <f t="shared" si="237"/>
        <v>0</v>
      </c>
      <c r="BZ343" s="539"/>
      <c r="CA343" s="175"/>
      <c r="CB343" s="176"/>
      <c r="CC343" s="172"/>
      <c r="CD343" s="169"/>
      <c r="CE343" s="169"/>
      <c r="CF343" s="549">
        <f t="shared" si="238"/>
        <v>0</v>
      </c>
      <c r="CG343" s="539"/>
      <c r="CH343" s="175"/>
      <c r="CI343" s="176"/>
      <c r="CJ343" s="172"/>
      <c r="CK343" s="169"/>
      <c r="CL343" s="169"/>
      <c r="CM343" s="549">
        <f t="shared" si="239"/>
        <v>0</v>
      </c>
      <c r="CN343" s="539"/>
      <c r="CO343" s="175"/>
      <c r="CP343" s="176"/>
      <c r="CQ343" s="172"/>
      <c r="CR343" s="169"/>
      <c r="CS343" s="169"/>
      <c r="CT343" s="549">
        <f t="shared" si="240"/>
        <v>0</v>
      </c>
      <c r="CU343" s="539"/>
      <c r="CV343" s="175"/>
      <c r="CW343" s="176"/>
      <c r="CX343" s="361"/>
      <c r="CY343" s="108"/>
      <c r="CZ343" s="108"/>
      <c r="DA343" s="549">
        <f t="shared" si="241"/>
        <v>0</v>
      </c>
      <c r="DB343" s="539"/>
      <c r="DC343" s="439"/>
      <c r="DD343" s="439"/>
      <c r="DE343" s="108"/>
      <c r="DF343" s="108"/>
      <c r="DG343" s="108"/>
      <c r="DH343" s="549">
        <f t="shared" si="242"/>
        <v>0</v>
      </c>
      <c r="DI343" s="539"/>
      <c r="DJ343" s="439"/>
      <c r="DK343" s="440"/>
      <c r="DL343" s="555">
        <f t="shared" ref="DL343:DL406" ca="1" si="261">IF(DQ343&lt;&gt;0,0,DM343-L343)</f>
        <v>0</v>
      </c>
      <c r="DM343" s="539">
        <f>DN343*Довідники!$H$2</f>
        <v>0</v>
      </c>
      <c r="DN343" s="549">
        <f t="shared" si="244"/>
        <v>0</v>
      </c>
      <c r="DO343" s="541" t="str">
        <f t="shared" si="243"/>
        <v xml:space="preserve"> </v>
      </c>
      <c r="DP343" s="556" t="str">
        <f>IF(OR(DO343&lt;Довідники!$J$3, DO343&gt;Довідники!$K$3), "!", "")</f>
        <v>!</v>
      </c>
      <c r="DQ343" s="557"/>
      <c r="DR343" s="558" t="str">
        <f t="shared" si="245"/>
        <v/>
      </c>
      <c r="DS343" s="528"/>
      <c r="DT343" s="555"/>
      <c r="DU343" s="539"/>
      <c r="DV343" s="539"/>
      <c r="DW343" s="540"/>
      <c r="DX343" s="557"/>
      <c r="DY343" s="568"/>
      <c r="DZ343" s="569"/>
      <c r="EA343" s="570"/>
      <c r="EB343" s="179"/>
      <c r="EC343" s="452"/>
      <c r="ED343" s="219" t="e">
        <f t="shared" ca="1" si="246"/>
        <v>#NAME?</v>
      </c>
      <c r="EE343" s="219" t="e">
        <f t="shared" ca="1" si="247"/>
        <v>#NAME?</v>
      </c>
      <c r="EF343" s="219" t="e">
        <f t="shared" ca="1" si="248"/>
        <v>#NAME?</v>
      </c>
      <c r="EG343" s="219" t="e">
        <f t="shared" ca="1" si="249"/>
        <v>#NAME?</v>
      </c>
      <c r="EH343" s="219" t="e">
        <f t="shared" ca="1" si="250"/>
        <v>#NAME?</v>
      </c>
      <c r="EI343" s="219" t="e">
        <f t="shared" ca="1" si="251"/>
        <v>#NAME?</v>
      </c>
      <c r="EJ343" s="219" t="e">
        <f t="shared" ca="1" si="252"/>
        <v>#NAME?</v>
      </c>
      <c r="EL343" s="91" t="str">
        <f t="shared" ca="1" si="227"/>
        <v/>
      </c>
      <c r="EM343" s="91" t="str">
        <f t="shared" si="258"/>
        <v/>
      </c>
      <c r="EN343" s="91" t="str" cm="1">
        <f t="array" ref="EN343">IF(OR(SUM(ISTEXT(R343:T343)*1,ISNUMBER(W343:X343)*1)&gt;0,SUM(ISTEXT(Y343:AA343)*1,ISNUMBER(AD343:AE343)*1)&gt;0,SUM(ISTEXT(AF343:AH343)*1,ISNUMBER(AK343:AL343)*1)&gt;0,SUM(ISTEXT(AM343:AO343)*1,ISNUMBER(AR343:AS343)*1)&gt;0,SUM(ISTEXT(AT343:AV343)*1,ISNUMBER(AY343:AZ343)*1)&gt;0,SUM(ISTEXT(BA343:BC343)*1,ISNUMBER(BF343:BG343)*1)&gt;0,SUM(ISTEXT(BH343:BJ343)*1,ISNUMBER(BM343:BN343)*1)&gt;0,SUM(ISTEXT(BO343:BQ343)*1,ISNUMBER(BT343:BU343)*1)&gt;0,SUM(ISTEXT(BV343:BX343)*1,ISNUMBER(CA343:CB343)*1)&gt;0,SUM(ISTEXT(CC343:CE343)*1,ISNUMBER(CH343:CI343)*1)&gt;0,SUM(ISTEXT(CJ343:CL343)*1,ISNUMBER(CO343:CP343)*1)&gt;0,SUM(ISTEXT(CQ343:CS343)*1,ISNUMBER(CV343:CW343)*1)&gt;0),"!","")</f>
        <v/>
      </c>
      <c r="EO343" s="91" t="e">
        <f t="shared" ca="1" si="259"/>
        <v>#NAME?</v>
      </c>
      <c r="EP343" s="74" t="e">
        <f t="shared" ca="1" si="260"/>
        <v>#NAME?</v>
      </c>
    </row>
    <row r="344" spans="1:146" x14ac:dyDescent="0.2">
      <c r="A344" s="528" t="e">
        <f ca="1">IF(AND(TRIM($B344&lt;&gt;""),$E344&lt;&gt;"",$EP344=""),MAX($A$318:A343)+1,"")</f>
        <v>#NAME?</v>
      </c>
      <c r="B344" s="312"/>
      <c r="C344" s="531" t="str">
        <f>IF(ISBLANK(D344)=FALSE,VLOOKUP(D344,Довідники!$B$2:$C$45,2,FALSE),"")</f>
        <v/>
      </c>
      <c r="D344" s="410"/>
      <c r="E344" s="313"/>
      <c r="F344" s="538" t="str">
        <f>_xlfn.CONCAT(IF($X344=Довідники!$E$4,$R$4&amp;",",""),IF($AE344=Довідники!$E$4,$Y$4&amp;",",""),IF($AL344=Довідники!$E$4,$AF$4&amp;",",""),IF($AS344=Довідники!$E$4,$AM$4&amp;",",""),IF($AZ344=Довідники!$E$4,$AT$4&amp;",",""),IF($BG344=Довідники!$E$4,$BA$4&amp;",",""),IF($BN344=Довідники!$E$4,$BH$4&amp;",",""),IF($BU344=Довідники!$E$4,$BO$4&amp;",",""),IF($CB344=Довідники!$E$4,$BV$4&amp;",",""),IF($CI344=Довідники!$E$4,$CC$4&amp;",",""),IF($CP344=Довідники!$E$4,$CJ$4&amp;",",""),IF($CW344=Довідники!$E$4,$CQ$4&amp;",",""),IF($DD344=Довідники!$E$4,$CX$4&amp;",",""),IF($DK344=Довідники!$E$4,$DE$4&amp;",",""))</f>
        <v/>
      </c>
      <c r="G344" s="538" t="str">
        <f>_xlfn.CONCAT(IF($X344=Довідники!$E$3,$R$4&amp;",",""),IF($X344=Довідники!$E$5,$R$4&amp;"*,",""),IF($AE344=Довідники!$E$3,$Y$4&amp;",",""),IF($AE344=Довідники!$E$5,$Y$4&amp;"*,",""),IF($AL344=Довідники!$E$3,$AF$4&amp;",",""),IF($AL344=Довідники!$E$5,$AF$4&amp;"*,",""),IF($AS344=Довідники!$E$3,$AM$4&amp;",",""),IF($AS344=Довідники!$E$5,$AM$4&amp;"*,",""),IF($AZ344=Довідники!$E$3,$AT$4&amp;",",""),IF($AZ344=Довідники!$E$5,$AT$4&amp;"*,",""),IF($BG344=Довідники!$E$3,$BA$4&amp;",",""),IF($BG344=Довідники!$E$5,$BA$4&amp;"*,",""),IF($BN344=Довідники!$E$3,$BH$4&amp;",",""),IF($BN344=Довідники!$E$5,$BH$4&amp;"*,",""),IF($BU344=Довідники!$E$3,$BO$4&amp;",",""),IF($BU344=Довідники!$E$5,$BO$4&amp;"*,",""),IF($CB344=Довідники!$E$3,$BV$4&amp;",",""),IF($CB344=Довідники!$E$5,$BV$4&amp;"*,",""),IF($CI344=Довідники!$E$3,$CC$4&amp;",",""),IF($CI344=Довідники!$E$5,$CC$4&amp;"*,",""),IF($CP344=Довідники!$E$3,$CJ$4&amp;",",""),IF($CP344=Довідники!$E$5,$CJ$4&amp;"*,",""),IF($CW344=Довідники!$E$3,$CQ$4&amp;",",""),IF($CW344=Довідники!$E$5,$CQ$4&amp;"*,",""),IF($DD344=Довідники!$E$3,$CX$4&amp;",",""),IF($DD344=Довідники!$E$5,$CX$4&amp;"*,",""),IF($DK344=Довідники!$E$3,$DE$4&amp;",",""),IF($DK344=Довідники!$E$5,$DE$4&amp;"*,",""))</f>
        <v/>
      </c>
      <c r="H344" s="538" t="str">
        <f>_xlfn.CONCAT(IF($W344=Довідники!$N$4,$R$4&amp;",",""),IF($AD344=Довідники!$N$4,$Y$4&amp;",",""),IF($AK344=Довідники!$N$4,$AF$4&amp;",",""),IF($AR344=Довідники!$N$4,$AM$4&amp;",",""),IF($AY344=Довідники!$N$4,$AT$4&amp;",",""),IF($BF344=Довідники!$N$4,$BA$4&amp;",",""),IF($BM344=Довідники!$N$4,$BH$4&amp;",",""),IF($BT344=Довідники!$N$4,$BO$4&amp;",",""),IF($CA344=Довідники!$N$4,$BV$4&amp;",",""),IF($CH344=Довідники!$N$4,$CC$4&amp;",",""),IF($CO344=Довідники!$N$4,$CJ$4&amp;",",""),IF($CV344=Довідники!$N$4,$CQ$4&amp;",",""),IF($DC344=Довідники!$N$4,$CX$4&amp;",",""),IF($DJ344=Довідники!$N$4,$DE$4&amp;",",""))</f>
        <v/>
      </c>
      <c r="I344" s="538" t="str">
        <f>_xlfn.CONCAT(IF($W344=Довідники!$N$3,$R$4&amp;",",""),IF($AD344=Довідники!$N$3,$Y$4&amp;",",""),IF($AK344=Довідники!$N$3,$AF$4&amp;",",""),IF($AR344=Довідники!$N$3,$AM$4&amp;",",""),IF($AY344=Довідники!$N$3,$AT$4&amp;",",""),IF($BF344=Довідники!$N$3,$BA$4&amp;",",""),IF($BM344=Довідники!$N$3,$BH$4&amp;",",""),IF($BT344=Довідники!$N$3,$BO$4&amp;",",""),IF($CA344=Довідники!$N$3,$BV$4&amp;",",""),IF($CH344=Довідники!$N$3,$CC$4&amp;",",""),IF($CO344=Довідники!$N$3,$CJ$4&amp;",",""),IF($CV344=Довідники!$N$3,$CQ$4&amp;",",""),IF($DC344=Довідники!$N$3,$CX$4&amp;",",""),IF($DJ344=Довідники!$N$3,$DE$4&amp;",",""))</f>
        <v/>
      </c>
      <c r="J344" s="538"/>
      <c r="K344" s="538"/>
      <c r="L344" s="538">
        <f t="shared" ca="1" si="253"/>
        <v>0</v>
      </c>
      <c r="M344" s="539">
        <f t="shared" ca="1" si="254"/>
        <v>0</v>
      </c>
      <c r="N344" s="539">
        <f t="shared" ca="1" si="255"/>
        <v>0</v>
      </c>
      <c r="O344" s="540">
        <f t="shared" ca="1" si="256"/>
        <v>0</v>
      </c>
      <c r="P344" s="541" t="str">
        <f t="shared" si="257"/>
        <v/>
      </c>
      <c r="Q344" s="542" t="str">
        <f>IF(IF(TRIM(P344)="",FALSE,OR($P344&lt;Довідники!$J$8,$P344&gt;Довідники!$K$8)),"!","")</f>
        <v/>
      </c>
      <c r="R344" s="172"/>
      <c r="S344" s="169"/>
      <c r="T344" s="169"/>
      <c r="U344" s="549">
        <f t="shared" si="229"/>
        <v>0</v>
      </c>
      <c r="V344" s="539"/>
      <c r="W344" s="175"/>
      <c r="X344" s="176"/>
      <c r="Y344" s="172"/>
      <c r="Z344" s="169"/>
      <c r="AA344" s="169"/>
      <c r="AB344" s="549">
        <f t="shared" si="230"/>
        <v>0</v>
      </c>
      <c r="AC344" s="539"/>
      <c r="AD344" s="175"/>
      <c r="AE344" s="176"/>
      <c r="AF344" s="172"/>
      <c r="AG344" s="169"/>
      <c r="AH344" s="169"/>
      <c r="AI344" s="549">
        <f t="shared" si="231"/>
        <v>0</v>
      </c>
      <c r="AJ344" s="539"/>
      <c r="AK344" s="175"/>
      <c r="AL344" s="176"/>
      <c r="AM344" s="172"/>
      <c r="AN344" s="169"/>
      <c r="AO344" s="169"/>
      <c r="AP344" s="549">
        <f t="shared" si="232"/>
        <v>0</v>
      </c>
      <c r="AQ344" s="539"/>
      <c r="AR344" s="175"/>
      <c r="AS344" s="176"/>
      <c r="AT344" s="172"/>
      <c r="AU344" s="169"/>
      <c r="AV344" s="169"/>
      <c r="AW344" s="549">
        <f t="shared" si="233"/>
        <v>0</v>
      </c>
      <c r="AX344" s="539"/>
      <c r="AY344" s="175"/>
      <c r="AZ344" s="176"/>
      <c r="BA344" s="172"/>
      <c r="BB344" s="169"/>
      <c r="BC344" s="169"/>
      <c r="BD344" s="549">
        <f t="shared" si="234"/>
        <v>0</v>
      </c>
      <c r="BE344" s="539"/>
      <c r="BF344" s="175"/>
      <c r="BG344" s="176"/>
      <c r="BH344" s="172"/>
      <c r="BI344" s="169"/>
      <c r="BJ344" s="169"/>
      <c r="BK344" s="549">
        <f t="shared" si="235"/>
        <v>0</v>
      </c>
      <c r="BL344" s="539"/>
      <c r="BM344" s="175"/>
      <c r="BN344" s="176"/>
      <c r="BO344" s="172"/>
      <c r="BP344" s="169"/>
      <c r="BQ344" s="169"/>
      <c r="BR344" s="549">
        <f t="shared" si="236"/>
        <v>0</v>
      </c>
      <c r="BS344" s="539"/>
      <c r="BT344" s="175"/>
      <c r="BU344" s="176"/>
      <c r="BV344" s="172"/>
      <c r="BW344" s="169"/>
      <c r="BX344" s="169"/>
      <c r="BY344" s="549">
        <f t="shared" si="237"/>
        <v>0</v>
      </c>
      <c r="BZ344" s="539"/>
      <c r="CA344" s="175"/>
      <c r="CB344" s="176"/>
      <c r="CC344" s="172"/>
      <c r="CD344" s="169"/>
      <c r="CE344" s="169"/>
      <c r="CF344" s="549">
        <f t="shared" si="238"/>
        <v>0</v>
      </c>
      <c r="CG344" s="539"/>
      <c r="CH344" s="175"/>
      <c r="CI344" s="176"/>
      <c r="CJ344" s="172"/>
      <c r="CK344" s="169"/>
      <c r="CL344" s="169"/>
      <c r="CM344" s="549">
        <f t="shared" si="239"/>
        <v>0</v>
      </c>
      <c r="CN344" s="539"/>
      <c r="CO344" s="175"/>
      <c r="CP344" s="176"/>
      <c r="CQ344" s="172"/>
      <c r="CR344" s="169"/>
      <c r="CS344" s="169"/>
      <c r="CT344" s="549">
        <f t="shared" si="240"/>
        <v>0</v>
      </c>
      <c r="CU344" s="539"/>
      <c r="CV344" s="175"/>
      <c r="CW344" s="176"/>
      <c r="CX344" s="361"/>
      <c r="CY344" s="108"/>
      <c r="CZ344" s="108"/>
      <c r="DA344" s="549">
        <f t="shared" si="241"/>
        <v>0</v>
      </c>
      <c r="DB344" s="539"/>
      <c r="DC344" s="439"/>
      <c r="DD344" s="439"/>
      <c r="DE344" s="108"/>
      <c r="DF344" s="108"/>
      <c r="DG344" s="108"/>
      <c r="DH344" s="549">
        <f t="shared" si="242"/>
        <v>0</v>
      </c>
      <c r="DI344" s="539"/>
      <c r="DJ344" s="439"/>
      <c r="DK344" s="440"/>
      <c r="DL344" s="555">
        <f t="shared" ca="1" si="261"/>
        <v>0</v>
      </c>
      <c r="DM344" s="539">
        <f>DN344*Довідники!$H$2</f>
        <v>0</v>
      </c>
      <c r="DN344" s="549">
        <f t="shared" si="244"/>
        <v>0</v>
      </c>
      <c r="DO344" s="541" t="str">
        <f t="shared" si="243"/>
        <v xml:space="preserve"> </v>
      </c>
      <c r="DP344" s="556" t="str">
        <f>IF(OR(DO344&lt;Довідники!$J$3, DO344&gt;Довідники!$K$3), "!", "")</f>
        <v>!</v>
      </c>
      <c r="DQ344" s="557"/>
      <c r="DR344" s="558" t="str">
        <f t="shared" si="245"/>
        <v/>
      </c>
      <c r="DS344" s="528"/>
      <c r="DT344" s="555"/>
      <c r="DU344" s="539"/>
      <c r="DV344" s="539"/>
      <c r="DW344" s="540"/>
      <c r="DX344" s="557"/>
      <c r="DY344" s="568"/>
      <c r="DZ344" s="569"/>
      <c r="EA344" s="570"/>
      <c r="EB344" s="179"/>
      <c r="EC344" s="452"/>
      <c r="ED344" s="219" t="e">
        <f t="shared" ca="1" si="246"/>
        <v>#NAME?</v>
      </c>
      <c r="EE344" s="219" t="e">
        <f t="shared" ca="1" si="247"/>
        <v>#NAME?</v>
      </c>
      <c r="EF344" s="219" t="e">
        <f t="shared" ca="1" si="248"/>
        <v>#NAME?</v>
      </c>
      <c r="EG344" s="219" t="e">
        <f t="shared" ca="1" si="249"/>
        <v>#NAME?</v>
      </c>
      <c r="EH344" s="219" t="e">
        <f t="shared" ca="1" si="250"/>
        <v>#NAME?</v>
      </c>
      <c r="EI344" s="219" t="e">
        <f t="shared" ca="1" si="251"/>
        <v>#NAME?</v>
      </c>
      <c r="EJ344" s="219" t="e">
        <f t="shared" ca="1" si="252"/>
        <v>#NAME?</v>
      </c>
      <c r="EL344" s="91" t="str">
        <f t="shared" ca="1" si="227"/>
        <v/>
      </c>
      <c r="EM344" s="91" t="str">
        <f t="shared" si="258"/>
        <v/>
      </c>
      <c r="EN344" s="91" t="str" cm="1">
        <f t="array" ref="EN344">IF(OR(SUM(ISTEXT(R344:T344)*1,ISNUMBER(W344:X344)*1)&gt;0,SUM(ISTEXT(Y344:AA344)*1,ISNUMBER(AD344:AE344)*1)&gt;0,SUM(ISTEXT(AF344:AH344)*1,ISNUMBER(AK344:AL344)*1)&gt;0,SUM(ISTEXT(AM344:AO344)*1,ISNUMBER(AR344:AS344)*1)&gt;0,SUM(ISTEXT(AT344:AV344)*1,ISNUMBER(AY344:AZ344)*1)&gt;0,SUM(ISTEXT(BA344:BC344)*1,ISNUMBER(BF344:BG344)*1)&gt;0,SUM(ISTEXT(BH344:BJ344)*1,ISNUMBER(BM344:BN344)*1)&gt;0,SUM(ISTEXT(BO344:BQ344)*1,ISNUMBER(BT344:BU344)*1)&gt;0,SUM(ISTEXT(BV344:BX344)*1,ISNUMBER(CA344:CB344)*1)&gt;0,SUM(ISTEXT(CC344:CE344)*1,ISNUMBER(CH344:CI344)*1)&gt;0,SUM(ISTEXT(CJ344:CL344)*1,ISNUMBER(CO344:CP344)*1)&gt;0,SUM(ISTEXT(CQ344:CS344)*1,ISNUMBER(CV344:CW344)*1)&gt;0),"!","")</f>
        <v/>
      </c>
      <c r="EO344" s="91" t="e">
        <f t="shared" ca="1" si="259"/>
        <v>#NAME?</v>
      </c>
      <c r="EP344" s="74" t="e">
        <f t="shared" ca="1" si="260"/>
        <v>#NAME?</v>
      </c>
    </row>
    <row r="345" spans="1:146" x14ac:dyDescent="0.2">
      <c r="A345" s="528" t="e">
        <f ca="1">IF(AND(TRIM($B345&lt;&gt;""),$E345&lt;&gt;"",$EP345=""),MAX($A$318:A344)+1,"")</f>
        <v>#NAME?</v>
      </c>
      <c r="B345" s="312"/>
      <c r="C345" s="531" t="str">
        <f>IF(ISBLANK(D345)=FALSE,VLOOKUP(D345,Довідники!$B$2:$C$45,2,FALSE),"")</f>
        <v/>
      </c>
      <c r="D345" s="410"/>
      <c r="E345" s="313"/>
      <c r="F345" s="538" t="str">
        <f>_xlfn.CONCAT(IF($X345=Довідники!$E$4,$R$4&amp;",",""),IF($AE345=Довідники!$E$4,$Y$4&amp;",",""),IF($AL345=Довідники!$E$4,$AF$4&amp;",",""),IF($AS345=Довідники!$E$4,$AM$4&amp;",",""),IF($AZ345=Довідники!$E$4,$AT$4&amp;",",""),IF($BG345=Довідники!$E$4,$BA$4&amp;",",""),IF($BN345=Довідники!$E$4,$BH$4&amp;",",""),IF($BU345=Довідники!$E$4,$BO$4&amp;",",""),IF($CB345=Довідники!$E$4,$BV$4&amp;",",""),IF($CI345=Довідники!$E$4,$CC$4&amp;",",""),IF($CP345=Довідники!$E$4,$CJ$4&amp;",",""),IF($CW345=Довідники!$E$4,$CQ$4&amp;",",""),IF($DD345=Довідники!$E$4,$CX$4&amp;",",""),IF($DK345=Довідники!$E$4,$DE$4&amp;",",""))</f>
        <v/>
      </c>
      <c r="G345" s="538" t="str">
        <f>_xlfn.CONCAT(IF($X345=Довідники!$E$3,$R$4&amp;",",""),IF($X345=Довідники!$E$5,$R$4&amp;"*,",""),IF($AE345=Довідники!$E$3,$Y$4&amp;",",""),IF($AE345=Довідники!$E$5,$Y$4&amp;"*,",""),IF($AL345=Довідники!$E$3,$AF$4&amp;",",""),IF($AL345=Довідники!$E$5,$AF$4&amp;"*,",""),IF($AS345=Довідники!$E$3,$AM$4&amp;",",""),IF($AS345=Довідники!$E$5,$AM$4&amp;"*,",""),IF($AZ345=Довідники!$E$3,$AT$4&amp;",",""),IF($AZ345=Довідники!$E$5,$AT$4&amp;"*,",""),IF($BG345=Довідники!$E$3,$BA$4&amp;",",""),IF($BG345=Довідники!$E$5,$BA$4&amp;"*,",""),IF($BN345=Довідники!$E$3,$BH$4&amp;",",""),IF($BN345=Довідники!$E$5,$BH$4&amp;"*,",""),IF($BU345=Довідники!$E$3,$BO$4&amp;",",""),IF($BU345=Довідники!$E$5,$BO$4&amp;"*,",""),IF($CB345=Довідники!$E$3,$BV$4&amp;",",""),IF($CB345=Довідники!$E$5,$BV$4&amp;"*,",""),IF($CI345=Довідники!$E$3,$CC$4&amp;",",""),IF($CI345=Довідники!$E$5,$CC$4&amp;"*,",""),IF($CP345=Довідники!$E$3,$CJ$4&amp;",",""),IF($CP345=Довідники!$E$5,$CJ$4&amp;"*,",""),IF($CW345=Довідники!$E$3,$CQ$4&amp;",",""),IF($CW345=Довідники!$E$5,$CQ$4&amp;"*,",""),IF($DD345=Довідники!$E$3,$CX$4&amp;",",""),IF($DD345=Довідники!$E$5,$CX$4&amp;"*,",""),IF($DK345=Довідники!$E$3,$DE$4&amp;",",""),IF($DK345=Довідники!$E$5,$DE$4&amp;"*,",""))</f>
        <v/>
      </c>
      <c r="H345" s="538" t="str">
        <f>_xlfn.CONCAT(IF($W345=Довідники!$N$4,$R$4&amp;",",""),IF($AD345=Довідники!$N$4,$Y$4&amp;",",""),IF($AK345=Довідники!$N$4,$AF$4&amp;",",""),IF($AR345=Довідники!$N$4,$AM$4&amp;",",""),IF($AY345=Довідники!$N$4,$AT$4&amp;",",""),IF($BF345=Довідники!$N$4,$BA$4&amp;",",""),IF($BM345=Довідники!$N$4,$BH$4&amp;",",""),IF($BT345=Довідники!$N$4,$BO$4&amp;",",""),IF($CA345=Довідники!$N$4,$BV$4&amp;",",""),IF($CH345=Довідники!$N$4,$CC$4&amp;",",""),IF($CO345=Довідники!$N$4,$CJ$4&amp;",",""),IF($CV345=Довідники!$N$4,$CQ$4&amp;",",""),IF($DC345=Довідники!$N$4,$CX$4&amp;",",""),IF($DJ345=Довідники!$N$4,$DE$4&amp;",",""))</f>
        <v/>
      </c>
      <c r="I345" s="538" t="str">
        <f>_xlfn.CONCAT(IF($W345=Довідники!$N$3,$R$4&amp;",",""),IF($AD345=Довідники!$N$3,$Y$4&amp;",",""),IF($AK345=Довідники!$N$3,$AF$4&amp;",",""),IF($AR345=Довідники!$N$3,$AM$4&amp;",",""),IF($AY345=Довідники!$N$3,$AT$4&amp;",",""),IF($BF345=Довідники!$N$3,$BA$4&amp;",",""),IF($BM345=Довідники!$N$3,$BH$4&amp;",",""),IF($BT345=Довідники!$N$3,$BO$4&amp;",",""),IF($CA345=Довідники!$N$3,$BV$4&amp;",",""),IF($CH345=Довідники!$N$3,$CC$4&amp;",",""),IF($CO345=Довідники!$N$3,$CJ$4&amp;",",""),IF($CV345=Довідники!$N$3,$CQ$4&amp;",",""),IF($DC345=Довідники!$N$3,$CX$4&amp;",",""),IF($DJ345=Довідники!$N$3,$DE$4&amp;",",""))</f>
        <v/>
      </c>
      <c r="J345" s="538"/>
      <c r="K345" s="538"/>
      <c r="L345" s="538">
        <f t="shared" ca="1" si="253"/>
        <v>0</v>
      </c>
      <c r="M345" s="539">
        <f t="shared" ca="1" si="254"/>
        <v>0</v>
      </c>
      <c r="N345" s="539">
        <f t="shared" ca="1" si="255"/>
        <v>0</v>
      </c>
      <c r="O345" s="540">
        <f t="shared" ca="1" si="256"/>
        <v>0</v>
      </c>
      <c r="P345" s="541" t="str">
        <f t="shared" si="257"/>
        <v/>
      </c>
      <c r="Q345" s="542" t="str">
        <f>IF(IF(TRIM(P345)="",FALSE,OR($P345&lt;Довідники!$J$8,$P345&gt;Довідники!$K$8)),"!","")</f>
        <v/>
      </c>
      <c r="R345" s="172"/>
      <c r="S345" s="169"/>
      <c r="T345" s="169"/>
      <c r="U345" s="549">
        <f t="shared" si="229"/>
        <v>0</v>
      </c>
      <c r="V345" s="539"/>
      <c r="W345" s="175"/>
      <c r="X345" s="176"/>
      <c r="Y345" s="172"/>
      <c r="Z345" s="169"/>
      <c r="AA345" s="169"/>
      <c r="AB345" s="549">
        <f t="shared" si="230"/>
        <v>0</v>
      </c>
      <c r="AC345" s="539"/>
      <c r="AD345" s="175"/>
      <c r="AE345" s="176"/>
      <c r="AF345" s="172"/>
      <c r="AG345" s="169"/>
      <c r="AH345" s="169"/>
      <c r="AI345" s="549">
        <f t="shared" si="231"/>
        <v>0</v>
      </c>
      <c r="AJ345" s="539"/>
      <c r="AK345" s="175"/>
      <c r="AL345" s="176"/>
      <c r="AM345" s="172"/>
      <c r="AN345" s="169"/>
      <c r="AO345" s="169"/>
      <c r="AP345" s="549">
        <f t="shared" si="232"/>
        <v>0</v>
      </c>
      <c r="AQ345" s="539"/>
      <c r="AR345" s="175"/>
      <c r="AS345" s="176"/>
      <c r="AT345" s="172"/>
      <c r="AU345" s="169"/>
      <c r="AV345" s="169"/>
      <c r="AW345" s="549">
        <f t="shared" si="233"/>
        <v>0</v>
      </c>
      <c r="AX345" s="539"/>
      <c r="AY345" s="175"/>
      <c r="AZ345" s="176"/>
      <c r="BA345" s="172"/>
      <c r="BB345" s="169"/>
      <c r="BC345" s="169"/>
      <c r="BD345" s="549">
        <f t="shared" si="234"/>
        <v>0</v>
      </c>
      <c r="BE345" s="539"/>
      <c r="BF345" s="175"/>
      <c r="BG345" s="176"/>
      <c r="BH345" s="172"/>
      <c r="BI345" s="169"/>
      <c r="BJ345" s="169"/>
      <c r="BK345" s="549">
        <f t="shared" si="235"/>
        <v>0</v>
      </c>
      <c r="BL345" s="539"/>
      <c r="BM345" s="175"/>
      <c r="BN345" s="176"/>
      <c r="BO345" s="172"/>
      <c r="BP345" s="169"/>
      <c r="BQ345" s="169"/>
      <c r="BR345" s="549">
        <f t="shared" si="236"/>
        <v>0</v>
      </c>
      <c r="BS345" s="539"/>
      <c r="BT345" s="175"/>
      <c r="BU345" s="176"/>
      <c r="BV345" s="172"/>
      <c r="BW345" s="169"/>
      <c r="BX345" s="169"/>
      <c r="BY345" s="549">
        <f t="shared" si="237"/>
        <v>0</v>
      </c>
      <c r="BZ345" s="539"/>
      <c r="CA345" s="175"/>
      <c r="CB345" s="176"/>
      <c r="CC345" s="172"/>
      <c r="CD345" s="169"/>
      <c r="CE345" s="169"/>
      <c r="CF345" s="549">
        <f t="shared" si="238"/>
        <v>0</v>
      </c>
      <c r="CG345" s="539"/>
      <c r="CH345" s="175"/>
      <c r="CI345" s="176"/>
      <c r="CJ345" s="172"/>
      <c r="CK345" s="169"/>
      <c r="CL345" s="169"/>
      <c r="CM345" s="549">
        <f t="shared" si="239"/>
        <v>0</v>
      </c>
      <c r="CN345" s="539"/>
      <c r="CO345" s="175"/>
      <c r="CP345" s="176"/>
      <c r="CQ345" s="172"/>
      <c r="CR345" s="169"/>
      <c r="CS345" s="169"/>
      <c r="CT345" s="549">
        <f t="shared" si="240"/>
        <v>0</v>
      </c>
      <c r="CU345" s="539"/>
      <c r="CV345" s="175"/>
      <c r="CW345" s="176"/>
      <c r="CX345" s="361"/>
      <c r="CY345" s="108"/>
      <c r="CZ345" s="108"/>
      <c r="DA345" s="549">
        <f t="shared" si="241"/>
        <v>0</v>
      </c>
      <c r="DB345" s="539"/>
      <c r="DC345" s="439"/>
      <c r="DD345" s="439"/>
      <c r="DE345" s="108"/>
      <c r="DF345" s="108"/>
      <c r="DG345" s="108"/>
      <c r="DH345" s="549">
        <f t="shared" si="242"/>
        <v>0</v>
      </c>
      <c r="DI345" s="539"/>
      <c r="DJ345" s="439"/>
      <c r="DK345" s="440"/>
      <c r="DL345" s="555">
        <f t="shared" ca="1" si="261"/>
        <v>0</v>
      </c>
      <c r="DM345" s="539">
        <f>DN345*Довідники!$H$2</f>
        <v>0</v>
      </c>
      <c r="DN345" s="549">
        <f t="shared" si="244"/>
        <v>0</v>
      </c>
      <c r="DO345" s="541" t="str">
        <f t="shared" si="243"/>
        <v xml:space="preserve"> </v>
      </c>
      <c r="DP345" s="556" t="str">
        <f>IF(OR(DO345&lt;Довідники!$J$3, DO345&gt;Довідники!$K$3), "!", "")</f>
        <v>!</v>
      </c>
      <c r="DQ345" s="557"/>
      <c r="DR345" s="558" t="str">
        <f t="shared" si="245"/>
        <v/>
      </c>
      <c r="DS345" s="528"/>
      <c r="DT345" s="555"/>
      <c r="DU345" s="539"/>
      <c r="DV345" s="539"/>
      <c r="DW345" s="540"/>
      <c r="DX345" s="557"/>
      <c r="DY345" s="568"/>
      <c r="DZ345" s="569"/>
      <c r="EA345" s="570"/>
      <c r="EB345" s="179"/>
      <c r="EC345" s="452"/>
      <c r="ED345" s="219" t="e">
        <f t="shared" ca="1" si="246"/>
        <v>#NAME?</v>
      </c>
      <c r="EE345" s="219" t="e">
        <f t="shared" ca="1" si="247"/>
        <v>#NAME?</v>
      </c>
      <c r="EF345" s="219" t="e">
        <f t="shared" ca="1" si="248"/>
        <v>#NAME?</v>
      </c>
      <c r="EG345" s="219" t="e">
        <f t="shared" ca="1" si="249"/>
        <v>#NAME?</v>
      </c>
      <c r="EH345" s="219" t="e">
        <f t="shared" ca="1" si="250"/>
        <v>#NAME?</v>
      </c>
      <c r="EI345" s="219" t="e">
        <f t="shared" ca="1" si="251"/>
        <v>#NAME?</v>
      </c>
      <c r="EJ345" s="219" t="e">
        <f t="shared" ca="1" si="252"/>
        <v>#NAME?</v>
      </c>
      <c r="EL345" s="91" t="str">
        <f t="shared" ca="1" si="227"/>
        <v/>
      </c>
      <c r="EM345" s="91" t="str">
        <f t="shared" si="258"/>
        <v/>
      </c>
      <c r="EN345" s="91" t="str" cm="1">
        <f t="array" ref="EN345">IF(OR(SUM(ISTEXT(R345:T345)*1,ISNUMBER(W345:X345)*1)&gt;0,SUM(ISTEXT(Y345:AA345)*1,ISNUMBER(AD345:AE345)*1)&gt;0,SUM(ISTEXT(AF345:AH345)*1,ISNUMBER(AK345:AL345)*1)&gt;0,SUM(ISTEXT(AM345:AO345)*1,ISNUMBER(AR345:AS345)*1)&gt;0,SUM(ISTEXT(AT345:AV345)*1,ISNUMBER(AY345:AZ345)*1)&gt;0,SUM(ISTEXT(BA345:BC345)*1,ISNUMBER(BF345:BG345)*1)&gt;0,SUM(ISTEXT(BH345:BJ345)*1,ISNUMBER(BM345:BN345)*1)&gt;0,SUM(ISTEXT(BO345:BQ345)*1,ISNUMBER(BT345:BU345)*1)&gt;0,SUM(ISTEXT(BV345:BX345)*1,ISNUMBER(CA345:CB345)*1)&gt;0,SUM(ISTEXT(CC345:CE345)*1,ISNUMBER(CH345:CI345)*1)&gt;0,SUM(ISTEXT(CJ345:CL345)*1,ISNUMBER(CO345:CP345)*1)&gt;0,SUM(ISTEXT(CQ345:CS345)*1,ISNUMBER(CV345:CW345)*1)&gt;0),"!","")</f>
        <v/>
      </c>
      <c r="EO345" s="91" t="e">
        <f t="shared" ca="1" si="259"/>
        <v>#NAME?</v>
      </c>
      <c r="EP345" s="74" t="e">
        <f t="shared" ca="1" si="260"/>
        <v>#NAME?</v>
      </c>
    </row>
    <row r="346" spans="1:146" x14ac:dyDescent="0.2">
      <c r="A346" s="528" t="e">
        <f ca="1">IF(AND(TRIM($B346&lt;&gt;""),$E346&lt;&gt;"",$EP346=""),MAX($A$318:A345)+1,"")</f>
        <v>#NAME?</v>
      </c>
      <c r="B346" s="312"/>
      <c r="C346" s="531" t="str">
        <f>IF(ISBLANK(D346)=FALSE,VLOOKUP(D346,Довідники!$B$2:$C$45,2,FALSE),"")</f>
        <v/>
      </c>
      <c r="D346" s="410"/>
      <c r="E346" s="313"/>
      <c r="F346" s="538" t="str">
        <f>_xlfn.CONCAT(IF($X346=Довідники!$E$4,$R$4&amp;",",""),IF($AE346=Довідники!$E$4,$Y$4&amp;",",""),IF($AL346=Довідники!$E$4,$AF$4&amp;",",""),IF($AS346=Довідники!$E$4,$AM$4&amp;",",""),IF($AZ346=Довідники!$E$4,$AT$4&amp;",",""),IF($BG346=Довідники!$E$4,$BA$4&amp;",",""),IF($BN346=Довідники!$E$4,$BH$4&amp;",",""),IF($BU346=Довідники!$E$4,$BO$4&amp;",",""),IF($CB346=Довідники!$E$4,$BV$4&amp;",",""),IF($CI346=Довідники!$E$4,$CC$4&amp;",",""),IF($CP346=Довідники!$E$4,$CJ$4&amp;",",""),IF($CW346=Довідники!$E$4,$CQ$4&amp;",",""),IF($DD346=Довідники!$E$4,$CX$4&amp;",",""),IF($DK346=Довідники!$E$4,$DE$4&amp;",",""))</f>
        <v/>
      </c>
      <c r="G346" s="538" t="str">
        <f>_xlfn.CONCAT(IF($X346=Довідники!$E$3,$R$4&amp;",",""),IF($X346=Довідники!$E$5,$R$4&amp;"*,",""),IF($AE346=Довідники!$E$3,$Y$4&amp;",",""),IF($AE346=Довідники!$E$5,$Y$4&amp;"*,",""),IF($AL346=Довідники!$E$3,$AF$4&amp;",",""),IF($AL346=Довідники!$E$5,$AF$4&amp;"*,",""),IF($AS346=Довідники!$E$3,$AM$4&amp;",",""),IF($AS346=Довідники!$E$5,$AM$4&amp;"*,",""),IF($AZ346=Довідники!$E$3,$AT$4&amp;",",""),IF($AZ346=Довідники!$E$5,$AT$4&amp;"*,",""),IF($BG346=Довідники!$E$3,$BA$4&amp;",",""),IF($BG346=Довідники!$E$5,$BA$4&amp;"*,",""),IF($BN346=Довідники!$E$3,$BH$4&amp;",",""),IF($BN346=Довідники!$E$5,$BH$4&amp;"*,",""),IF($BU346=Довідники!$E$3,$BO$4&amp;",",""),IF($BU346=Довідники!$E$5,$BO$4&amp;"*,",""),IF($CB346=Довідники!$E$3,$BV$4&amp;",",""),IF($CB346=Довідники!$E$5,$BV$4&amp;"*,",""),IF($CI346=Довідники!$E$3,$CC$4&amp;",",""),IF($CI346=Довідники!$E$5,$CC$4&amp;"*,",""),IF($CP346=Довідники!$E$3,$CJ$4&amp;",",""),IF($CP346=Довідники!$E$5,$CJ$4&amp;"*,",""),IF($CW346=Довідники!$E$3,$CQ$4&amp;",",""),IF($CW346=Довідники!$E$5,$CQ$4&amp;"*,",""),IF($DD346=Довідники!$E$3,$CX$4&amp;",",""),IF($DD346=Довідники!$E$5,$CX$4&amp;"*,",""),IF($DK346=Довідники!$E$3,$DE$4&amp;",",""),IF($DK346=Довідники!$E$5,$DE$4&amp;"*,",""))</f>
        <v/>
      </c>
      <c r="H346" s="538" t="str">
        <f>_xlfn.CONCAT(IF($W346=Довідники!$N$4,$R$4&amp;",",""),IF($AD346=Довідники!$N$4,$Y$4&amp;",",""),IF($AK346=Довідники!$N$4,$AF$4&amp;",",""),IF($AR346=Довідники!$N$4,$AM$4&amp;",",""),IF($AY346=Довідники!$N$4,$AT$4&amp;",",""),IF($BF346=Довідники!$N$4,$BA$4&amp;",",""),IF($BM346=Довідники!$N$4,$BH$4&amp;",",""),IF($BT346=Довідники!$N$4,$BO$4&amp;",",""),IF($CA346=Довідники!$N$4,$BV$4&amp;",",""),IF($CH346=Довідники!$N$4,$CC$4&amp;",",""),IF($CO346=Довідники!$N$4,$CJ$4&amp;",",""),IF($CV346=Довідники!$N$4,$CQ$4&amp;",",""),IF($DC346=Довідники!$N$4,$CX$4&amp;",",""),IF($DJ346=Довідники!$N$4,$DE$4&amp;",",""))</f>
        <v/>
      </c>
      <c r="I346" s="538" t="str">
        <f>_xlfn.CONCAT(IF($W346=Довідники!$N$3,$R$4&amp;",",""),IF($AD346=Довідники!$N$3,$Y$4&amp;",",""),IF($AK346=Довідники!$N$3,$AF$4&amp;",",""),IF($AR346=Довідники!$N$3,$AM$4&amp;",",""),IF($AY346=Довідники!$N$3,$AT$4&amp;",",""),IF($BF346=Довідники!$N$3,$BA$4&amp;",",""),IF($BM346=Довідники!$N$3,$BH$4&amp;",",""),IF($BT346=Довідники!$N$3,$BO$4&amp;",",""),IF($CA346=Довідники!$N$3,$BV$4&amp;",",""),IF($CH346=Довідники!$N$3,$CC$4&amp;",",""),IF($CO346=Довідники!$N$3,$CJ$4&amp;",",""),IF($CV346=Довідники!$N$3,$CQ$4&amp;",",""),IF($DC346=Довідники!$N$3,$CX$4&amp;",",""),IF($DJ346=Довідники!$N$3,$DE$4&amp;",",""))</f>
        <v/>
      </c>
      <c r="J346" s="538"/>
      <c r="K346" s="538"/>
      <c r="L346" s="538">
        <f t="shared" ca="1" si="253"/>
        <v>0</v>
      </c>
      <c r="M346" s="539">
        <f t="shared" ca="1" si="254"/>
        <v>0</v>
      </c>
      <c r="N346" s="539">
        <f t="shared" ca="1" si="255"/>
        <v>0</v>
      </c>
      <c r="O346" s="540">
        <f t="shared" ca="1" si="256"/>
        <v>0</v>
      </c>
      <c r="P346" s="541" t="str">
        <f t="shared" si="257"/>
        <v/>
      </c>
      <c r="Q346" s="542" t="str">
        <f>IF(IF(TRIM(P346)="",FALSE,OR($P346&lt;Довідники!$J$8,$P346&gt;Довідники!$K$8)),"!","")</f>
        <v/>
      </c>
      <c r="R346" s="172"/>
      <c r="S346" s="169"/>
      <c r="T346" s="169"/>
      <c r="U346" s="549">
        <f t="shared" si="229"/>
        <v>0</v>
      </c>
      <c r="V346" s="539"/>
      <c r="W346" s="175"/>
      <c r="X346" s="176"/>
      <c r="Y346" s="172"/>
      <c r="Z346" s="169"/>
      <c r="AA346" s="169"/>
      <c r="AB346" s="549">
        <f t="shared" si="230"/>
        <v>0</v>
      </c>
      <c r="AC346" s="539"/>
      <c r="AD346" s="175"/>
      <c r="AE346" s="176"/>
      <c r="AF346" s="172"/>
      <c r="AG346" s="169"/>
      <c r="AH346" s="169"/>
      <c r="AI346" s="549">
        <f t="shared" si="231"/>
        <v>0</v>
      </c>
      <c r="AJ346" s="539"/>
      <c r="AK346" s="175"/>
      <c r="AL346" s="176"/>
      <c r="AM346" s="172"/>
      <c r="AN346" s="169"/>
      <c r="AO346" s="169"/>
      <c r="AP346" s="549">
        <f t="shared" si="232"/>
        <v>0</v>
      </c>
      <c r="AQ346" s="539"/>
      <c r="AR346" s="175"/>
      <c r="AS346" s="176"/>
      <c r="AT346" s="172"/>
      <c r="AU346" s="169"/>
      <c r="AV346" s="169"/>
      <c r="AW346" s="549">
        <f t="shared" si="233"/>
        <v>0</v>
      </c>
      <c r="AX346" s="539"/>
      <c r="AY346" s="175"/>
      <c r="AZ346" s="176"/>
      <c r="BA346" s="172"/>
      <c r="BB346" s="169"/>
      <c r="BC346" s="169"/>
      <c r="BD346" s="549">
        <f t="shared" si="234"/>
        <v>0</v>
      </c>
      <c r="BE346" s="539"/>
      <c r="BF346" s="175"/>
      <c r="BG346" s="176"/>
      <c r="BH346" s="172"/>
      <c r="BI346" s="169"/>
      <c r="BJ346" s="169"/>
      <c r="BK346" s="549">
        <f t="shared" si="235"/>
        <v>0</v>
      </c>
      <c r="BL346" s="539"/>
      <c r="BM346" s="175"/>
      <c r="BN346" s="176"/>
      <c r="BO346" s="172"/>
      <c r="BP346" s="169"/>
      <c r="BQ346" s="169"/>
      <c r="BR346" s="549">
        <f t="shared" si="236"/>
        <v>0</v>
      </c>
      <c r="BS346" s="539"/>
      <c r="BT346" s="175"/>
      <c r="BU346" s="176"/>
      <c r="BV346" s="172"/>
      <c r="BW346" s="169"/>
      <c r="BX346" s="169"/>
      <c r="BY346" s="549">
        <f t="shared" si="237"/>
        <v>0</v>
      </c>
      <c r="BZ346" s="539"/>
      <c r="CA346" s="175"/>
      <c r="CB346" s="176"/>
      <c r="CC346" s="172"/>
      <c r="CD346" s="169"/>
      <c r="CE346" s="169"/>
      <c r="CF346" s="549">
        <f t="shared" si="238"/>
        <v>0</v>
      </c>
      <c r="CG346" s="539"/>
      <c r="CH346" s="175"/>
      <c r="CI346" s="176"/>
      <c r="CJ346" s="172"/>
      <c r="CK346" s="169"/>
      <c r="CL346" s="169"/>
      <c r="CM346" s="549">
        <f t="shared" si="239"/>
        <v>0</v>
      </c>
      <c r="CN346" s="539"/>
      <c r="CO346" s="175"/>
      <c r="CP346" s="176"/>
      <c r="CQ346" s="172"/>
      <c r="CR346" s="169"/>
      <c r="CS346" s="169"/>
      <c r="CT346" s="549">
        <f t="shared" si="240"/>
        <v>0</v>
      </c>
      <c r="CU346" s="539"/>
      <c r="CV346" s="175"/>
      <c r="CW346" s="176"/>
      <c r="CX346" s="361"/>
      <c r="CY346" s="108"/>
      <c r="CZ346" s="108"/>
      <c r="DA346" s="549">
        <f t="shared" si="241"/>
        <v>0</v>
      </c>
      <c r="DB346" s="539"/>
      <c r="DC346" s="439"/>
      <c r="DD346" s="439"/>
      <c r="DE346" s="108"/>
      <c r="DF346" s="108"/>
      <c r="DG346" s="108"/>
      <c r="DH346" s="549">
        <f t="shared" si="242"/>
        <v>0</v>
      </c>
      <c r="DI346" s="539"/>
      <c r="DJ346" s="439"/>
      <c r="DK346" s="440"/>
      <c r="DL346" s="555">
        <f t="shared" ca="1" si="261"/>
        <v>0</v>
      </c>
      <c r="DM346" s="539">
        <f>DN346*Довідники!$H$2</f>
        <v>0</v>
      </c>
      <c r="DN346" s="549">
        <f t="shared" si="244"/>
        <v>0</v>
      </c>
      <c r="DO346" s="541" t="str">
        <f t="shared" si="243"/>
        <v xml:space="preserve"> </v>
      </c>
      <c r="DP346" s="556" t="str">
        <f>IF(OR(DO346&lt;Довідники!$J$3, DO346&gt;Довідники!$K$3), "!", "")</f>
        <v>!</v>
      </c>
      <c r="DQ346" s="557"/>
      <c r="DR346" s="558" t="str">
        <f t="shared" si="245"/>
        <v/>
      </c>
      <c r="DS346" s="528"/>
      <c r="DT346" s="555"/>
      <c r="DU346" s="539"/>
      <c r="DV346" s="539"/>
      <c r="DW346" s="540"/>
      <c r="DX346" s="557"/>
      <c r="DY346" s="568"/>
      <c r="DZ346" s="569"/>
      <c r="EA346" s="570"/>
      <c r="EB346" s="179"/>
      <c r="EC346" s="452"/>
      <c r="ED346" s="219" t="e">
        <f t="shared" ca="1" si="246"/>
        <v>#NAME?</v>
      </c>
      <c r="EE346" s="219" t="e">
        <f t="shared" ca="1" si="247"/>
        <v>#NAME?</v>
      </c>
      <c r="EF346" s="219" t="e">
        <f t="shared" ca="1" si="248"/>
        <v>#NAME?</v>
      </c>
      <c r="EG346" s="219" t="e">
        <f t="shared" ca="1" si="249"/>
        <v>#NAME?</v>
      </c>
      <c r="EH346" s="219" t="e">
        <f t="shared" ca="1" si="250"/>
        <v>#NAME?</v>
      </c>
      <c r="EI346" s="219" t="e">
        <f t="shared" ca="1" si="251"/>
        <v>#NAME?</v>
      </c>
      <c r="EJ346" s="219" t="e">
        <f t="shared" ca="1" si="252"/>
        <v>#NAME?</v>
      </c>
      <c r="EL346" s="91" t="str">
        <f t="shared" ca="1" si="227"/>
        <v/>
      </c>
      <c r="EM346" s="91" t="str">
        <f t="shared" si="258"/>
        <v/>
      </c>
      <c r="EN346" s="91" t="str" cm="1">
        <f t="array" ref="EN346">IF(OR(SUM(ISTEXT(R346:T346)*1,ISNUMBER(W346:X346)*1)&gt;0,SUM(ISTEXT(Y346:AA346)*1,ISNUMBER(AD346:AE346)*1)&gt;0,SUM(ISTEXT(AF346:AH346)*1,ISNUMBER(AK346:AL346)*1)&gt;0,SUM(ISTEXT(AM346:AO346)*1,ISNUMBER(AR346:AS346)*1)&gt;0,SUM(ISTEXT(AT346:AV346)*1,ISNUMBER(AY346:AZ346)*1)&gt;0,SUM(ISTEXT(BA346:BC346)*1,ISNUMBER(BF346:BG346)*1)&gt;0,SUM(ISTEXT(BH346:BJ346)*1,ISNUMBER(BM346:BN346)*1)&gt;0,SUM(ISTEXT(BO346:BQ346)*1,ISNUMBER(BT346:BU346)*1)&gt;0,SUM(ISTEXT(BV346:BX346)*1,ISNUMBER(CA346:CB346)*1)&gt;0,SUM(ISTEXT(CC346:CE346)*1,ISNUMBER(CH346:CI346)*1)&gt;0,SUM(ISTEXT(CJ346:CL346)*1,ISNUMBER(CO346:CP346)*1)&gt;0,SUM(ISTEXT(CQ346:CS346)*1,ISNUMBER(CV346:CW346)*1)&gt;0),"!","")</f>
        <v/>
      </c>
      <c r="EO346" s="91" t="e">
        <f t="shared" ca="1" si="259"/>
        <v>#NAME?</v>
      </c>
      <c r="EP346" s="74" t="e">
        <f t="shared" ca="1" si="260"/>
        <v>#NAME?</v>
      </c>
    </row>
    <row r="347" spans="1:146" x14ac:dyDescent="0.2">
      <c r="A347" s="528" t="e">
        <f ca="1">IF(AND(TRIM($B347&lt;&gt;""),$E347&lt;&gt;"",$EP347=""),MAX($A$318:A346)+1,"")</f>
        <v>#NAME?</v>
      </c>
      <c r="B347" s="312"/>
      <c r="C347" s="531" t="str">
        <f>IF(ISBLANK(D347)=FALSE,VLOOKUP(D347,Довідники!$B$2:$C$45,2,FALSE),"")</f>
        <v/>
      </c>
      <c r="D347" s="410"/>
      <c r="E347" s="313"/>
      <c r="F347" s="538" t="str">
        <f>_xlfn.CONCAT(IF($X347=Довідники!$E$4,$R$4&amp;",",""),IF($AE347=Довідники!$E$4,$Y$4&amp;",",""),IF($AL347=Довідники!$E$4,$AF$4&amp;",",""),IF($AS347=Довідники!$E$4,$AM$4&amp;",",""),IF($AZ347=Довідники!$E$4,$AT$4&amp;",",""),IF($BG347=Довідники!$E$4,$BA$4&amp;",",""),IF($BN347=Довідники!$E$4,$BH$4&amp;",",""),IF($BU347=Довідники!$E$4,$BO$4&amp;",",""),IF($CB347=Довідники!$E$4,$BV$4&amp;",",""),IF($CI347=Довідники!$E$4,$CC$4&amp;",",""),IF($CP347=Довідники!$E$4,$CJ$4&amp;",",""),IF($CW347=Довідники!$E$4,$CQ$4&amp;",",""),IF($DD347=Довідники!$E$4,$CX$4&amp;",",""),IF($DK347=Довідники!$E$4,$DE$4&amp;",",""))</f>
        <v/>
      </c>
      <c r="G347" s="538" t="str">
        <f>_xlfn.CONCAT(IF($X347=Довідники!$E$3,$R$4&amp;",",""),IF($X347=Довідники!$E$5,$R$4&amp;"*,",""),IF($AE347=Довідники!$E$3,$Y$4&amp;",",""),IF($AE347=Довідники!$E$5,$Y$4&amp;"*,",""),IF($AL347=Довідники!$E$3,$AF$4&amp;",",""),IF($AL347=Довідники!$E$5,$AF$4&amp;"*,",""),IF($AS347=Довідники!$E$3,$AM$4&amp;",",""),IF($AS347=Довідники!$E$5,$AM$4&amp;"*,",""),IF($AZ347=Довідники!$E$3,$AT$4&amp;",",""),IF($AZ347=Довідники!$E$5,$AT$4&amp;"*,",""),IF($BG347=Довідники!$E$3,$BA$4&amp;",",""),IF($BG347=Довідники!$E$5,$BA$4&amp;"*,",""),IF($BN347=Довідники!$E$3,$BH$4&amp;",",""),IF($BN347=Довідники!$E$5,$BH$4&amp;"*,",""),IF($BU347=Довідники!$E$3,$BO$4&amp;",",""),IF($BU347=Довідники!$E$5,$BO$4&amp;"*,",""),IF($CB347=Довідники!$E$3,$BV$4&amp;",",""),IF($CB347=Довідники!$E$5,$BV$4&amp;"*,",""),IF($CI347=Довідники!$E$3,$CC$4&amp;",",""),IF($CI347=Довідники!$E$5,$CC$4&amp;"*,",""),IF($CP347=Довідники!$E$3,$CJ$4&amp;",",""),IF($CP347=Довідники!$E$5,$CJ$4&amp;"*,",""),IF($CW347=Довідники!$E$3,$CQ$4&amp;",",""),IF($CW347=Довідники!$E$5,$CQ$4&amp;"*,",""),IF($DD347=Довідники!$E$3,$CX$4&amp;",",""),IF($DD347=Довідники!$E$5,$CX$4&amp;"*,",""),IF($DK347=Довідники!$E$3,$DE$4&amp;",",""),IF($DK347=Довідники!$E$5,$DE$4&amp;"*,",""))</f>
        <v/>
      </c>
      <c r="H347" s="538" t="str">
        <f>_xlfn.CONCAT(IF($W347=Довідники!$N$4,$R$4&amp;",",""),IF($AD347=Довідники!$N$4,$Y$4&amp;",",""),IF($AK347=Довідники!$N$4,$AF$4&amp;",",""),IF($AR347=Довідники!$N$4,$AM$4&amp;",",""),IF($AY347=Довідники!$N$4,$AT$4&amp;",",""),IF($BF347=Довідники!$N$4,$BA$4&amp;",",""),IF($BM347=Довідники!$N$4,$BH$4&amp;",",""),IF($BT347=Довідники!$N$4,$BO$4&amp;",",""),IF($CA347=Довідники!$N$4,$BV$4&amp;",",""),IF($CH347=Довідники!$N$4,$CC$4&amp;",",""),IF($CO347=Довідники!$N$4,$CJ$4&amp;",",""),IF($CV347=Довідники!$N$4,$CQ$4&amp;",",""),IF($DC347=Довідники!$N$4,$CX$4&amp;",",""),IF($DJ347=Довідники!$N$4,$DE$4&amp;",",""))</f>
        <v/>
      </c>
      <c r="I347" s="538" t="str">
        <f>_xlfn.CONCAT(IF($W347=Довідники!$N$3,$R$4&amp;",",""),IF($AD347=Довідники!$N$3,$Y$4&amp;",",""),IF($AK347=Довідники!$N$3,$AF$4&amp;",",""),IF($AR347=Довідники!$N$3,$AM$4&amp;",",""),IF($AY347=Довідники!$N$3,$AT$4&amp;",",""),IF($BF347=Довідники!$N$3,$BA$4&amp;",",""),IF($BM347=Довідники!$N$3,$BH$4&amp;",",""),IF($BT347=Довідники!$N$3,$BO$4&amp;",",""),IF($CA347=Довідники!$N$3,$BV$4&amp;",",""),IF($CH347=Довідники!$N$3,$CC$4&amp;",",""),IF($CO347=Довідники!$N$3,$CJ$4&amp;",",""),IF($CV347=Довідники!$N$3,$CQ$4&amp;",",""),IF($DC347=Довідники!$N$3,$CX$4&amp;",",""),IF($DJ347=Довідники!$N$3,$DE$4&amp;",",""))</f>
        <v/>
      </c>
      <c r="J347" s="538"/>
      <c r="K347" s="538"/>
      <c r="L347" s="538">
        <f t="shared" ca="1" si="253"/>
        <v>0</v>
      </c>
      <c r="M347" s="539">
        <f t="shared" ca="1" si="254"/>
        <v>0</v>
      </c>
      <c r="N347" s="539">
        <f t="shared" ca="1" si="255"/>
        <v>0</v>
      </c>
      <c r="O347" s="540">
        <f t="shared" ca="1" si="256"/>
        <v>0</v>
      </c>
      <c r="P347" s="541" t="str">
        <f t="shared" si="257"/>
        <v/>
      </c>
      <c r="Q347" s="542" t="str">
        <f>IF(IF(TRIM(P347)="",FALSE,OR($P347&lt;Довідники!$J$8,$P347&gt;Довідники!$K$8)),"!","")</f>
        <v/>
      </c>
      <c r="R347" s="172"/>
      <c r="S347" s="169"/>
      <c r="T347" s="169"/>
      <c r="U347" s="549">
        <f t="shared" si="229"/>
        <v>0</v>
      </c>
      <c r="V347" s="539"/>
      <c r="W347" s="175"/>
      <c r="X347" s="176"/>
      <c r="Y347" s="172"/>
      <c r="Z347" s="169"/>
      <c r="AA347" s="169"/>
      <c r="AB347" s="549">
        <f t="shared" si="230"/>
        <v>0</v>
      </c>
      <c r="AC347" s="539"/>
      <c r="AD347" s="175"/>
      <c r="AE347" s="176"/>
      <c r="AF347" s="172"/>
      <c r="AG347" s="169"/>
      <c r="AH347" s="169"/>
      <c r="AI347" s="549">
        <f t="shared" si="231"/>
        <v>0</v>
      </c>
      <c r="AJ347" s="539"/>
      <c r="AK347" s="175"/>
      <c r="AL347" s="176"/>
      <c r="AM347" s="172"/>
      <c r="AN347" s="169"/>
      <c r="AO347" s="169"/>
      <c r="AP347" s="549">
        <f t="shared" si="232"/>
        <v>0</v>
      </c>
      <c r="AQ347" s="539"/>
      <c r="AR347" s="175"/>
      <c r="AS347" s="176"/>
      <c r="AT347" s="172"/>
      <c r="AU347" s="169"/>
      <c r="AV347" s="169"/>
      <c r="AW347" s="549">
        <f t="shared" si="233"/>
        <v>0</v>
      </c>
      <c r="AX347" s="539"/>
      <c r="AY347" s="175"/>
      <c r="AZ347" s="176"/>
      <c r="BA347" s="172"/>
      <c r="BB347" s="169"/>
      <c r="BC347" s="169"/>
      <c r="BD347" s="549">
        <f t="shared" si="234"/>
        <v>0</v>
      </c>
      <c r="BE347" s="539"/>
      <c r="BF347" s="175"/>
      <c r="BG347" s="176"/>
      <c r="BH347" s="172"/>
      <c r="BI347" s="169"/>
      <c r="BJ347" s="169"/>
      <c r="BK347" s="549">
        <f t="shared" si="235"/>
        <v>0</v>
      </c>
      <c r="BL347" s="539"/>
      <c r="BM347" s="175"/>
      <c r="BN347" s="176"/>
      <c r="BO347" s="172"/>
      <c r="BP347" s="169"/>
      <c r="BQ347" s="169"/>
      <c r="BR347" s="549">
        <f t="shared" si="236"/>
        <v>0</v>
      </c>
      <c r="BS347" s="539"/>
      <c r="BT347" s="175"/>
      <c r="BU347" s="176"/>
      <c r="BV347" s="172"/>
      <c r="BW347" s="169"/>
      <c r="BX347" s="169"/>
      <c r="BY347" s="549">
        <f t="shared" si="237"/>
        <v>0</v>
      </c>
      <c r="BZ347" s="539"/>
      <c r="CA347" s="175"/>
      <c r="CB347" s="176"/>
      <c r="CC347" s="172"/>
      <c r="CD347" s="169"/>
      <c r="CE347" s="169"/>
      <c r="CF347" s="549">
        <f t="shared" si="238"/>
        <v>0</v>
      </c>
      <c r="CG347" s="539"/>
      <c r="CH347" s="175"/>
      <c r="CI347" s="176"/>
      <c r="CJ347" s="172"/>
      <c r="CK347" s="169"/>
      <c r="CL347" s="169"/>
      <c r="CM347" s="549">
        <f t="shared" si="239"/>
        <v>0</v>
      </c>
      <c r="CN347" s="539"/>
      <c r="CO347" s="175"/>
      <c r="CP347" s="176"/>
      <c r="CQ347" s="172"/>
      <c r="CR347" s="169"/>
      <c r="CS347" s="169"/>
      <c r="CT347" s="549">
        <f t="shared" si="240"/>
        <v>0</v>
      </c>
      <c r="CU347" s="539"/>
      <c r="CV347" s="175"/>
      <c r="CW347" s="176"/>
      <c r="CX347" s="361"/>
      <c r="CY347" s="108"/>
      <c r="CZ347" s="108"/>
      <c r="DA347" s="549">
        <f t="shared" si="241"/>
        <v>0</v>
      </c>
      <c r="DB347" s="539"/>
      <c r="DC347" s="439"/>
      <c r="DD347" s="439"/>
      <c r="DE347" s="108"/>
      <c r="DF347" s="108"/>
      <c r="DG347" s="108"/>
      <c r="DH347" s="549">
        <f t="shared" si="242"/>
        <v>0</v>
      </c>
      <c r="DI347" s="539"/>
      <c r="DJ347" s="439"/>
      <c r="DK347" s="440"/>
      <c r="DL347" s="555">
        <f t="shared" ca="1" si="261"/>
        <v>0</v>
      </c>
      <c r="DM347" s="539">
        <f>DN347*Довідники!$H$2</f>
        <v>0</v>
      </c>
      <c r="DN347" s="549">
        <f t="shared" si="244"/>
        <v>0</v>
      </c>
      <c r="DO347" s="541" t="str">
        <f t="shared" si="243"/>
        <v xml:space="preserve"> </v>
      </c>
      <c r="DP347" s="556" t="str">
        <f>IF(OR(DO347&lt;Довідники!$J$3, DO347&gt;Довідники!$K$3), "!", "")</f>
        <v>!</v>
      </c>
      <c r="DQ347" s="557"/>
      <c r="DR347" s="558" t="str">
        <f t="shared" si="245"/>
        <v/>
      </c>
      <c r="DS347" s="528"/>
      <c r="DT347" s="555"/>
      <c r="DU347" s="539"/>
      <c r="DV347" s="539"/>
      <c r="DW347" s="540"/>
      <c r="DX347" s="557"/>
      <c r="DY347" s="568"/>
      <c r="DZ347" s="569"/>
      <c r="EA347" s="570"/>
      <c r="EB347" s="179"/>
      <c r="EC347" s="452"/>
      <c r="ED347" s="219" t="e">
        <f t="shared" ca="1" si="246"/>
        <v>#NAME?</v>
      </c>
      <c r="EE347" s="219" t="e">
        <f t="shared" ca="1" si="247"/>
        <v>#NAME?</v>
      </c>
      <c r="EF347" s="219" t="e">
        <f t="shared" ca="1" si="248"/>
        <v>#NAME?</v>
      </c>
      <c r="EG347" s="219" t="e">
        <f t="shared" ca="1" si="249"/>
        <v>#NAME?</v>
      </c>
      <c r="EH347" s="219" t="e">
        <f t="shared" ca="1" si="250"/>
        <v>#NAME?</v>
      </c>
      <c r="EI347" s="219" t="e">
        <f t="shared" ca="1" si="251"/>
        <v>#NAME?</v>
      </c>
      <c r="EJ347" s="219" t="e">
        <f t="shared" ca="1" si="252"/>
        <v>#NAME?</v>
      </c>
      <c r="EL347" s="91" t="str">
        <f t="shared" ca="1" si="227"/>
        <v/>
      </c>
      <c r="EM347" s="91" t="str">
        <f t="shared" si="258"/>
        <v/>
      </c>
      <c r="EN347" s="91" t="str" cm="1">
        <f t="array" ref="EN347">IF(OR(SUM(ISTEXT(R347:T347)*1,ISNUMBER(W347:X347)*1)&gt;0,SUM(ISTEXT(Y347:AA347)*1,ISNUMBER(AD347:AE347)*1)&gt;0,SUM(ISTEXT(AF347:AH347)*1,ISNUMBER(AK347:AL347)*1)&gt;0,SUM(ISTEXT(AM347:AO347)*1,ISNUMBER(AR347:AS347)*1)&gt;0,SUM(ISTEXT(AT347:AV347)*1,ISNUMBER(AY347:AZ347)*1)&gt;0,SUM(ISTEXT(BA347:BC347)*1,ISNUMBER(BF347:BG347)*1)&gt;0,SUM(ISTEXT(BH347:BJ347)*1,ISNUMBER(BM347:BN347)*1)&gt;0,SUM(ISTEXT(BO347:BQ347)*1,ISNUMBER(BT347:BU347)*1)&gt;0,SUM(ISTEXT(BV347:BX347)*1,ISNUMBER(CA347:CB347)*1)&gt;0,SUM(ISTEXT(CC347:CE347)*1,ISNUMBER(CH347:CI347)*1)&gt;0,SUM(ISTEXT(CJ347:CL347)*1,ISNUMBER(CO347:CP347)*1)&gt;0,SUM(ISTEXT(CQ347:CS347)*1,ISNUMBER(CV347:CW347)*1)&gt;0),"!","")</f>
        <v/>
      </c>
      <c r="EO347" s="91" t="e">
        <f t="shared" ca="1" si="259"/>
        <v>#NAME?</v>
      </c>
      <c r="EP347" s="74" t="e">
        <f t="shared" ca="1" si="260"/>
        <v>#NAME?</v>
      </c>
    </row>
    <row r="348" spans="1:146" x14ac:dyDescent="0.2">
      <c r="A348" s="528" t="e">
        <f ca="1">IF(AND(TRIM($B348&lt;&gt;""),$E348&lt;&gt;"",$EP348=""),MAX($A$318:A347)+1,"")</f>
        <v>#NAME?</v>
      </c>
      <c r="B348" s="312"/>
      <c r="C348" s="531" t="str">
        <f>IF(ISBLANK(D348)=FALSE,VLOOKUP(D348,Довідники!$B$2:$C$45,2,FALSE),"")</f>
        <v/>
      </c>
      <c r="D348" s="410"/>
      <c r="E348" s="313"/>
      <c r="F348" s="538" t="str">
        <f>_xlfn.CONCAT(IF($X348=Довідники!$E$4,$R$4&amp;",",""),IF($AE348=Довідники!$E$4,$Y$4&amp;",",""),IF($AL348=Довідники!$E$4,$AF$4&amp;",",""),IF($AS348=Довідники!$E$4,$AM$4&amp;",",""),IF($AZ348=Довідники!$E$4,$AT$4&amp;",",""),IF($BG348=Довідники!$E$4,$BA$4&amp;",",""),IF($BN348=Довідники!$E$4,$BH$4&amp;",",""),IF($BU348=Довідники!$E$4,$BO$4&amp;",",""),IF($CB348=Довідники!$E$4,$BV$4&amp;",",""),IF($CI348=Довідники!$E$4,$CC$4&amp;",",""),IF($CP348=Довідники!$E$4,$CJ$4&amp;",",""),IF($CW348=Довідники!$E$4,$CQ$4&amp;",",""),IF($DD348=Довідники!$E$4,$CX$4&amp;",",""),IF($DK348=Довідники!$E$4,$DE$4&amp;",",""))</f>
        <v/>
      </c>
      <c r="G348" s="538" t="str">
        <f>_xlfn.CONCAT(IF($X348=Довідники!$E$3,$R$4&amp;",",""),IF($X348=Довідники!$E$5,$R$4&amp;"*,",""),IF($AE348=Довідники!$E$3,$Y$4&amp;",",""),IF($AE348=Довідники!$E$5,$Y$4&amp;"*,",""),IF($AL348=Довідники!$E$3,$AF$4&amp;",",""),IF($AL348=Довідники!$E$5,$AF$4&amp;"*,",""),IF($AS348=Довідники!$E$3,$AM$4&amp;",",""),IF($AS348=Довідники!$E$5,$AM$4&amp;"*,",""),IF($AZ348=Довідники!$E$3,$AT$4&amp;",",""),IF($AZ348=Довідники!$E$5,$AT$4&amp;"*,",""),IF($BG348=Довідники!$E$3,$BA$4&amp;",",""),IF($BG348=Довідники!$E$5,$BA$4&amp;"*,",""),IF($BN348=Довідники!$E$3,$BH$4&amp;",",""),IF($BN348=Довідники!$E$5,$BH$4&amp;"*,",""),IF($BU348=Довідники!$E$3,$BO$4&amp;",",""),IF($BU348=Довідники!$E$5,$BO$4&amp;"*,",""),IF($CB348=Довідники!$E$3,$BV$4&amp;",",""),IF($CB348=Довідники!$E$5,$BV$4&amp;"*,",""),IF($CI348=Довідники!$E$3,$CC$4&amp;",",""),IF($CI348=Довідники!$E$5,$CC$4&amp;"*,",""),IF($CP348=Довідники!$E$3,$CJ$4&amp;",",""),IF($CP348=Довідники!$E$5,$CJ$4&amp;"*,",""),IF($CW348=Довідники!$E$3,$CQ$4&amp;",",""),IF($CW348=Довідники!$E$5,$CQ$4&amp;"*,",""),IF($DD348=Довідники!$E$3,$CX$4&amp;",",""),IF($DD348=Довідники!$E$5,$CX$4&amp;"*,",""),IF($DK348=Довідники!$E$3,$DE$4&amp;",",""),IF($DK348=Довідники!$E$5,$DE$4&amp;"*,",""))</f>
        <v/>
      </c>
      <c r="H348" s="538" t="str">
        <f>_xlfn.CONCAT(IF($W348=Довідники!$N$4,$R$4&amp;",",""),IF($AD348=Довідники!$N$4,$Y$4&amp;",",""),IF($AK348=Довідники!$N$4,$AF$4&amp;",",""),IF($AR348=Довідники!$N$4,$AM$4&amp;",",""),IF($AY348=Довідники!$N$4,$AT$4&amp;",",""),IF($BF348=Довідники!$N$4,$BA$4&amp;",",""),IF($BM348=Довідники!$N$4,$BH$4&amp;",",""),IF($BT348=Довідники!$N$4,$BO$4&amp;",",""),IF($CA348=Довідники!$N$4,$BV$4&amp;",",""),IF($CH348=Довідники!$N$4,$CC$4&amp;",",""),IF($CO348=Довідники!$N$4,$CJ$4&amp;",",""),IF($CV348=Довідники!$N$4,$CQ$4&amp;",",""),IF($DC348=Довідники!$N$4,$CX$4&amp;",",""),IF($DJ348=Довідники!$N$4,$DE$4&amp;",",""))</f>
        <v/>
      </c>
      <c r="I348" s="538" t="str">
        <f>_xlfn.CONCAT(IF($W348=Довідники!$N$3,$R$4&amp;",",""),IF($AD348=Довідники!$N$3,$Y$4&amp;",",""),IF($AK348=Довідники!$N$3,$AF$4&amp;",",""),IF($AR348=Довідники!$N$3,$AM$4&amp;",",""),IF($AY348=Довідники!$N$3,$AT$4&amp;",",""),IF($BF348=Довідники!$N$3,$BA$4&amp;",",""),IF($BM348=Довідники!$N$3,$BH$4&amp;",",""),IF($BT348=Довідники!$N$3,$BO$4&amp;",",""),IF($CA348=Довідники!$N$3,$BV$4&amp;",",""),IF($CH348=Довідники!$N$3,$CC$4&amp;",",""),IF($CO348=Довідники!$N$3,$CJ$4&amp;",",""),IF($CV348=Довідники!$N$3,$CQ$4&amp;",",""),IF($DC348=Довідники!$N$3,$CX$4&amp;",",""),IF($DJ348=Довідники!$N$3,$DE$4&amp;",",""))</f>
        <v/>
      </c>
      <c r="J348" s="538"/>
      <c r="K348" s="538"/>
      <c r="L348" s="538">
        <f t="shared" ca="1" si="253"/>
        <v>0</v>
      </c>
      <c r="M348" s="539">
        <f t="shared" ca="1" si="254"/>
        <v>0</v>
      </c>
      <c r="N348" s="539">
        <f t="shared" ca="1" si="255"/>
        <v>0</v>
      </c>
      <c r="O348" s="540">
        <f t="shared" ca="1" si="256"/>
        <v>0</v>
      </c>
      <c r="P348" s="541" t="str">
        <f t="shared" si="257"/>
        <v/>
      </c>
      <c r="Q348" s="542" t="str">
        <f>IF(IF(TRIM(P348)="",FALSE,OR($P348&lt;Довідники!$J$8,$P348&gt;Довідники!$K$8)),"!","")</f>
        <v/>
      </c>
      <c r="R348" s="172"/>
      <c r="S348" s="169"/>
      <c r="T348" s="169"/>
      <c r="U348" s="549">
        <f t="shared" si="229"/>
        <v>0</v>
      </c>
      <c r="V348" s="539"/>
      <c r="W348" s="175"/>
      <c r="X348" s="176"/>
      <c r="Y348" s="172"/>
      <c r="Z348" s="169"/>
      <c r="AA348" s="169"/>
      <c r="AB348" s="549">
        <f t="shared" si="230"/>
        <v>0</v>
      </c>
      <c r="AC348" s="539"/>
      <c r="AD348" s="175"/>
      <c r="AE348" s="176"/>
      <c r="AF348" s="172"/>
      <c r="AG348" s="169"/>
      <c r="AH348" s="169"/>
      <c r="AI348" s="549">
        <f t="shared" si="231"/>
        <v>0</v>
      </c>
      <c r="AJ348" s="539"/>
      <c r="AK348" s="175"/>
      <c r="AL348" s="176"/>
      <c r="AM348" s="172"/>
      <c r="AN348" s="169"/>
      <c r="AO348" s="169"/>
      <c r="AP348" s="549">
        <f t="shared" si="232"/>
        <v>0</v>
      </c>
      <c r="AQ348" s="539"/>
      <c r="AR348" s="175"/>
      <c r="AS348" s="176"/>
      <c r="AT348" s="172"/>
      <c r="AU348" s="169"/>
      <c r="AV348" s="169"/>
      <c r="AW348" s="549">
        <f t="shared" si="233"/>
        <v>0</v>
      </c>
      <c r="AX348" s="539"/>
      <c r="AY348" s="175"/>
      <c r="AZ348" s="176"/>
      <c r="BA348" s="172"/>
      <c r="BB348" s="169"/>
      <c r="BC348" s="169"/>
      <c r="BD348" s="549">
        <f t="shared" si="234"/>
        <v>0</v>
      </c>
      <c r="BE348" s="539"/>
      <c r="BF348" s="175"/>
      <c r="BG348" s="176"/>
      <c r="BH348" s="172"/>
      <c r="BI348" s="169"/>
      <c r="BJ348" s="169"/>
      <c r="BK348" s="549">
        <f t="shared" si="235"/>
        <v>0</v>
      </c>
      <c r="BL348" s="539"/>
      <c r="BM348" s="175"/>
      <c r="BN348" s="176"/>
      <c r="BO348" s="172"/>
      <c r="BP348" s="169"/>
      <c r="BQ348" s="169"/>
      <c r="BR348" s="549">
        <f t="shared" si="236"/>
        <v>0</v>
      </c>
      <c r="BS348" s="539"/>
      <c r="BT348" s="175"/>
      <c r="BU348" s="176"/>
      <c r="BV348" s="172"/>
      <c r="BW348" s="169"/>
      <c r="BX348" s="169"/>
      <c r="BY348" s="549">
        <f t="shared" si="237"/>
        <v>0</v>
      </c>
      <c r="BZ348" s="539"/>
      <c r="CA348" s="175"/>
      <c r="CB348" s="176"/>
      <c r="CC348" s="172"/>
      <c r="CD348" s="169"/>
      <c r="CE348" s="169"/>
      <c r="CF348" s="549">
        <f t="shared" si="238"/>
        <v>0</v>
      </c>
      <c r="CG348" s="539"/>
      <c r="CH348" s="175"/>
      <c r="CI348" s="176"/>
      <c r="CJ348" s="172"/>
      <c r="CK348" s="169"/>
      <c r="CL348" s="169"/>
      <c r="CM348" s="549">
        <f t="shared" si="239"/>
        <v>0</v>
      </c>
      <c r="CN348" s="539"/>
      <c r="CO348" s="175"/>
      <c r="CP348" s="176"/>
      <c r="CQ348" s="172"/>
      <c r="CR348" s="169"/>
      <c r="CS348" s="169"/>
      <c r="CT348" s="549">
        <f t="shared" si="240"/>
        <v>0</v>
      </c>
      <c r="CU348" s="539"/>
      <c r="CV348" s="175"/>
      <c r="CW348" s="176"/>
      <c r="CX348" s="361"/>
      <c r="CY348" s="108"/>
      <c r="CZ348" s="108"/>
      <c r="DA348" s="549">
        <f t="shared" si="241"/>
        <v>0</v>
      </c>
      <c r="DB348" s="539"/>
      <c r="DC348" s="439"/>
      <c r="DD348" s="439"/>
      <c r="DE348" s="108"/>
      <c r="DF348" s="108"/>
      <c r="DG348" s="108"/>
      <c r="DH348" s="549">
        <f t="shared" si="242"/>
        <v>0</v>
      </c>
      <c r="DI348" s="539"/>
      <c r="DJ348" s="439"/>
      <c r="DK348" s="440"/>
      <c r="DL348" s="555">
        <f t="shared" ca="1" si="261"/>
        <v>0</v>
      </c>
      <c r="DM348" s="539">
        <f>DN348*Довідники!$H$2</f>
        <v>0</v>
      </c>
      <c r="DN348" s="549">
        <f t="shared" si="244"/>
        <v>0</v>
      </c>
      <c r="DO348" s="541" t="str">
        <f t="shared" si="243"/>
        <v xml:space="preserve"> </v>
      </c>
      <c r="DP348" s="556" t="str">
        <f>IF(OR(DO348&lt;Довідники!$J$3, DO348&gt;Довідники!$K$3), "!", "")</f>
        <v>!</v>
      </c>
      <c r="DQ348" s="557"/>
      <c r="DR348" s="558" t="str">
        <f t="shared" si="245"/>
        <v/>
      </c>
      <c r="DS348" s="528"/>
      <c r="DT348" s="555"/>
      <c r="DU348" s="539"/>
      <c r="DV348" s="539"/>
      <c r="DW348" s="540"/>
      <c r="DX348" s="557"/>
      <c r="DY348" s="568"/>
      <c r="DZ348" s="569"/>
      <c r="EA348" s="570"/>
      <c r="EB348" s="179"/>
      <c r="EC348" s="452"/>
      <c r="ED348" s="219" t="e">
        <f t="shared" ca="1" si="246"/>
        <v>#NAME?</v>
      </c>
      <c r="EE348" s="219" t="e">
        <f t="shared" ca="1" si="247"/>
        <v>#NAME?</v>
      </c>
      <c r="EF348" s="219" t="e">
        <f t="shared" ca="1" si="248"/>
        <v>#NAME?</v>
      </c>
      <c r="EG348" s="219" t="e">
        <f t="shared" ca="1" si="249"/>
        <v>#NAME?</v>
      </c>
      <c r="EH348" s="219" t="e">
        <f t="shared" ca="1" si="250"/>
        <v>#NAME?</v>
      </c>
      <c r="EI348" s="219" t="e">
        <f t="shared" ca="1" si="251"/>
        <v>#NAME?</v>
      </c>
      <c r="EJ348" s="219" t="e">
        <f t="shared" ca="1" si="252"/>
        <v>#NAME?</v>
      </c>
      <c r="EL348" s="91" t="str">
        <f t="shared" ca="1" si="227"/>
        <v/>
      </c>
      <c r="EM348" s="91" t="str">
        <f t="shared" si="258"/>
        <v/>
      </c>
      <c r="EN348" s="91" t="str" cm="1">
        <f t="array" ref="EN348">IF(OR(SUM(ISTEXT(R348:T348)*1,ISNUMBER(W348:X348)*1)&gt;0,SUM(ISTEXT(Y348:AA348)*1,ISNUMBER(AD348:AE348)*1)&gt;0,SUM(ISTEXT(AF348:AH348)*1,ISNUMBER(AK348:AL348)*1)&gt;0,SUM(ISTEXT(AM348:AO348)*1,ISNUMBER(AR348:AS348)*1)&gt;0,SUM(ISTEXT(AT348:AV348)*1,ISNUMBER(AY348:AZ348)*1)&gt;0,SUM(ISTEXT(BA348:BC348)*1,ISNUMBER(BF348:BG348)*1)&gt;0,SUM(ISTEXT(BH348:BJ348)*1,ISNUMBER(BM348:BN348)*1)&gt;0,SUM(ISTEXT(BO348:BQ348)*1,ISNUMBER(BT348:BU348)*1)&gt;0,SUM(ISTEXT(BV348:BX348)*1,ISNUMBER(CA348:CB348)*1)&gt;0,SUM(ISTEXT(CC348:CE348)*1,ISNUMBER(CH348:CI348)*1)&gt;0,SUM(ISTEXT(CJ348:CL348)*1,ISNUMBER(CO348:CP348)*1)&gt;0,SUM(ISTEXT(CQ348:CS348)*1,ISNUMBER(CV348:CW348)*1)&gt;0),"!","")</f>
        <v/>
      </c>
      <c r="EO348" s="91" t="e">
        <f t="shared" ca="1" si="259"/>
        <v>#NAME?</v>
      </c>
      <c r="EP348" s="74" t="e">
        <f t="shared" ca="1" si="260"/>
        <v>#NAME?</v>
      </c>
    </row>
    <row r="349" spans="1:146" x14ac:dyDescent="0.2">
      <c r="A349" s="528" t="e">
        <f ca="1">IF(AND(TRIM($B349&lt;&gt;""),$E349&lt;&gt;"",$EP349=""),MAX($A$318:A348)+1,"")</f>
        <v>#NAME?</v>
      </c>
      <c r="B349" s="312"/>
      <c r="C349" s="531" t="str">
        <f>IF(ISBLANK(D349)=FALSE,VLOOKUP(D349,Довідники!$B$2:$C$45,2,FALSE),"")</f>
        <v/>
      </c>
      <c r="D349" s="410"/>
      <c r="E349" s="313"/>
      <c r="F349" s="538" t="str">
        <f>_xlfn.CONCAT(IF($X349=Довідники!$E$4,$R$4&amp;",",""),IF($AE349=Довідники!$E$4,$Y$4&amp;",",""),IF($AL349=Довідники!$E$4,$AF$4&amp;",",""),IF($AS349=Довідники!$E$4,$AM$4&amp;",",""),IF($AZ349=Довідники!$E$4,$AT$4&amp;",",""),IF($BG349=Довідники!$E$4,$BA$4&amp;",",""),IF($BN349=Довідники!$E$4,$BH$4&amp;",",""),IF($BU349=Довідники!$E$4,$BO$4&amp;",",""),IF($CB349=Довідники!$E$4,$BV$4&amp;",",""),IF($CI349=Довідники!$E$4,$CC$4&amp;",",""),IF($CP349=Довідники!$E$4,$CJ$4&amp;",",""),IF($CW349=Довідники!$E$4,$CQ$4&amp;",",""),IF($DD349=Довідники!$E$4,$CX$4&amp;",",""),IF($DK349=Довідники!$E$4,$DE$4&amp;",",""))</f>
        <v/>
      </c>
      <c r="G349" s="538" t="str">
        <f>_xlfn.CONCAT(IF($X349=Довідники!$E$3,$R$4&amp;",",""),IF($X349=Довідники!$E$5,$R$4&amp;"*,",""),IF($AE349=Довідники!$E$3,$Y$4&amp;",",""),IF($AE349=Довідники!$E$5,$Y$4&amp;"*,",""),IF($AL349=Довідники!$E$3,$AF$4&amp;",",""),IF($AL349=Довідники!$E$5,$AF$4&amp;"*,",""),IF($AS349=Довідники!$E$3,$AM$4&amp;",",""),IF($AS349=Довідники!$E$5,$AM$4&amp;"*,",""),IF($AZ349=Довідники!$E$3,$AT$4&amp;",",""),IF($AZ349=Довідники!$E$5,$AT$4&amp;"*,",""),IF($BG349=Довідники!$E$3,$BA$4&amp;",",""),IF($BG349=Довідники!$E$5,$BA$4&amp;"*,",""),IF($BN349=Довідники!$E$3,$BH$4&amp;",",""),IF($BN349=Довідники!$E$5,$BH$4&amp;"*,",""),IF($BU349=Довідники!$E$3,$BO$4&amp;",",""),IF($BU349=Довідники!$E$5,$BO$4&amp;"*,",""),IF($CB349=Довідники!$E$3,$BV$4&amp;",",""),IF($CB349=Довідники!$E$5,$BV$4&amp;"*,",""),IF($CI349=Довідники!$E$3,$CC$4&amp;",",""),IF($CI349=Довідники!$E$5,$CC$4&amp;"*,",""),IF($CP349=Довідники!$E$3,$CJ$4&amp;",",""),IF($CP349=Довідники!$E$5,$CJ$4&amp;"*,",""),IF($CW349=Довідники!$E$3,$CQ$4&amp;",",""),IF($CW349=Довідники!$E$5,$CQ$4&amp;"*,",""),IF($DD349=Довідники!$E$3,$CX$4&amp;",",""),IF($DD349=Довідники!$E$5,$CX$4&amp;"*,",""),IF($DK349=Довідники!$E$3,$DE$4&amp;",",""),IF($DK349=Довідники!$E$5,$DE$4&amp;"*,",""))</f>
        <v/>
      </c>
      <c r="H349" s="538" t="str">
        <f>_xlfn.CONCAT(IF($W349=Довідники!$N$4,$R$4&amp;",",""),IF($AD349=Довідники!$N$4,$Y$4&amp;",",""),IF($AK349=Довідники!$N$4,$AF$4&amp;",",""),IF($AR349=Довідники!$N$4,$AM$4&amp;",",""),IF($AY349=Довідники!$N$4,$AT$4&amp;",",""),IF($BF349=Довідники!$N$4,$BA$4&amp;",",""),IF($BM349=Довідники!$N$4,$BH$4&amp;",",""),IF($BT349=Довідники!$N$4,$BO$4&amp;",",""),IF($CA349=Довідники!$N$4,$BV$4&amp;",",""),IF($CH349=Довідники!$N$4,$CC$4&amp;",",""),IF($CO349=Довідники!$N$4,$CJ$4&amp;",",""),IF($CV349=Довідники!$N$4,$CQ$4&amp;",",""),IF($DC349=Довідники!$N$4,$CX$4&amp;",",""),IF($DJ349=Довідники!$N$4,$DE$4&amp;",",""))</f>
        <v/>
      </c>
      <c r="I349" s="538" t="str">
        <f>_xlfn.CONCAT(IF($W349=Довідники!$N$3,$R$4&amp;",",""),IF($AD349=Довідники!$N$3,$Y$4&amp;",",""),IF($AK349=Довідники!$N$3,$AF$4&amp;",",""),IF($AR349=Довідники!$N$3,$AM$4&amp;",",""),IF($AY349=Довідники!$N$3,$AT$4&amp;",",""),IF($BF349=Довідники!$N$3,$BA$4&amp;",",""),IF($BM349=Довідники!$N$3,$BH$4&amp;",",""),IF($BT349=Довідники!$N$3,$BO$4&amp;",",""),IF($CA349=Довідники!$N$3,$BV$4&amp;",",""),IF($CH349=Довідники!$N$3,$CC$4&amp;",",""),IF($CO349=Довідники!$N$3,$CJ$4&amp;",",""),IF($CV349=Довідники!$N$3,$CQ$4&amp;",",""),IF($DC349=Довідники!$N$3,$CX$4&amp;",",""),IF($DJ349=Довідники!$N$3,$DE$4&amp;",",""))</f>
        <v/>
      </c>
      <c r="J349" s="538"/>
      <c r="K349" s="538"/>
      <c r="L349" s="538">
        <f t="shared" ca="1" si="253"/>
        <v>0</v>
      </c>
      <c r="M349" s="539">
        <f t="shared" ca="1" si="254"/>
        <v>0</v>
      </c>
      <c r="N349" s="539">
        <f t="shared" ca="1" si="255"/>
        <v>0</v>
      </c>
      <c r="O349" s="540">
        <f t="shared" ca="1" si="256"/>
        <v>0</v>
      </c>
      <c r="P349" s="541" t="str">
        <f t="shared" si="257"/>
        <v/>
      </c>
      <c r="Q349" s="542" t="str">
        <f>IF(IF(TRIM(P349)="",FALSE,OR($P349&lt;Довідники!$J$8,$P349&gt;Довідники!$K$8)),"!","")</f>
        <v/>
      </c>
      <c r="R349" s="172"/>
      <c r="S349" s="169"/>
      <c r="T349" s="169"/>
      <c r="U349" s="549">
        <f t="shared" si="229"/>
        <v>0</v>
      </c>
      <c r="V349" s="539"/>
      <c r="W349" s="175"/>
      <c r="X349" s="176"/>
      <c r="Y349" s="172"/>
      <c r="Z349" s="169"/>
      <c r="AA349" s="169"/>
      <c r="AB349" s="549">
        <f t="shared" si="230"/>
        <v>0</v>
      </c>
      <c r="AC349" s="539"/>
      <c r="AD349" s="175"/>
      <c r="AE349" s="176"/>
      <c r="AF349" s="172"/>
      <c r="AG349" s="169"/>
      <c r="AH349" s="169"/>
      <c r="AI349" s="549">
        <f t="shared" si="231"/>
        <v>0</v>
      </c>
      <c r="AJ349" s="539"/>
      <c r="AK349" s="175"/>
      <c r="AL349" s="176"/>
      <c r="AM349" s="172"/>
      <c r="AN349" s="169"/>
      <c r="AO349" s="169"/>
      <c r="AP349" s="549">
        <f t="shared" si="232"/>
        <v>0</v>
      </c>
      <c r="AQ349" s="539"/>
      <c r="AR349" s="175"/>
      <c r="AS349" s="176"/>
      <c r="AT349" s="172"/>
      <c r="AU349" s="169"/>
      <c r="AV349" s="169"/>
      <c r="AW349" s="549">
        <f t="shared" si="233"/>
        <v>0</v>
      </c>
      <c r="AX349" s="539"/>
      <c r="AY349" s="175"/>
      <c r="AZ349" s="176"/>
      <c r="BA349" s="172"/>
      <c r="BB349" s="169"/>
      <c r="BC349" s="169"/>
      <c r="BD349" s="549">
        <f t="shared" si="234"/>
        <v>0</v>
      </c>
      <c r="BE349" s="539"/>
      <c r="BF349" s="175"/>
      <c r="BG349" s="176"/>
      <c r="BH349" s="172"/>
      <c r="BI349" s="169"/>
      <c r="BJ349" s="169"/>
      <c r="BK349" s="549">
        <f t="shared" si="235"/>
        <v>0</v>
      </c>
      <c r="BL349" s="539"/>
      <c r="BM349" s="175"/>
      <c r="BN349" s="176"/>
      <c r="BO349" s="172"/>
      <c r="BP349" s="169"/>
      <c r="BQ349" s="169"/>
      <c r="BR349" s="549">
        <f t="shared" si="236"/>
        <v>0</v>
      </c>
      <c r="BS349" s="539"/>
      <c r="BT349" s="175"/>
      <c r="BU349" s="176"/>
      <c r="BV349" s="172"/>
      <c r="BW349" s="169"/>
      <c r="BX349" s="169"/>
      <c r="BY349" s="549">
        <f t="shared" si="237"/>
        <v>0</v>
      </c>
      <c r="BZ349" s="539"/>
      <c r="CA349" s="175"/>
      <c r="CB349" s="176"/>
      <c r="CC349" s="172"/>
      <c r="CD349" s="169"/>
      <c r="CE349" s="169"/>
      <c r="CF349" s="549">
        <f t="shared" si="238"/>
        <v>0</v>
      </c>
      <c r="CG349" s="539"/>
      <c r="CH349" s="175"/>
      <c r="CI349" s="176"/>
      <c r="CJ349" s="172"/>
      <c r="CK349" s="169"/>
      <c r="CL349" s="169"/>
      <c r="CM349" s="549">
        <f t="shared" si="239"/>
        <v>0</v>
      </c>
      <c r="CN349" s="539"/>
      <c r="CO349" s="175"/>
      <c r="CP349" s="176"/>
      <c r="CQ349" s="172"/>
      <c r="CR349" s="169"/>
      <c r="CS349" s="169"/>
      <c r="CT349" s="549">
        <f t="shared" si="240"/>
        <v>0</v>
      </c>
      <c r="CU349" s="539"/>
      <c r="CV349" s="175"/>
      <c r="CW349" s="176"/>
      <c r="CX349" s="361"/>
      <c r="CY349" s="108"/>
      <c r="CZ349" s="108"/>
      <c r="DA349" s="549">
        <f t="shared" si="241"/>
        <v>0</v>
      </c>
      <c r="DB349" s="539"/>
      <c r="DC349" s="439"/>
      <c r="DD349" s="439"/>
      <c r="DE349" s="108"/>
      <c r="DF349" s="108"/>
      <c r="DG349" s="108"/>
      <c r="DH349" s="549">
        <f t="shared" si="242"/>
        <v>0</v>
      </c>
      <c r="DI349" s="539"/>
      <c r="DJ349" s="439"/>
      <c r="DK349" s="440"/>
      <c r="DL349" s="555">
        <f t="shared" ca="1" si="261"/>
        <v>0</v>
      </c>
      <c r="DM349" s="539">
        <f>DN349*Довідники!$H$2</f>
        <v>0</v>
      </c>
      <c r="DN349" s="549">
        <f t="shared" si="244"/>
        <v>0</v>
      </c>
      <c r="DO349" s="541" t="str">
        <f t="shared" si="243"/>
        <v xml:space="preserve"> </v>
      </c>
      <c r="DP349" s="556" t="str">
        <f>IF(OR(DO349&lt;Довідники!$J$3, DO349&gt;Довідники!$K$3), "!", "")</f>
        <v>!</v>
      </c>
      <c r="DQ349" s="557"/>
      <c r="DR349" s="558" t="str">
        <f t="shared" si="245"/>
        <v/>
      </c>
      <c r="DS349" s="528"/>
      <c r="DT349" s="555"/>
      <c r="DU349" s="539"/>
      <c r="DV349" s="539"/>
      <c r="DW349" s="540"/>
      <c r="DX349" s="557"/>
      <c r="DY349" s="568"/>
      <c r="DZ349" s="569"/>
      <c r="EA349" s="570"/>
      <c r="EB349" s="179"/>
      <c r="EC349" s="452"/>
      <c r="ED349" s="219" t="e">
        <f t="shared" ca="1" si="246"/>
        <v>#NAME?</v>
      </c>
      <c r="EE349" s="219" t="e">
        <f t="shared" ca="1" si="247"/>
        <v>#NAME?</v>
      </c>
      <c r="EF349" s="219" t="e">
        <f t="shared" ca="1" si="248"/>
        <v>#NAME?</v>
      </c>
      <c r="EG349" s="219" t="e">
        <f t="shared" ca="1" si="249"/>
        <v>#NAME?</v>
      </c>
      <c r="EH349" s="219" t="e">
        <f t="shared" ca="1" si="250"/>
        <v>#NAME?</v>
      </c>
      <c r="EI349" s="219" t="e">
        <f t="shared" ca="1" si="251"/>
        <v>#NAME?</v>
      </c>
      <c r="EJ349" s="219" t="e">
        <f t="shared" ca="1" si="252"/>
        <v>#NAME?</v>
      </c>
      <c r="EL349" s="91" t="str">
        <f t="shared" ca="1" si="227"/>
        <v/>
      </c>
      <c r="EM349" s="91" t="str">
        <f t="shared" si="258"/>
        <v/>
      </c>
      <c r="EN349" s="91" t="str" cm="1">
        <f t="array" ref="EN349">IF(OR(SUM(ISTEXT(R349:T349)*1,ISNUMBER(W349:X349)*1)&gt;0,SUM(ISTEXT(Y349:AA349)*1,ISNUMBER(AD349:AE349)*1)&gt;0,SUM(ISTEXT(AF349:AH349)*1,ISNUMBER(AK349:AL349)*1)&gt;0,SUM(ISTEXT(AM349:AO349)*1,ISNUMBER(AR349:AS349)*1)&gt;0,SUM(ISTEXT(AT349:AV349)*1,ISNUMBER(AY349:AZ349)*1)&gt;0,SUM(ISTEXT(BA349:BC349)*1,ISNUMBER(BF349:BG349)*1)&gt;0,SUM(ISTEXT(BH349:BJ349)*1,ISNUMBER(BM349:BN349)*1)&gt;0,SUM(ISTEXT(BO349:BQ349)*1,ISNUMBER(BT349:BU349)*1)&gt;0,SUM(ISTEXT(BV349:BX349)*1,ISNUMBER(CA349:CB349)*1)&gt;0,SUM(ISTEXT(CC349:CE349)*1,ISNUMBER(CH349:CI349)*1)&gt;0,SUM(ISTEXT(CJ349:CL349)*1,ISNUMBER(CO349:CP349)*1)&gt;0,SUM(ISTEXT(CQ349:CS349)*1,ISNUMBER(CV349:CW349)*1)&gt;0),"!","")</f>
        <v/>
      </c>
      <c r="EO349" s="91" t="e">
        <f t="shared" ca="1" si="259"/>
        <v>#NAME?</v>
      </c>
      <c r="EP349" s="74" t="e">
        <f t="shared" ca="1" si="260"/>
        <v>#NAME?</v>
      </c>
    </row>
    <row r="350" spans="1:146" x14ac:dyDescent="0.2">
      <c r="A350" s="528" t="e">
        <f ca="1">IF(AND(TRIM($B350&lt;&gt;""),$E350&lt;&gt;"",$EP350=""),MAX($A$318:A349)+1,"")</f>
        <v>#NAME?</v>
      </c>
      <c r="B350" s="312"/>
      <c r="C350" s="531" t="str">
        <f>IF(ISBLANK(D350)=FALSE,VLOOKUP(D350,Довідники!$B$2:$C$45,2,FALSE),"")</f>
        <v/>
      </c>
      <c r="D350" s="410"/>
      <c r="E350" s="313"/>
      <c r="F350" s="538" t="str">
        <f>_xlfn.CONCAT(IF($X350=Довідники!$E$4,$R$4&amp;",",""),IF($AE350=Довідники!$E$4,$Y$4&amp;",",""),IF($AL350=Довідники!$E$4,$AF$4&amp;",",""),IF($AS350=Довідники!$E$4,$AM$4&amp;",",""),IF($AZ350=Довідники!$E$4,$AT$4&amp;",",""),IF($BG350=Довідники!$E$4,$BA$4&amp;",",""),IF($BN350=Довідники!$E$4,$BH$4&amp;",",""),IF($BU350=Довідники!$E$4,$BO$4&amp;",",""),IF($CB350=Довідники!$E$4,$BV$4&amp;",",""),IF($CI350=Довідники!$E$4,$CC$4&amp;",",""),IF($CP350=Довідники!$E$4,$CJ$4&amp;",",""),IF($CW350=Довідники!$E$4,$CQ$4&amp;",",""),IF($DD350=Довідники!$E$4,$CX$4&amp;",",""),IF($DK350=Довідники!$E$4,$DE$4&amp;",",""))</f>
        <v/>
      </c>
      <c r="G350" s="538" t="str">
        <f>_xlfn.CONCAT(IF($X350=Довідники!$E$3,$R$4&amp;",",""),IF($X350=Довідники!$E$5,$R$4&amp;"*,",""),IF($AE350=Довідники!$E$3,$Y$4&amp;",",""),IF($AE350=Довідники!$E$5,$Y$4&amp;"*,",""),IF($AL350=Довідники!$E$3,$AF$4&amp;",",""),IF($AL350=Довідники!$E$5,$AF$4&amp;"*,",""),IF($AS350=Довідники!$E$3,$AM$4&amp;",",""),IF($AS350=Довідники!$E$5,$AM$4&amp;"*,",""),IF($AZ350=Довідники!$E$3,$AT$4&amp;",",""),IF($AZ350=Довідники!$E$5,$AT$4&amp;"*,",""),IF($BG350=Довідники!$E$3,$BA$4&amp;",",""),IF($BG350=Довідники!$E$5,$BA$4&amp;"*,",""),IF($BN350=Довідники!$E$3,$BH$4&amp;",",""),IF($BN350=Довідники!$E$5,$BH$4&amp;"*,",""),IF($BU350=Довідники!$E$3,$BO$4&amp;",",""),IF($BU350=Довідники!$E$5,$BO$4&amp;"*,",""),IF($CB350=Довідники!$E$3,$BV$4&amp;",",""),IF($CB350=Довідники!$E$5,$BV$4&amp;"*,",""),IF($CI350=Довідники!$E$3,$CC$4&amp;",",""),IF($CI350=Довідники!$E$5,$CC$4&amp;"*,",""),IF($CP350=Довідники!$E$3,$CJ$4&amp;",",""),IF($CP350=Довідники!$E$5,$CJ$4&amp;"*,",""),IF($CW350=Довідники!$E$3,$CQ$4&amp;",",""),IF($CW350=Довідники!$E$5,$CQ$4&amp;"*,",""),IF($DD350=Довідники!$E$3,$CX$4&amp;",",""),IF($DD350=Довідники!$E$5,$CX$4&amp;"*,",""),IF($DK350=Довідники!$E$3,$DE$4&amp;",",""),IF($DK350=Довідники!$E$5,$DE$4&amp;"*,",""))</f>
        <v/>
      </c>
      <c r="H350" s="538" t="str">
        <f>_xlfn.CONCAT(IF($W350=Довідники!$N$4,$R$4&amp;",",""),IF($AD350=Довідники!$N$4,$Y$4&amp;",",""),IF($AK350=Довідники!$N$4,$AF$4&amp;",",""),IF($AR350=Довідники!$N$4,$AM$4&amp;",",""),IF($AY350=Довідники!$N$4,$AT$4&amp;",",""),IF($BF350=Довідники!$N$4,$BA$4&amp;",",""),IF($BM350=Довідники!$N$4,$BH$4&amp;",",""),IF($BT350=Довідники!$N$4,$BO$4&amp;",",""),IF($CA350=Довідники!$N$4,$BV$4&amp;",",""),IF($CH350=Довідники!$N$4,$CC$4&amp;",",""),IF($CO350=Довідники!$N$4,$CJ$4&amp;",",""),IF($CV350=Довідники!$N$4,$CQ$4&amp;",",""),IF($DC350=Довідники!$N$4,$CX$4&amp;",",""),IF($DJ350=Довідники!$N$4,$DE$4&amp;",",""))</f>
        <v/>
      </c>
      <c r="I350" s="538" t="str">
        <f>_xlfn.CONCAT(IF($W350=Довідники!$N$3,$R$4&amp;",",""),IF($AD350=Довідники!$N$3,$Y$4&amp;",",""),IF($AK350=Довідники!$N$3,$AF$4&amp;",",""),IF($AR350=Довідники!$N$3,$AM$4&amp;",",""),IF($AY350=Довідники!$N$3,$AT$4&amp;",",""),IF($BF350=Довідники!$N$3,$BA$4&amp;",",""),IF($BM350=Довідники!$N$3,$BH$4&amp;",",""),IF($BT350=Довідники!$N$3,$BO$4&amp;",",""),IF($CA350=Довідники!$N$3,$BV$4&amp;",",""),IF($CH350=Довідники!$N$3,$CC$4&amp;",",""),IF($CO350=Довідники!$N$3,$CJ$4&amp;",",""),IF($CV350=Довідники!$N$3,$CQ$4&amp;",",""),IF($DC350=Довідники!$N$3,$CX$4&amp;",",""),IF($DJ350=Довідники!$N$3,$DE$4&amp;",",""))</f>
        <v/>
      </c>
      <c r="J350" s="538"/>
      <c r="K350" s="538"/>
      <c r="L350" s="538">
        <f t="shared" ca="1" si="253"/>
        <v>0</v>
      </c>
      <c r="M350" s="539">
        <f t="shared" ca="1" si="254"/>
        <v>0</v>
      </c>
      <c r="N350" s="539">
        <f t="shared" ca="1" si="255"/>
        <v>0</v>
      </c>
      <c r="O350" s="540">
        <f t="shared" ca="1" si="256"/>
        <v>0</v>
      </c>
      <c r="P350" s="541" t="str">
        <f t="shared" si="257"/>
        <v/>
      </c>
      <c r="Q350" s="542" t="str">
        <f>IF(IF(TRIM(P350)="",FALSE,OR($P350&lt;Довідники!$J$8,$P350&gt;Довідники!$K$8)),"!","")</f>
        <v/>
      </c>
      <c r="R350" s="172"/>
      <c r="S350" s="169"/>
      <c r="T350" s="169"/>
      <c r="U350" s="549">
        <f t="shared" si="229"/>
        <v>0</v>
      </c>
      <c r="V350" s="539"/>
      <c r="W350" s="175"/>
      <c r="X350" s="176"/>
      <c r="Y350" s="172"/>
      <c r="Z350" s="169"/>
      <c r="AA350" s="169"/>
      <c r="AB350" s="549">
        <f t="shared" si="230"/>
        <v>0</v>
      </c>
      <c r="AC350" s="539"/>
      <c r="AD350" s="175"/>
      <c r="AE350" s="176"/>
      <c r="AF350" s="172"/>
      <c r="AG350" s="169"/>
      <c r="AH350" s="169"/>
      <c r="AI350" s="549">
        <f t="shared" si="231"/>
        <v>0</v>
      </c>
      <c r="AJ350" s="539"/>
      <c r="AK350" s="175"/>
      <c r="AL350" s="176"/>
      <c r="AM350" s="172"/>
      <c r="AN350" s="169"/>
      <c r="AO350" s="169"/>
      <c r="AP350" s="549">
        <f t="shared" si="232"/>
        <v>0</v>
      </c>
      <c r="AQ350" s="539"/>
      <c r="AR350" s="175"/>
      <c r="AS350" s="176"/>
      <c r="AT350" s="172"/>
      <c r="AU350" s="169"/>
      <c r="AV350" s="169"/>
      <c r="AW350" s="549">
        <f t="shared" si="233"/>
        <v>0</v>
      </c>
      <c r="AX350" s="539"/>
      <c r="AY350" s="175"/>
      <c r="AZ350" s="176"/>
      <c r="BA350" s="172"/>
      <c r="BB350" s="169"/>
      <c r="BC350" s="169"/>
      <c r="BD350" s="549">
        <f t="shared" si="234"/>
        <v>0</v>
      </c>
      <c r="BE350" s="539"/>
      <c r="BF350" s="175"/>
      <c r="BG350" s="176"/>
      <c r="BH350" s="172"/>
      <c r="BI350" s="169"/>
      <c r="BJ350" s="169"/>
      <c r="BK350" s="549">
        <f t="shared" si="235"/>
        <v>0</v>
      </c>
      <c r="BL350" s="539"/>
      <c r="BM350" s="175"/>
      <c r="BN350" s="176"/>
      <c r="BO350" s="172"/>
      <c r="BP350" s="169"/>
      <c r="BQ350" s="169"/>
      <c r="BR350" s="549">
        <f t="shared" si="236"/>
        <v>0</v>
      </c>
      <c r="BS350" s="539"/>
      <c r="BT350" s="175"/>
      <c r="BU350" s="176"/>
      <c r="BV350" s="172"/>
      <c r="BW350" s="169"/>
      <c r="BX350" s="169"/>
      <c r="BY350" s="549">
        <f t="shared" si="237"/>
        <v>0</v>
      </c>
      <c r="BZ350" s="539"/>
      <c r="CA350" s="175"/>
      <c r="CB350" s="176"/>
      <c r="CC350" s="172"/>
      <c r="CD350" s="169"/>
      <c r="CE350" s="169"/>
      <c r="CF350" s="549">
        <f t="shared" si="238"/>
        <v>0</v>
      </c>
      <c r="CG350" s="539"/>
      <c r="CH350" s="175"/>
      <c r="CI350" s="176"/>
      <c r="CJ350" s="172"/>
      <c r="CK350" s="169"/>
      <c r="CL350" s="169"/>
      <c r="CM350" s="549">
        <f t="shared" si="239"/>
        <v>0</v>
      </c>
      <c r="CN350" s="539"/>
      <c r="CO350" s="175"/>
      <c r="CP350" s="176"/>
      <c r="CQ350" s="172"/>
      <c r="CR350" s="169"/>
      <c r="CS350" s="169"/>
      <c r="CT350" s="549">
        <f t="shared" si="240"/>
        <v>0</v>
      </c>
      <c r="CU350" s="539"/>
      <c r="CV350" s="175"/>
      <c r="CW350" s="176"/>
      <c r="CX350" s="361"/>
      <c r="CY350" s="108"/>
      <c r="CZ350" s="108"/>
      <c r="DA350" s="549">
        <f t="shared" si="241"/>
        <v>0</v>
      </c>
      <c r="DB350" s="539"/>
      <c r="DC350" s="439"/>
      <c r="DD350" s="439"/>
      <c r="DE350" s="108"/>
      <c r="DF350" s="108"/>
      <c r="DG350" s="108"/>
      <c r="DH350" s="549">
        <f t="shared" si="242"/>
        <v>0</v>
      </c>
      <c r="DI350" s="539"/>
      <c r="DJ350" s="439"/>
      <c r="DK350" s="440"/>
      <c r="DL350" s="555">
        <f t="shared" ca="1" si="261"/>
        <v>0</v>
      </c>
      <c r="DM350" s="539">
        <f>DN350*Довідники!$H$2</f>
        <v>0</v>
      </c>
      <c r="DN350" s="549">
        <f t="shared" si="244"/>
        <v>0</v>
      </c>
      <c r="DO350" s="541" t="str">
        <f t="shared" si="243"/>
        <v xml:space="preserve"> </v>
      </c>
      <c r="DP350" s="556" t="str">
        <f>IF(OR(DO350&lt;Довідники!$J$3, DO350&gt;Довідники!$K$3), "!", "")</f>
        <v>!</v>
      </c>
      <c r="DQ350" s="557"/>
      <c r="DR350" s="558" t="str">
        <f t="shared" si="245"/>
        <v/>
      </c>
      <c r="DS350" s="528"/>
      <c r="DT350" s="555"/>
      <c r="DU350" s="539"/>
      <c r="DV350" s="539"/>
      <c r="DW350" s="540"/>
      <c r="DX350" s="557"/>
      <c r="DY350" s="568"/>
      <c r="DZ350" s="569"/>
      <c r="EA350" s="570"/>
      <c r="EB350" s="179"/>
      <c r="EC350" s="452"/>
      <c r="ED350" s="219" t="e">
        <f t="shared" ca="1" si="246"/>
        <v>#NAME?</v>
      </c>
      <c r="EE350" s="219" t="e">
        <f t="shared" ca="1" si="247"/>
        <v>#NAME?</v>
      </c>
      <c r="EF350" s="219" t="e">
        <f t="shared" ca="1" si="248"/>
        <v>#NAME?</v>
      </c>
      <c r="EG350" s="219" t="e">
        <f t="shared" ca="1" si="249"/>
        <v>#NAME?</v>
      </c>
      <c r="EH350" s="219" t="e">
        <f t="shared" ca="1" si="250"/>
        <v>#NAME?</v>
      </c>
      <c r="EI350" s="219" t="e">
        <f t="shared" ca="1" si="251"/>
        <v>#NAME?</v>
      </c>
      <c r="EJ350" s="219" t="e">
        <f t="shared" ca="1" si="252"/>
        <v>#NAME?</v>
      </c>
      <c r="EL350" s="91" t="str">
        <f t="shared" ca="1" si="227"/>
        <v/>
      </c>
      <c r="EM350" s="91" t="str">
        <f t="shared" si="258"/>
        <v/>
      </c>
      <c r="EN350" s="91" t="str" cm="1">
        <f t="array" ref="EN350">IF(OR(SUM(ISTEXT(R350:T350)*1,ISNUMBER(W350:X350)*1)&gt;0,SUM(ISTEXT(Y350:AA350)*1,ISNUMBER(AD350:AE350)*1)&gt;0,SUM(ISTEXT(AF350:AH350)*1,ISNUMBER(AK350:AL350)*1)&gt;0,SUM(ISTEXT(AM350:AO350)*1,ISNUMBER(AR350:AS350)*1)&gt;0,SUM(ISTEXT(AT350:AV350)*1,ISNUMBER(AY350:AZ350)*1)&gt;0,SUM(ISTEXT(BA350:BC350)*1,ISNUMBER(BF350:BG350)*1)&gt;0,SUM(ISTEXT(BH350:BJ350)*1,ISNUMBER(BM350:BN350)*1)&gt;0,SUM(ISTEXT(BO350:BQ350)*1,ISNUMBER(BT350:BU350)*1)&gt;0,SUM(ISTEXT(BV350:BX350)*1,ISNUMBER(CA350:CB350)*1)&gt;0,SUM(ISTEXT(CC350:CE350)*1,ISNUMBER(CH350:CI350)*1)&gt;0,SUM(ISTEXT(CJ350:CL350)*1,ISNUMBER(CO350:CP350)*1)&gt;0,SUM(ISTEXT(CQ350:CS350)*1,ISNUMBER(CV350:CW350)*1)&gt;0),"!","")</f>
        <v/>
      </c>
      <c r="EO350" s="91" t="e">
        <f t="shared" ca="1" si="259"/>
        <v>#NAME?</v>
      </c>
      <c r="EP350" s="74" t="e">
        <f t="shared" ca="1" si="260"/>
        <v>#NAME?</v>
      </c>
    </row>
    <row r="351" spans="1:146" x14ac:dyDescent="0.2">
      <c r="A351" s="528" t="e">
        <f ca="1">IF(AND(TRIM($B351&lt;&gt;""),$E351&lt;&gt;"",$EP351=""),MAX($A$318:A350)+1,"")</f>
        <v>#NAME?</v>
      </c>
      <c r="B351" s="312"/>
      <c r="C351" s="531" t="str">
        <f>IF(ISBLANK(D351)=FALSE,VLOOKUP(D351,Довідники!$B$2:$C$45,2,FALSE),"")</f>
        <v/>
      </c>
      <c r="D351" s="410"/>
      <c r="E351" s="313"/>
      <c r="F351" s="538" t="str">
        <f>_xlfn.CONCAT(IF($X351=Довідники!$E$4,$R$4&amp;",",""),IF($AE351=Довідники!$E$4,$Y$4&amp;",",""),IF($AL351=Довідники!$E$4,$AF$4&amp;",",""),IF($AS351=Довідники!$E$4,$AM$4&amp;",",""),IF($AZ351=Довідники!$E$4,$AT$4&amp;",",""),IF($BG351=Довідники!$E$4,$BA$4&amp;",",""),IF($BN351=Довідники!$E$4,$BH$4&amp;",",""),IF($BU351=Довідники!$E$4,$BO$4&amp;",",""),IF($CB351=Довідники!$E$4,$BV$4&amp;",",""),IF($CI351=Довідники!$E$4,$CC$4&amp;",",""),IF($CP351=Довідники!$E$4,$CJ$4&amp;",",""),IF($CW351=Довідники!$E$4,$CQ$4&amp;",",""),IF($DD351=Довідники!$E$4,$CX$4&amp;",",""),IF($DK351=Довідники!$E$4,$DE$4&amp;",",""))</f>
        <v/>
      </c>
      <c r="G351" s="538" t="str">
        <f>_xlfn.CONCAT(IF($X351=Довідники!$E$3,$R$4&amp;",",""),IF($X351=Довідники!$E$5,$R$4&amp;"*,",""),IF($AE351=Довідники!$E$3,$Y$4&amp;",",""),IF($AE351=Довідники!$E$5,$Y$4&amp;"*,",""),IF($AL351=Довідники!$E$3,$AF$4&amp;",",""),IF($AL351=Довідники!$E$5,$AF$4&amp;"*,",""),IF($AS351=Довідники!$E$3,$AM$4&amp;",",""),IF($AS351=Довідники!$E$5,$AM$4&amp;"*,",""),IF($AZ351=Довідники!$E$3,$AT$4&amp;",",""),IF($AZ351=Довідники!$E$5,$AT$4&amp;"*,",""),IF($BG351=Довідники!$E$3,$BA$4&amp;",",""),IF($BG351=Довідники!$E$5,$BA$4&amp;"*,",""),IF($BN351=Довідники!$E$3,$BH$4&amp;",",""),IF($BN351=Довідники!$E$5,$BH$4&amp;"*,",""),IF($BU351=Довідники!$E$3,$BO$4&amp;",",""),IF($BU351=Довідники!$E$5,$BO$4&amp;"*,",""),IF($CB351=Довідники!$E$3,$BV$4&amp;",",""),IF($CB351=Довідники!$E$5,$BV$4&amp;"*,",""),IF($CI351=Довідники!$E$3,$CC$4&amp;",",""),IF($CI351=Довідники!$E$5,$CC$4&amp;"*,",""),IF($CP351=Довідники!$E$3,$CJ$4&amp;",",""),IF($CP351=Довідники!$E$5,$CJ$4&amp;"*,",""),IF($CW351=Довідники!$E$3,$CQ$4&amp;",",""),IF($CW351=Довідники!$E$5,$CQ$4&amp;"*,",""),IF($DD351=Довідники!$E$3,$CX$4&amp;",",""),IF($DD351=Довідники!$E$5,$CX$4&amp;"*,",""),IF($DK351=Довідники!$E$3,$DE$4&amp;",",""),IF($DK351=Довідники!$E$5,$DE$4&amp;"*,",""))</f>
        <v/>
      </c>
      <c r="H351" s="538" t="str">
        <f>_xlfn.CONCAT(IF($W351=Довідники!$N$4,$R$4&amp;",",""),IF($AD351=Довідники!$N$4,$Y$4&amp;",",""),IF($AK351=Довідники!$N$4,$AF$4&amp;",",""),IF($AR351=Довідники!$N$4,$AM$4&amp;",",""),IF($AY351=Довідники!$N$4,$AT$4&amp;",",""),IF($BF351=Довідники!$N$4,$BA$4&amp;",",""),IF($BM351=Довідники!$N$4,$BH$4&amp;",",""),IF($BT351=Довідники!$N$4,$BO$4&amp;",",""),IF($CA351=Довідники!$N$4,$BV$4&amp;",",""),IF($CH351=Довідники!$N$4,$CC$4&amp;",",""),IF($CO351=Довідники!$N$4,$CJ$4&amp;",",""),IF($CV351=Довідники!$N$4,$CQ$4&amp;",",""),IF($DC351=Довідники!$N$4,$CX$4&amp;",",""),IF($DJ351=Довідники!$N$4,$DE$4&amp;",",""))</f>
        <v/>
      </c>
      <c r="I351" s="538" t="str">
        <f>_xlfn.CONCAT(IF($W351=Довідники!$N$3,$R$4&amp;",",""),IF($AD351=Довідники!$N$3,$Y$4&amp;",",""),IF($AK351=Довідники!$N$3,$AF$4&amp;",",""),IF($AR351=Довідники!$N$3,$AM$4&amp;",",""),IF($AY351=Довідники!$N$3,$AT$4&amp;",",""),IF($BF351=Довідники!$N$3,$BA$4&amp;",",""),IF($BM351=Довідники!$N$3,$BH$4&amp;",",""),IF($BT351=Довідники!$N$3,$BO$4&amp;",",""),IF($CA351=Довідники!$N$3,$BV$4&amp;",",""),IF($CH351=Довідники!$N$3,$CC$4&amp;",",""),IF($CO351=Довідники!$N$3,$CJ$4&amp;",",""),IF($CV351=Довідники!$N$3,$CQ$4&amp;",",""),IF($DC351=Довідники!$N$3,$CX$4&amp;",",""),IF($DJ351=Довідники!$N$3,$DE$4&amp;",",""))</f>
        <v/>
      </c>
      <c r="J351" s="538"/>
      <c r="K351" s="538"/>
      <c r="L351" s="538">
        <f t="shared" ca="1" si="253"/>
        <v>0</v>
      </c>
      <c r="M351" s="539">
        <f t="shared" ca="1" si="254"/>
        <v>0</v>
      </c>
      <c r="N351" s="539">
        <f t="shared" ca="1" si="255"/>
        <v>0</v>
      </c>
      <c r="O351" s="540">
        <f t="shared" ca="1" si="256"/>
        <v>0</v>
      </c>
      <c r="P351" s="541" t="str">
        <f t="shared" si="257"/>
        <v/>
      </c>
      <c r="Q351" s="542" t="str">
        <f>IF(IF(TRIM(P351)="",FALSE,OR($P351&lt;Довідники!$J$8,$P351&gt;Довідники!$K$8)),"!","")</f>
        <v/>
      </c>
      <c r="R351" s="172"/>
      <c r="S351" s="169"/>
      <c r="T351" s="169"/>
      <c r="U351" s="549">
        <f t="shared" si="229"/>
        <v>0</v>
      </c>
      <c r="V351" s="539"/>
      <c r="W351" s="175"/>
      <c r="X351" s="176"/>
      <c r="Y351" s="172"/>
      <c r="Z351" s="169"/>
      <c r="AA351" s="169"/>
      <c r="AB351" s="549">
        <f t="shared" si="230"/>
        <v>0</v>
      </c>
      <c r="AC351" s="539"/>
      <c r="AD351" s="175"/>
      <c r="AE351" s="176"/>
      <c r="AF351" s="172"/>
      <c r="AG351" s="169"/>
      <c r="AH351" s="169"/>
      <c r="AI351" s="549">
        <f t="shared" si="231"/>
        <v>0</v>
      </c>
      <c r="AJ351" s="539"/>
      <c r="AK351" s="175"/>
      <c r="AL351" s="176"/>
      <c r="AM351" s="172"/>
      <c r="AN351" s="169"/>
      <c r="AO351" s="169"/>
      <c r="AP351" s="549">
        <f t="shared" si="232"/>
        <v>0</v>
      </c>
      <c r="AQ351" s="539"/>
      <c r="AR351" s="175"/>
      <c r="AS351" s="176"/>
      <c r="AT351" s="172"/>
      <c r="AU351" s="169"/>
      <c r="AV351" s="169"/>
      <c r="AW351" s="549">
        <f t="shared" si="233"/>
        <v>0</v>
      </c>
      <c r="AX351" s="539"/>
      <c r="AY351" s="175"/>
      <c r="AZ351" s="176"/>
      <c r="BA351" s="172"/>
      <c r="BB351" s="169"/>
      <c r="BC351" s="169"/>
      <c r="BD351" s="549">
        <f t="shared" si="234"/>
        <v>0</v>
      </c>
      <c r="BE351" s="539"/>
      <c r="BF351" s="175"/>
      <c r="BG351" s="176"/>
      <c r="BH351" s="172"/>
      <c r="BI351" s="169"/>
      <c r="BJ351" s="169"/>
      <c r="BK351" s="549">
        <f t="shared" si="235"/>
        <v>0</v>
      </c>
      <c r="BL351" s="539"/>
      <c r="BM351" s="175"/>
      <c r="BN351" s="176"/>
      <c r="BO351" s="172"/>
      <c r="BP351" s="169"/>
      <c r="BQ351" s="169"/>
      <c r="BR351" s="549">
        <f t="shared" si="236"/>
        <v>0</v>
      </c>
      <c r="BS351" s="539"/>
      <c r="BT351" s="175"/>
      <c r="BU351" s="176"/>
      <c r="BV351" s="172"/>
      <c r="BW351" s="169"/>
      <c r="BX351" s="169"/>
      <c r="BY351" s="549">
        <f t="shared" si="237"/>
        <v>0</v>
      </c>
      <c r="BZ351" s="539"/>
      <c r="CA351" s="175"/>
      <c r="CB351" s="176"/>
      <c r="CC351" s="172"/>
      <c r="CD351" s="169"/>
      <c r="CE351" s="169"/>
      <c r="CF351" s="549">
        <f t="shared" si="238"/>
        <v>0</v>
      </c>
      <c r="CG351" s="539"/>
      <c r="CH351" s="175"/>
      <c r="CI351" s="176"/>
      <c r="CJ351" s="172"/>
      <c r="CK351" s="169"/>
      <c r="CL351" s="169"/>
      <c r="CM351" s="549">
        <f t="shared" si="239"/>
        <v>0</v>
      </c>
      <c r="CN351" s="539"/>
      <c r="CO351" s="175"/>
      <c r="CP351" s="176"/>
      <c r="CQ351" s="172"/>
      <c r="CR351" s="169"/>
      <c r="CS351" s="169"/>
      <c r="CT351" s="549">
        <f t="shared" si="240"/>
        <v>0</v>
      </c>
      <c r="CU351" s="539"/>
      <c r="CV351" s="175"/>
      <c r="CW351" s="176"/>
      <c r="CX351" s="361"/>
      <c r="CY351" s="108"/>
      <c r="CZ351" s="108"/>
      <c r="DA351" s="549">
        <f t="shared" si="241"/>
        <v>0</v>
      </c>
      <c r="DB351" s="539"/>
      <c r="DC351" s="439"/>
      <c r="DD351" s="439"/>
      <c r="DE351" s="108"/>
      <c r="DF351" s="108"/>
      <c r="DG351" s="108"/>
      <c r="DH351" s="549">
        <f t="shared" si="242"/>
        <v>0</v>
      </c>
      <c r="DI351" s="539"/>
      <c r="DJ351" s="439"/>
      <c r="DK351" s="440"/>
      <c r="DL351" s="555">
        <f t="shared" ca="1" si="261"/>
        <v>0</v>
      </c>
      <c r="DM351" s="539">
        <f>DN351*Довідники!$H$2</f>
        <v>0</v>
      </c>
      <c r="DN351" s="549">
        <f t="shared" si="244"/>
        <v>0</v>
      </c>
      <c r="DO351" s="541" t="str">
        <f t="shared" si="243"/>
        <v xml:space="preserve"> </v>
      </c>
      <c r="DP351" s="556" t="str">
        <f>IF(OR(DO351&lt;Довідники!$J$3, DO351&gt;Довідники!$K$3), "!", "")</f>
        <v>!</v>
      </c>
      <c r="DQ351" s="557"/>
      <c r="DR351" s="558" t="str">
        <f t="shared" si="245"/>
        <v/>
      </c>
      <c r="DS351" s="528"/>
      <c r="DT351" s="555"/>
      <c r="DU351" s="539"/>
      <c r="DV351" s="539"/>
      <c r="DW351" s="540"/>
      <c r="DX351" s="557"/>
      <c r="DY351" s="568"/>
      <c r="DZ351" s="569"/>
      <c r="EA351" s="570"/>
      <c r="EB351" s="179"/>
      <c r="EC351" s="452"/>
      <c r="ED351" s="219" t="e">
        <f t="shared" ca="1" si="246"/>
        <v>#NAME?</v>
      </c>
      <c r="EE351" s="219" t="e">
        <f t="shared" ca="1" si="247"/>
        <v>#NAME?</v>
      </c>
      <c r="EF351" s="219" t="e">
        <f t="shared" ca="1" si="248"/>
        <v>#NAME?</v>
      </c>
      <c r="EG351" s="219" t="e">
        <f t="shared" ca="1" si="249"/>
        <v>#NAME?</v>
      </c>
      <c r="EH351" s="219" t="e">
        <f t="shared" ca="1" si="250"/>
        <v>#NAME?</v>
      </c>
      <c r="EI351" s="219" t="e">
        <f t="shared" ca="1" si="251"/>
        <v>#NAME?</v>
      </c>
      <c r="EJ351" s="219" t="e">
        <f t="shared" ca="1" si="252"/>
        <v>#NAME?</v>
      </c>
      <c r="EL351" s="91" t="str">
        <f t="shared" ca="1" si="227"/>
        <v/>
      </c>
      <c r="EM351" s="91" t="str">
        <f t="shared" si="258"/>
        <v/>
      </c>
      <c r="EN351" s="91" t="str" cm="1">
        <f t="array" ref="EN351">IF(OR(SUM(ISTEXT(R351:T351)*1,ISNUMBER(W351:X351)*1)&gt;0,SUM(ISTEXT(Y351:AA351)*1,ISNUMBER(AD351:AE351)*1)&gt;0,SUM(ISTEXT(AF351:AH351)*1,ISNUMBER(AK351:AL351)*1)&gt;0,SUM(ISTEXT(AM351:AO351)*1,ISNUMBER(AR351:AS351)*1)&gt;0,SUM(ISTEXT(AT351:AV351)*1,ISNUMBER(AY351:AZ351)*1)&gt;0,SUM(ISTEXT(BA351:BC351)*1,ISNUMBER(BF351:BG351)*1)&gt;0,SUM(ISTEXT(BH351:BJ351)*1,ISNUMBER(BM351:BN351)*1)&gt;0,SUM(ISTEXT(BO351:BQ351)*1,ISNUMBER(BT351:BU351)*1)&gt;0,SUM(ISTEXT(BV351:BX351)*1,ISNUMBER(CA351:CB351)*1)&gt;0,SUM(ISTEXT(CC351:CE351)*1,ISNUMBER(CH351:CI351)*1)&gt;0,SUM(ISTEXT(CJ351:CL351)*1,ISNUMBER(CO351:CP351)*1)&gt;0,SUM(ISTEXT(CQ351:CS351)*1,ISNUMBER(CV351:CW351)*1)&gt;0),"!","")</f>
        <v/>
      </c>
      <c r="EO351" s="91" t="e">
        <f t="shared" ca="1" si="259"/>
        <v>#NAME?</v>
      </c>
      <c r="EP351" s="74" t="e">
        <f t="shared" ca="1" si="260"/>
        <v>#NAME?</v>
      </c>
    </row>
    <row r="352" spans="1:146" x14ac:dyDescent="0.2">
      <c r="A352" s="528" t="e">
        <f ca="1">IF(AND(TRIM($B352&lt;&gt;""),$E352&lt;&gt;"",$EP352=""),MAX($A$318:A351)+1,"")</f>
        <v>#NAME?</v>
      </c>
      <c r="B352" s="312"/>
      <c r="C352" s="531" t="str">
        <f>IF(ISBLANK(D352)=FALSE,VLOOKUP(D352,Довідники!$B$2:$C$45,2,FALSE),"")</f>
        <v/>
      </c>
      <c r="D352" s="410"/>
      <c r="E352" s="313"/>
      <c r="F352" s="538" t="str">
        <f>_xlfn.CONCAT(IF($X352=Довідники!$E$4,$R$4&amp;",",""),IF($AE352=Довідники!$E$4,$Y$4&amp;",",""),IF($AL352=Довідники!$E$4,$AF$4&amp;",",""),IF($AS352=Довідники!$E$4,$AM$4&amp;",",""),IF($AZ352=Довідники!$E$4,$AT$4&amp;",",""),IF($BG352=Довідники!$E$4,$BA$4&amp;",",""),IF($BN352=Довідники!$E$4,$BH$4&amp;",",""),IF($BU352=Довідники!$E$4,$BO$4&amp;",",""),IF($CB352=Довідники!$E$4,$BV$4&amp;",",""),IF($CI352=Довідники!$E$4,$CC$4&amp;",",""),IF($CP352=Довідники!$E$4,$CJ$4&amp;",",""),IF($CW352=Довідники!$E$4,$CQ$4&amp;",",""),IF($DD352=Довідники!$E$4,$CX$4&amp;",",""),IF($DK352=Довідники!$E$4,$DE$4&amp;",",""))</f>
        <v/>
      </c>
      <c r="G352" s="538" t="str">
        <f>_xlfn.CONCAT(IF($X352=Довідники!$E$3,$R$4&amp;",",""),IF($X352=Довідники!$E$5,$R$4&amp;"*,",""),IF($AE352=Довідники!$E$3,$Y$4&amp;",",""),IF($AE352=Довідники!$E$5,$Y$4&amp;"*,",""),IF($AL352=Довідники!$E$3,$AF$4&amp;",",""),IF($AL352=Довідники!$E$5,$AF$4&amp;"*,",""),IF($AS352=Довідники!$E$3,$AM$4&amp;",",""),IF($AS352=Довідники!$E$5,$AM$4&amp;"*,",""),IF($AZ352=Довідники!$E$3,$AT$4&amp;",",""),IF($AZ352=Довідники!$E$5,$AT$4&amp;"*,",""),IF($BG352=Довідники!$E$3,$BA$4&amp;",",""),IF($BG352=Довідники!$E$5,$BA$4&amp;"*,",""),IF($BN352=Довідники!$E$3,$BH$4&amp;",",""),IF($BN352=Довідники!$E$5,$BH$4&amp;"*,",""),IF($BU352=Довідники!$E$3,$BO$4&amp;",",""),IF($BU352=Довідники!$E$5,$BO$4&amp;"*,",""),IF($CB352=Довідники!$E$3,$BV$4&amp;",",""),IF($CB352=Довідники!$E$5,$BV$4&amp;"*,",""),IF($CI352=Довідники!$E$3,$CC$4&amp;",",""),IF($CI352=Довідники!$E$5,$CC$4&amp;"*,",""),IF($CP352=Довідники!$E$3,$CJ$4&amp;",",""),IF($CP352=Довідники!$E$5,$CJ$4&amp;"*,",""),IF($CW352=Довідники!$E$3,$CQ$4&amp;",",""),IF($CW352=Довідники!$E$5,$CQ$4&amp;"*,",""),IF($DD352=Довідники!$E$3,$CX$4&amp;",",""),IF($DD352=Довідники!$E$5,$CX$4&amp;"*,",""),IF($DK352=Довідники!$E$3,$DE$4&amp;",",""),IF($DK352=Довідники!$E$5,$DE$4&amp;"*,",""))</f>
        <v/>
      </c>
      <c r="H352" s="538" t="str">
        <f>_xlfn.CONCAT(IF($W352=Довідники!$N$4,$R$4&amp;",",""),IF($AD352=Довідники!$N$4,$Y$4&amp;",",""),IF($AK352=Довідники!$N$4,$AF$4&amp;",",""),IF($AR352=Довідники!$N$4,$AM$4&amp;",",""),IF($AY352=Довідники!$N$4,$AT$4&amp;",",""),IF($BF352=Довідники!$N$4,$BA$4&amp;",",""),IF($BM352=Довідники!$N$4,$BH$4&amp;",",""),IF($BT352=Довідники!$N$4,$BO$4&amp;",",""),IF($CA352=Довідники!$N$4,$BV$4&amp;",",""),IF($CH352=Довідники!$N$4,$CC$4&amp;",",""),IF($CO352=Довідники!$N$4,$CJ$4&amp;",",""),IF($CV352=Довідники!$N$4,$CQ$4&amp;",",""),IF($DC352=Довідники!$N$4,$CX$4&amp;",",""),IF($DJ352=Довідники!$N$4,$DE$4&amp;",",""))</f>
        <v/>
      </c>
      <c r="I352" s="538" t="str">
        <f>_xlfn.CONCAT(IF($W352=Довідники!$N$3,$R$4&amp;",",""),IF($AD352=Довідники!$N$3,$Y$4&amp;",",""),IF($AK352=Довідники!$N$3,$AF$4&amp;",",""),IF($AR352=Довідники!$N$3,$AM$4&amp;",",""),IF($AY352=Довідники!$N$3,$AT$4&amp;",",""),IF($BF352=Довідники!$N$3,$BA$4&amp;",",""),IF($BM352=Довідники!$N$3,$BH$4&amp;",",""),IF($BT352=Довідники!$N$3,$BO$4&amp;",",""),IF($CA352=Довідники!$N$3,$BV$4&amp;",",""),IF($CH352=Довідники!$N$3,$CC$4&amp;",",""),IF($CO352=Довідники!$N$3,$CJ$4&amp;",",""),IF($CV352=Довідники!$N$3,$CQ$4&amp;",",""),IF($DC352=Довідники!$N$3,$CX$4&amp;",",""),IF($DJ352=Довідники!$N$3,$DE$4&amp;",",""))</f>
        <v/>
      </c>
      <c r="J352" s="538"/>
      <c r="K352" s="538"/>
      <c r="L352" s="538">
        <f t="shared" ca="1" si="253"/>
        <v>0</v>
      </c>
      <c r="M352" s="539">
        <f t="shared" ca="1" si="254"/>
        <v>0</v>
      </c>
      <c r="N352" s="539">
        <f t="shared" ca="1" si="255"/>
        <v>0</v>
      </c>
      <c r="O352" s="540">
        <f t="shared" ca="1" si="256"/>
        <v>0</v>
      </c>
      <c r="P352" s="541" t="str">
        <f t="shared" si="257"/>
        <v/>
      </c>
      <c r="Q352" s="542" t="str">
        <f>IF(IF(TRIM(P352)="",FALSE,OR($P352&lt;Довідники!$J$8,$P352&gt;Довідники!$K$8)),"!","")</f>
        <v/>
      </c>
      <c r="R352" s="172"/>
      <c r="S352" s="169"/>
      <c r="T352" s="169"/>
      <c r="U352" s="549">
        <f t="shared" si="229"/>
        <v>0</v>
      </c>
      <c r="V352" s="539"/>
      <c r="W352" s="175"/>
      <c r="X352" s="176"/>
      <c r="Y352" s="172"/>
      <c r="Z352" s="169"/>
      <c r="AA352" s="169"/>
      <c r="AB352" s="549">
        <f t="shared" si="230"/>
        <v>0</v>
      </c>
      <c r="AC352" s="539"/>
      <c r="AD352" s="175"/>
      <c r="AE352" s="176"/>
      <c r="AF352" s="172"/>
      <c r="AG352" s="169"/>
      <c r="AH352" s="169"/>
      <c r="AI352" s="549">
        <f t="shared" si="231"/>
        <v>0</v>
      </c>
      <c r="AJ352" s="539"/>
      <c r="AK352" s="175"/>
      <c r="AL352" s="176"/>
      <c r="AM352" s="172"/>
      <c r="AN352" s="169"/>
      <c r="AO352" s="169"/>
      <c r="AP352" s="549">
        <f t="shared" si="232"/>
        <v>0</v>
      </c>
      <c r="AQ352" s="539"/>
      <c r="AR352" s="175"/>
      <c r="AS352" s="176"/>
      <c r="AT352" s="172"/>
      <c r="AU352" s="169"/>
      <c r="AV352" s="169"/>
      <c r="AW352" s="549">
        <f t="shared" si="233"/>
        <v>0</v>
      </c>
      <c r="AX352" s="539"/>
      <c r="AY352" s="175"/>
      <c r="AZ352" s="176"/>
      <c r="BA352" s="172"/>
      <c r="BB352" s="169"/>
      <c r="BC352" s="169"/>
      <c r="BD352" s="549">
        <f t="shared" si="234"/>
        <v>0</v>
      </c>
      <c r="BE352" s="539"/>
      <c r="BF352" s="175"/>
      <c r="BG352" s="176"/>
      <c r="BH352" s="172"/>
      <c r="BI352" s="169"/>
      <c r="BJ352" s="169"/>
      <c r="BK352" s="549">
        <f t="shared" si="235"/>
        <v>0</v>
      </c>
      <c r="BL352" s="539"/>
      <c r="BM352" s="175"/>
      <c r="BN352" s="176"/>
      <c r="BO352" s="172"/>
      <c r="BP352" s="169"/>
      <c r="BQ352" s="169"/>
      <c r="BR352" s="549">
        <f t="shared" si="236"/>
        <v>0</v>
      </c>
      <c r="BS352" s="539"/>
      <c r="BT352" s="175"/>
      <c r="BU352" s="176"/>
      <c r="BV352" s="172"/>
      <c r="BW352" s="169"/>
      <c r="BX352" s="169"/>
      <c r="BY352" s="549">
        <f t="shared" si="237"/>
        <v>0</v>
      </c>
      <c r="BZ352" s="539"/>
      <c r="CA352" s="175"/>
      <c r="CB352" s="176"/>
      <c r="CC352" s="172"/>
      <c r="CD352" s="169"/>
      <c r="CE352" s="169"/>
      <c r="CF352" s="549">
        <f t="shared" si="238"/>
        <v>0</v>
      </c>
      <c r="CG352" s="539"/>
      <c r="CH352" s="175"/>
      <c r="CI352" s="176"/>
      <c r="CJ352" s="172"/>
      <c r="CK352" s="169"/>
      <c r="CL352" s="169"/>
      <c r="CM352" s="549">
        <f t="shared" si="239"/>
        <v>0</v>
      </c>
      <c r="CN352" s="539"/>
      <c r="CO352" s="175"/>
      <c r="CP352" s="176"/>
      <c r="CQ352" s="172"/>
      <c r="CR352" s="169"/>
      <c r="CS352" s="169"/>
      <c r="CT352" s="549">
        <f t="shared" si="240"/>
        <v>0</v>
      </c>
      <c r="CU352" s="539"/>
      <c r="CV352" s="175"/>
      <c r="CW352" s="176"/>
      <c r="CX352" s="361"/>
      <c r="CY352" s="108"/>
      <c r="CZ352" s="108"/>
      <c r="DA352" s="549">
        <f t="shared" si="241"/>
        <v>0</v>
      </c>
      <c r="DB352" s="539"/>
      <c r="DC352" s="439"/>
      <c r="DD352" s="439"/>
      <c r="DE352" s="108"/>
      <c r="DF352" s="108"/>
      <c r="DG352" s="108"/>
      <c r="DH352" s="549">
        <f t="shared" si="242"/>
        <v>0</v>
      </c>
      <c r="DI352" s="539"/>
      <c r="DJ352" s="439"/>
      <c r="DK352" s="440"/>
      <c r="DL352" s="555">
        <f t="shared" ca="1" si="261"/>
        <v>0</v>
      </c>
      <c r="DM352" s="539">
        <f>DN352*Довідники!$H$2</f>
        <v>0</v>
      </c>
      <c r="DN352" s="549">
        <f t="shared" si="244"/>
        <v>0</v>
      </c>
      <c r="DO352" s="541" t="str">
        <f t="shared" si="243"/>
        <v xml:space="preserve"> </v>
      </c>
      <c r="DP352" s="556" t="str">
        <f>IF(OR(DO352&lt;Довідники!$J$3, DO352&gt;Довідники!$K$3), "!", "")</f>
        <v>!</v>
      </c>
      <c r="DQ352" s="557"/>
      <c r="DR352" s="558" t="str">
        <f t="shared" si="245"/>
        <v/>
      </c>
      <c r="DS352" s="528"/>
      <c r="DT352" s="555"/>
      <c r="DU352" s="539"/>
      <c r="DV352" s="539"/>
      <c r="DW352" s="540"/>
      <c r="DX352" s="557"/>
      <c r="DY352" s="568"/>
      <c r="DZ352" s="569"/>
      <c r="EA352" s="570"/>
      <c r="EB352" s="179"/>
      <c r="EC352" s="452"/>
      <c r="ED352" s="219" t="e">
        <f t="shared" ca="1" si="246"/>
        <v>#NAME?</v>
      </c>
      <c r="EE352" s="219" t="e">
        <f t="shared" ca="1" si="247"/>
        <v>#NAME?</v>
      </c>
      <c r="EF352" s="219" t="e">
        <f t="shared" ca="1" si="248"/>
        <v>#NAME?</v>
      </c>
      <c r="EG352" s="219" t="e">
        <f t="shared" ca="1" si="249"/>
        <v>#NAME?</v>
      </c>
      <c r="EH352" s="219" t="e">
        <f t="shared" ca="1" si="250"/>
        <v>#NAME?</v>
      </c>
      <c r="EI352" s="219" t="e">
        <f t="shared" ca="1" si="251"/>
        <v>#NAME?</v>
      </c>
      <c r="EJ352" s="219" t="e">
        <f t="shared" ca="1" si="252"/>
        <v>#NAME?</v>
      </c>
      <c r="EL352" s="91" t="str">
        <f t="shared" ca="1" si="227"/>
        <v/>
      </c>
      <c r="EM352" s="91" t="str">
        <f t="shared" si="258"/>
        <v/>
      </c>
      <c r="EN352" s="91" t="str" cm="1">
        <f t="array" ref="EN352">IF(OR(SUM(ISTEXT(R352:T352)*1,ISNUMBER(W352:X352)*1)&gt;0,SUM(ISTEXT(Y352:AA352)*1,ISNUMBER(AD352:AE352)*1)&gt;0,SUM(ISTEXT(AF352:AH352)*1,ISNUMBER(AK352:AL352)*1)&gt;0,SUM(ISTEXT(AM352:AO352)*1,ISNUMBER(AR352:AS352)*1)&gt;0,SUM(ISTEXT(AT352:AV352)*1,ISNUMBER(AY352:AZ352)*1)&gt;0,SUM(ISTEXT(BA352:BC352)*1,ISNUMBER(BF352:BG352)*1)&gt;0,SUM(ISTEXT(BH352:BJ352)*1,ISNUMBER(BM352:BN352)*1)&gt;0,SUM(ISTEXT(BO352:BQ352)*1,ISNUMBER(BT352:BU352)*1)&gt;0,SUM(ISTEXT(BV352:BX352)*1,ISNUMBER(CA352:CB352)*1)&gt;0,SUM(ISTEXT(CC352:CE352)*1,ISNUMBER(CH352:CI352)*1)&gt;0,SUM(ISTEXT(CJ352:CL352)*1,ISNUMBER(CO352:CP352)*1)&gt;0,SUM(ISTEXT(CQ352:CS352)*1,ISNUMBER(CV352:CW352)*1)&gt;0),"!","")</f>
        <v/>
      </c>
      <c r="EO352" s="91" t="e">
        <f t="shared" ca="1" si="259"/>
        <v>#NAME?</v>
      </c>
      <c r="EP352" s="74" t="e">
        <f t="shared" ca="1" si="260"/>
        <v>#NAME?</v>
      </c>
    </row>
    <row r="353" spans="1:146" x14ac:dyDescent="0.2">
      <c r="A353" s="528" t="e">
        <f ca="1">IF(AND(TRIM($B353&lt;&gt;""),$E353&lt;&gt;"",$EP353=""),MAX($A$318:A352)+1,"")</f>
        <v>#NAME?</v>
      </c>
      <c r="B353" s="312"/>
      <c r="C353" s="531" t="str">
        <f>IF(ISBLANK(D353)=FALSE,VLOOKUP(D353,Довідники!$B$2:$C$45,2,FALSE),"")</f>
        <v/>
      </c>
      <c r="D353" s="410"/>
      <c r="E353" s="313"/>
      <c r="F353" s="538" t="str">
        <f>_xlfn.CONCAT(IF($X353=Довідники!$E$4,$R$4&amp;",",""),IF($AE353=Довідники!$E$4,$Y$4&amp;",",""),IF($AL353=Довідники!$E$4,$AF$4&amp;",",""),IF($AS353=Довідники!$E$4,$AM$4&amp;",",""),IF($AZ353=Довідники!$E$4,$AT$4&amp;",",""),IF($BG353=Довідники!$E$4,$BA$4&amp;",",""),IF($BN353=Довідники!$E$4,$BH$4&amp;",",""),IF($BU353=Довідники!$E$4,$BO$4&amp;",",""),IF($CB353=Довідники!$E$4,$BV$4&amp;",",""),IF($CI353=Довідники!$E$4,$CC$4&amp;",",""),IF($CP353=Довідники!$E$4,$CJ$4&amp;",",""),IF($CW353=Довідники!$E$4,$CQ$4&amp;",",""),IF($DD353=Довідники!$E$4,$CX$4&amp;",",""),IF($DK353=Довідники!$E$4,$DE$4&amp;",",""))</f>
        <v/>
      </c>
      <c r="G353" s="538" t="str">
        <f>_xlfn.CONCAT(IF($X353=Довідники!$E$3,$R$4&amp;",",""),IF($X353=Довідники!$E$5,$R$4&amp;"*,",""),IF($AE353=Довідники!$E$3,$Y$4&amp;",",""),IF($AE353=Довідники!$E$5,$Y$4&amp;"*,",""),IF($AL353=Довідники!$E$3,$AF$4&amp;",",""),IF($AL353=Довідники!$E$5,$AF$4&amp;"*,",""),IF($AS353=Довідники!$E$3,$AM$4&amp;",",""),IF($AS353=Довідники!$E$5,$AM$4&amp;"*,",""),IF($AZ353=Довідники!$E$3,$AT$4&amp;",",""),IF($AZ353=Довідники!$E$5,$AT$4&amp;"*,",""),IF($BG353=Довідники!$E$3,$BA$4&amp;",",""),IF($BG353=Довідники!$E$5,$BA$4&amp;"*,",""),IF($BN353=Довідники!$E$3,$BH$4&amp;",",""),IF($BN353=Довідники!$E$5,$BH$4&amp;"*,",""),IF($BU353=Довідники!$E$3,$BO$4&amp;",",""),IF($BU353=Довідники!$E$5,$BO$4&amp;"*,",""),IF($CB353=Довідники!$E$3,$BV$4&amp;",",""),IF($CB353=Довідники!$E$5,$BV$4&amp;"*,",""),IF($CI353=Довідники!$E$3,$CC$4&amp;",",""),IF($CI353=Довідники!$E$5,$CC$4&amp;"*,",""),IF($CP353=Довідники!$E$3,$CJ$4&amp;",",""),IF($CP353=Довідники!$E$5,$CJ$4&amp;"*,",""),IF($CW353=Довідники!$E$3,$CQ$4&amp;",",""),IF($CW353=Довідники!$E$5,$CQ$4&amp;"*,",""),IF($DD353=Довідники!$E$3,$CX$4&amp;",",""),IF($DD353=Довідники!$E$5,$CX$4&amp;"*,",""),IF($DK353=Довідники!$E$3,$DE$4&amp;",",""),IF($DK353=Довідники!$E$5,$DE$4&amp;"*,",""))</f>
        <v/>
      </c>
      <c r="H353" s="538" t="str">
        <f>_xlfn.CONCAT(IF($W353=Довідники!$N$4,$R$4&amp;",",""),IF($AD353=Довідники!$N$4,$Y$4&amp;",",""),IF($AK353=Довідники!$N$4,$AF$4&amp;",",""),IF($AR353=Довідники!$N$4,$AM$4&amp;",",""),IF($AY353=Довідники!$N$4,$AT$4&amp;",",""),IF($BF353=Довідники!$N$4,$BA$4&amp;",",""),IF($BM353=Довідники!$N$4,$BH$4&amp;",",""),IF($BT353=Довідники!$N$4,$BO$4&amp;",",""),IF($CA353=Довідники!$N$4,$BV$4&amp;",",""),IF($CH353=Довідники!$N$4,$CC$4&amp;",",""),IF($CO353=Довідники!$N$4,$CJ$4&amp;",",""),IF($CV353=Довідники!$N$4,$CQ$4&amp;",",""),IF($DC353=Довідники!$N$4,$CX$4&amp;",",""),IF($DJ353=Довідники!$N$4,$DE$4&amp;",",""))</f>
        <v/>
      </c>
      <c r="I353" s="538" t="str">
        <f>_xlfn.CONCAT(IF($W353=Довідники!$N$3,$R$4&amp;",",""),IF($AD353=Довідники!$N$3,$Y$4&amp;",",""),IF($AK353=Довідники!$N$3,$AF$4&amp;",",""),IF($AR353=Довідники!$N$3,$AM$4&amp;",",""),IF($AY353=Довідники!$N$3,$AT$4&amp;",",""),IF($BF353=Довідники!$N$3,$BA$4&amp;",",""),IF($BM353=Довідники!$N$3,$BH$4&amp;",",""),IF($BT353=Довідники!$N$3,$BO$4&amp;",",""),IF($CA353=Довідники!$N$3,$BV$4&amp;",",""),IF($CH353=Довідники!$N$3,$CC$4&amp;",",""),IF($CO353=Довідники!$N$3,$CJ$4&amp;",",""),IF($CV353=Довідники!$N$3,$CQ$4&amp;",",""),IF($DC353=Довідники!$N$3,$CX$4&amp;",",""),IF($DJ353=Довідники!$N$3,$DE$4&amp;",",""))</f>
        <v/>
      </c>
      <c r="J353" s="538"/>
      <c r="K353" s="538"/>
      <c r="L353" s="538">
        <f t="shared" ca="1" si="253"/>
        <v>0</v>
      </c>
      <c r="M353" s="539">
        <f t="shared" ca="1" si="254"/>
        <v>0</v>
      </c>
      <c r="N353" s="539">
        <f t="shared" ca="1" si="255"/>
        <v>0</v>
      </c>
      <c r="O353" s="540">
        <f t="shared" ca="1" si="256"/>
        <v>0</v>
      </c>
      <c r="P353" s="541" t="str">
        <f t="shared" si="257"/>
        <v/>
      </c>
      <c r="Q353" s="542" t="str">
        <f>IF(IF(TRIM(P353)="",FALSE,OR($P353&lt;Довідники!$J$8,$P353&gt;Довідники!$K$8)),"!","")</f>
        <v/>
      </c>
      <c r="R353" s="172"/>
      <c r="S353" s="169"/>
      <c r="T353" s="169"/>
      <c r="U353" s="549">
        <f t="shared" si="229"/>
        <v>0</v>
      </c>
      <c r="V353" s="539"/>
      <c r="W353" s="175"/>
      <c r="X353" s="176"/>
      <c r="Y353" s="172"/>
      <c r="Z353" s="169"/>
      <c r="AA353" s="169"/>
      <c r="AB353" s="549">
        <f t="shared" si="230"/>
        <v>0</v>
      </c>
      <c r="AC353" s="539"/>
      <c r="AD353" s="175"/>
      <c r="AE353" s="176"/>
      <c r="AF353" s="172"/>
      <c r="AG353" s="169"/>
      <c r="AH353" s="169"/>
      <c r="AI353" s="549">
        <f t="shared" si="231"/>
        <v>0</v>
      </c>
      <c r="AJ353" s="539"/>
      <c r="AK353" s="175"/>
      <c r="AL353" s="176"/>
      <c r="AM353" s="172"/>
      <c r="AN353" s="169"/>
      <c r="AO353" s="169"/>
      <c r="AP353" s="549">
        <f t="shared" si="232"/>
        <v>0</v>
      </c>
      <c r="AQ353" s="539"/>
      <c r="AR353" s="175"/>
      <c r="AS353" s="176"/>
      <c r="AT353" s="172"/>
      <c r="AU353" s="169"/>
      <c r="AV353" s="169"/>
      <c r="AW353" s="549">
        <f t="shared" si="233"/>
        <v>0</v>
      </c>
      <c r="AX353" s="539"/>
      <c r="AY353" s="175"/>
      <c r="AZ353" s="176"/>
      <c r="BA353" s="172"/>
      <c r="BB353" s="169"/>
      <c r="BC353" s="169"/>
      <c r="BD353" s="549">
        <f t="shared" si="234"/>
        <v>0</v>
      </c>
      <c r="BE353" s="539"/>
      <c r="BF353" s="175"/>
      <c r="BG353" s="176"/>
      <c r="BH353" s="172"/>
      <c r="BI353" s="169"/>
      <c r="BJ353" s="169"/>
      <c r="BK353" s="549">
        <f t="shared" si="235"/>
        <v>0</v>
      </c>
      <c r="BL353" s="539"/>
      <c r="BM353" s="175"/>
      <c r="BN353" s="176"/>
      <c r="BO353" s="172"/>
      <c r="BP353" s="169"/>
      <c r="BQ353" s="169"/>
      <c r="BR353" s="549">
        <f t="shared" si="236"/>
        <v>0</v>
      </c>
      <c r="BS353" s="539"/>
      <c r="BT353" s="175"/>
      <c r="BU353" s="176"/>
      <c r="BV353" s="172"/>
      <c r="BW353" s="169"/>
      <c r="BX353" s="169"/>
      <c r="BY353" s="549">
        <f t="shared" si="237"/>
        <v>0</v>
      </c>
      <c r="BZ353" s="539"/>
      <c r="CA353" s="175"/>
      <c r="CB353" s="176"/>
      <c r="CC353" s="172"/>
      <c r="CD353" s="169"/>
      <c r="CE353" s="169"/>
      <c r="CF353" s="549">
        <f t="shared" si="238"/>
        <v>0</v>
      </c>
      <c r="CG353" s="539"/>
      <c r="CH353" s="175"/>
      <c r="CI353" s="176"/>
      <c r="CJ353" s="172"/>
      <c r="CK353" s="169"/>
      <c r="CL353" s="169"/>
      <c r="CM353" s="549">
        <f t="shared" si="239"/>
        <v>0</v>
      </c>
      <c r="CN353" s="539"/>
      <c r="CO353" s="175"/>
      <c r="CP353" s="176"/>
      <c r="CQ353" s="172"/>
      <c r="CR353" s="169"/>
      <c r="CS353" s="169"/>
      <c r="CT353" s="549">
        <f t="shared" si="240"/>
        <v>0</v>
      </c>
      <c r="CU353" s="539"/>
      <c r="CV353" s="175"/>
      <c r="CW353" s="176"/>
      <c r="CX353" s="361"/>
      <c r="CY353" s="108"/>
      <c r="CZ353" s="108"/>
      <c r="DA353" s="549">
        <f t="shared" si="241"/>
        <v>0</v>
      </c>
      <c r="DB353" s="539"/>
      <c r="DC353" s="439"/>
      <c r="DD353" s="439"/>
      <c r="DE353" s="108"/>
      <c r="DF353" s="108"/>
      <c r="DG353" s="108"/>
      <c r="DH353" s="549">
        <f t="shared" si="242"/>
        <v>0</v>
      </c>
      <c r="DI353" s="539"/>
      <c r="DJ353" s="439"/>
      <c r="DK353" s="440"/>
      <c r="DL353" s="555">
        <f t="shared" ca="1" si="261"/>
        <v>0</v>
      </c>
      <c r="DM353" s="539">
        <f>DN353*Довідники!$H$2</f>
        <v>0</v>
      </c>
      <c r="DN353" s="549">
        <f t="shared" si="244"/>
        <v>0</v>
      </c>
      <c r="DO353" s="541" t="str">
        <f t="shared" si="243"/>
        <v xml:space="preserve"> </v>
      </c>
      <c r="DP353" s="556" t="str">
        <f>IF(OR(DO353&lt;Довідники!$J$3, DO353&gt;Довідники!$K$3), "!", "")</f>
        <v>!</v>
      </c>
      <c r="DQ353" s="557"/>
      <c r="DR353" s="558" t="str">
        <f t="shared" si="245"/>
        <v/>
      </c>
      <c r="DS353" s="528"/>
      <c r="DT353" s="555"/>
      <c r="DU353" s="539"/>
      <c r="DV353" s="539"/>
      <c r="DW353" s="540"/>
      <c r="DX353" s="557"/>
      <c r="DY353" s="568"/>
      <c r="DZ353" s="569"/>
      <c r="EA353" s="570"/>
      <c r="EB353" s="179"/>
      <c r="EC353" s="452"/>
      <c r="ED353" s="219" t="e">
        <f t="shared" ca="1" si="246"/>
        <v>#NAME?</v>
      </c>
      <c r="EE353" s="219" t="e">
        <f t="shared" ca="1" si="247"/>
        <v>#NAME?</v>
      </c>
      <c r="EF353" s="219" t="e">
        <f t="shared" ca="1" si="248"/>
        <v>#NAME?</v>
      </c>
      <c r="EG353" s="219" t="e">
        <f t="shared" ca="1" si="249"/>
        <v>#NAME?</v>
      </c>
      <c r="EH353" s="219" t="e">
        <f t="shared" ca="1" si="250"/>
        <v>#NAME?</v>
      </c>
      <c r="EI353" s="219" t="e">
        <f t="shared" ca="1" si="251"/>
        <v>#NAME?</v>
      </c>
      <c r="EJ353" s="219" t="e">
        <f t="shared" ca="1" si="252"/>
        <v>#NAME?</v>
      </c>
      <c r="EL353" s="91" t="str">
        <f t="shared" ca="1" si="227"/>
        <v/>
      </c>
      <c r="EM353" s="91" t="str">
        <f t="shared" si="258"/>
        <v/>
      </c>
      <c r="EN353" s="91" t="str" cm="1">
        <f t="array" ref="EN353">IF(OR(SUM(ISTEXT(R353:T353)*1,ISNUMBER(W353:X353)*1)&gt;0,SUM(ISTEXT(Y353:AA353)*1,ISNUMBER(AD353:AE353)*1)&gt;0,SUM(ISTEXT(AF353:AH353)*1,ISNUMBER(AK353:AL353)*1)&gt;0,SUM(ISTEXT(AM353:AO353)*1,ISNUMBER(AR353:AS353)*1)&gt;0,SUM(ISTEXT(AT353:AV353)*1,ISNUMBER(AY353:AZ353)*1)&gt;0,SUM(ISTEXT(BA353:BC353)*1,ISNUMBER(BF353:BG353)*1)&gt;0,SUM(ISTEXT(BH353:BJ353)*1,ISNUMBER(BM353:BN353)*1)&gt;0,SUM(ISTEXT(BO353:BQ353)*1,ISNUMBER(BT353:BU353)*1)&gt;0,SUM(ISTEXT(BV353:BX353)*1,ISNUMBER(CA353:CB353)*1)&gt;0,SUM(ISTEXT(CC353:CE353)*1,ISNUMBER(CH353:CI353)*1)&gt;0,SUM(ISTEXT(CJ353:CL353)*1,ISNUMBER(CO353:CP353)*1)&gt;0,SUM(ISTEXT(CQ353:CS353)*1,ISNUMBER(CV353:CW353)*1)&gt;0),"!","")</f>
        <v/>
      </c>
      <c r="EO353" s="91" t="e">
        <f t="shared" ca="1" si="259"/>
        <v>#NAME?</v>
      </c>
      <c r="EP353" s="74" t="e">
        <f t="shared" ca="1" si="260"/>
        <v>#NAME?</v>
      </c>
    </row>
    <row r="354" spans="1:146" x14ac:dyDescent="0.2">
      <c r="A354" s="528" t="e">
        <f ca="1">IF(AND(TRIM($B354&lt;&gt;""),$E354&lt;&gt;"",$EP354=""),MAX($A$318:A353)+1,"")</f>
        <v>#NAME?</v>
      </c>
      <c r="B354" s="312"/>
      <c r="C354" s="531" t="str">
        <f>IF(ISBLANK(D354)=FALSE,VLOOKUP(D354,Довідники!$B$2:$C$45,2,FALSE),"")</f>
        <v/>
      </c>
      <c r="D354" s="410"/>
      <c r="E354" s="313"/>
      <c r="F354" s="538" t="str">
        <f>_xlfn.CONCAT(IF($X354=Довідники!$E$4,$R$4&amp;",",""),IF($AE354=Довідники!$E$4,$Y$4&amp;",",""),IF($AL354=Довідники!$E$4,$AF$4&amp;",",""),IF($AS354=Довідники!$E$4,$AM$4&amp;",",""),IF($AZ354=Довідники!$E$4,$AT$4&amp;",",""),IF($BG354=Довідники!$E$4,$BA$4&amp;",",""),IF($BN354=Довідники!$E$4,$BH$4&amp;",",""),IF($BU354=Довідники!$E$4,$BO$4&amp;",",""),IF($CB354=Довідники!$E$4,$BV$4&amp;",",""),IF($CI354=Довідники!$E$4,$CC$4&amp;",",""),IF($CP354=Довідники!$E$4,$CJ$4&amp;",",""),IF($CW354=Довідники!$E$4,$CQ$4&amp;",",""),IF($DD354=Довідники!$E$4,$CX$4&amp;",",""),IF($DK354=Довідники!$E$4,$DE$4&amp;",",""))</f>
        <v/>
      </c>
      <c r="G354" s="538" t="str">
        <f>_xlfn.CONCAT(IF($X354=Довідники!$E$3,$R$4&amp;",",""),IF($X354=Довідники!$E$5,$R$4&amp;"*,",""),IF($AE354=Довідники!$E$3,$Y$4&amp;",",""),IF($AE354=Довідники!$E$5,$Y$4&amp;"*,",""),IF($AL354=Довідники!$E$3,$AF$4&amp;",",""),IF($AL354=Довідники!$E$5,$AF$4&amp;"*,",""),IF($AS354=Довідники!$E$3,$AM$4&amp;",",""),IF($AS354=Довідники!$E$5,$AM$4&amp;"*,",""),IF($AZ354=Довідники!$E$3,$AT$4&amp;",",""),IF($AZ354=Довідники!$E$5,$AT$4&amp;"*,",""),IF($BG354=Довідники!$E$3,$BA$4&amp;",",""),IF($BG354=Довідники!$E$5,$BA$4&amp;"*,",""),IF($BN354=Довідники!$E$3,$BH$4&amp;",",""),IF($BN354=Довідники!$E$5,$BH$4&amp;"*,",""),IF($BU354=Довідники!$E$3,$BO$4&amp;",",""),IF($BU354=Довідники!$E$5,$BO$4&amp;"*,",""),IF($CB354=Довідники!$E$3,$BV$4&amp;",",""),IF($CB354=Довідники!$E$5,$BV$4&amp;"*,",""),IF($CI354=Довідники!$E$3,$CC$4&amp;",",""),IF($CI354=Довідники!$E$5,$CC$4&amp;"*,",""),IF($CP354=Довідники!$E$3,$CJ$4&amp;",",""),IF($CP354=Довідники!$E$5,$CJ$4&amp;"*,",""),IF($CW354=Довідники!$E$3,$CQ$4&amp;",",""),IF($CW354=Довідники!$E$5,$CQ$4&amp;"*,",""),IF($DD354=Довідники!$E$3,$CX$4&amp;",",""),IF($DD354=Довідники!$E$5,$CX$4&amp;"*,",""),IF($DK354=Довідники!$E$3,$DE$4&amp;",",""),IF($DK354=Довідники!$E$5,$DE$4&amp;"*,",""))</f>
        <v/>
      </c>
      <c r="H354" s="538" t="str">
        <f>_xlfn.CONCAT(IF($W354=Довідники!$N$4,$R$4&amp;",",""),IF($AD354=Довідники!$N$4,$Y$4&amp;",",""),IF($AK354=Довідники!$N$4,$AF$4&amp;",",""),IF($AR354=Довідники!$N$4,$AM$4&amp;",",""),IF($AY354=Довідники!$N$4,$AT$4&amp;",",""),IF($BF354=Довідники!$N$4,$BA$4&amp;",",""),IF($BM354=Довідники!$N$4,$BH$4&amp;",",""),IF($BT354=Довідники!$N$4,$BO$4&amp;",",""),IF($CA354=Довідники!$N$4,$BV$4&amp;",",""),IF($CH354=Довідники!$N$4,$CC$4&amp;",",""),IF($CO354=Довідники!$N$4,$CJ$4&amp;",",""),IF($CV354=Довідники!$N$4,$CQ$4&amp;",",""),IF($DC354=Довідники!$N$4,$CX$4&amp;",",""),IF($DJ354=Довідники!$N$4,$DE$4&amp;",",""))</f>
        <v/>
      </c>
      <c r="I354" s="538" t="str">
        <f>_xlfn.CONCAT(IF($W354=Довідники!$N$3,$R$4&amp;",",""),IF($AD354=Довідники!$N$3,$Y$4&amp;",",""),IF($AK354=Довідники!$N$3,$AF$4&amp;",",""),IF($AR354=Довідники!$N$3,$AM$4&amp;",",""),IF($AY354=Довідники!$N$3,$AT$4&amp;",",""),IF($BF354=Довідники!$N$3,$BA$4&amp;",",""),IF($BM354=Довідники!$N$3,$BH$4&amp;",",""),IF($BT354=Довідники!$N$3,$BO$4&amp;",",""),IF($CA354=Довідники!$N$3,$BV$4&amp;",",""),IF($CH354=Довідники!$N$3,$CC$4&amp;",",""),IF($CO354=Довідники!$N$3,$CJ$4&amp;",",""),IF($CV354=Довідники!$N$3,$CQ$4&amp;",",""),IF($DC354=Довідники!$N$3,$CX$4&amp;",",""),IF($DJ354=Довідники!$N$3,$DE$4&amp;",",""))</f>
        <v/>
      </c>
      <c r="J354" s="538"/>
      <c r="K354" s="538"/>
      <c r="L354" s="538">
        <f t="shared" ca="1" si="253"/>
        <v>0</v>
      </c>
      <c r="M354" s="539">
        <f t="shared" ca="1" si="254"/>
        <v>0</v>
      </c>
      <c r="N354" s="539">
        <f t="shared" ca="1" si="255"/>
        <v>0</v>
      </c>
      <c r="O354" s="540">
        <f t="shared" ca="1" si="256"/>
        <v>0</v>
      </c>
      <c r="P354" s="541" t="str">
        <f t="shared" si="257"/>
        <v/>
      </c>
      <c r="Q354" s="542" t="str">
        <f>IF(IF(TRIM(P354)="",FALSE,OR($P354&lt;Довідники!$J$8,$P354&gt;Довідники!$K$8)),"!","")</f>
        <v/>
      </c>
      <c r="R354" s="172"/>
      <c r="S354" s="169"/>
      <c r="T354" s="169"/>
      <c r="U354" s="549">
        <f t="shared" si="229"/>
        <v>0</v>
      </c>
      <c r="V354" s="539"/>
      <c r="W354" s="175"/>
      <c r="X354" s="176"/>
      <c r="Y354" s="172"/>
      <c r="Z354" s="169"/>
      <c r="AA354" s="169"/>
      <c r="AB354" s="549">
        <f t="shared" si="230"/>
        <v>0</v>
      </c>
      <c r="AC354" s="539"/>
      <c r="AD354" s="175"/>
      <c r="AE354" s="176"/>
      <c r="AF354" s="172"/>
      <c r="AG354" s="169"/>
      <c r="AH354" s="169"/>
      <c r="AI354" s="549">
        <f t="shared" si="231"/>
        <v>0</v>
      </c>
      <c r="AJ354" s="539"/>
      <c r="AK354" s="175"/>
      <c r="AL354" s="176"/>
      <c r="AM354" s="172"/>
      <c r="AN354" s="169"/>
      <c r="AO354" s="169"/>
      <c r="AP354" s="549">
        <f t="shared" si="232"/>
        <v>0</v>
      </c>
      <c r="AQ354" s="539"/>
      <c r="AR354" s="175"/>
      <c r="AS354" s="176"/>
      <c r="AT354" s="172"/>
      <c r="AU354" s="169"/>
      <c r="AV354" s="169"/>
      <c r="AW354" s="549">
        <f t="shared" si="233"/>
        <v>0</v>
      </c>
      <c r="AX354" s="539"/>
      <c r="AY354" s="175"/>
      <c r="AZ354" s="176"/>
      <c r="BA354" s="172"/>
      <c r="BB354" s="169"/>
      <c r="BC354" s="169"/>
      <c r="BD354" s="549">
        <f t="shared" si="234"/>
        <v>0</v>
      </c>
      <c r="BE354" s="539"/>
      <c r="BF354" s="175"/>
      <c r="BG354" s="176"/>
      <c r="BH354" s="172"/>
      <c r="BI354" s="169"/>
      <c r="BJ354" s="169"/>
      <c r="BK354" s="549">
        <f t="shared" si="235"/>
        <v>0</v>
      </c>
      <c r="BL354" s="539"/>
      <c r="BM354" s="175"/>
      <c r="BN354" s="176"/>
      <c r="BO354" s="172"/>
      <c r="BP354" s="169"/>
      <c r="BQ354" s="169"/>
      <c r="BR354" s="549">
        <f t="shared" si="236"/>
        <v>0</v>
      </c>
      <c r="BS354" s="539"/>
      <c r="BT354" s="175"/>
      <c r="BU354" s="176"/>
      <c r="BV354" s="172"/>
      <c r="BW354" s="169"/>
      <c r="BX354" s="169"/>
      <c r="BY354" s="549">
        <f t="shared" si="237"/>
        <v>0</v>
      </c>
      <c r="BZ354" s="539"/>
      <c r="CA354" s="175"/>
      <c r="CB354" s="176"/>
      <c r="CC354" s="172"/>
      <c r="CD354" s="169"/>
      <c r="CE354" s="169"/>
      <c r="CF354" s="549">
        <f t="shared" si="238"/>
        <v>0</v>
      </c>
      <c r="CG354" s="539"/>
      <c r="CH354" s="175"/>
      <c r="CI354" s="176"/>
      <c r="CJ354" s="172"/>
      <c r="CK354" s="169"/>
      <c r="CL354" s="169"/>
      <c r="CM354" s="549">
        <f t="shared" si="239"/>
        <v>0</v>
      </c>
      <c r="CN354" s="539"/>
      <c r="CO354" s="175"/>
      <c r="CP354" s="176"/>
      <c r="CQ354" s="172"/>
      <c r="CR354" s="169"/>
      <c r="CS354" s="169"/>
      <c r="CT354" s="549">
        <f t="shared" si="240"/>
        <v>0</v>
      </c>
      <c r="CU354" s="539"/>
      <c r="CV354" s="175"/>
      <c r="CW354" s="176"/>
      <c r="CX354" s="361"/>
      <c r="CY354" s="108"/>
      <c r="CZ354" s="108"/>
      <c r="DA354" s="549">
        <f t="shared" si="241"/>
        <v>0</v>
      </c>
      <c r="DB354" s="539"/>
      <c r="DC354" s="439"/>
      <c r="DD354" s="439"/>
      <c r="DE354" s="108"/>
      <c r="DF354" s="108"/>
      <c r="DG354" s="108"/>
      <c r="DH354" s="549">
        <f t="shared" si="242"/>
        <v>0</v>
      </c>
      <c r="DI354" s="539"/>
      <c r="DJ354" s="439"/>
      <c r="DK354" s="440"/>
      <c r="DL354" s="555">
        <f t="shared" ca="1" si="261"/>
        <v>0</v>
      </c>
      <c r="DM354" s="539">
        <f>DN354*Довідники!$H$2</f>
        <v>0</v>
      </c>
      <c r="DN354" s="549">
        <f t="shared" si="244"/>
        <v>0</v>
      </c>
      <c r="DO354" s="541" t="str">
        <f t="shared" si="243"/>
        <v xml:space="preserve"> </v>
      </c>
      <c r="DP354" s="556" t="str">
        <f>IF(OR(DO354&lt;Довідники!$J$3, DO354&gt;Довідники!$K$3), "!", "")</f>
        <v>!</v>
      </c>
      <c r="DQ354" s="557"/>
      <c r="DR354" s="558" t="str">
        <f t="shared" si="245"/>
        <v/>
      </c>
      <c r="DS354" s="528"/>
      <c r="DT354" s="555"/>
      <c r="DU354" s="539"/>
      <c r="DV354" s="539"/>
      <c r="DW354" s="540"/>
      <c r="DX354" s="557"/>
      <c r="DY354" s="568"/>
      <c r="DZ354" s="569"/>
      <c r="EA354" s="570"/>
      <c r="EB354" s="179"/>
      <c r="EC354" s="452"/>
      <c r="ED354" s="219" t="e">
        <f t="shared" ca="1" si="246"/>
        <v>#NAME?</v>
      </c>
      <c r="EE354" s="219" t="e">
        <f t="shared" ca="1" si="247"/>
        <v>#NAME?</v>
      </c>
      <c r="EF354" s="219" t="e">
        <f t="shared" ca="1" si="248"/>
        <v>#NAME?</v>
      </c>
      <c r="EG354" s="219" t="e">
        <f t="shared" ca="1" si="249"/>
        <v>#NAME?</v>
      </c>
      <c r="EH354" s="219" t="e">
        <f t="shared" ca="1" si="250"/>
        <v>#NAME?</v>
      </c>
      <c r="EI354" s="219" t="e">
        <f t="shared" ca="1" si="251"/>
        <v>#NAME?</v>
      </c>
      <c r="EJ354" s="219" t="e">
        <f t="shared" ca="1" si="252"/>
        <v>#NAME?</v>
      </c>
      <c r="EL354" s="91" t="str">
        <f t="shared" ca="1" si="227"/>
        <v/>
      </c>
      <c r="EM354" s="91" t="str">
        <f t="shared" si="258"/>
        <v/>
      </c>
      <c r="EN354" s="91" t="str" cm="1">
        <f t="array" ref="EN354">IF(OR(SUM(ISTEXT(R354:T354)*1,ISNUMBER(W354:X354)*1)&gt;0,SUM(ISTEXT(Y354:AA354)*1,ISNUMBER(AD354:AE354)*1)&gt;0,SUM(ISTEXT(AF354:AH354)*1,ISNUMBER(AK354:AL354)*1)&gt;0,SUM(ISTEXT(AM354:AO354)*1,ISNUMBER(AR354:AS354)*1)&gt;0,SUM(ISTEXT(AT354:AV354)*1,ISNUMBER(AY354:AZ354)*1)&gt;0,SUM(ISTEXT(BA354:BC354)*1,ISNUMBER(BF354:BG354)*1)&gt;0,SUM(ISTEXT(BH354:BJ354)*1,ISNUMBER(BM354:BN354)*1)&gt;0,SUM(ISTEXT(BO354:BQ354)*1,ISNUMBER(BT354:BU354)*1)&gt;0,SUM(ISTEXT(BV354:BX354)*1,ISNUMBER(CA354:CB354)*1)&gt;0,SUM(ISTEXT(CC354:CE354)*1,ISNUMBER(CH354:CI354)*1)&gt;0,SUM(ISTEXT(CJ354:CL354)*1,ISNUMBER(CO354:CP354)*1)&gt;0,SUM(ISTEXT(CQ354:CS354)*1,ISNUMBER(CV354:CW354)*1)&gt;0),"!","")</f>
        <v/>
      </c>
      <c r="EO354" s="91" t="e">
        <f t="shared" ca="1" si="259"/>
        <v>#NAME?</v>
      </c>
      <c r="EP354" s="74" t="e">
        <f t="shared" ca="1" si="260"/>
        <v>#NAME?</v>
      </c>
    </row>
    <row r="355" spans="1:146" x14ac:dyDescent="0.2">
      <c r="A355" s="528" t="e">
        <f ca="1">IF(AND(TRIM($B355&lt;&gt;""),$E355&lt;&gt;"",$EP355=""),MAX($A$318:A354)+1,"")</f>
        <v>#NAME?</v>
      </c>
      <c r="B355" s="312"/>
      <c r="C355" s="531" t="str">
        <f>IF(ISBLANK(D355)=FALSE,VLOOKUP(D355,Довідники!$B$2:$C$45,2,FALSE),"")</f>
        <v/>
      </c>
      <c r="D355" s="410"/>
      <c r="E355" s="313"/>
      <c r="F355" s="538" t="str">
        <f>_xlfn.CONCAT(IF($X355=Довідники!$E$4,$R$4&amp;",",""),IF($AE355=Довідники!$E$4,$Y$4&amp;",",""),IF($AL355=Довідники!$E$4,$AF$4&amp;",",""),IF($AS355=Довідники!$E$4,$AM$4&amp;",",""),IF($AZ355=Довідники!$E$4,$AT$4&amp;",",""),IF($BG355=Довідники!$E$4,$BA$4&amp;",",""),IF($BN355=Довідники!$E$4,$BH$4&amp;",",""),IF($BU355=Довідники!$E$4,$BO$4&amp;",",""),IF($CB355=Довідники!$E$4,$BV$4&amp;",",""),IF($CI355=Довідники!$E$4,$CC$4&amp;",",""),IF($CP355=Довідники!$E$4,$CJ$4&amp;",",""),IF($CW355=Довідники!$E$4,$CQ$4&amp;",",""),IF($DD355=Довідники!$E$4,$CX$4&amp;",",""),IF($DK355=Довідники!$E$4,$DE$4&amp;",",""))</f>
        <v/>
      </c>
      <c r="G355" s="538" t="str">
        <f>_xlfn.CONCAT(IF($X355=Довідники!$E$3,$R$4&amp;",",""),IF($X355=Довідники!$E$5,$R$4&amp;"*,",""),IF($AE355=Довідники!$E$3,$Y$4&amp;",",""),IF($AE355=Довідники!$E$5,$Y$4&amp;"*,",""),IF($AL355=Довідники!$E$3,$AF$4&amp;",",""),IF($AL355=Довідники!$E$5,$AF$4&amp;"*,",""),IF($AS355=Довідники!$E$3,$AM$4&amp;",",""),IF($AS355=Довідники!$E$5,$AM$4&amp;"*,",""),IF($AZ355=Довідники!$E$3,$AT$4&amp;",",""),IF($AZ355=Довідники!$E$5,$AT$4&amp;"*,",""),IF($BG355=Довідники!$E$3,$BA$4&amp;",",""),IF($BG355=Довідники!$E$5,$BA$4&amp;"*,",""),IF($BN355=Довідники!$E$3,$BH$4&amp;",",""),IF($BN355=Довідники!$E$5,$BH$4&amp;"*,",""),IF($BU355=Довідники!$E$3,$BO$4&amp;",",""),IF($BU355=Довідники!$E$5,$BO$4&amp;"*,",""),IF($CB355=Довідники!$E$3,$BV$4&amp;",",""),IF($CB355=Довідники!$E$5,$BV$4&amp;"*,",""),IF($CI355=Довідники!$E$3,$CC$4&amp;",",""),IF($CI355=Довідники!$E$5,$CC$4&amp;"*,",""),IF($CP355=Довідники!$E$3,$CJ$4&amp;",",""),IF($CP355=Довідники!$E$5,$CJ$4&amp;"*,",""),IF($CW355=Довідники!$E$3,$CQ$4&amp;",",""),IF($CW355=Довідники!$E$5,$CQ$4&amp;"*,",""),IF($DD355=Довідники!$E$3,$CX$4&amp;",",""),IF($DD355=Довідники!$E$5,$CX$4&amp;"*,",""),IF($DK355=Довідники!$E$3,$DE$4&amp;",",""),IF($DK355=Довідники!$E$5,$DE$4&amp;"*,",""))</f>
        <v/>
      </c>
      <c r="H355" s="538" t="str">
        <f>_xlfn.CONCAT(IF($W355=Довідники!$N$4,$R$4&amp;",",""),IF($AD355=Довідники!$N$4,$Y$4&amp;",",""),IF($AK355=Довідники!$N$4,$AF$4&amp;",",""),IF($AR355=Довідники!$N$4,$AM$4&amp;",",""),IF($AY355=Довідники!$N$4,$AT$4&amp;",",""),IF($BF355=Довідники!$N$4,$BA$4&amp;",",""),IF($BM355=Довідники!$N$4,$BH$4&amp;",",""),IF($BT355=Довідники!$N$4,$BO$4&amp;",",""),IF($CA355=Довідники!$N$4,$BV$4&amp;",",""),IF($CH355=Довідники!$N$4,$CC$4&amp;",",""),IF($CO355=Довідники!$N$4,$CJ$4&amp;",",""),IF($CV355=Довідники!$N$4,$CQ$4&amp;",",""),IF($DC355=Довідники!$N$4,$CX$4&amp;",",""),IF($DJ355=Довідники!$N$4,$DE$4&amp;",",""))</f>
        <v/>
      </c>
      <c r="I355" s="538" t="str">
        <f>_xlfn.CONCAT(IF($W355=Довідники!$N$3,$R$4&amp;",",""),IF($AD355=Довідники!$N$3,$Y$4&amp;",",""),IF($AK355=Довідники!$N$3,$AF$4&amp;",",""),IF($AR355=Довідники!$N$3,$AM$4&amp;",",""),IF($AY355=Довідники!$N$3,$AT$4&amp;",",""),IF($BF355=Довідники!$N$3,$BA$4&amp;",",""),IF($BM355=Довідники!$N$3,$BH$4&amp;",",""),IF($BT355=Довідники!$N$3,$BO$4&amp;",",""),IF($CA355=Довідники!$N$3,$BV$4&amp;",",""),IF($CH355=Довідники!$N$3,$CC$4&amp;",",""),IF($CO355=Довідники!$N$3,$CJ$4&amp;",",""),IF($CV355=Довідники!$N$3,$CQ$4&amp;",",""),IF($DC355=Довідники!$N$3,$CX$4&amp;",",""),IF($DJ355=Довідники!$N$3,$DE$4&amp;",",""))</f>
        <v/>
      </c>
      <c r="J355" s="538"/>
      <c r="K355" s="538"/>
      <c r="L355" s="538">
        <f t="shared" ca="1" si="253"/>
        <v>0</v>
      </c>
      <c r="M355" s="539">
        <f t="shared" ca="1" si="254"/>
        <v>0</v>
      </c>
      <c r="N355" s="539">
        <f t="shared" ca="1" si="255"/>
        <v>0</v>
      </c>
      <c r="O355" s="540">
        <f t="shared" ca="1" si="256"/>
        <v>0</v>
      </c>
      <c r="P355" s="541" t="str">
        <f t="shared" si="257"/>
        <v/>
      </c>
      <c r="Q355" s="542" t="str">
        <f>IF(IF(TRIM(P355)="",FALSE,OR($P355&lt;Довідники!$J$8,$P355&gt;Довідники!$K$8)),"!","")</f>
        <v/>
      </c>
      <c r="R355" s="172"/>
      <c r="S355" s="169"/>
      <c r="T355" s="169"/>
      <c r="U355" s="549">
        <f t="shared" si="229"/>
        <v>0</v>
      </c>
      <c r="V355" s="539"/>
      <c r="W355" s="175"/>
      <c r="X355" s="176"/>
      <c r="Y355" s="172"/>
      <c r="Z355" s="169"/>
      <c r="AA355" s="169"/>
      <c r="AB355" s="549">
        <f t="shared" si="230"/>
        <v>0</v>
      </c>
      <c r="AC355" s="539"/>
      <c r="AD355" s="175"/>
      <c r="AE355" s="176"/>
      <c r="AF355" s="172"/>
      <c r="AG355" s="169"/>
      <c r="AH355" s="169"/>
      <c r="AI355" s="549">
        <f t="shared" si="231"/>
        <v>0</v>
      </c>
      <c r="AJ355" s="539"/>
      <c r="AK355" s="175"/>
      <c r="AL355" s="176"/>
      <c r="AM355" s="172"/>
      <c r="AN355" s="169"/>
      <c r="AO355" s="169"/>
      <c r="AP355" s="549">
        <f t="shared" si="232"/>
        <v>0</v>
      </c>
      <c r="AQ355" s="539"/>
      <c r="AR355" s="175"/>
      <c r="AS355" s="176"/>
      <c r="AT355" s="172"/>
      <c r="AU355" s="169"/>
      <c r="AV355" s="169"/>
      <c r="AW355" s="549">
        <f t="shared" si="233"/>
        <v>0</v>
      </c>
      <c r="AX355" s="539"/>
      <c r="AY355" s="175"/>
      <c r="AZ355" s="176"/>
      <c r="BA355" s="172"/>
      <c r="BB355" s="169"/>
      <c r="BC355" s="169"/>
      <c r="BD355" s="549">
        <f t="shared" si="234"/>
        <v>0</v>
      </c>
      <c r="BE355" s="539"/>
      <c r="BF355" s="175"/>
      <c r="BG355" s="176"/>
      <c r="BH355" s="172"/>
      <c r="BI355" s="169"/>
      <c r="BJ355" s="169"/>
      <c r="BK355" s="549">
        <f t="shared" si="235"/>
        <v>0</v>
      </c>
      <c r="BL355" s="539"/>
      <c r="BM355" s="175"/>
      <c r="BN355" s="176"/>
      <c r="BO355" s="172"/>
      <c r="BP355" s="169"/>
      <c r="BQ355" s="169"/>
      <c r="BR355" s="549">
        <f t="shared" si="236"/>
        <v>0</v>
      </c>
      <c r="BS355" s="539"/>
      <c r="BT355" s="175"/>
      <c r="BU355" s="176"/>
      <c r="BV355" s="172"/>
      <c r="BW355" s="169"/>
      <c r="BX355" s="169"/>
      <c r="BY355" s="549">
        <f t="shared" si="237"/>
        <v>0</v>
      </c>
      <c r="BZ355" s="539"/>
      <c r="CA355" s="175"/>
      <c r="CB355" s="176"/>
      <c r="CC355" s="172"/>
      <c r="CD355" s="169"/>
      <c r="CE355" s="169"/>
      <c r="CF355" s="549">
        <f t="shared" si="238"/>
        <v>0</v>
      </c>
      <c r="CG355" s="539"/>
      <c r="CH355" s="175"/>
      <c r="CI355" s="176"/>
      <c r="CJ355" s="172"/>
      <c r="CK355" s="169"/>
      <c r="CL355" s="169"/>
      <c r="CM355" s="549">
        <f t="shared" si="239"/>
        <v>0</v>
      </c>
      <c r="CN355" s="539"/>
      <c r="CO355" s="175"/>
      <c r="CP355" s="176"/>
      <c r="CQ355" s="172"/>
      <c r="CR355" s="169"/>
      <c r="CS355" s="169"/>
      <c r="CT355" s="549">
        <f t="shared" si="240"/>
        <v>0</v>
      </c>
      <c r="CU355" s="539"/>
      <c r="CV355" s="175"/>
      <c r="CW355" s="176"/>
      <c r="CX355" s="361"/>
      <c r="CY355" s="108"/>
      <c r="CZ355" s="108"/>
      <c r="DA355" s="549">
        <f t="shared" si="241"/>
        <v>0</v>
      </c>
      <c r="DB355" s="539"/>
      <c r="DC355" s="439"/>
      <c r="DD355" s="439"/>
      <c r="DE355" s="108"/>
      <c r="DF355" s="108"/>
      <c r="DG355" s="108"/>
      <c r="DH355" s="549">
        <f t="shared" si="242"/>
        <v>0</v>
      </c>
      <c r="DI355" s="539"/>
      <c r="DJ355" s="439"/>
      <c r="DK355" s="440"/>
      <c r="DL355" s="555">
        <f t="shared" ca="1" si="261"/>
        <v>0</v>
      </c>
      <c r="DM355" s="539">
        <f>DN355*Довідники!$H$2</f>
        <v>0</v>
      </c>
      <c r="DN355" s="549">
        <f t="shared" si="244"/>
        <v>0</v>
      </c>
      <c r="DO355" s="541" t="str">
        <f t="shared" si="243"/>
        <v xml:space="preserve"> </v>
      </c>
      <c r="DP355" s="556" t="str">
        <f>IF(OR(DO355&lt;Довідники!$J$3, DO355&gt;Довідники!$K$3), "!", "")</f>
        <v>!</v>
      </c>
      <c r="DQ355" s="557"/>
      <c r="DR355" s="558" t="str">
        <f t="shared" si="245"/>
        <v/>
      </c>
      <c r="DS355" s="528"/>
      <c r="DT355" s="555"/>
      <c r="DU355" s="539"/>
      <c r="DV355" s="539"/>
      <c r="DW355" s="540"/>
      <c r="DX355" s="557"/>
      <c r="DY355" s="568"/>
      <c r="DZ355" s="569"/>
      <c r="EA355" s="570"/>
      <c r="EB355" s="179"/>
      <c r="EC355" s="452"/>
      <c r="ED355" s="219" t="e">
        <f t="shared" ca="1" si="246"/>
        <v>#NAME?</v>
      </c>
      <c r="EE355" s="219" t="e">
        <f t="shared" ca="1" si="247"/>
        <v>#NAME?</v>
      </c>
      <c r="EF355" s="219" t="e">
        <f t="shared" ca="1" si="248"/>
        <v>#NAME?</v>
      </c>
      <c r="EG355" s="219" t="e">
        <f t="shared" ca="1" si="249"/>
        <v>#NAME?</v>
      </c>
      <c r="EH355" s="219" t="e">
        <f t="shared" ca="1" si="250"/>
        <v>#NAME?</v>
      </c>
      <c r="EI355" s="219" t="e">
        <f t="shared" ca="1" si="251"/>
        <v>#NAME?</v>
      </c>
      <c r="EJ355" s="219" t="e">
        <f t="shared" ca="1" si="252"/>
        <v>#NAME?</v>
      </c>
      <c r="EL355" s="91" t="str">
        <f t="shared" ca="1" si="227"/>
        <v/>
      </c>
      <c r="EM355" s="91" t="str">
        <f t="shared" si="258"/>
        <v/>
      </c>
      <c r="EN355" s="91" t="str" cm="1">
        <f t="array" ref="EN355">IF(OR(SUM(ISTEXT(R355:T355)*1,ISNUMBER(W355:X355)*1)&gt;0,SUM(ISTEXT(Y355:AA355)*1,ISNUMBER(AD355:AE355)*1)&gt;0,SUM(ISTEXT(AF355:AH355)*1,ISNUMBER(AK355:AL355)*1)&gt;0,SUM(ISTEXT(AM355:AO355)*1,ISNUMBER(AR355:AS355)*1)&gt;0,SUM(ISTEXT(AT355:AV355)*1,ISNUMBER(AY355:AZ355)*1)&gt;0,SUM(ISTEXT(BA355:BC355)*1,ISNUMBER(BF355:BG355)*1)&gt;0,SUM(ISTEXT(BH355:BJ355)*1,ISNUMBER(BM355:BN355)*1)&gt;0,SUM(ISTEXT(BO355:BQ355)*1,ISNUMBER(BT355:BU355)*1)&gt;0,SUM(ISTEXT(BV355:BX355)*1,ISNUMBER(CA355:CB355)*1)&gt;0,SUM(ISTEXT(CC355:CE355)*1,ISNUMBER(CH355:CI355)*1)&gt;0,SUM(ISTEXT(CJ355:CL355)*1,ISNUMBER(CO355:CP355)*1)&gt;0,SUM(ISTEXT(CQ355:CS355)*1,ISNUMBER(CV355:CW355)*1)&gt;0),"!","")</f>
        <v/>
      </c>
      <c r="EO355" s="91" t="e">
        <f t="shared" ca="1" si="259"/>
        <v>#NAME?</v>
      </c>
      <c r="EP355" s="74" t="e">
        <f t="shared" ca="1" si="260"/>
        <v>#NAME?</v>
      </c>
    </row>
    <row r="356" spans="1:146" x14ac:dyDescent="0.2">
      <c r="A356" s="528" t="e">
        <f ca="1">IF(AND(TRIM($B356&lt;&gt;""),$E356&lt;&gt;"",$EP356=""),MAX($A$318:A355)+1,"")</f>
        <v>#NAME?</v>
      </c>
      <c r="B356" s="312"/>
      <c r="C356" s="531" t="str">
        <f>IF(ISBLANK(D356)=FALSE,VLOOKUP(D356,Довідники!$B$2:$C$45,2,FALSE),"")</f>
        <v/>
      </c>
      <c r="D356" s="410"/>
      <c r="E356" s="313"/>
      <c r="F356" s="538" t="str">
        <f>_xlfn.CONCAT(IF($X356=Довідники!$E$4,$R$4&amp;",",""),IF($AE356=Довідники!$E$4,$Y$4&amp;",",""),IF($AL356=Довідники!$E$4,$AF$4&amp;",",""),IF($AS356=Довідники!$E$4,$AM$4&amp;",",""),IF($AZ356=Довідники!$E$4,$AT$4&amp;",",""),IF($BG356=Довідники!$E$4,$BA$4&amp;",",""),IF($BN356=Довідники!$E$4,$BH$4&amp;",",""),IF($BU356=Довідники!$E$4,$BO$4&amp;",",""),IF($CB356=Довідники!$E$4,$BV$4&amp;",",""),IF($CI356=Довідники!$E$4,$CC$4&amp;",",""),IF($CP356=Довідники!$E$4,$CJ$4&amp;",",""),IF($CW356=Довідники!$E$4,$CQ$4&amp;",",""),IF($DD356=Довідники!$E$4,$CX$4&amp;",",""),IF($DK356=Довідники!$E$4,$DE$4&amp;",",""))</f>
        <v/>
      </c>
      <c r="G356" s="538" t="str">
        <f>_xlfn.CONCAT(IF($X356=Довідники!$E$3,$R$4&amp;",",""),IF($X356=Довідники!$E$5,$R$4&amp;"*,",""),IF($AE356=Довідники!$E$3,$Y$4&amp;",",""),IF($AE356=Довідники!$E$5,$Y$4&amp;"*,",""),IF($AL356=Довідники!$E$3,$AF$4&amp;",",""),IF($AL356=Довідники!$E$5,$AF$4&amp;"*,",""),IF($AS356=Довідники!$E$3,$AM$4&amp;",",""),IF($AS356=Довідники!$E$5,$AM$4&amp;"*,",""),IF($AZ356=Довідники!$E$3,$AT$4&amp;",",""),IF($AZ356=Довідники!$E$5,$AT$4&amp;"*,",""),IF($BG356=Довідники!$E$3,$BA$4&amp;",",""),IF($BG356=Довідники!$E$5,$BA$4&amp;"*,",""),IF($BN356=Довідники!$E$3,$BH$4&amp;",",""),IF($BN356=Довідники!$E$5,$BH$4&amp;"*,",""),IF($BU356=Довідники!$E$3,$BO$4&amp;",",""),IF($BU356=Довідники!$E$5,$BO$4&amp;"*,",""),IF($CB356=Довідники!$E$3,$BV$4&amp;",",""),IF($CB356=Довідники!$E$5,$BV$4&amp;"*,",""),IF($CI356=Довідники!$E$3,$CC$4&amp;",",""),IF($CI356=Довідники!$E$5,$CC$4&amp;"*,",""),IF($CP356=Довідники!$E$3,$CJ$4&amp;",",""),IF($CP356=Довідники!$E$5,$CJ$4&amp;"*,",""),IF($CW356=Довідники!$E$3,$CQ$4&amp;",",""),IF($CW356=Довідники!$E$5,$CQ$4&amp;"*,",""),IF($DD356=Довідники!$E$3,$CX$4&amp;",",""),IF($DD356=Довідники!$E$5,$CX$4&amp;"*,",""),IF($DK356=Довідники!$E$3,$DE$4&amp;",",""),IF($DK356=Довідники!$E$5,$DE$4&amp;"*,",""))</f>
        <v/>
      </c>
      <c r="H356" s="538" t="str">
        <f>_xlfn.CONCAT(IF($W356=Довідники!$N$4,$R$4&amp;",",""),IF($AD356=Довідники!$N$4,$Y$4&amp;",",""),IF($AK356=Довідники!$N$4,$AF$4&amp;",",""),IF($AR356=Довідники!$N$4,$AM$4&amp;",",""),IF($AY356=Довідники!$N$4,$AT$4&amp;",",""),IF($BF356=Довідники!$N$4,$BA$4&amp;",",""),IF($BM356=Довідники!$N$4,$BH$4&amp;",",""),IF($BT356=Довідники!$N$4,$BO$4&amp;",",""),IF($CA356=Довідники!$N$4,$BV$4&amp;",",""),IF($CH356=Довідники!$N$4,$CC$4&amp;",",""),IF($CO356=Довідники!$N$4,$CJ$4&amp;",",""),IF($CV356=Довідники!$N$4,$CQ$4&amp;",",""),IF($DC356=Довідники!$N$4,$CX$4&amp;",",""),IF($DJ356=Довідники!$N$4,$DE$4&amp;",",""))</f>
        <v/>
      </c>
      <c r="I356" s="538" t="str">
        <f>_xlfn.CONCAT(IF($W356=Довідники!$N$3,$R$4&amp;",",""),IF($AD356=Довідники!$N$3,$Y$4&amp;",",""),IF($AK356=Довідники!$N$3,$AF$4&amp;",",""),IF($AR356=Довідники!$N$3,$AM$4&amp;",",""),IF($AY356=Довідники!$N$3,$AT$4&amp;",",""),IF($BF356=Довідники!$N$3,$BA$4&amp;",",""),IF($BM356=Довідники!$N$3,$BH$4&amp;",",""),IF($BT356=Довідники!$N$3,$BO$4&amp;",",""),IF($CA356=Довідники!$N$3,$BV$4&amp;",",""),IF($CH356=Довідники!$N$3,$CC$4&amp;",",""),IF($CO356=Довідники!$N$3,$CJ$4&amp;",",""),IF($CV356=Довідники!$N$3,$CQ$4&amp;",",""),IF($DC356=Довідники!$N$3,$CX$4&amp;",",""),IF($DJ356=Довідники!$N$3,$DE$4&amp;",",""))</f>
        <v/>
      </c>
      <c r="J356" s="538"/>
      <c r="K356" s="538"/>
      <c r="L356" s="538">
        <f t="shared" ca="1" si="253"/>
        <v>0</v>
      </c>
      <c r="M356" s="539">
        <f t="shared" ca="1" si="254"/>
        <v>0</v>
      </c>
      <c r="N356" s="539">
        <f t="shared" ca="1" si="255"/>
        <v>0</v>
      </c>
      <c r="O356" s="540">
        <f t="shared" ca="1" si="256"/>
        <v>0</v>
      </c>
      <c r="P356" s="541" t="str">
        <f t="shared" si="257"/>
        <v/>
      </c>
      <c r="Q356" s="542" t="str">
        <f>IF(IF(TRIM(P356)="",FALSE,OR($P356&lt;Довідники!$J$8,$P356&gt;Довідники!$K$8)),"!","")</f>
        <v/>
      </c>
      <c r="R356" s="172"/>
      <c r="S356" s="169"/>
      <c r="T356" s="169"/>
      <c r="U356" s="549">
        <f t="shared" si="229"/>
        <v>0</v>
      </c>
      <c r="V356" s="539"/>
      <c r="W356" s="175"/>
      <c r="X356" s="176"/>
      <c r="Y356" s="172"/>
      <c r="Z356" s="169"/>
      <c r="AA356" s="169"/>
      <c r="AB356" s="549">
        <f t="shared" si="230"/>
        <v>0</v>
      </c>
      <c r="AC356" s="539"/>
      <c r="AD356" s="175"/>
      <c r="AE356" s="176"/>
      <c r="AF356" s="172"/>
      <c r="AG356" s="169"/>
      <c r="AH356" s="169"/>
      <c r="AI356" s="549">
        <f t="shared" si="231"/>
        <v>0</v>
      </c>
      <c r="AJ356" s="539"/>
      <c r="AK356" s="175"/>
      <c r="AL356" s="176"/>
      <c r="AM356" s="172"/>
      <c r="AN356" s="169"/>
      <c r="AO356" s="169"/>
      <c r="AP356" s="549">
        <f t="shared" si="232"/>
        <v>0</v>
      </c>
      <c r="AQ356" s="539"/>
      <c r="AR356" s="175"/>
      <c r="AS356" s="176"/>
      <c r="AT356" s="172"/>
      <c r="AU356" s="169"/>
      <c r="AV356" s="169"/>
      <c r="AW356" s="549">
        <f t="shared" si="233"/>
        <v>0</v>
      </c>
      <c r="AX356" s="539"/>
      <c r="AY356" s="175"/>
      <c r="AZ356" s="176"/>
      <c r="BA356" s="172"/>
      <c r="BB356" s="169"/>
      <c r="BC356" s="169"/>
      <c r="BD356" s="549">
        <f t="shared" si="234"/>
        <v>0</v>
      </c>
      <c r="BE356" s="539"/>
      <c r="BF356" s="175"/>
      <c r="BG356" s="176"/>
      <c r="BH356" s="172"/>
      <c r="BI356" s="169"/>
      <c r="BJ356" s="169"/>
      <c r="BK356" s="549">
        <f t="shared" si="235"/>
        <v>0</v>
      </c>
      <c r="BL356" s="539"/>
      <c r="BM356" s="175"/>
      <c r="BN356" s="176"/>
      <c r="BO356" s="172"/>
      <c r="BP356" s="169"/>
      <c r="BQ356" s="169"/>
      <c r="BR356" s="549">
        <f t="shared" si="236"/>
        <v>0</v>
      </c>
      <c r="BS356" s="539"/>
      <c r="BT356" s="175"/>
      <c r="BU356" s="176"/>
      <c r="BV356" s="172"/>
      <c r="BW356" s="169"/>
      <c r="BX356" s="169"/>
      <c r="BY356" s="549">
        <f t="shared" si="237"/>
        <v>0</v>
      </c>
      <c r="BZ356" s="539"/>
      <c r="CA356" s="175"/>
      <c r="CB356" s="176"/>
      <c r="CC356" s="172"/>
      <c r="CD356" s="169"/>
      <c r="CE356" s="169"/>
      <c r="CF356" s="549">
        <f t="shared" si="238"/>
        <v>0</v>
      </c>
      <c r="CG356" s="539"/>
      <c r="CH356" s="175"/>
      <c r="CI356" s="176"/>
      <c r="CJ356" s="172"/>
      <c r="CK356" s="169"/>
      <c r="CL356" s="169"/>
      <c r="CM356" s="549">
        <f t="shared" si="239"/>
        <v>0</v>
      </c>
      <c r="CN356" s="539"/>
      <c r="CO356" s="175"/>
      <c r="CP356" s="176"/>
      <c r="CQ356" s="172"/>
      <c r="CR356" s="169"/>
      <c r="CS356" s="169"/>
      <c r="CT356" s="549">
        <f t="shared" si="240"/>
        <v>0</v>
      </c>
      <c r="CU356" s="539"/>
      <c r="CV356" s="175"/>
      <c r="CW356" s="176"/>
      <c r="CX356" s="361"/>
      <c r="CY356" s="108"/>
      <c r="CZ356" s="108"/>
      <c r="DA356" s="549">
        <f t="shared" si="241"/>
        <v>0</v>
      </c>
      <c r="DB356" s="539"/>
      <c r="DC356" s="439"/>
      <c r="DD356" s="439"/>
      <c r="DE356" s="108"/>
      <c r="DF356" s="108"/>
      <c r="DG356" s="108"/>
      <c r="DH356" s="549">
        <f t="shared" si="242"/>
        <v>0</v>
      </c>
      <c r="DI356" s="539"/>
      <c r="DJ356" s="439"/>
      <c r="DK356" s="440"/>
      <c r="DL356" s="555">
        <f t="shared" ca="1" si="261"/>
        <v>0</v>
      </c>
      <c r="DM356" s="539">
        <f>DN356*Довідники!$H$2</f>
        <v>0</v>
      </c>
      <c r="DN356" s="549">
        <f t="shared" si="244"/>
        <v>0</v>
      </c>
      <c r="DO356" s="541" t="str">
        <f t="shared" si="243"/>
        <v xml:space="preserve"> </v>
      </c>
      <c r="DP356" s="556" t="str">
        <f>IF(OR(DO356&lt;Довідники!$J$3, DO356&gt;Довідники!$K$3), "!", "")</f>
        <v>!</v>
      </c>
      <c r="DQ356" s="557"/>
      <c r="DR356" s="558" t="str">
        <f t="shared" si="245"/>
        <v/>
      </c>
      <c r="DS356" s="528"/>
      <c r="DT356" s="555"/>
      <c r="DU356" s="539"/>
      <c r="DV356" s="539"/>
      <c r="DW356" s="540"/>
      <c r="DX356" s="557"/>
      <c r="DY356" s="568"/>
      <c r="DZ356" s="569"/>
      <c r="EA356" s="570"/>
      <c r="EB356" s="179"/>
      <c r="EC356" s="452"/>
      <c r="ED356" s="219" t="e">
        <f t="shared" ca="1" si="246"/>
        <v>#NAME?</v>
      </c>
      <c r="EE356" s="219" t="e">
        <f t="shared" ca="1" si="247"/>
        <v>#NAME?</v>
      </c>
      <c r="EF356" s="219" t="e">
        <f t="shared" ca="1" si="248"/>
        <v>#NAME?</v>
      </c>
      <c r="EG356" s="219" t="e">
        <f t="shared" ca="1" si="249"/>
        <v>#NAME?</v>
      </c>
      <c r="EH356" s="219" t="e">
        <f t="shared" ca="1" si="250"/>
        <v>#NAME?</v>
      </c>
      <c r="EI356" s="219" t="e">
        <f t="shared" ca="1" si="251"/>
        <v>#NAME?</v>
      </c>
      <c r="EJ356" s="219" t="e">
        <f t="shared" ca="1" si="252"/>
        <v>#NAME?</v>
      </c>
      <c r="EL356" s="91" t="str">
        <f t="shared" ca="1" si="227"/>
        <v/>
      </c>
      <c r="EM356" s="91" t="str">
        <f t="shared" si="258"/>
        <v/>
      </c>
      <c r="EN356" s="91" t="str" cm="1">
        <f t="array" ref="EN356">IF(OR(SUM(ISTEXT(R356:T356)*1,ISNUMBER(W356:X356)*1)&gt;0,SUM(ISTEXT(Y356:AA356)*1,ISNUMBER(AD356:AE356)*1)&gt;0,SUM(ISTEXT(AF356:AH356)*1,ISNUMBER(AK356:AL356)*1)&gt;0,SUM(ISTEXT(AM356:AO356)*1,ISNUMBER(AR356:AS356)*1)&gt;0,SUM(ISTEXT(AT356:AV356)*1,ISNUMBER(AY356:AZ356)*1)&gt;0,SUM(ISTEXT(BA356:BC356)*1,ISNUMBER(BF356:BG356)*1)&gt;0,SUM(ISTEXT(BH356:BJ356)*1,ISNUMBER(BM356:BN356)*1)&gt;0,SUM(ISTEXT(BO356:BQ356)*1,ISNUMBER(BT356:BU356)*1)&gt;0,SUM(ISTEXT(BV356:BX356)*1,ISNUMBER(CA356:CB356)*1)&gt;0,SUM(ISTEXT(CC356:CE356)*1,ISNUMBER(CH356:CI356)*1)&gt;0,SUM(ISTEXT(CJ356:CL356)*1,ISNUMBER(CO356:CP356)*1)&gt;0,SUM(ISTEXT(CQ356:CS356)*1,ISNUMBER(CV356:CW356)*1)&gt;0),"!","")</f>
        <v/>
      </c>
      <c r="EO356" s="91" t="e">
        <f t="shared" ca="1" si="259"/>
        <v>#NAME?</v>
      </c>
      <c r="EP356" s="74" t="e">
        <f t="shared" ca="1" si="260"/>
        <v>#NAME?</v>
      </c>
    </row>
    <row r="357" spans="1:146" x14ac:dyDescent="0.2">
      <c r="A357" s="528" t="e">
        <f ca="1">IF(AND(TRIM($B357&lt;&gt;""),$E357&lt;&gt;"",$EP357=""),MAX($A$318:A356)+1,"")</f>
        <v>#NAME?</v>
      </c>
      <c r="B357" s="312"/>
      <c r="C357" s="531" t="str">
        <f>IF(ISBLANK(D357)=FALSE,VLOOKUP(D357,Довідники!$B$2:$C$45,2,FALSE),"")</f>
        <v/>
      </c>
      <c r="D357" s="410"/>
      <c r="E357" s="313"/>
      <c r="F357" s="538" t="str">
        <f>_xlfn.CONCAT(IF($X357=Довідники!$E$4,$R$4&amp;",",""),IF($AE357=Довідники!$E$4,$Y$4&amp;",",""),IF($AL357=Довідники!$E$4,$AF$4&amp;",",""),IF($AS357=Довідники!$E$4,$AM$4&amp;",",""),IF($AZ357=Довідники!$E$4,$AT$4&amp;",",""),IF($BG357=Довідники!$E$4,$BA$4&amp;",",""),IF($BN357=Довідники!$E$4,$BH$4&amp;",",""),IF($BU357=Довідники!$E$4,$BO$4&amp;",",""),IF($CB357=Довідники!$E$4,$BV$4&amp;",",""),IF($CI357=Довідники!$E$4,$CC$4&amp;",",""),IF($CP357=Довідники!$E$4,$CJ$4&amp;",",""),IF($CW357=Довідники!$E$4,$CQ$4&amp;",",""),IF($DD357=Довідники!$E$4,$CX$4&amp;",",""),IF($DK357=Довідники!$E$4,$DE$4&amp;",",""))</f>
        <v/>
      </c>
      <c r="G357" s="538" t="str">
        <f>_xlfn.CONCAT(IF($X357=Довідники!$E$3,$R$4&amp;",",""),IF($X357=Довідники!$E$5,$R$4&amp;"*,",""),IF($AE357=Довідники!$E$3,$Y$4&amp;",",""),IF($AE357=Довідники!$E$5,$Y$4&amp;"*,",""),IF($AL357=Довідники!$E$3,$AF$4&amp;",",""),IF($AL357=Довідники!$E$5,$AF$4&amp;"*,",""),IF($AS357=Довідники!$E$3,$AM$4&amp;",",""),IF($AS357=Довідники!$E$5,$AM$4&amp;"*,",""),IF($AZ357=Довідники!$E$3,$AT$4&amp;",",""),IF($AZ357=Довідники!$E$5,$AT$4&amp;"*,",""),IF($BG357=Довідники!$E$3,$BA$4&amp;",",""),IF($BG357=Довідники!$E$5,$BA$4&amp;"*,",""),IF($BN357=Довідники!$E$3,$BH$4&amp;",",""),IF($BN357=Довідники!$E$5,$BH$4&amp;"*,",""),IF($BU357=Довідники!$E$3,$BO$4&amp;",",""),IF($BU357=Довідники!$E$5,$BO$4&amp;"*,",""),IF($CB357=Довідники!$E$3,$BV$4&amp;",",""),IF($CB357=Довідники!$E$5,$BV$4&amp;"*,",""),IF($CI357=Довідники!$E$3,$CC$4&amp;",",""),IF($CI357=Довідники!$E$5,$CC$4&amp;"*,",""),IF($CP357=Довідники!$E$3,$CJ$4&amp;",",""),IF($CP357=Довідники!$E$5,$CJ$4&amp;"*,",""),IF($CW357=Довідники!$E$3,$CQ$4&amp;",",""),IF($CW357=Довідники!$E$5,$CQ$4&amp;"*,",""),IF($DD357=Довідники!$E$3,$CX$4&amp;",",""),IF($DD357=Довідники!$E$5,$CX$4&amp;"*,",""),IF($DK357=Довідники!$E$3,$DE$4&amp;",",""),IF($DK357=Довідники!$E$5,$DE$4&amp;"*,",""))</f>
        <v/>
      </c>
      <c r="H357" s="538" t="str">
        <f>_xlfn.CONCAT(IF($W357=Довідники!$N$4,$R$4&amp;",",""),IF($AD357=Довідники!$N$4,$Y$4&amp;",",""),IF($AK357=Довідники!$N$4,$AF$4&amp;",",""),IF($AR357=Довідники!$N$4,$AM$4&amp;",",""),IF($AY357=Довідники!$N$4,$AT$4&amp;",",""),IF($BF357=Довідники!$N$4,$BA$4&amp;",",""),IF($BM357=Довідники!$N$4,$BH$4&amp;",",""),IF($BT357=Довідники!$N$4,$BO$4&amp;",",""),IF($CA357=Довідники!$N$4,$BV$4&amp;",",""),IF($CH357=Довідники!$N$4,$CC$4&amp;",",""),IF($CO357=Довідники!$N$4,$CJ$4&amp;",",""),IF($CV357=Довідники!$N$4,$CQ$4&amp;",",""),IF($DC357=Довідники!$N$4,$CX$4&amp;",",""),IF($DJ357=Довідники!$N$4,$DE$4&amp;",",""))</f>
        <v/>
      </c>
      <c r="I357" s="538" t="str">
        <f>_xlfn.CONCAT(IF($W357=Довідники!$N$3,$R$4&amp;",",""),IF($AD357=Довідники!$N$3,$Y$4&amp;",",""),IF($AK357=Довідники!$N$3,$AF$4&amp;",",""),IF($AR357=Довідники!$N$3,$AM$4&amp;",",""),IF($AY357=Довідники!$N$3,$AT$4&amp;",",""),IF($BF357=Довідники!$N$3,$BA$4&amp;",",""),IF($BM357=Довідники!$N$3,$BH$4&amp;",",""),IF($BT357=Довідники!$N$3,$BO$4&amp;",",""),IF($CA357=Довідники!$N$3,$BV$4&amp;",",""),IF($CH357=Довідники!$N$3,$CC$4&amp;",",""),IF($CO357=Довідники!$N$3,$CJ$4&amp;",",""),IF($CV357=Довідники!$N$3,$CQ$4&amp;",",""),IF($DC357=Довідники!$N$3,$CX$4&amp;",",""),IF($DJ357=Довідники!$N$3,$DE$4&amp;",",""))</f>
        <v/>
      </c>
      <c r="J357" s="538"/>
      <c r="K357" s="538"/>
      <c r="L357" s="538">
        <f t="shared" ca="1" si="253"/>
        <v>0</v>
      </c>
      <c r="M357" s="539">
        <f t="shared" ca="1" si="254"/>
        <v>0</v>
      </c>
      <c r="N357" s="539">
        <f t="shared" ca="1" si="255"/>
        <v>0</v>
      </c>
      <c r="O357" s="540">
        <f t="shared" ca="1" si="256"/>
        <v>0</v>
      </c>
      <c r="P357" s="541" t="str">
        <f t="shared" si="257"/>
        <v/>
      </c>
      <c r="Q357" s="542" t="str">
        <f>IF(IF(TRIM(P357)="",FALSE,OR($P357&lt;Довідники!$J$8,$P357&gt;Довідники!$K$8)),"!","")</f>
        <v/>
      </c>
      <c r="R357" s="172"/>
      <c r="S357" s="169"/>
      <c r="T357" s="169"/>
      <c r="U357" s="549">
        <f t="shared" si="229"/>
        <v>0</v>
      </c>
      <c r="V357" s="539"/>
      <c r="W357" s="175"/>
      <c r="X357" s="176"/>
      <c r="Y357" s="172"/>
      <c r="Z357" s="169"/>
      <c r="AA357" s="169"/>
      <c r="AB357" s="549">
        <f t="shared" si="230"/>
        <v>0</v>
      </c>
      <c r="AC357" s="539"/>
      <c r="AD357" s="175"/>
      <c r="AE357" s="176"/>
      <c r="AF357" s="172"/>
      <c r="AG357" s="169"/>
      <c r="AH357" s="169"/>
      <c r="AI357" s="549">
        <f t="shared" si="231"/>
        <v>0</v>
      </c>
      <c r="AJ357" s="539"/>
      <c r="AK357" s="175"/>
      <c r="AL357" s="176"/>
      <c r="AM357" s="172"/>
      <c r="AN357" s="169"/>
      <c r="AO357" s="169"/>
      <c r="AP357" s="549">
        <f t="shared" si="232"/>
        <v>0</v>
      </c>
      <c r="AQ357" s="539"/>
      <c r="AR357" s="175"/>
      <c r="AS357" s="176"/>
      <c r="AT357" s="172"/>
      <c r="AU357" s="169"/>
      <c r="AV357" s="169"/>
      <c r="AW357" s="549">
        <f t="shared" si="233"/>
        <v>0</v>
      </c>
      <c r="AX357" s="539"/>
      <c r="AY357" s="175"/>
      <c r="AZ357" s="176"/>
      <c r="BA357" s="172"/>
      <c r="BB357" s="169"/>
      <c r="BC357" s="169"/>
      <c r="BD357" s="549">
        <f t="shared" si="234"/>
        <v>0</v>
      </c>
      <c r="BE357" s="539"/>
      <c r="BF357" s="175"/>
      <c r="BG357" s="176"/>
      <c r="BH357" s="172"/>
      <c r="BI357" s="169"/>
      <c r="BJ357" s="169"/>
      <c r="BK357" s="549">
        <f t="shared" si="235"/>
        <v>0</v>
      </c>
      <c r="BL357" s="539"/>
      <c r="BM357" s="175"/>
      <c r="BN357" s="176"/>
      <c r="BO357" s="172"/>
      <c r="BP357" s="169"/>
      <c r="BQ357" s="169"/>
      <c r="BR357" s="549">
        <f t="shared" si="236"/>
        <v>0</v>
      </c>
      <c r="BS357" s="539"/>
      <c r="BT357" s="175"/>
      <c r="BU357" s="176"/>
      <c r="BV357" s="172"/>
      <c r="BW357" s="169"/>
      <c r="BX357" s="169"/>
      <c r="BY357" s="549">
        <f t="shared" si="237"/>
        <v>0</v>
      </c>
      <c r="BZ357" s="539"/>
      <c r="CA357" s="175"/>
      <c r="CB357" s="176"/>
      <c r="CC357" s="172"/>
      <c r="CD357" s="169"/>
      <c r="CE357" s="169"/>
      <c r="CF357" s="549">
        <f t="shared" si="238"/>
        <v>0</v>
      </c>
      <c r="CG357" s="539"/>
      <c r="CH357" s="175"/>
      <c r="CI357" s="176"/>
      <c r="CJ357" s="172"/>
      <c r="CK357" s="169"/>
      <c r="CL357" s="169"/>
      <c r="CM357" s="549">
        <f t="shared" si="239"/>
        <v>0</v>
      </c>
      <c r="CN357" s="539"/>
      <c r="CO357" s="175"/>
      <c r="CP357" s="176"/>
      <c r="CQ357" s="172"/>
      <c r="CR357" s="169"/>
      <c r="CS357" s="169"/>
      <c r="CT357" s="549">
        <f t="shared" si="240"/>
        <v>0</v>
      </c>
      <c r="CU357" s="539"/>
      <c r="CV357" s="175"/>
      <c r="CW357" s="176"/>
      <c r="CX357" s="361"/>
      <c r="CY357" s="108"/>
      <c r="CZ357" s="108"/>
      <c r="DA357" s="549">
        <f t="shared" si="241"/>
        <v>0</v>
      </c>
      <c r="DB357" s="539"/>
      <c r="DC357" s="439"/>
      <c r="DD357" s="439"/>
      <c r="DE357" s="108"/>
      <c r="DF357" s="108"/>
      <c r="DG357" s="108"/>
      <c r="DH357" s="549">
        <f t="shared" si="242"/>
        <v>0</v>
      </c>
      <c r="DI357" s="539"/>
      <c r="DJ357" s="439"/>
      <c r="DK357" s="440"/>
      <c r="DL357" s="555">
        <f t="shared" ca="1" si="261"/>
        <v>0</v>
      </c>
      <c r="DM357" s="539">
        <f>DN357*Довідники!$H$2</f>
        <v>0</v>
      </c>
      <c r="DN357" s="549">
        <f t="shared" si="244"/>
        <v>0</v>
      </c>
      <c r="DO357" s="541" t="str">
        <f t="shared" si="243"/>
        <v xml:space="preserve"> </v>
      </c>
      <c r="DP357" s="556" t="str">
        <f>IF(OR(DO357&lt;Довідники!$J$3, DO357&gt;Довідники!$K$3), "!", "")</f>
        <v>!</v>
      </c>
      <c r="DQ357" s="557"/>
      <c r="DR357" s="558" t="str">
        <f t="shared" si="245"/>
        <v/>
      </c>
      <c r="DS357" s="528"/>
      <c r="DT357" s="555"/>
      <c r="DU357" s="539"/>
      <c r="DV357" s="539"/>
      <c r="DW357" s="540"/>
      <c r="DX357" s="557"/>
      <c r="DY357" s="568"/>
      <c r="DZ357" s="569"/>
      <c r="EA357" s="570"/>
      <c r="EB357" s="179"/>
      <c r="EC357" s="452"/>
      <c r="ED357" s="219" t="e">
        <f t="shared" ca="1" si="246"/>
        <v>#NAME?</v>
      </c>
      <c r="EE357" s="219" t="e">
        <f t="shared" ca="1" si="247"/>
        <v>#NAME?</v>
      </c>
      <c r="EF357" s="219" t="e">
        <f t="shared" ca="1" si="248"/>
        <v>#NAME?</v>
      </c>
      <c r="EG357" s="219" t="e">
        <f t="shared" ca="1" si="249"/>
        <v>#NAME?</v>
      </c>
      <c r="EH357" s="219" t="e">
        <f t="shared" ca="1" si="250"/>
        <v>#NAME?</v>
      </c>
      <c r="EI357" s="219" t="e">
        <f t="shared" ca="1" si="251"/>
        <v>#NAME?</v>
      </c>
      <c r="EJ357" s="219" t="e">
        <f t="shared" ca="1" si="252"/>
        <v>#NAME?</v>
      </c>
      <c r="EL357" s="91" t="str">
        <f t="shared" ca="1" si="227"/>
        <v/>
      </c>
      <c r="EM357" s="91" t="str">
        <f t="shared" si="258"/>
        <v/>
      </c>
      <c r="EN357" s="91" t="str" cm="1">
        <f t="array" ref="EN357">IF(OR(SUM(ISTEXT(R357:T357)*1,ISNUMBER(W357:X357)*1)&gt;0,SUM(ISTEXT(Y357:AA357)*1,ISNUMBER(AD357:AE357)*1)&gt;0,SUM(ISTEXT(AF357:AH357)*1,ISNUMBER(AK357:AL357)*1)&gt;0,SUM(ISTEXT(AM357:AO357)*1,ISNUMBER(AR357:AS357)*1)&gt;0,SUM(ISTEXT(AT357:AV357)*1,ISNUMBER(AY357:AZ357)*1)&gt;0,SUM(ISTEXT(BA357:BC357)*1,ISNUMBER(BF357:BG357)*1)&gt;0,SUM(ISTEXT(BH357:BJ357)*1,ISNUMBER(BM357:BN357)*1)&gt;0,SUM(ISTEXT(BO357:BQ357)*1,ISNUMBER(BT357:BU357)*1)&gt;0,SUM(ISTEXT(BV357:BX357)*1,ISNUMBER(CA357:CB357)*1)&gt;0,SUM(ISTEXT(CC357:CE357)*1,ISNUMBER(CH357:CI357)*1)&gt;0,SUM(ISTEXT(CJ357:CL357)*1,ISNUMBER(CO357:CP357)*1)&gt;0,SUM(ISTEXT(CQ357:CS357)*1,ISNUMBER(CV357:CW357)*1)&gt;0),"!","")</f>
        <v/>
      </c>
      <c r="EO357" s="91" t="e">
        <f t="shared" ca="1" si="259"/>
        <v>#NAME?</v>
      </c>
      <c r="EP357" s="74" t="e">
        <f t="shared" ca="1" si="260"/>
        <v>#NAME?</v>
      </c>
    </row>
    <row r="358" spans="1:146" x14ac:dyDescent="0.2">
      <c r="A358" s="528" t="e">
        <f ca="1">IF(AND(TRIM($B358&lt;&gt;""),$E358&lt;&gt;"",$EP358=""),MAX($A$318:A357)+1,"")</f>
        <v>#NAME?</v>
      </c>
      <c r="B358" s="312"/>
      <c r="C358" s="531" t="str">
        <f>IF(ISBLANK(D358)=FALSE,VLOOKUP(D358,Довідники!$B$2:$C$45,2,FALSE),"")</f>
        <v/>
      </c>
      <c r="D358" s="410"/>
      <c r="E358" s="313"/>
      <c r="F358" s="538" t="str">
        <f>_xlfn.CONCAT(IF($X358=Довідники!$E$4,$R$4&amp;",",""),IF($AE358=Довідники!$E$4,$Y$4&amp;",",""),IF($AL358=Довідники!$E$4,$AF$4&amp;",",""),IF($AS358=Довідники!$E$4,$AM$4&amp;",",""),IF($AZ358=Довідники!$E$4,$AT$4&amp;",",""),IF($BG358=Довідники!$E$4,$BA$4&amp;",",""),IF($BN358=Довідники!$E$4,$BH$4&amp;",",""),IF($BU358=Довідники!$E$4,$BO$4&amp;",",""),IF($CB358=Довідники!$E$4,$BV$4&amp;",",""),IF($CI358=Довідники!$E$4,$CC$4&amp;",",""),IF($CP358=Довідники!$E$4,$CJ$4&amp;",",""),IF($CW358=Довідники!$E$4,$CQ$4&amp;",",""),IF($DD358=Довідники!$E$4,$CX$4&amp;",",""),IF($DK358=Довідники!$E$4,$DE$4&amp;",",""))</f>
        <v/>
      </c>
      <c r="G358" s="538" t="str">
        <f>_xlfn.CONCAT(IF($X358=Довідники!$E$3,$R$4&amp;",",""),IF($X358=Довідники!$E$5,$R$4&amp;"*,",""),IF($AE358=Довідники!$E$3,$Y$4&amp;",",""),IF($AE358=Довідники!$E$5,$Y$4&amp;"*,",""),IF($AL358=Довідники!$E$3,$AF$4&amp;",",""),IF($AL358=Довідники!$E$5,$AF$4&amp;"*,",""),IF($AS358=Довідники!$E$3,$AM$4&amp;",",""),IF($AS358=Довідники!$E$5,$AM$4&amp;"*,",""),IF($AZ358=Довідники!$E$3,$AT$4&amp;",",""),IF($AZ358=Довідники!$E$5,$AT$4&amp;"*,",""),IF($BG358=Довідники!$E$3,$BA$4&amp;",",""),IF($BG358=Довідники!$E$5,$BA$4&amp;"*,",""),IF($BN358=Довідники!$E$3,$BH$4&amp;",",""),IF($BN358=Довідники!$E$5,$BH$4&amp;"*,",""),IF($BU358=Довідники!$E$3,$BO$4&amp;",",""),IF($BU358=Довідники!$E$5,$BO$4&amp;"*,",""),IF($CB358=Довідники!$E$3,$BV$4&amp;",",""),IF($CB358=Довідники!$E$5,$BV$4&amp;"*,",""),IF($CI358=Довідники!$E$3,$CC$4&amp;",",""),IF($CI358=Довідники!$E$5,$CC$4&amp;"*,",""),IF($CP358=Довідники!$E$3,$CJ$4&amp;",",""),IF($CP358=Довідники!$E$5,$CJ$4&amp;"*,",""),IF($CW358=Довідники!$E$3,$CQ$4&amp;",",""),IF($CW358=Довідники!$E$5,$CQ$4&amp;"*,",""),IF($DD358=Довідники!$E$3,$CX$4&amp;",",""),IF($DD358=Довідники!$E$5,$CX$4&amp;"*,",""),IF($DK358=Довідники!$E$3,$DE$4&amp;",",""),IF($DK358=Довідники!$E$5,$DE$4&amp;"*,",""))</f>
        <v/>
      </c>
      <c r="H358" s="538" t="str">
        <f>_xlfn.CONCAT(IF($W358=Довідники!$N$4,$R$4&amp;",",""),IF($AD358=Довідники!$N$4,$Y$4&amp;",",""),IF($AK358=Довідники!$N$4,$AF$4&amp;",",""),IF($AR358=Довідники!$N$4,$AM$4&amp;",",""),IF($AY358=Довідники!$N$4,$AT$4&amp;",",""),IF($BF358=Довідники!$N$4,$BA$4&amp;",",""),IF($BM358=Довідники!$N$4,$BH$4&amp;",",""),IF($BT358=Довідники!$N$4,$BO$4&amp;",",""),IF($CA358=Довідники!$N$4,$BV$4&amp;",",""),IF($CH358=Довідники!$N$4,$CC$4&amp;",",""),IF($CO358=Довідники!$N$4,$CJ$4&amp;",",""),IF($CV358=Довідники!$N$4,$CQ$4&amp;",",""),IF($DC358=Довідники!$N$4,$CX$4&amp;",",""),IF($DJ358=Довідники!$N$4,$DE$4&amp;",",""))</f>
        <v/>
      </c>
      <c r="I358" s="538" t="str">
        <f>_xlfn.CONCAT(IF($W358=Довідники!$N$3,$R$4&amp;",",""),IF($AD358=Довідники!$N$3,$Y$4&amp;",",""),IF($AK358=Довідники!$N$3,$AF$4&amp;",",""),IF($AR358=Довідники!$N$3,$AM$4&amp;",",""),IF($AY358=Довідники!$N$3,$AT$4&amp;",",""),IF($BF358=Довідники!$N$3,$BA$4&amp;",",""),IF($BM358=Довідники!$N$3,$BH$4&amp;",",""),IF($BT358=Довідники!$N$3,$BO$4&amp;",",""),IF($CA358=Довідники!$N$3,$BV$4&amp;",",""),IF($CH358=Довідники!$N$3,$CC$4&amp;",",""),IF($CO358=Довідники!$N$3,$CJ$4&amp;",",""),IF($CV358=Довідники!$N$3,$CQ$4&amp;",",""),IF($DC358=Довідники!$N$3,$CX$4&amp;",",""),IF($DJ358=Довідники!$N$3,$DE$4&amp;",",""))</f>
        <v/>
      </c>
      <c r="J358" s="538"/>
      <c r="K358" s="538"/>
      <c r="L358" s="538">
        <f t="shared" ca="1" si="253"/>
        <v>0</v>
      </c>
      <c r="M358" s="539">
        <f t="shared" ca="1" si="254"/>
        <v>0</v>
      </c>
      <c r="N358" s="539">
        <f t="shared" ca="1" si="255"/>
        <v>0</v>
      </c>
      <c r="O358" s="540">
        <f t="shared" ca="1" si="256"/>
        <v>0</v>
      </c>
      <c r="P358" s="541" t="str">
        <f t="shared" si="257"/>
        <v/>
      </c>
      <c r="Q358" s="542" t="str">
        <f>IF(IF(TRIM(P358)="",FALSE,OR($P358&lt;Довідники!$J$8,$P358&gt;Довідники!$K$8)),"!","")</f>
        <v/>
      </c>
      <c r="R358" s="172"/>
      <c r="S358" s="169"/>
      <c r="T358" s="169"/>
      <c r="U358" s="549">
        <f t="shared" si="229"/>
        <v>0</v>
      </c>
      <c r="V358" s="539"/>
      <c r="W358" s="175"/>
      <c r="X358" s="176"/>
      <c r="Y358" s="172"/>
      <c r="Z358" s="169"/>
      <c r="AA358" s="169"/>
      <c r="AB358" s="549">
        <f t="shared" si="230"/>
        <v>0</v>
      </c>
      <c r="AC358" s="539"/>
      <c r="AD358" s="175"/>
      <c r="AE358" s="176"/>
      <c r="AF358" s="172"/>
      <c r="AG358" s="169"/>
      <c r="AH358" s="169"/>
      <c r="AI358" s="549">
        <f t="shared" si="231"/>
        <v>0</v>
      </c>
      <c r="AJ358" s="539"/>
      <c r="AK358" s="175"/>
      <c r="AL358" s="176"/>
      <c r="AM358" s="172"/>
      <c r="AN358" s="169"/>
      <c r="AO358" s="169"/>
      <c r="AP358" s="549">
        <f t="shared" si="232"/>
        <v>0</v>
      </c>
      <c r="AQ358" s="539"/>
      <c r="AR358" s="175"/>
      <c r="AS358" s="176"/>
      <c r="AT358" s="172"/>
      <c r="AU358" s="169"/>
      <c r="AV358" s="169"/>
      <c r="AW358" s="549">
        <f t="shared" si="233"/>
        <v>0</v>
      </c>
      <c r="AX358" s="539"/>
      <c r="AY358" s="175"/>
      <c r="AZ358" s="176"/>
      <c r="BA358" s="172"/>
      <c r="BB358" s="169"/>
      <c r="BC358" s="169"/>
      <c r="BD358" s="549">
        <f t="shared" si="234"/>
        <v>0</v>
      </c>
      <c r="BE358" s="539"/>
      <c r="BF358" s="175"/>
      <c r="BG358" s="176"/>
      <c r="BH358" s="172"/>
      <c r="BI358" s="169"/>
      <c r="BJ358" s="169"/>
      <c r="BK358" s="549">
        <f t="shared" si="235"/>
        <v>0</v>
      </c>
      <c r="BL358" s="539"/>
      <c r="BM358" s="175"/>
      <c r="BN358" s="176"/>
      <c r="BO358" s="172"/>
      <c r="BP358" s="169"/>
      <c r="BQ358" s="169"/>
      <c r="BR358" s="549">
        <f t="shared" si="236"/>
        <v>0</v>
      </c>
      <c r="BS358" s="539"/>
      <c r="BT358" s="175"/>
      <c r="BU358" s="176"/>
      <c r="BV358" s="172"/>
      <c r="BW358" s="169"/>
      <c r="BX358" s="169"/>
      <c r="BY358" s="549">
        <f t="shared" si="237"/>
        <v>0</v>
      </c>
      <c r="BZ358" s="539"/>
      <c r="CA358" s="175"/>
      <c r="CB358" s="176"/>
      <c r="CC358" s="172"/>
      <c r="CD358" s="169"/>
      <c r="CE358" s="169"/>
      <c r="CF358" s="549">
        <f t="shared" si="238"/>
        <v>0</v>
      </c>
      <c r="CG358" s="539"/>
      <c r="CH358" s="175"/>
      <c r="CI358" s="176"/>
      <c r="CJ358" s="172"/>
      <c r="CK358" s="169"/>
      <c r="CL358" s="169"/>
      <c r="CM358" s="549">
        <f t="shared" si="239"/>
        <v>0</v>
      </c>
      <c r="CN358" s="539"/>
      <c r="CO358" s="175"/>
      <c r="CP358" s="176"/>
      <c r="CQ358" s="172"/>
      <c r="CR358" s="169"/>
      <c r="CS358" s="169"/>
      <c r="CT358" s="549">
        <f t="shared" si="240"/>
        <v>0</v>
      </c>
      <c r="CU358" s="539"/>
      <c r="CV358" s="175"/>
      <c r="CW358" s="176"/>
      <c r="CX358" s="361"/>
      <c r="CY358" s="108"/>
      <c r="CZ358" s="108"/>
      <c r="DA358" s="549">
        <f t="shared" si="241"/>
        <v>0</v>
      </c>
      <c r="DB358" s="539"/>
      <c r="DC358" s="439"/>
      <c r="DD358" s="439"/>
      <c r="DE358" s="108"/>
      <c r="DF358" s="108"/>
      <c r="DG358" s="108"/>
      <c r="DH358" s="549">
        <f t="shared" si="242"/>
        <v>0</v>
      </c>
      <c r="DI358" s="539"/>
      <c r="DJ358" s="439"/>
      <c r="DK358" s="440"/>
      <c r="DL358" s="555">
        <f t="shared" ca="1" si="261"/>
        <v>0</v>
      </c>
      <c r="DM358" s="539">
        <f>DN358*Довідники!$H$2</f>
        <v>0</v>
      </c>
      <c r="DN358" s="549">
        <f t="shared" si="244"/>
        <v>0</v>
      </c>
      <c r="DO358" s="541" t="str">
        <f t="shared" si="243"/>
        <v xml:space="preserve"> </v>
      </c>
      <c r="DP358" s="556" t="str">
        <f>IF(OR(DO358&lt;Довідники!$J$3, DO358&gt;Довідники!$K$3), "!", "")</f>
        <v>!</v>
      </c>
      <c r="DQ358" s="557"/>
      <c r="DR358" s="558" t="str">
        <f t="shared" si="245"/>
        <v/>
      </c>
      <c r="DS358" s="528"/>
      <c r="DT358" s="555"/>
      <c r="DU358" s="539"/>
      <c r="DV358" s="539"/>
      <c r="DW358" s="540"/>
      <c r="DX358" s="557"/>
      <c r="DY358" s="568"/>
      <c r="DZ358" s="569"/>
      <c r="EA358" s="570"/>
      <c r="EB358" s="179"/>
      <c r="EC358" s="452"/>
      <c r="ED358" s="219" t="e">
        <f t="shared" ca="1" si="246"/>
        <v>#NAME?</v>
      </c>
      <c r="EE358" s="219" t="e">
        <f t="shared" ca="1" si="247"/>
        <v>#NAME?</v>
      </c>
      <c r="EF358" s="219" t="e">
        <f t="shared" ca="1" si="248"/>
        <v>#NAME?</v>
      </c>
      <c r="EG358" s="219" t="e">
        <f t="shared" ca="1" si="249"/>
        <v>#NAME?</v>
      </c>
      <c r="EH358" s="219" t="e">
        <f t="shared" ca="1" si="250"/>
        <v>#NAME?</v>
      </c>
      <c r="EI358" s="219" t="e">
        <f t="shared" ca="1" si="251"/>
        <v>#NAME?</v>
      </c>
      <c r="EJ358" s="219" t="e">
        <f t="shared" ca="1" si="252"/>
        <v>#NAME?</v>
      </c>
      <c r="EL358" s="91" t="str">
        <f t="shared" ca="1" si="227"/>
        <v/>
      </c>
      <c r="EM358" s="91" t="str">
        <f t="shared" si="258"/>
        <v/>
      </c>
      <c r="EN358" s="91" t="str" cm="1">
        <f t="array" ref="EN358">IF(OR(SUM(ISTEXT(R358:T358)*1,ISNUMBER(W358:X358)*1)&gt;0,SUM(ISTEXT(Y358:AA358)*1,ISNUMBER(AD358:AE358)*1)&gt;0,SUM(ISTEXT(AF358:AH358)*1,ISNUMBER(AK358:AL358)*1)&gt;0,SUM(ISTEXT(AM358:AO358)*1,ISNUMBER(AR358:AS358)*1)&gt;0,SUM(ISTEXT(AT358:AV358)*1,ISNUMBER(AY358:AZ358)*1)&gt;0,SUM(ISTEXT(BA358:BC358)*1,ISNUMBER(BF358:BG358)*1)&gt;0,SUM(ISTEXT(BH358:BJ358)*1,ISNUMBER(BM358:BN358)*1)&gt;0,SUM(ISTEXT(BO358:BQ358)*1,ISNUMBER(BT358:BU358)*1)&gt;0,SUM(ISTEXT(BV358:BX358)*1,ISNUMBER(CA358:CB358)*1)&gt;0,SUM(ISTEXT(CC358:CE358)*1,ISNUMBER(CH358:CI358)*1)&gt;0,SUM(ISTEXT(CJ358:CL358)*1,ISNUMBER(CO358:CP358)*1)&gt;0,SUM(ISTEXT(CQ358:CS358)*1,ISNUMBER(CV358:CW358)*1)&gt;0),"!","")</f>
        <v/>
      </c>
      <c r="EO358" s="91" t="e">
        <f t="shared" ca="1" si="259"/>
        <v>#NAME?</v>
      </c>
      <c r="EP358" s="74" t="e">
        <f t="shared" ca="1" si="260"/>
        <v>#NAME?</v>
      </c>
    </row>
    <row r="359" spans="1:146" x14ac:dyDescent="0.2">
      <c r="A359" s="528" t="e">
        <f ca="1">IF(AND(TRIM($B359&lt;&gt;""),$E359&lt;&gt;"",$EP359=""),MAX($A$318:A358)+1,"")</f>
        <v>#NAME?</v>
      </c>
      <c r="B359" s="312"/>
      <c r="C359" s="531" t="str">
        <f>IF(ISBLANK(D359)=FALSE,VLOOKUP(D359,Довідники!$B$2:$C$45,2,FALSE),"")</f>
        <v/>
      </c>
      <c r="D359" s="410"/>
      <c r="E359" s="313"/>
      <c r="F359" s="538" t="str">
        <f>_xlfn.CONCAT(IF($X359=Довідники!$E$4,$R$4&amp;",",""),IF($AE359=Довідники!$E$4,$Y$4&amp;",",""),IF($AL359=Довідники!$E$4,$AF$4&amp;",",""),IF($AS359=Довідники!$E$4,$AM$4&amp;",",""),IF($AZ359=Довідники!$E$4,$AT$4&amp;",",""),IF($BG359=Довідники!$E$4,$BA$4&amp;",",""),IF($BN359=Довідники!$E$4,$BH$4&amp;",",""),IF($BU359=Довідники!$E$4,$BO$4&amp;",",""),IF($CB359=Довідники!$E$4,$BV$4&amp;",",""),IF($CI359=Довідники!$E$4,$CC$4&amp;",",""),IF($CP359=Довідники!$E$4,$CJ$4&amp;",",""),IF($CW359=Довідники!$E$4,$CQ$4&amp;",",""),IF($DD359=Довідники!$E$4,$CX$4&amp;",",""),IF($DK359=Довідники!$E$4,$DE$4&amp;",",""))</f>
        <v/>
      </c>
      <c r="G359" s="538" t="str">
        <f>_xlfn.CONCAT(IF($X359=Довідники!$E$3,$R$4&amp;",",""),IF($X359=Довідники!$E$5,$R$4&amp;"*,",""),IF($AE359=Довідники!$E$3,$Y$4&amp;",",""),IF($AE359=Довідники!$E$5,$Y$4&amp;"*,",""),IF($AL359=Довідники!$E$3,$AF$4&amp;",",""),IF($AL359=Довідники!$E$5,$AF$4&amp;"*,",""),IF($AS359=Довідники!$E$3,$AM$4&amp;",",""),IF($AS359=Довідники!$E$5,$AM$4&amp;"*,",""),IF($AZ359=Довідники!$E$3,$AT$4&amp;",",""),IF($AZ359=Довідники!$E$5,$AT$4&amp;"*,",""),IF($BG359=Довідники!$E$3,$BA$4&amp;",",""),IF($BG359=Довідники!$E$5,$BA$4&amp;"*,",""),IF($BN359=Довідники!$E$3,$BH$4&amp;",",""),IF($BN359=Довідники!$E$5,$BH$4&amp;"*,",""),IF($BU359=Довідники!$E$3,$BO$4&amp;",",""),IF($BU359=Довідники!$E$5,$BO$4&amp;"*,",""),IF($CB359=Довідники!$E$3,$BV$4&amp;",",""),IF($CB359=Довідники!$E$5,$BV$4&amp;"*,",""),IF($CI359=Довідники!$E$3,$CC$4&amp;",",""),IF($CI359=Довідники!$E$5,$CC$4&amp;"*,",""),IF($CP359=Довідники!$E$3,$CJ$4&amp;",",""),IF($CP359=Довідники!$E$5,$CJ$4&amp;"*,",""),IF($CW359=Довідники!$E$3,$CQ$4&amp;",",""),IF($CW359=Довідники!$E$5,$CQ$4&amp;"*,",""),IF($DD359=Довідники!$E$3,$CX$4&amp;",",""),IF($DD359=Довідники!$E$5,$CX$4&amp;"*,",""),IF($DK359=Довідники!$E$3,$DE$4&amp;",",""),IF($DK359=Довідники!$E$5,$DE$4&amp;"*,",""))</f>
        <v/>
      </c>
      <c r="H359" s="538" t="str">
        <f>_xlfn.CONCAT(IF($W359=Довідники!$N$4,$R$4&amp;",",""),IF($AD359=Довідники!$N$4,$Y$4&amp;",",""),IF($AK359=Довідники!$N$4,$AF$4&amp;",",""),IF($AR359=Довідники!$N$4,$AM$4&amp;",",""),IF($AY359=Довідники!$N$4,$AT$4&amp;",",""),IF($BF359=Довідники!$N$4,$BA$4&amp;",",""),IF($BM359=Довідники!$N$4,$BH$4&amp;",",""),IF($BT359=Довідники!$N$4,$BO$4&amp;",",""),IF($CA359=Довідники!$N$4,$BV$4&amp;",",""),IF($CH359=Довідники!$N$4,$CC$4&amp;",",""),IF($CO359=Довідники!$N$4,$CJ$4&amp;",",""),IF($CV359=Довідники!$N$4,$CQ$4&amp;",",""),IF($DC359=Довідники!$N$4,$CX$4&amp;",",""),IF($DJ359=Довідники!$N$4,$DE$4&amp;",",""))</f>
        <v/>
      </c>
      <c r="I359" s="538" t="str">
        <f>_xlfn.CONCAT(IF($W359=Довідники!$N$3,$R$4&amp;",",""),IF($AD359=Довідники!$N$3,$Y$4&amp;",",""),IF($AK359=Довідники!$N$3,$AF$4&amp;",",""),IF($AR359=Довідники!$N$3,$AM$4&amp;",",""),IF($AY359=Довідники!$N$3,$AT$4&amp;",",""),IF($BF359=Довідники!$N$3,$BA$4&amp;",",""),IF($BM359=Довідники!$N$3,$BH$4&amp;",",""),IF($BT359=Довідники!$N$3,$BO$4&amp;",",""),IF($CA359=Довідники!$N$3,$BV$4&amp;",",""),IF($CH359=Довідники!$N$3,$CC$4&amp;",",""),IF($CO359=Довідники!$N$3,$CJ$4&amp;",",""),IF($CV359=Довідники!$N$3,$CQ$4&amp;",",""),IF($DC359=Довідники!$N$3,$CX$4&amp;",",""),IF($DJ359=Довідники!$N$3,$DE$4&amp;",",""))</f>
        <v/>
      </c>
      <c r="J359" s="538"/>
      <c r="K359" s="538"/>
      <c r="L359" s="538">
        <f t="shared" ca="1" si="253"/>
        <v>0</v>
      </c>
      <c r="M359" s="539">
        <f t="shared" ca="1" si="254"/>
        <v>0</v>
      </c>
      <c r="N359" s="539">
        <f t="shared" ca="1" si="255"/>
        <v>0</v>
      </c>
      <c r="O359" s="540">
        <f t="shared" ca="1" si="256"/>
        <v>0</v>
      </c>
      <c r="P359" s="541" t="str">
        <f t="shared" si="257"/>
        <v/>
      </c>
      <c r="Q359" s="542" t="str">
        <f>IF(IF(TRIM(P359)="",FALSE,OR($P359&lt;Довідники!$J$8,$P359&gt;Довідники!$K$8)),"!","")</f>
        <v/>
      </c>
      <c r="R359" s="172"/>
      <c r="S359" s="169"/>
      <c r="T359" s="169"/>
      <c r="U359" s="549">
        <f t="shared" si="229"/>
        <v>0</v>
      </c>
      <c r="V359" s="539"/>
      <c r="W359" s="175"/>
      <c r="X359" s="176"/>
      <c r="Y359" s="172"/>
      <c r="Z359" s="169"/>
      <c r="AA359" s="169"/>
      <c r="AB359" s="549">
        <f t="shared" si="230"/>
        <v>0</v>
      </c>
      <c r="AC359" s="539"/>
      <c r="AD359" s="175"/>
      <c r="AE359" s="176"/>
      <c r="AF359" s="172"/>
      <c r="AG359" s="169"/>
      <c r="AH359" s="169"/>
      <c r="AI359" s="549">
        <f t="shared" si="231"/>
        <v>0</v>
      </c>
      <c r="AJ359" s="539"/>
      <c r="AK359" s="175"/>
      <c r="AL359" s="176"/>
      <c r="AM359" s="172"/>
      <c r="AN359" s="169"/>
      <c r="AO359" s="169"/>
      <c r="AP359" s="549">
        <f t="shared" si="232"/>
        <v>0</v>
      </c>
      <c r="AQ359" s="539"/>
      <c r="AR359" s="175"/>
      <c r="AS359" s="176"/>
      <c r="AT359" s="172"/>
      <c r="AU359" s="169"/>
      <c r="AV359" s="169"/>
      <c r="AW359" s="549">
        <f t="shared" si="233"/>
        <v>0</v>
      </c>
      <c r="AX359" s="539"/>
      <c r="AY359" s="175"/>
      <c r="AZ359" s="176"/>
      <c r="BA359" s="172"/>
      <c r="BB359" s="169"/>
      <c r="BC359" s="169"/>
      <c r="BD359" s="549">
        <f t="shared" si="234"/>
        <v>0</v>
      </c>
      <c r="BE359" s="539"/>
      <c r="BF359" s="175"/>
      <c r="BG359" s="176"/>
      <c r="BH359" s="172"/>
      <c r="BI359" s="169"/>
      <c r="BJ359" s="169"/>
      <c r="BK359" s="549">
        <f t="shared" si="235"/>
        <v>0</v>
      </c>
      <c r="BL359" s="539"/>
      <c r="BM359" s="175"/>
      <c r="BN359" s="176"/>
      <c r="BO359" s="172"/>
      <c r="BP359" s="169"/>
      <c r="BQ359" s="169"/>
      <c r="BR359" s="549">
        <f t="shared" si="236"/>
        <v>0</v>
      </c>
      <c r="BS359" s="539"/>
      <c r="BT359" s="175"/>
      <c r="BU359" s="176"/>
      <c r="BV359" s="172"/>
      <c r="BW359" s="169"/>
      <c r="BX359" s="169"/>
      <c r="BY359" s="549">
        <f t="shared" si="237"/>
        <v>0</v>
      </c>
      <c r="BZ359" s="539"/>
      <c r="CA359" s="175"/>
      <c r="CB359" s="176"/>
      <c r="CC359" s="172"/>
      <c r="CD359" s="169"/>
      <c r="CE359" s="169"/>
      <c r="CF359" s="549">
        <f t="shared" si="238"/>
        <v>0</v>
      </c>
      <c r="CG359" s="539"/>
      <c r="CH359" s="175"/>
      <c r="CI359" s="176"/>
      <c r="CJ359" s="172"/>
      <c r="CK359" s="169"/>
      <c r="CL359" s="169"/>
      <c r="CM359" s="549">
        <f t="shared" si="239"/>
        <v>0</v>
      </c>
      <c r="CN359" s="539"/>
      <c r="CO359" s="175"/>
      <c r="CP359" s="176"/>
      <c r="CQ359" s="172"/>
      <c r="CR359" s="169"/>
      <c r="CS359" s="169"/>
      <c r="CT359" s="549">
        <f t="shared" si="240"/>
        <v>0</v>
      </c>
      <c r="CU359" s="539"/>
      <c r="CV359" s="175"/>
      <c r="CW359" s="176"/>
      <c r="CX359" s="361"/>
      <c r="CY359" s="108"/>
      <c r="CZ359" s="108"/>
      <c r="DA359" s="549">
        <f t="shared" si="241"/>
        <v>0</v>
      </c>
      <c r="DB359" s="539"/>
      <c r="DC359" s="439"/>
      <c r="DD359" s="439"/>
      <c r="DE359" s="108"/>
      <c r="DF359" s="108"/>
      <c r="DG359" s="108"/>
      <c r="DH359" s="549">
        <f t="shared" si="242"/>
        <v>0</v>
      </c>
      <c r="DI359" s="539"/>
      <c r="DJ359" s="439"/>
      <c r="DK359" s="440"/>
      <c r="DL359" s="555">
        <f t="shared" ca="1" si="261"/>
        <v>0</v>
      </c>
      <c r="DM359" s="539">
        <f>DN359*Довідники!$H$2</f>
        <v>0</v>
      </c>
      <c r="DN359" s="549">
        <f t="shared" si="244"/>
        <v>0</v>
      </c>
      <c r="DO359" s="541" t="str">
        <f t="shared" si="243"/>
        <v xml:space="preserve"> </v>
      </c>
      <c r="DP359" s="556" t="str">
        <f>IF(OR(DO359&lt;Довідники!$J$3, DO359&gt;Довідники!$K$3), "!", "")</f>
        <v>!</v>
      </c>
      <c r="DQ359" s="557"/>
      <c r="DR359" s="558" t="str">
        <f t="shared" si="245"/>
        <v/>
      </c>
      <c r="DS359" s="528"/>
      <c r="DT359" s="555"/>
      <c r="DU359" s="539"/>
      <c r="DV359" s="539"/>
      <c r="DW359" s="540"/>
      <c r="DX359" s="557"/>
      <c r="DY359" s="568"/>
      <c r="DZ359" s="569"/>
      <c r="EA359" s="570"/>
      <c r="EB359" s="179"/>
      <c r="EC359" s="452"/>
      <c r="ED359" s="219" t="e">
        <f t="shared" ca="1" si="246"/>
        <v>#NAME?</v>
      </c>
      <c r="EE359" s="219" t="e">
        <f t="shared" ca="1" si="247"/>
        <v>#NAME?</v>
      </c>
      <c r="EF359" s="219" t="e">
        <f t="shared" ca="1" si="248"/>
        <v>#NAME?</v>
      </c>
      <c r="EG359" s="219" t="e">
        <f t="shared" ca="1" si="249"/>
        <v>#NAME?</v>
      </c>
      <c r="EH359" s="219" t="e">
        <f t="shared" ca="1" si="250"/>
        <v>#NAME?</v>
      </c>
      <c r="EI359" s="219" t="e">
        <f t="shared" ca="1" si="251"/>
        <v>#NAME?</v>
      </c>
      <c r="EJ359" s="219" t="e">
        <f t="shared" ca="1" si="252"/>
        <v>#NAME?</v>
      </c>
      <c r="EL359" s="91" t="str">
        <f t="shared" ca="1" si="227"/>
        <v/>
      </c>
      <c r="EM359" s="91" t="str">
        <f t="shared" si="258"/>
        <v/>
      </c>
      <c r="EN359" s="91" t="str" cm="1">
        <f t="array" ref="EN359">IF(OR(SUM(ISTEXT(R359:T359)*1,ISNUMBER(W359:X359)*1)&gt;0,SUM(ISTEXT(Y359:AA359)*1,ISNUMBER(AD359:AE359)*1)&gt;0,SUM(ISTEXT(AF359:AH359)*1,ISNUMBER(AK359:AL359)*1)&gt;0,SUM(ISTEXT(AM359:AO359)*1,ISNUMBER(AR359:AS359)*1)&gt;0,SUM(ISTEXT(AT359:AV359)*1,ISNUMBER(AY359:AZ359)*1)&gt;0,SUM(ISTEXT(BA359:BC359)*1,ISNUMBER(BF359:BG359)*1)&gt;0,SUM(ISTEXT(BH359:BJ359)*1,ISNUMBER(BM359:BN359)*1)&gt;0,SUM(ISTEXT(BO359:BQ359)*1,ISNUMBER(BT359:BU359)*1)&gt;0,SUM(ISTEXT(BV359:BX359)*1,ISNUMBER(CA359:CB359)*1)&gt;0,SUM(ISTEXT(CC359:CE359)*1,ISNUMBER(CH359:CI359)*1)&gt;0,SUM(ISTEXT(CJ359:CL359)*1,ISNUMBER(CO359:CP359)*1)&gt;0,SUM(ISTEXT(CQ359:CS359)*1,ISNUMBER(CV359:CW359)*1)&gt;0),"!","")</f>
        <v/>
      </c>
      <c r="EO359" s="91" t="e">
        <f t="shared" ca="1" si="259"/>
        <v>#NAME?</v>
      </c>
      <c r="EP359" s="74" t="e">
        <f t="shared" ca="1" si="260"/>
        <v>#NAME?</v>
      </c>
    </row>
    <row r="360" spans="1:146" x14ac:dyDescent="0.2">
      <c r="A360" s="528" t="e">
        <f ca="1">IF(AND(TRIM($B360&lt;&gt;""),$E360&lt;&gt;"",$EP360=""),MAX($A$318:A359)+1,"")</f>
        <v>#NAME?</v>
      </c>
      <c r="B360" s="312"/>
      <c r="C360" s="531" t="str">
        <f>IF(ISBLANK(D360)=FALSE,VLOOKUP(D360,Довідники!$B$2:$C$45,2,FALSE),"")</f>
        <v/>
      </c>
      <c r="D360" s="410"/>
      <c r="E360" s="313"/>
      <c r="F360" s="538" t="str">
        <f>_xlfn.CONCAT(IF($X360=Довідники!$E$4,$R$4&amp;",",""),IF($AE360=Довідники!$E$4,$Y$4&amp;",",""),IF($AL360=Довідники!$E$4,$AF$4&amp;",",""),IF($AS360=Довідники!$E$4,$AM$4&amp;",",""),IF($AZ360=Довідники!$E$4,$AT$4&amp;",",""),IF($BG360=Довідники!$E$4,$BA$4&amp;",",""),IF($BN360=Довідники!$E$4,$BH$4&amp;",",""),IF($BU360=Довідники!$E$4,$BO$4&amp;",",""),IF($CB360=Довідники!$E$4,$BV$4&amp;",",""),IF($CI360=Довідники!$E$4,$CC$4&amp;",",""),IF($CP360=Довідники!$E$4,$CJ$4&amp;",",""),IF($CW360=Довідники!$E$4,$CQ$4&amp;",",""),IF($DD360=Довідники!$E$4,$CX$4&amp;",",""),IF($DK360=Довідники!$E$4,$DE$4&amp;",",""))</f>
        <v/>
      </c>
      <c r="G360" s="538" t="str">
        <f>_xlfn.CONCAT(IF($X360=Довідники!$E$3,$R$4&amp;",",""),IF($X360=Довідники!$E$5,$R$4&amp;"*,",""),IF($AE360=Довідники!$E$3,$Y$4&amp;",",""),IF($AE360=Довідники!$E$5,$Y$4&amp;"*,",""),IF($AL360=Довідники!$E$3,$AF$4&amp;",",""),IF($AL360=Довідники!$E$5,$AF$4&amp;"*,",""),IF($AS360=Довідники!$E$3,$AM$4&amp;",",""),IF($AS360=Довідники!$E$5,$AM$4&amp;"*,",""),IF($AZ360=Довідники!$E$3,$AT$4&amp;",",""),IF($AZ360=Довідники!$E$5,$AT$4&amp;"*,",""),IF($BG360=Довідники!$E$3,$BA$4&amp;",",""),IF($BG360=Довідники!$E$5,$BA$4&amp;"*,",""),IF($BN360=Довідники!$E$3,$BH$4&amp;",",""),IF($BN360=Довідники!$E$5,$BH$4&amp;"*,",""),IF($BU360=Довідники!$E$3,$BO$4&amp;",",""),IF($BU360=Довідники!$E$5,$BO$4&amp;"*,",""),IF($CB360=Довідники!$E$3,$BV$4&amp;",",""),IF($CB360=Довідники!$E$5,$BV$4&amp;"*,",""),IF($CI360=Довідники!$E$3,$CC$4&amp;",",""),IF($CI360=Довідники!$E$5,$CC$4&amp;"*,",""),IF($CP360=Довідники!$E$3,$CJ$4&amp;",",""),IF($CP360=Довідники!$E$5,$CJ$4&amp;"*,",""),IF($CW360=Довідники!$E$3,$CQ$4&amp;",",""),IF($CW360=Довідники!$E$5,$CQ$4&amp;"*,",""),IF($DD360=Довідники!$E$3,$CX$4&amp;",",""),IF($DD360=Довідники!$E$5,$CX$4&amp;"*,",""),IF($DK360=Довідники!$E$3,$DE$4&amp;",",""),IF($DK360=Довідники!$E$5,$DE$4&amp;"*,",""))</f>
        <v/>
      </c>
      <c r="H360" s="538" t="str">
        <f>_xlfn.CONCAT(IF($W360=Довідники!$N$4,$R$4&amp;",",""),IF($AD360=Довідники!$N$4,$Y$4&amp;",",""),IF($AK360=Довідники!$N$4,$AF$4&amp;",",""),IF($AR360=Довідники!$N$4,$AM$4&amp;",",""),IF($AY360=Довідники!$N$4,$AT$4&amp;",",""),IF($BF360=Довідники!$N$4,$BA$4&amp;",",""),IF($BM360=Довідники!$N$4,$BH$4&amp;",",""),IF($BT360=Довідники!$N$4,$BO$4&amp;",",""),IF($CA360=Довідники!$N$4,$BV$4&amp;",",""),IF($CH360=Довідники!$N$4,$CC$4&amp;",",""),IF($CO360=Довідники!$N$4,$CJ$4&amp;",",""),IF($CV360=Довідники!$N$4,$CQ$4&amp;",",""),IF($DC360=Довідники!$N$4,$CX$4&amp;",",""),IF($DJ360=Довідники!$N$4,$DE$4&amp;",",""))</f>
        <v/>
      </c>
      <c r="I360" s="538" t="str">
        <f>_xlfn.CONCAT(IF($W360=Довідники!$N$3,$R$4&amp;",",""),IF($AD360=Довідники!$N$3,$Y$4&amp;",",""),IF($AK360=Довідники!$N$3,$AF$4&amp;",",""),IF($AR360=Довідники!$N$3,$AM$4&amp;",",""),IF($AY360=Довідники!$N$3,$AT$4&amp;",",""),IF($BF360=Довідники!$N$3,$BA$4&amp;",",""),IF($BM360=Довідники!$N$3,$BH$4&amp;",",""),IF($BT360=Довідники!$N$3,$BO$4&amp;",",""),IF($CA360=Довідники!$N$3,$BV$4&amp;",",""),IF($CH360=Довідники!$N$3,$CC$4&amp;",",""),IF($CO360=Довідники!$N$3,$CJ$4&amp;",",""),IF($CV360=Довідники!$N$3,$CQ$4&amp;",",""),IF($DC360=Довідники!$N$3,$CX$4&amp;",",""),IF($DJ360=Довідники!$N$3,$DE$4&amp;",",""))</f>
        <v/>
      </c>
      <c r="J360" s="538"/>
      <c r="K360" s="538"/>
      <c r="L360" s="538">
        <f t="shared" ca="1" si="253"/>
        <v>0</v>
      </c>
      <c r="M360" s="539">
        <f t="shared" ca="1" si="254"/>
        <v>0</v>
      </c>
      <c r="N360" s="539">
        <f t="shared" ca="1" si="255"/>
        <v>0</v>
      </c>
      <c r="O360" s="540">
        <f t="shared" ca="1" si="256"/>
        <v>0</v>
      </c>
      <c r="P360" s="541" t="str">
        <f t="shared" si="257"/>
        <v/>
      </c>
      <c r="Q360" s="542" t="str">
        <f>IF(IF(TRIM(P360)="",FALSE,OR($P360&lt;Довідники!$J$8,$P360&gt;Довідники!$K$8)),"!","")</f>
        <v/>
      </c>
      <c r="R360" s="172"/>
      <c r="S360" s="169"/>
      <c r="T360" s="169"/>
      <c r="U360" s="549">
        <f t="shared" si="229"/>
        <v>0</v>
      </c>
      <c r="V360" s="539"/>
      <c r="W360" s="175"/>
      <c r="X360" s="176"/>
      <c r="Y360" s="172"/>
      <c r="Z360" s="169"/>
      <c r="AA360" s="169"/>
      <c r="AB360" s="549">
        <f t="shared" si="230"/>
        <v>0</v>
      </c>
      <c r="AC360" s="539"/>
      <c r="AD360" s="175"/>
      <c r="AE360" s="176"/>
      <c r="AF360" s="172"/>
      <c r="AG360" s="169"/>
      <c r="AH360" s="169"/>
      <c r="AI360" s="549">
        <f t="shared" si="231"/>
        <v>0</v>
      </c>
      <c r="AJ360" s="539"/>
      <c r="AK360" s="175"/>
      <c r="AL360" s="176"/>
      <c r="AM360" s="172"/>
      <c r="AN360" s="169"/>
      <c r="AO360" s="169"/>
      <c r="AP360" s="549">
        <f t="shared" si="232"/>
        <v>0</v>
      </c>
      <c r="AQ360" s="539"/>
      <c r="AR360" s="175"/>
      <c r="AS360" s="176"/>
      <c r="AT360" s="172"/>
      <c r="AU360" s="169"/>
      <c r="AV360" s="169"/>
      <c r="AW360" s="549">
        <f t="shared" si="233"/>
        <v>0</v>
      </c>
      <c r="AX360" s="539"/>
      <c r="AY360" s="175"/>
      <c r="AZ360" s="176"/>
      <c r="BA360" s="172"/>
      <c r="BB360" s="169"/>
      <c r="BC360" s="169"/>
      <c r="BD360" s="549">
        <f t="shared" si="234"/>
        <v>0</v>
      </c>
      <c r="BE360" s="539"/>
      <c r="BF360" s="175"/>
      <c r="BG360" s="176"/>
      <c r="BH360" s="172"/>
      <c r="BI360" s="169"/>
      <c r="BJ360" s="169"/>
      <c r="BK360" s="549">
        <f t="shared" si="235"/>
        <v>0</v>
      </c>
      <c r="BL360" s="539"/>
      <c r="BM360" s="175"/>
      <c r="BN360" s="176"/>
      <c r="BO360" s="172"/>
      <c r="BP360" s="169"/>
      <c r="BQ360" s="169"/>
      <c r="BR360" s="549">
        <f t="shared" si="236"/>
        <v>0</v>
      </c>
      <c r="BS360" s="539"/>
      <c r="BT360" s="175"/>
      <c r="BU360" s="176"/>
      <c r="BV360" s="172"/>
      <c r="BW360" s="169"/>
      <c r="BX360" s="169"/>
      <c r="BY360" s="549">
        <f t="shared" si="237"/>
        <v>0</v>
      </c>
      <c r="BZ360" s="539"/>
      <c r="CA360" s="175"/>
      <c r="CB360" s="176"/>
      <c r="CC360" s="172"/>
      <c r="CD360" s="169"/>
      <c r="CE360" s="169"/>
      <c r="CF360" s="549">
        <f t="shared" si="238"/>
        <v>0</v>
      </c>
      <c r="CG360" s="539"/>
      <c r="CH360" s="175"/>
      <c r="CI360" s="176"/>
      <c r="CJ360" s="172"/>
      <c r="CK360" s="169"/>
      <c r="CL360" s="169"/>
      <c r="CM360" s="549">
        <f t="shared" si="239"/>
        <v>0</v>
      </c>
      <c r="CN360" s="539"/>
      <c r="CO360" s="175"/>
      <c r="CP360" s="176"/>
      <c r="CQ360" s="172"/>
      <c r="CR360" s="169"/>
      <c r="CS360" s="169"/>
      <c r="CT360" s="549">
        <f t="shared" si="240"/>
        <v>0</v>
      </c>
      <c r="CU360" s="539"/>
      <c r="CV360" s="175"/>
      <c r="CW360" s="176"/>
      <c r="CX360" s="361"/>
      <c r="CY360" s="108"/>
      <c r="CZ360" s="108"/>
      <c r="DA360" s="549">
        <f t="shared" si="241"/>
        <v>0</v>
      </c>
      <c r="DB360" s="539"/>
      <c r="DC360" s="439"/>
      <c r="DD360" s="439"/>
      <c r="DE360" s="108"/>
      <c r="DF360" s="108"/>
      <c r="DG360" s="108"/>
      <c r="DH360" s="549">
        <f t="shared" si="242"/>
        <v>0</v>
      </c>
      <c r="DI360" s="539"/>
      <c r="DJ360" s="439"/>
      <c r="DK360" s="440"/>
      <c r="DL360" s="555">
        <f t="shared" ca="1" si="261"/>
        <v>0</v>
      </c>
      <c r="DM360" s="539">
        <f>DN360*Довідники!$H$2</f>
        <v>0</v>
      </c>
      <c r="DN360" s="549">
        <f t="shared" si="244"/>
        <v>0</v>
      </c>
      <c r="DO360" s="541" t="str">
        <f t="shared" si="243"/>
        <v xml:space="preserve"> </v>
      </c>
      <c r="DP360" s="556" t="str">
        <f>IF(OR(DO360&lt;Довідники!$J$3, DO360&gt;Довідники!$K$3), "!", "")</f>
        <v>!</v>
      </c>
      <c r="DQ360" s="557"/>
      <c r="DR360" s="558" t="str">
        <f t="shared" si="245"/>
        <v/>
      </c>
      <c r="DS360" s="528"/>
      <c r="DT360" s="555"/>
      <c r="DU360" s="539"/>
      <c r="DV360" s="539"/>
      <c r="DW360" s="540"/>
      <c r="DX360" s="557"/>
      <c r="DY360" s="568"/>
      <c r="DZ360" s="569"/>
      <c r="EA360" s="570"/>
      <c r="EB360" s="179"/>
      <c r="EC360" s="452"/>
      <c r="ED360" s="219" t="e">
        <f t="shared" ca="1" si="246"/>
        <v>#NAME?</v>
      </c>
      <c r="EE360" s="219" t="e">
        <f t="shared" ca="1" si="247"/>
        <v>#NAME?</v>
      </c>
      <c r="EF360" s="219" t="e">
        <f t="shared" ca="1" si="248"/>
        <v>#NAME?</v>
      </c>
      <c r="EG360" s="219" t="e">
        <f t="shared" ca="1" si="249"/>
        <v>#NAME?</v>
      </c>
      <c r="EH360" s="219" t="e">
        <f t="shared" ca="1" si="250"/>
        <v>#NAME?</v>
      </c>
      <c r="EI360" s="219" t="e">
        <f t="shared" ca="1" si="251"/>
        <v>#NAME?</v>
      </c>
      <c r="EJ360" s="219" t="e">
        <f t="shared" ca="1" si="252"/>
        <v>#NAME?</v>
      </c>
      <c r="EL360" s="91" t="str">
        <f t="shared" ca="1" si="227"/>
        <v/>
      </c>
      <c r="EM360" s="91" t="str">
        <f t="shared" si="258"/>
        <v/>
      </c>
      <c r="EN360" s="91" t="str" cm="1">
        <f t="array" ref="EN360">IF(OR(SUM(ISTEXT(R360:T360)*1,ISNUMBER(W360:X360)*1)&gt;0,SUM(ISTEXT(Y360:AA360)*1,ISNUMBER(AD360:AE360)*1)&gt;0,SUM(ISTEXT(AF360:AH360)*1,ISNUMBER(AK360:AL360)*1)&gt;0,SUM(ISTEXT(AM360:AO360)*1,ISNUMBER(AR360:AS360)*1)&gt;0,SUM(ISTEXT(AT360:AV360)*1,ISNUMBER(AY360:AZ360)*1)&gt;0,SUM(ISTEXT(BA360:BC360)*1,ISNUMBER(BF360:BG360)*1)&gt;0,SUM(ISTEXT(BH360:BJ360)*1,ISNUMBER(BM360:BN360)*1)&gt;0,SUM(ISTEXT(BO360:BQ360)*1,ISNUMBER(BT360:BU360)*1)&gt;0,SUM(ISTEXT(BV360:BX360)*1,ISNUMBER(CA360:CB360)*1)&gt;0,SUM(ISTEXT(CC360:CE360)*1,ISNUMBER(CH360:CI360)*1)&gt;0,SUM(ISTEXT(CJ360:CL360)*1,ISNUMBER(CO360:CP360)*1)&gt;0,SUM(ISTEXT(CQ360:CS360)*1,ISNUMBER(CV360:CW360)*1)&gt;0),"!","")</f>
        <v/>
      </c>
      <c r="EO360" s="91" t="e">
        <f t="shared" ca="1" si="259"/>
        <v>#NAME?</v>
      </c>
      <c r="EP360" s="74" t="e">
        <f t="shared" ca="1" si="260"/>
        <v>#NAME?</v>
      </c>
    </row>
    <row r="361" spans="1:146" x14ac:dyDescent="0.2">
      <c r="A361" s="528" t="e">
        <f ca="1">IF(AND(TRIM($B361&lt;&gt;""),$E361&lt;&gt;"",$EP361=""),MAX($A$318:A360)+1,"")</f>
        <v>#NAME?</v>
      </c>
      <c r="B361" s="312"/>
      <c r="C361" s="531" t="str">
        <f>IF(ISBLANK(D361)=FALSE,VLOOKUP(D361,Довідники!$B$2:$C$45,2,FALSE),"")</f>
        <v/>
      </c>
      <c r="D361" s="410"/>
      <c r="E361" s="313"/>
      <c r="F361" s="538" t="str">
        <f>_xlfn.CONCAT(IF($X361=Довідники!$E$4,$R$4&amp;",",""),IF($AE361=Довідники!$E$4,$Y$4&amp;",",""),IF($AL361=Довідники!$E$4,$AF$4&amp;",",""),IF($AS361=Довідники!$E$4,$AM$4&amp;",",""),IF($AZ361=Довідники!$E$4,$AT$4&amp;",",""),IF($BG361=Довідники!$E$4,$BA$4&amp;",",""),IF($BN361=Довідники!$E$4,$BH$4&amp;",",""),IF($BU361=Довідники!$E$4,$BO$4&amp;",",""),IF($CB361=Довідники!$E$4,$BV$4&amp;",",""),IF($CI361=Довідники!$E$4,$CC$4&amp;",",""),IF($CP361=Довідники!$E$4,$CJ$4&amp;",",""),IF($CW361=Довідники!$E$4,$CQ$4&amp;",",""),IF($DD361=Довідники!$E$4,$CX$4&amp;",",""),IF($DK361=Довідники!$E$4,$DE$4&amp;",",""))</f>
        <v/>
      </c>
      <c r="G361" s="538" t="str">
        <f>_xlfn.CONCAT(IF($X361=Довідники!$E$3,$R$4&amp;",",""),IF($X361=Довідники!$E$5,$R$4&amp;"*,",""),IF($AE361=Довідники!$E$3,$Y$4&amp;",",""),IF($AE361=Довідники!$E$5,$Y$4&amp;"*,",""),IF($AL361=Довідники!$E$3,$AF$4&amp;",",""),IF($AL361=Довідники!$E$5,$AF$4&amp;"*,",""),IF($AS361=Довідники!$E$3,$AM$4&amp;",",""),IF($AS361=Довідники!$E$5,$AM$4&amp;"*,",""),IF($AZ361=Довідники!$E$3,$AT$4&amp;",",""),IF($AZ361=Довідники!$E$5,$AT$4&amp;"*,",""),IF($BG361=Довідники!$E$3,$BA$4&amp;",",""),IF($BG361=Довідники!$E$5,$BA$4&amp;"*,",""),IF($BN361=Довідники!$E$3,$BH$4&amp;",",""),IF($BN361=Довідники!$E$5,$BH$4&amp;"*,",""),IF($BU361=Довідники!$E$3,$BO$4&amp;",",""),IF($BU361=Довідники!$E$5,$BO$4&amp;"*,",""),IF($CB361=Довідники!$E$3,$BV$4&amp;",",""),IF($CB361=Довідники!$E$5,$BV$4&amp;"*,",""),IF($CI361=Довідники!$E$3,$CC$4&amp;",",""),IF($CI361=Довідники!$E$5,$CC$4&amp;"*,",""),IF($CP361=Довідники!$E$3,$CJ$4&amp;",",""),IF($CP361=Довідники!$E$5,$CJ$4&amp;"*,",""),IF($CW361=Довідники!$E$3,$CQ$4&amp;",",""),IF($CW361=Довідники!$E$5,$CQ$4&amp;"*,",""),IF($DD361=Довідники!$E$3,$CX$4&amp;",",""),IF($DD361=Довідники!$E$5,$CX$4&amp;"*,",""),IF($DK361=Довідники!$E$3,$DE$4&amp;",",""),IF($DK361=Довідники!$E$5,$DE$4&amp;"*,",""))</f>
        <v/>
      </c>
      <c r="H361" s="538" t="str">
        <f>_xlfn.CONCAT(IF($W361=Довідники!$N$4,$R$4&amp;",",""),IF($AD361=Довідники!$N$4,$Y$4&amp;",",""),IF($AK361=Довідники!$N$4,$AF$4&amp;",",""),IF($AR361=Довідники!$N$4,$AM$4&amp;",",""),IF($AY361=Довідники!$N$4,$AT$4&amp;",",""),IF($BF361=Довідники!$N$4,$BA$4&amp;",",""),IF($BM361=Довідники!$N$4,$BH$4&amp;",",""),IF($BT361=Довідники!$N$4,$BO$4&amp;",",""),IF($CA361=Довідники!$N$4,$BV$4&amp;",",""),IF($CH361=Довідники!$N$4,$CC$4&amp;",",""),IF($CO361=Довідники!$N$4,$CJ$4&amp;",",""),IF($CV361=Довідники!$N$4,$CQ$4&amp;",",""),IF($DC361=Довідники!$N$4,$CX$4&amp;",",""),IF($DJ361=Довідники!$N$4,$DE$4&amp;",",""))</f>
        <v/>
      </c>
      <c r="I361" s="538" t="str">
        <f>_xlfn.CONCAT(IF($W361=Довідники!$N$3,$R$4&amp;",",""),IF($AD361=Довідники!$N$3,$Y$4&amp;",",""),IF($AK361=Довідники!$N$3,$AF$4&amp;",",""),IF($AR361=Довідники!$N$3,$AM$4&amp;",",""),IF($AY361=Довідники!$N$3,$AT$4&amp;",",""),IF($BF361=Довідники!$N$3,$BA$4&amp;",",""),IF($BM361=Довідники!$N$3,$BH$4&amp;",",""),IF($BT361=Довідники!$N$3,$BO$4&amp;",",""),IF($CA361=Довідники!$N$3,$BV$4&amp;",",""),IF($CH361=Довідники!$N$3,$CC$4&amp;",",""),IF($CO361=Довідники!$N$3,$CJ$4&amp;",",""),IF($CV361=Довідники!$N$3,$CQ$4&amp;",",""),IF($DC361=Довідники!$N$3,$CX$4&amp;",",""),IF($DJ361=Довідники!$N$3,$DE$4&amp;",",""))</f>
        <v/>
      </c>
      <c r="J361" s="538"/>
      <c r="K361" s="538"/>
      <c r="L361" s="538">
        <f t="shared" ca="1" si="253"/>
        <v>0</v>
      </c>
      <c r="M361" s="539">
        <f t="shared" ca="1" si="254"/>
        <v>0</v>
      </c>
      <c r="N361" s="539">
        <f t="shared" ca="1" si="255"/>
        <v>0</v>
      </c>
      <c r="O361" s="540">
        <f t="shared" ca="1" si="256"/>
        <v>0</v>
      </c>
      <c r="P361" s="541" t="str">
        <f t="shared" si="257"/>
        <v/>
      </c>
      <c r="Q361" s="542" t="str">
        <f>IF(IF(TRIM(P361)="",FALSE,OR($P361&lt;Довідники!$J$8,$P361&gt;Довідники!$K$8)),"!","")</f>
        <v/>
      </c>
      <c r="R361" s="172"/>
      <c r="S361" s="169"/>
      <c r="T361" s="169"/>
      <c r="U361" s="549">
        <f t="shared" si="229"/>
        <v>0</v>
      </c>
      <c r="V361" s="539"/>
      <c r="W361" s="175"/>
      <c r="X361" s="176"/>
      <c r="Y361" s="172"/>
      <c r="Z361" s="169"/>
      <c r="AA361" s="169"/>
      <c r="AB361" s="549">
        <f t="shared" si="230"/>
        <v>0</v>
      </c>
      <c r="AC361" s="539"/>
      <c r="AD361" s="175"/>
      <c r="AE361" s="176"/>
      <c r="AF361" s="172"/>
      <c r="AG361" s="169"/>
      <c r="AH361" s="169"/>
      <c r="AI361" s="549">
        <f t="shared" si="231"/>
        <v>0</v>
      </c>
      <c r="AJ361" s="539"/>
      <c r="AK361" s="175"/>
      <c r="AL361" s="176"/>
      <c r="AM361" s="172"/>
      <c r="AN361" s="169"/>
      <c r="AO361" s="169"/>
      <c r="AP361" s="549">
        <f t="shared" si="232"/>
        <v>0</v>
      </c>
      <c r="AQ361" s="539"/>
      <c r="AR361" s="175"/>
      <c r="AS361" s="176"/>
      <c r="AT361" s="172"/>
      <c r="AU361" s="169"/>
      <c r="AV361" s="169"/>
      <c r="AW361" s="549">
        <f t="shared" si="233"/>
        <v>0</v>
      </c>
      <c r="AX361" s="539"/>
      <c r="AY361" s="175"/>
      <c r="AZ361" s="176"/>
      <c r="BA361" s="172"/>
      <c r="BB361" s="169"/>
      <c r="BC361" s="169"/>
      <c r="BD361" s="549">
        <f t="shared" si="234"/>
        <v>0</v>
      </c>
      <c r="BE361" s="539"/>
      <c r="BF361" s="175"/>
      <c r="BG361" s="176"/>
      <c r="BH361" s="172"/>
      <c r="BI361" s="169"/>
      <c r="BJ361" s="169"/>
      <c r="BK361" s="549">
        <f t="shared" si="235"/>
        <v>0</v>
      </c>
      <c r="BL361" s="539"/>
      <c r="BM361" s="175"/>
      <c r="BN361" s="176"/>
      <c r="BO361" s="172"/>
      <c r="BP361" s="169"/>
      <c r="BQ361" s="169"/>
      <c r="BR361" s="549">
        <f t="shared" si="236"/>
        <v>0</v>
      </c>
      <c r="BS361" s="539"/>
      <c r="BT361" s="175"/>
      <c r="BU361" s="176"/>
      <c r="BV361" s="172"/>
      <c r="BW361" s="169"/>
      <c r="BX361" s="169"/>
      <c r="BY361" s="549">
        <f t="shared" si="237"/>
        <v>0</v>
      </c>
      <c r="BZ361" s="539"/>
      <c r="CA361" s="175"/>
      <c r="CB361" s="176"/>
      <c r="CC361" s="172"/>
      <c r="CD361" s="169"/>
      <c r="CE361" s="169"/>
      <c r="CF361" s="549">
        <f t="shared" si="238"/>
        <v>0</v>
      </c>
      <c r="CG361" s="539"/>
      <c r="CH361" s="175"/>
      <c r="CI361" s="176"/>
      <c r="CJ361" s="172"/>
      <c r="CK361" s="169"/>
      <c r="CL361" s="169"/>
      <c r="CM361" s="549">
        <f t="shared" si="239"/>
        <v>0</v>
      </c>
      <c r="CN361" s="539"/>
      <c r="CO361" s="175"/>
      <c r="CP361" s="176"/>
      <c r="CQ361" s="172"/>
      <c r="CR361" s="169"/>
      <c r="CS361" s="169"/>
      <c r="CT361" s="549">
        <f t="shared" si="240"/>
        <v>0</v>
      </c>
      <c r="CU361" s="539"/>
      <c r="CV361" s="175"/>
      <c r="CW361" s="176"/>
      <c r="CX361" s="361"/>
      <c r="CY361" s="108"/>
      <c r="CZ361" s="108"/>
      <c r="DA361" s="549">
        <f t="shared" si="241"/>
        <v>0</v>
      </c>
      <c r="DB361" s="539"/>
      <c r="DC361" s="439"/>
      <c r="DD361" s="439"/>
      <c r="DE361" s="108"/>
      <c r="DF361" s="108"/>
      <c r="DG361" s="108"/>
      <c r="DH361" s="549">
        <f t="shared" si="242"/>
        <v>0</v>
      </c>
      <c r="DI361" s="539"/>
      <c r="DJ361" s="439"/>
      <c r="DK361" s="440"/>
      <c r="DL361" s="555">
        <f t="shared" ca="1" si="261"/>
        <v>0</v>
      </c>
      <c r="DM361" s="539">
        <f>DN361*Довідники!$H$2</f>
        <v>0</v>
      </c>
      <c r="DN361" s="549">
        <f t="shared" si="244"/>
        <v>0</v>
      </c>
      <c r="DO361" s="541" t="str">
        <f t="shared" si="243"/>
        <v xml:space="preserve"> </v>
      </c>
      <c r="DP361" s="556" t="str">
        <f>IF(OR(DO361&lt;Довідники!$J$3, DO361&gt;Довідники!$K$3), "!", "")</f>
        <v>!</v>
      </c>
      <c r="DQ361" s="557"/>
      <c r="DR361" s="558" t="str">
        <f t="shared" si="245"/>
        <v/>
      </c>
      <c r="DS361" s="528"/>
      <c r="DT361" s="555"/>
      <c r="DU361" s="539"/>
      <c r="DV361" s="539"/>
      <c r="DW361" s="540"/>
      <c r="DX361" s="557"/>
      <c r="DY361" s="568"/>
      <c r="DZ361" s="569"/>
      <c r="EA361" s="570"/>
      <c r="EB361" s="179"/>
      <c r="EC361" s="452"/>
      <c r="ED361" s="219" t="e">
        <f t="shared" ca="1" si="246"/>
        <v>#NAME?</v>
      </c>
      <c r="EE361" s="219" t="e">
        <f t="shared" ca="1" si="247"/>
        <v>#NAME?</v>
      </c>
      <c r="EF361" s="219" t="e">
        <f t="shared" ca="1" si="248"/>
        <v>#NAME?</v>
      </c>
      <c r="EG361" s="219" t="e">
        <f t="shared" ca="1" si="249"/>
        <v>#NAME?</v>
      </c>
      <c r="EH361" s="219" t="e">
        <f t="shared" ca="1" si="250"/>
        <v>#NAME?</v>
      </c>
      <c r="EI361" s="219" t="e">
        <f t="shared" ca="1" si="251"/>
        <v>#NAME?</v>
      </c>
      <c r="EJ361" s="219" t="e">
        <f t="shared" ca="1" si="252"/>
        <v>#NAME?</v>
      </c>
      <c r="EL361" s="91" t="str">
        <f t="shared" ca="1" si="227"/>
        <v/>
      </c>
      <c r="EM361" s="91" t="str">
        <f t="shared" si="258"/>
        <v/>
      </c>
      <c r="EN361" s="91" t="str" cm="1">
        <f t="array" ref="EN361">IF(OR(SUM(ISTEXT(R361:T361)*1,ISNUMBER(W361:X361)*1)&gt;0,SUM(ISTEXT(Y361:AA361)*1,ISNUMBER(AD361:AE361)*1)&gt;0,SUM(ISTEXT(AF361:AH361)*1,ISNUMBER(AK361:AL361)*1)&gt;0,SUM(ISTEXT(AM361:AO361)*1,ISNUMBER(AR361:AS361)*1)&gt;0,SUM(ISTEXT(AT361:AV361)*1,ISNUMBER(AY361:AZ361)*1)&gt;0,SUM(ISTEXT(BA361:BC361)*1,ISNUMBER(BF361:BG361)*1)&gt;0,SUM(ISTEXT(BH361:BJ361)*1,ISNUMBER(BM361:BN361)*1)&gt;0,SUM(ISTEXT(BO361:BQ361)*1,ISNUMBER(BT361:BU361)*1)&gt;0,SUM(ISTEXT(BV361:BX361)*1,ISNUMBER(CA361:CB361)*1)&gt;0,SUM(ISTEXT(CC361:CE361)*1,ISNUMBER(CH361:CI361)*1)&gt;0,SUM(ISTEXT(CJ361:CL361)*1,ISNUMBER(CO361:CP361)*1)&gt;0,SUM(ISTEXT(CQ361:CS361)*1,ISNUMBER(CV361:CW361)*1)&gt;0),"!","")</f>
        <v/>
      </c>
      <c r="EO361" s="91" t="e">
        <f t="shared" ca="1" si="259"/>
        <v>#NAME?</v>
      </c>
      <c r="EP361" s="74" t="e">
        <f t="shared" ca="1" si="260"/>
        <v>#NAME?</v>
      </c>
    </row>
    <row r="362" spans="1:146" x14ac:dyDescent="0.2">
      <c r="A362" s="528" t="e">
        <f ca="1">IF(AND(TRIM($B362&lt;&gt;""),$E362&lt;&gt;"",$EP362=""),MAX($A$318:A361)+1,"")</f>
        <v>#NAME?</v>
      </c>
      <c r="B362" s="312"/>
      <c r="C362" s="531" t="str">
        <f>IF(ISBLANK(D362)=FALSE,VLOOKUP(D362,Довідники!$B$2:$C$45,2,FALSE),"")</f>
        <v/>
      </c>
      <c r="D362" s="410"/>
      <c r="E362" s="313"/>
      <c r="F362" s="538" t="str">
        <f>_xlfn.CONCAT(IF($X362=Довідники!$E$4,$R$4&amp;",",""),IF($AE362=Довідники!$E$4,$Y$4&amp;",",""),IF($AL362=Довідники!$E$4,$AF$4&amp;",",""),IF($AS362=Довідники!$E$4,$AM$4&amp;",",""),IF($AZ362=Довідники!$E$4,$AT$4&amp;",",""),IF($BG362=Довідники!$E$4,$BA$4&amp;",",""),IF($BN362=Довідники!$E$4,$BH$4&amp;",",""),IF($BU362=Довідники!$E$4,$BO$4&amp;",",""),IF($CB362=Довідники!$E$4,$BV$4&amp;",",""),IF($CI362=Довідники!$E$4,$CC$4&amp;",",""),IF($CP362=Довідники!$E$4,$CJ$4&amp;",",""),IF($CW362=Довідники!$E$4,$CQ$4&amp;",",""),IF($DD362=Довідники!$E$4,$CX$4&amp;",",""),IF($DK362=Довідники!$E$4,$DE$4&amp;",",""))</f>
        <v/>
      </c>
      <c r="G362" s="538" t="str">
        <f>_xlfn.CONCAT(IF($X362=Довідники!$E$3,$R$4&amp;",",""),IF($X362=Довідники!$E$5,$R$4&amp;"*,",""),IF($AE362=Довідники!$E$3,$Y$4&amp;",",""),IF($AE362=Довідники!$E$5,$Y$4&amp;"*,",""),IF($AL362=Довідники!$E$3,$AF$4&amp;",",""),IF($AL362=Довідники!$E$5,$AF$4&amp;"*,",""),IF($AS362=Довідники!$E$3,$AM$4&amp;",",""),IF($AS362=Довідники!$E$5,$AM$4&amp;"*,",""),IF($AZ362=Довідники!$E$3,$AT$4&amp;",",""),IF($AZ362=Довідники!$E$5,$AT$4&amp;"*,",""),IF($BG362=Довідники!$E$3,$BA$4&amp;",",""),IF($BG362=Довідники!$E$5,$BA$4&amp;"*,",""),IF($BN362=Довідники!$E$3,$BH$4&amp;",",""),IF($BN362=Довідники!$E$5,$BH$4&amp;"*,",""),IF($BU362=Довідники!$E$3,$BO$4&amp;",",""),IF($BU362=Довідники!$E$5,$BO$4&amp;"*,",""),IF($CB362=Довідники!$E$3,$BV$4&amp;",",""),IF($CB362=Довідники!$E$5,$BV$4&amp;"*,",""),IF($CI362=Довідники!$E$3,$CC$4&amp;",",""),IF($CI362=Довідники!$E$5,$CC$4&amp;"*,",""),IF($CP362=Довідники!$E$3,$CJ$4&amp;",",""),IF($CP362=Довідники!$E$5,$CJ$4&amp;"*,",""),IF($CW362=Довідники!$E$3,$CQ$4&amp;",",""),IF($CW362=Довідники!$E$5,$CQ$4&amp;"*,",""),IF($DD362=Довідники!$E$3,$CX$4&amp;",",""),IF($DD362=Довідники!$E$5,$CX$4&amp;"*,",""),IF($DK362=Довідники!$E$3,$DE$4&amp;",",""),IF($DK362=Довідники!$E$5,$DE$4&amp;"*,",""))</f>
        <v/>
      </c>
      <c r="H362" s="538" t="str">
        <f>_xlfn.CONCAT(IF($W362=Довідники!$N$4,$R$4&amp;",",""),IF($AD362=Довідники!$N$4,$Y$4&amp;",",""),IF($AK362=Довідники!$N$4,$AF$4&amp;",",""),IF($AR362=Довідники!$N$4,$AM$4&amp;",",""),IF($AY362=Довідники!$N$4,$AT$4&amp;",",""),IF($BF362=Довідники!$N$4,$BA$4&amp;",",""),IF($BM362=Довідники!$N$4,$BH$4&amp;",",""),IF($BT362=Довідники!$N$4,$BO$4&amp;",",""),IF($CA362=Довідники!$N$4,$BV$4&amp;",",""),IF($CH362=Довідники!$N$4,$CC$4&amp;",",""),IF($CO362=Довідники!$N$4,$CJ$4&amp;",",""),IF($CV362=Довідники!$N$4,$CQ$4&amp;",",""),IF($DC362=Довідники!$N$4,$CX$4&amp;",",""),IF($DJ362=Довідники!$N$4,$DE$4&amp;",",""))</f>
        <v/>
      </c>
      <c r="I362" s="538" t="str">
        <f>_xlfn.CONCAT(IF($W362=Довідники!$N$3,$R$4&amp;",",""),IF($AD362=Довідники!$N$3,$Y$4&amp;",",""),IF($AK362=Довідники!$N$3,$AF$4&amp;",",""),IF($AR362=Довідники!$N$3,$AM$4&amp;",",""),IF($AY362=Довідники!$N$3,$AT$4&amp;",",""),IF($BF362=Довідники!$N$3,$BA$4&amp;",",""),IF($BM362=Довідники!$N$3,$BH$4&amp;",",""),IF($BT362=Довідники!$N$3,$BO$4&amp;",",""),IF($CA362=Довідники!$N$3,$BV$4&amp;",",""),IF($CH362=Довідники!$N$3,$CC$4&amp;",",""),IF($CO362=Довідники!$N$3,$CJ$4&amp;",",""),IF($CV362=Довідники!$N$3,$CQ$4&amp;",",""),IF($DC362=Довідники!$N$3,$CX$4&amp;",",""),IF($DJ362=Довідники!$N$3,$DE$4&amp;",",""))</f>
        <v/>
      </c>
      <c r="J362" s="538"/>
      <c r="K362" s="538"/>
      <c r="L362" s="538">
        <f t="shared" ca="1" si="253"/>
        <v>0</v>
      </c>
      <c r="M362" s="539">
        <f t="shared" ca="1" si="254"/>
        <v>0</v>
      </c>
      <c r="N362" s="539">
        <f t="shared" ca="1" si="255"/>
        <v>0</v>
      </c>
      <c r="O362" s="540">
        <f t="shared" ca="1" si="256"/>
        <v>0</v>
      </c>
      <c r="P362" s="541" t="str">
        <f t="shared" si="257"/>
        <v/>
      </c>
      <c r="Q362" s="542" t="str">
        <f>IF(IF(TRIM(P362)="",FALSE,OR($P362&lt;Довідники!$J$8,$P362&gt;Довідники!$K$8)),"!","")</f>
        <v/>
      </c>
      <c r="R362" s="172"/>
      <c r="S362" s="169"/>
      <c r="T362" s="169"/>
      <c r="U362" s="549">
        <f t="shared" si="229"/>
        <v>0</v>
      </c>
      <c r="V362" s="539"/>
      <c r="W362" s="175"/>
      <c r="X362" s="176"/>
      <c r="Y362" s="172"/>
      <c r="Z362" s="169"/>
      <c r="AA362" s="169"/>
      <c r="AB362" s="549">
        <f t="shared" si="230"/>
        <v>0</v>
      </c>
      <c r="AC362" s="539"/>
      <c r="AD362" s="175"/>
      <c r="AE362" s="176"/>
      <c r="AF362" s="172"/>
      <c r="AG362" s="169"/>
      <c r="AH362" s="169"/>
      <c r="AI362" s="549">
        <f t="shared" si="231"/>
        <v>0</v>
      </c>
      <c r="AJ362" s="539"/>
      <c r="AK362" s="175"/>
      <c r="AL362" s="176"/>
      <c r="AM362" s="172"/>
      <c r="AN362" s="169"/>
      <c r="AO362" s="169"/>
      <c r="AP362" s="549">
        <f t="shared" si="232"/>
        <v>0</v>
      </c>
      <c r="AQ362" s="539"/>
      <c r="AR362" s="175"/>
      <c r="AS362" s="176"/>
      <c r="AT362" s="172"/>
      <c r="AU362" s="169"/>
      <c r="AV362" s="169"/>
      <c r="AW362" s="549">
        <f t="shared" si="233"/>
        <v>0</v>
      </c>
      <c r="AX362" s="539"/>
      <c r="AY362" s="175"/>
      <c r="AZ362" s="176"/>
      <c r="BA362" s="172"/>
      <c r="BB362" s="169"/>
      <c r="BC362" s="169"/>
      <c r="BD362" s="549">
        <f t="shared" si="234"/>
        <v>0</v>
      </c>
      <c r="BE362" s="539"/>
      <c r="BF362" s="175"/>
      <c r="BG362" s="176"/>
      <c r="BH362" s="172"/>
      <c r="BI362" s="169"/>
      <c r="BJ362" s="169"/>
      <c r="BK362" s="549">
        <f t="shared" si="235"/>
        <v>0</v>
      </c>
      <c r="BL362" s="539"/>
      <c r="BM362" s="175"/>
      <c r="BN362" s="176"/>
      <c r="BO362" s="172"/>
      <c r="BP362" s="169"/>
      <c r="BQ362" s="169"/>
      <c r="BR362" s="549">
        <f t="shared" si="236"/>
        <v>0</v>
      </c>
      <c r="BS362" s="539"/>
      <c r="BT362" s="175"/>
      <c r="BU362" s="176"/>
      <c r="BV362" s="172"/>
      <c r="BW362" s="169"/>
      <c r="BX362" s="169"/>
      <c r="BY362" s="549">
        <f t="shared" si="237"/>
        <v>0</v>
      </c>
      <c r="BZ362" s="539"/>
      <c r="CA362" s="175"/>
      <c r="CB362" s="176"/>
      <c r="CC362" s="172"/>
      <c r="CD362" s="169"/>
      <c r="CE362" s="169"/>
      <c r="CF362" s="549">
        <f t="shared" si="238"/>
        <v>0</v>
      </c>
      <c r="CG362" s="539"/>
      <c r="CH362" s="175"/>
      <c r="CI362" s="176"/>
      <c r="CJ362" s="172"/>
      <c r="CK362" s="169"/>
      <c r="CL362" s="169"/>
      <c r="CM362" s="549">
        <f t="shared" si="239"/>
        <v>0</v>
      </c>
      <c r="CN362" s="539"/>
      <c r="CO362" s="175"/>
      <c r="CP362" s="176"/>
      <c r="CQ362" s="172"/>
      <c r="CR362" s="169"/>
      <c r="CS362" s="169"/>
      <c r="CT362" s="549">
        <f t="shared" si="240"/>
        <v>0</v>
      </c>
      <c r="CU362" s="539"/>
      <c r="CV362" s="175"/>
      <c r="CW362" s="176"/>
      <c r="CX362" s="361"/>
      <c r="CY362" s="108"/>
      <c r="CZ362" s="108"/>
      <c r="DA362" s="549">
        <f t="shared" si="241"/>
        <v>0</v>
      </c>
      <c r="DB362" s="539"/>
      <c r="DC362" s="439"/>
      <c r="DD362" s="439"/>
      <c r="DE362" s="108"/>
      <c r="DF362" s="108"/>
      <c r="DG362" s="108"/>
      <c r="DH362" s="549">
        <f t="shared" si="242"/>
        <v>0</v>
      </c>
      <c r="DI362" s="539"/>
      <c r="DJ362" s="439"/>
      <c r="DK362" s="440"/>
      <c r="DL362" s="555">
        <f t="shared" ca="1" si="261"/>
        <v>0</v>
      </c>
      <c r="DM362" s="539">
        <f>DN362*Довідники!$H$2</f>
        <v>0</v>
      </c>
      <c r="DN362" s="549">
        <f t="shared" si="244"/>
        <v>0</v>
      </c>
      <c r="DO362" s="541" t="str">
        <f t="shared" si="243"/>
        <v xml:space="preserve"> </v>
      </c>
      <c r="DP362" s="556" t="str">
        <f>IF(OR(DO362&lt;Довідники!$J$3, DO362&gt;Довідники!$K$3), "!", "")</f>
        <v>!</v>
      </c>
      <c r="DQ362" s="557"/>
      <c r="DR362" s="558" t="str">
        <f t="shared" si="245"/>
        <v/>
      </c>
      <c r="DS362" s="528"/>
      <c r="DT362" s="555"/>
      <c r="DU362" s="539"/>
      <c r="DV362" s="539"/>
      <c r="DW362" s="540"/>
      <c r="DX362" s="557"/>
      <c r="DY362" s="568"/>
      <c r="DZ362" s="569"/>
      <c r="EA362" s="570"/>
      <c r="EB362" s="179"/>
      <c r="EC362" s="452"/>
      <c r="ED362" s="219" t="e">
        <f t="shared" ca="1" si="246"/>
        <v>#NAME?</v>
      </c>
      <c r="EE362" s="219" t="e">
        <f t="shared" ca="1" si="247"/>
        <v>#NAME?</v>
      </c>
      <c r="EF362" s="219" t="e">
        <f t="shared" ca="1" si="248"/>
        <v>#NAME?</v>
      </c>
      <c r="EG362" s="219" t="e">
        <f t="shared" ca="1" si="249"/>
        <v>#NAME?</v>
      </c>
      <c r="EH362" s="219" t="e">
        <f t="shared" ca="1" si="250"/>
        <v>#NAME?</v>
      </c>
      <c r="EI362" s="219" t="e">
        <f t="shared" ca="1" si="251"/>
        <v>#NAME?</v>
      </c>
      <c r="EJ362" s="219" t="e">
        <f t="shared" ca="1" si="252"/>
        <v>#NAME?</v>
      </c>
      <c r="EL362" s="91" t="str">
        <f t="shared" ca="1" si="227"/>
        <v/>
      </c>
      <c r="EM362" s="91" t="str">
        <f t="shared" si="258"/>
        <v/>
      </c>
      <c r="EN362" s="91" t="str" cm="1">
        <f t="array" ref="EN362">IF(OR(SUM(ISTEXT(R362:T362)*1,ISNUMBER(W362:X362)*1)&gt;0,SUM(ISTEXT(Y362:AA362)*1,ISNUMBER(AD362:AE362)*1)&gt;0,SUM(ISTEXT(AF362:AH362)*1,ISNUMBER(AK362:AL362)*1)&gt;0,SUM(ISTEXT(AM362:AO362)*1,ISNUMBER(AR362:AS362)*1)&gt;0,SUM(ISTEXT(AT362:AV362)*1,ISNUMBER(AY362:AZ362)*1)&gt;0,SUM(ISTEXT(BA362:BC362)*1,ISNUMBER(BF362:BG362)*1)&gt;0,SUM(ISTEXT(BH362:BJ362)*1,ISNUMBER(BM362:BN362)*1)&gt;0,SUM(ISTEXT(BO362:BQ362)*1,ISNUMBER(BT362:BU362)*1)&gt;0,SUM(ISTEXT(BV362:BX362)*1,ISNUMBER(CA362:CB362)*1)&gt;0,SUM(ISTEXT(CC362:CE362)*1,ISNUMBER(CH362:CI362)*1)&gt;0,SUM(ISTEXT(CJ362:CL362)*1,ISNUMBER(CO362:CP362)*1)&gt;0,SUM(ISTEXT(CQ362:CS362)*1,ISNUMBER(CV362:CW362)*1)&gt;0),"!","")</f>
        <v/>
      </c>
      <c r="EO362" s="91" t="e">
        <f t="shared" ca="1" si="259"/>
        <v>#NAME?</v>
      </c>
      <c r="EP362" s="74" t="e">
        <f t="shared" ca="1" si="260"/>
        <v>#NAME?</v>
      </c>
    </row>
    <row r="363" spans="1:146" x14ac:dyDescent="0.2">
      <c r="A363" s="528" t="e">
        <f ca="1">IF(AND(TRIM($B363&lt;&gt;""),$E363&lt;&gt;"",$EP363=""),MAX($A$318:A362)+1,"")</f>
        <v>#NAME?</v>
      </c>
      <c r="B363" s="312"/>
      <c r="C363" s="531" t="str">
        <f>IF(ISBLANK(D363)=FALSE,VLOOKUP(D363,Довідники!$B$2:$C$45,2,FALSE),"")</f>
        <v/>
      </c>
      <c r="D363" s="410"/>
      <c r="E363" s="313"/>
      <c r="F363" s="538" t="str">
        <f>_xlfn.CONCAT(IF($X363=Довідники!$E$4,$R$4&amp;",",""),IF($AE363=Довідники!$E$4,$Y$4&amp;",",""),IF($AL363=Довідники!$E$4,$AF$4&amp;",",""),IF($AS363=Довідники!$E$4,$AM$4&amp;",",""),IF($AZ363=Довідники!$E$4,$AT$4&amp;",",""),IF($BG363=Довідники!$E$4,$BA$4&amp;",",""),IF($BN363=Довідники!$E$4,$BH$4&amp;",",""),IF($BU363=Довідники!$E$4,$BO$4&amp;",",""),IF($CB363=Довідники!$E$4,$BV$4&amp;",",""),IF($CI363=Довідники!$E$4,$CC$4&amp;",",""),IF($CP363=Довідники!$E$4,$CJ$4&amp;",",""),IF($CW363=Довідники!$E$4,$CQ$4&amp;",",""),IF($DD363=Довідники!$E$4,$CX$4&amp;",",""),IF($DK363=Довідники!$E$4,$DE$4&amp;",",""))</f>
        <v/>
      </c>
      <c r="G363" s="538" t="str">
        <f>_xlfn.CONCAT(IF($X363=Довідники!$E$3,$R$4&amp;",",""),IF($X363=Довідники!$E$5,$R$4&amp;"*,",""),IF($AE363=Довідники!$E$3,$Y$4&amp;",",""),IF($AE363=Довідники!$E$5,$Y$4&amp;"*,",""),IF($AL363=Довідники!$E$3,$AF$4&amp;",",""),IF($AL363=Довідники!$E$5,$AF$4&amp;"*,",""),IF($AS363=Довідники!$E$3,$AM$4&amp;",",""),IF($AS363=Довідники!$E$5,$AM$4&amp;"*,",""),IF($AZ363=Довідники!$E$3,$AT$4&amp;",",""),IF($AZ363=Довідники!$E$5,$AT$4&amp;"*,",""),IF($BG363=Довідники!$E$3,$BA$4&amp;",",""),IF($BG363=Довідники!$E$5,$BA$4&amp;"*,",""),IF($BN363=Довідники!$E$3,$BH$4&amp;",",""),IF($BN363=Довідники!$E$5,$BH$4&amp;"*,",""),IF($BU363=Довідники!$E$3,$BO$4&amp;",",""),IF($BU363=Довідники!$E$5,$BO$4&amp;"*,",""),IF($CB363=Довідники!$E$3,$BV$4&amp;",",""),IF($CB363=Довідники!$E$5,$BV$4&amp;"*,",""),IF($CI363=Довідники!$E$3,$CC$4&amp;",",""),IF($CI363=Довідники!$E$5,$CC$4&amp;"*,",""),IF($CP363=Довідники!$E$3,$CJ$4&amp;",",""),IF($CP363=Довідники!$E$5,$CJ$4&amp;"*,",""),IF($CW363=Довідники!$E$3,$CQ$4&amp;",",""),IF($CW363=Довідники!$E$5,$CQ$4&amp;"*,",""),IF($DD363=Довідники!$E$3,$CX$4&amp;",",""),IF($DD363=Довідники!$E$5,$CX$4&amp;"*,",""),IF($DK363=Довідники!$E$3,$DE$4&amp;",",""),IF($DK363=Довідники!$E$5,$DE$4&amp;"*,",""))</f>
        <v/>
      </c>
      <c r="H363" s="538" t="str">
        <f>_xlfn.CONCAT(IF($W363=Довідники!$N$4,$R$4&amp;",",""),IF($AD363=Довідники!$N$4,$Y$4&amp;",",""),IF($AK363=Довідники!$N$4,$AF$4&amp;",",""),IF($AR363=Довідники!$N$4,$AM$4&amp;",",""),IF($AY363=Довідники!$N$4,$AT$4&amp;",",""),IF($BF363=Довідники!$N$4,$BA$4&amp;",",""),IF($BM363=Довідники!$N$4,$BH$4&amp;",",""),IF($BT363=Довідники!$N$4,$BO$4&amp;",",""),IF($CA363=Довідники!$N$4,$BV$4&amp;",",""),IF($CH363=Довідники!$N$4,$CC$4&amp;",",""),IF($CO363=Довідники!$N$4,$CJ$4&amp;",",""),IF($CV363=Довідники!$N$4,$CQ$4&amp;",",""),IF($DC363=Довідники!$N$4,$CX$4&amp;",",""),IF($DJ363=Довідники!$N$4,$DE$4&amp;",",""))</f>
        <v/>
      </c>
      <c r="I363" s="538" t="str">
        <f>_xlfn.CONCAT(IF($W363=Довідники!$N$3,$R$4&amp;",",""),IF($AD363=Довідники!$N$3,$Y$4&amp;",",""),IF($AK363=Довідники!$N$3,$AF$4&amp;",",""),IF($AR363=Довідники!$N$3,$AM$4&amp;",",""),IF($AY363=Довідники!$N$3,$AT$4&amp;",",""),IF($BF363=Довідники!$N$3,$BA$4&amp;",",""),IF($BM363=Довідники!$N$3,$BH$4&amp;",",""),IF($BT363=Довідники!$N$3,$BO$4&amp;",",""),IF($CA363=Довідники!$N$3,$BV$4&amp;",",""),IF($CH363=Довідники!$N$3,$CC$4&amp;",",""),IF($CO363=Довідники!$N$3,$CJ$4&amp;",",""),IF($CV363=Довідники!$N$3,$CQ$4&amp;",",""),IF($DC363=Довідники!$N$3,$CX$4&amp;",",""),IF($DJ363=Довідники!$N$3,$DE$4&amp;",",""))</f>
        <v/>
      </c>
      <c r="J363" s="538"/>
      <c r="K363" s="538"/>
      <c r="L363" s="538">
        <f t="shared" ca="1" si="253"/>
        <v>0</v>
      </c>
      <c r="M363" s="539">
        <f t="shared" ca="1" si="254"/>
        <v>0</v>
      </c>
      <c r="N363" s="539">
        <f t="shared" ca="1" si="255"/>
        <v>0</v>
      </c>
      <c r="O363" s="540">
        <f t="shared" ca="1" si="256"/>
        <v>0</v>
      </c>
      <c r="P363" s="541" t="str">
        <f t="shared" si="257"/>
        <v/>
      </c>
      <c r="Q363" s="542" t="str">
        <f>IF(IF(TRIM(P363)="",FALSE,OR($P363&lt;Довідники!$J$8,$P363&gt;Довідники!$K$8)),"!","")</f>
        <v/>
      </c>
      <c r="R363" s="172"/>
      <c r="S363" s="169"/>
      <c r="T363" s="169"/>
      <c r="U363" s="549">
        <f t="shared" si="229"/>
        <v>0</v>
      </c>
      <c r="V363" s="539"/>
      <c r="W363" s="175"/>
      <c r="X363" s="176"/>
      <c r="Y363" s="172"/>
      <c r="Z363" s="169"/>
      <c r="AA363" s="169"/>
      <c r="AB363" s="549">
        <f t="shared" si="230"/>
        <v>0</v>
      </c>
      <c r="AC363" s="539"/>
      <c r="AD363" s="175"/>
      <c r="AE363" s="176"/>
      <c r="AF363" s="172"/>
      <c r="AG363" s="169"/>
      <c r="AH363" s="169"/>
      <c r="AI363" s="549">
        <f t="shared" si="231"/>
        <v>0</v>
      </c>
      <c r="AJ363" s="539"/>
      <c r="AK363" s="175"/>
      <c r="AL363" s="176"/>
      <c r="AM363" s="172"/>
      <c r="AN363" s="169"/>
      <c r="AO363" s="169"/>
      <c r="AP363" s="549">
        <f t="shared" si="232"/>
        <v>0</v>
      </c>
      <c r="AQ363" s="539"/>
      <c r="AR363" s="175"/>
      <c r="AS363" s="176"/>
      <c r="AT363" s="172"/>
      <c r="AU363" s="169"/>
      <c r="AV363" s="169"/>
      <c r="AW363" s="549">
        <f t="shared" si="233"/>
        <v>0</v>
      </c>
      <c r="AX363" s="539"/>
      <c r="AY363" s="175"/>
      <c r="AZ363" s="176"/>
      <c r="BA363" s="172"/>
      <c r="BB363" s="169"/>
      <c r="BC363" s="169"/>
      <c r="BD363" s="549">
        <f t="shared" si="234"/>
        <v>0</v>
      </c>
      <c r="BE363" s="539"/>
      <c r="BF363" s="175"/>
      <c r="BG363" s="176"/>
      <c r="BH363" s="172"/>
      <c r="BI363" s="169"/>
      <c r="BJ363" s="169"/>
      <c r="BK363" s="549">
        <f t="shared" si="235"/>
        <v>0</v>
      </c>
      <c r="BL363" s="539"/>
      <c r="BM363" s="175"/>
      <c r="BN363" s="176"/>
      <c r="BO363" s="172"/>
      <c r="BP363" s="169"/>
      <c r="BQ363" s="169"/>
      <c r="BR363" s="549">
        <f t="shared" si="236"/>
        <v>0</v>
      </c>
      <c r="BS363" s="539"/>
      <c r="BT363" s="175"/>
      <c r="BU363" s="176"/>
      <c r="BV363" s="172"/>
      <c r="BW363" s="169"/>
      <c r="BX363" s="169"/>
      <c r="BY363" s="549">
        <f t="shared" si="237"/>
        <v>0</v>
      </c>
      <c r="BZ363" s="539"/>
      <c r="CA363" s="175"/>
      <c r="CB363" s="176"/>
      <c r="CC363" s="172"/>
      <c r="CD363" s="169"/>
      <c r="CE363" s="169"/>
      <c r="CF363" s="549">
        <f t="shared" si="238"/>
        <v>0</v>
      </c>
      <c r="CG363" s="539"/>
      <c r="CH363" s="175"/>
      <c r="CI363" s="176"/>
      <c r="CJ363" s="172"/>
      <c r="CK363" s="169"/>
      <c r="CL363" s="169"/>
      <c r="CM363" s="549">
        <f t="shared" si="239"/>
        <v>0</v>
      </c>
      <c r="CN363" s="539"/>
      <c r="CO363" s="175"/>
      <c r="CP363" s="176"/>
      <c r="CQ363" s="172"/>
      <c r="CR363" s="169"/>
      <c r="CS363" s="169"/>
      <c r="CT363" s="549">
        <f t="shared" si="240"/>
        <v>0</v>
      </c>
      <c r="CU363" s="539"/>
      <c r="CV363" s="175"/>
      <c r="CW363" s="176"/>
      <c r="CX363" s="361"/>
      <c r="CY363" s="108"/>
      <c r="CZ363" s="108"/>
      <c r="DA363" s="549">
        <f t="shared" si="241"/>
        <v>0</v>
      </c>
      <c r="DB363" s="539"/>
      <c r="DC363" s="439"/>
      <c r="DD363" s="439"/>
      <c r="DE363" s="108"/>
      <c r="DF363" s="108"/>
      <c r="DG363" s="108"/>
      <c r="DH363" s="549">
        <f t="shared" si="242"/>
        <v>0</v>
      </c>
      <c r="DI363" s="539"/>
      <c r="DJ363" s="439"/>
      <c r="DK363" s="440"/>
      <c r="DL363" s="555">
        <f t="shared" ca="1" si="261"/>
        <v>0</v>
      </c>
      <c r="DM363" s="539">
        <f>DN363*Довідники!$H$2</f>
        <v>0</v>
      </c>
      <c r="DN363" s="549">
        <f t="shared" si="244"/>
        <v>0</v>
      </c>
      <c r="DO363" s="541" t="str">
        <f t="shared" si="243"/>
        <v xml:space="preserve"> </v>
      </c>
      <c r="DP363" s="556" t="str">
        <f>IF(OR(DO363&lt;Довідники!$J$3, DO363&gt;Довідники!$K$3), "!", "")</f>
        <v>!</v>
      </c>
      <c r="DQ363" s="557"/>
      <c r="DR363" s="558" t="str">
        <f t="shared" si="245"/>
        <v/>
      </c>
      <c r="DS363" s="528"/>
      <c r="DT363" s="555"/>
      <c r="DU363" s="539"/>
      <c r="DV363" s="539"/>
      <c r="DW363" s="540"/>
      <c r="DX363" s="557"/>
      <c r="DY363" s="568"/>
      <c r="DZ363" s="569"/>
      <c r="EA363" s="570"/>
      <c r="EB363" s="179"/>
      <c r="EC363" s="452"/>
      <c r="ED363" s="219" t="e">
        <f t="shared" ca="1" si="246"/>
        <v>#NAME?</v>
      </c>
      <c r="EE363" s="219" t="e">
        <f t="shared" ca="1" si="247"/>
        <v>#NAME?</v>
      </c>
      <c r="EF363" s="219" t="e">
        <f t="shared" ca="1" si="248"/>
        <v>#NAME?</v>
      </c>
      <c r="EG363" s="219" t="e">
        <f t="shared" ca="1" si="249"/>
        <v>#NAME?</v>
      </c>
      <c r="EH363" s="219" t="e">
        <f t="shared" ca="1" si="250"/>
        <v>#NAME?</v>
      </c>
      <c r="EI363" s="219" t="e">
        <f t="shared" ca="1" si="251"/>
        <v>#NAME?</v>
      </c>
      <c r="EJ363" s="219" t="e">
        <f t="shared" ca="1" si="252"/>
        <v>#NAME?</v>
      </c>
      <c r="EL363" s="91" t="str">
        <f t="shared" ca="1" si="227"/>
        <v/>
      </c>
      <c r="EM363" s="91" t="str">
        <f t="shared" si="258"/>
        <v/>
      </c>
      <c r="EN363" s="91" t="str" cm="1">
        <f t="array" ref="EN363">IF(OR(SUM(ISTEXT(R363:T363)*1,ISNUMBER(W363:X363)*1)&gt;0,SUM(ISTEXT(Y363:AA363)*1,ISNUMBER(AD363:AE363)*1)&gt;0,SUM(ISTEXT(AF363:AH363)*1,ISNUMBER(AK363:AL363)*1)&gt;0,SUM(ISTEXT(AM363:AO363)*1,ISNUMBER(AR363:AS363)*1)&gt;0,SUM(ISTEXT(AT363:AV363)*1,ISNUMBER(AY363:AZ363)*1)&gt;0,SUM(ISTEXT(BA363:BC363)*1,ISNUMBER(BF363:BG363)*1)&gt;0,SUM(ISTEXT(BH363:BJ363)*1,ISNUMBER(BM363:BN363)*1)&gt;0,SUM(ISTEXT(BO363:BQ363)*1,ISNUMBER(BT363:BU363)*1)&gt;0,SUM(ISTEXT(BV363:BX363)*1,ISNUMBER(CA363:CB363)*1)&gt;0,SUM(ISTEXT(CC363:CE363)*1,ISNUMBER(CH363:CI363)*1)&gt;0,SUM(ISTEXT(CJ363:CL363)*1,ISNUMBER(CO363:CP363)*1)&gt;0,SUM(ISTEXT(CQ363:CS363)*1,ISNUMBER(CV363:CW363)*1)&gt;0),"!","")</f>
        <v/>
      </c>
      <c r="EO363" s="91" t="e">
        <f t="shared" ca="1" si="259"/>
        <v>#NAME?</v>
      </c>
      <c r="EP363" s="74" t="e">
        <f t="shared" ca="1" si="260"/>
        <v>#NAME?</v>
      </c>
    </row>
    <row r="364" spans="1:146" x14ac:dyDescent="0.2">
      <c r="A364" s="528" t="e">
        <f ca="1">IF(AND(TRIM($B364&lt;&gt;""),$E364&lt;&gt;"",$EP364=""),MAX($A$318:A363)+1,"")</f>
        <v>#NAME?</v>
      </c>
      <c r="B364" s="312"/>
      <c r="C364" s="531" t="str">
        <f>IF(ISBLANK(D364)=FALSE,VLOOKUP(D364,Довідники!$B$2:$C$45,2,FALSE),"")</f>
        <v/>
      </c>
      <c r="D364" s="410"/>
      <c r="E364" s="313"/>
      <c r="F364" s="538" t="str">
        <f>_xlfn.CONCAT(IF($X364=Довідники!$E$4,$R$4&amp;",",""),IF($AE364=Довідники!$E$4,$Y$4&amp;",",""),IF($AL364=Довідники!$E$4,$AF$4&amp;",",""),IF($AS364=Довідники!$E$4,$AM$4&amp;",",""),IF($AZ364=Довідники!$E$4,$AT$4&amp;",",""),IF($BG364=Довідники!$E$4,$BA$4&amp;",",""),IF($BN364=Довідники!$E$4,$BH$4&amp;",",""),IF($BU364=Довідники!$E$4,$BO$4&amp;",",""),IF($CB364=Довідники!$E$4,$BV$4&amp;",",""),IF($CI364=Довідники!$E$4,$CC$4&amp;",",""),IF($CP364=Довідники!$E$4,$CJ$4&amp;",",""),IF($CW364=Довідники!$E$4,$CQ$4&amp;",",""),IF($DD364=Довідники!$E$4,$CX$4&amp;",",""),IF($DK364=Довідники!$E$4,$DE$4&amp;",",""))</f>
        <v/>
      </c>
      <c r="G364" s="538" t="str">
        <f>_xlfn.CONCAT(IF($X364=Довідники!$E$3,$R$4&amp;",",""),IF($X364=Довідники!$E$5,$R$4&amp;"*,",""),IF($AE364=Довідники!$E$3,$Y$4&amp;",",""),IF($AE364=Довідники!$E$5,$Y$4&amp;"*,",""),IF($AL364=Довідники!$E$3,$AF$4&amp;",",""),IF($AL364=Довідники!$E$5,$AF$4&amp;"*,",""),IF($AS364=Довідники!$E$3,$AM$4&amp;",",""),IF($AS364=Довідники!$E$5,$AM$4&amp;"*,",""),IF($AZ364=Довідники!$E$3,$AT$4&amp;",",""),IF($AZ364=Довідники!$E$5,$AT$4&amp;"*,",""),IF($BG364=Довідники!$E$3,$BA$4&amp;",",""),IF($BG364=Довідники!$E$5,$BA$4&amp;"*,",""),IF($BN364=Довідники!$E$3,$BH$4&amp;",",""),IF($BN364=Довідники!$E$5,$BH$4&amp;"*,",""),IF($BU364=Довідники!$E$3,$BO$4&amp;",",""),IF($BU364=Довідники!$E$5,$BO$4&amp;"*,",""),IF($CB364=Довідники!$E$3,$BV$4&amp;",",""),IF($CB364=Довідники!$E$5,$BV$4&amp;"*,",""),IF($CI364=Довідники!$E$3,$CC$4&amp;",",""),IF($CI364=Довідники!$E$5,$CC$4&amp;"*,",""),IF($CP364=Довідники!$E$3,$CJ$4&amp;",",""),IF($CP364=Довідники!$E$5,$CJ$4&amp;"*,",""),IF($CW364=Довідники!$E$3,$CQ$4&amp;",",""),IF($CW364=Довідники!$E$5,$CQ$4&amp;"*,",""),IF($DD364=Довідники!$E$3,$CX$4&amp;",",""),IF($DD364=Довідники!$E$5,$CX$4&amp;"*,",""),IF($DK364=Довідники!$E$3,$DE$4&amp;",",""),IF($DK364=Довідники!$E$5,$DE$4&amp;"*,",""))</f>
        <v/>
      </c>
      <c r="H364" s="538" t="str">
        <f>_xlfn.CONCAT(IF($W364=Довідники!$N$4,$R$4&amp;",",""),IF($AD364=Довідники!$N$4,$Y$4&amp;",",""),IF($AK364=Довідники!$N$4,$AF$4&amp;",",""),IF($AR364=Довідники!$N$4,$AM$4&amp;",",""),IF($AY364=Довідники!$N$4,$AT$4&amp;",",""),IF($BF364=Довідники!$N$4,$BA$4&amp;",",""),IF($BM364=Довідники!$N$4,$BH$4&amp;",",""),IF($BT364=Довідники!$N$4,$BO$4&amp;",",""),IF($CA364=Довідники!$N$4,$BV$4&amp;",",""),IF($CH364=Довідники!$N$4,$CC$4&amp;",",""),IF($CO364=Довідники!$N$4,$CJ$4&amp;",",""),IF($CV364=Довідники!$N$4,$CQ$4&amp;",",""),IF($DC364=Довідники!$N$4,$CX$4&amp;",",""),IF($DJ364=Довідники!$N$4,$DE$4&amp;",",""))</f>
        <v/>
      </c>
      <c r="I364" s="538" t="str">
        <f>_xlfn.CONCAT(IF($W364=Довідники!$N$3,$R$4&amp;",",""),IF($AD364=Довідники!$N$3,$Y$4&amp;",",""),IF($AK364=Довідники!$N$3,$AF$4&amp;",",""),IF($AR364=Довідники!$N$3,$AM$4&amp;",",""),IF($AY364=Довідники!$N$3,$AT$4&amp;",",""),IF($BF364=Довідники!$N$3,$BA$4&amp;",",""),IF($BM364=Довідники!$N$3,$BH$4&amp;",",""),IF($BT364=Довідники!$N$3,$BO$4&amp;",",""),IF($CA364=Довідники!$N$3,$BV$4&amp;",",""),IF($CH364=Довідники!$N$3,$CC$4&amp;",",""),IF($CO364=Довідники!$N$3,$CJ$4&amp;",",""),IF($CV364=Довідники!$N$3,$CQ$4&amp;",",""),IF($DC364=Довідники!$N$3,$CX$4&amp;",",""),IF($DJ364=Довідники!$N$3,$DE$4&amp;",",""))</f>
        <v/>
      </c>
      <c r="J364" s="538"/>
      <c r="K364" s="538"/>
      <c r="L364" s="538">
        <f t="shared" ca="1" si="253"/>
        <v>0</v>
      </c>
      <c r="M364" s="539">
        <f t="shared" ca="1" si="254"/>
        <v>0</v>
      </c>
      <c r="N364" s="539">
        <f t="shared" ca="1" si="255"/>
        <v>0</v>
      </c>
      <c r="O364" s="540">
        <f t="shared" ca="1" si="256"/>
        <v>0</v>
      </c>
      <c r="P364" s="541" t="str">
        <f t="shared" si="257"/>
        <v/>
      </c>
      <c r="Q364" s="542" t="str">
        <f>IF(IF(TRIM(P364)="",FALSE,OR($P364&lt;Довідники!$J$8,$P364&gt;Довідники!$K$8)),"!","")</f>
        <v/>
      </c>
      <c r="R364" s="172"/>
      <c r="S364" s="169"/>
      <c r="T364" s="169"/>
      <c r="U364" s="549">
        <f t="shared" si="229"/>
        <v>0</v>
      </c>
      <c r="V364" s="539"/>
      <c r="W364" s="175"/>
      <c r="X364" s="176"/>
      <c r="Y364" s="172"/>
      <c r="Z364" s="169"/>
      <c r="AA364" s="169"/>
      <c r="AB364" s="549">
        <f t="shared" si="230"/>
        <v>0</v>
      </c>
      <c r="AC364" s="539"/>
      <c r="AD364" s="175"/>
      <c r="AE364" s="176"/>
      <c r="AF364" s="172"/>
      <c r="AG364" s="169"/>
      <c r="AH364" s="169"/>
      <c r="AI364" s="549">
        <f t="shared" si="231"/>
        <v>0</v>
      </c>
      <c r="AJ364" s="539"/>
      <c r="AK364" s="175"/>
      <c r="AL364" s="176"/>
      <c r="AM364" s="172"/>
      <c r="AN364" s="169"/>
      <c r="AO364" s="169"/>
      <c r="AP364" s="549">
        <f t="shared" si="232"/>
        <v>0</v>
      </c>
      <c r="AQ364" s="539"/>
      <c r="AR364" s="175"/>
      <c r="AS364" s="176"/>
      <c r="AT364" s="172"/>
      <c r="AU364" s="169"/>
      <c r="AV364" s="169"/>
      <c r="AW364" s="549">
        <f t="shared" si="233"/>
        <v>0</v>
      </c>
      <c r="AX364" s="539"/>
      <c r="AY364" s="175"/>
      <c r="AZ364" s="176"/>
      <c r="BA364" s="172"/>
      <c r="BB364" s="169"/>
      <c r="BC364" s="169"/>
      <c r="BD364" s="549">
        <f t="shared" si="234"/>
        <v>0</v>
      </c>
      <c r="BE364" s="539"/>
      <c r="BF364" s="175"/>
      <c r="BG364" s="176"/>
      <c r="BH364" s="172"/>
      <c r="BI364" s="169"/>
      <c r="BJ364" s="169"/>
      <c r="BK364" s="549">
        <f t="shared" si="235"/>
        <v>0</v>
      </c>
      <c r="BL364" s="539"/>
      <c r="BM364" s="175"/>
      <c r="BN364" s="176"/>
      <c r="BO364" s="172"/>
      <c r="BP364" s="169"/>
      <c r="BQ364" s="169"/>
      <c r="BR364" s="549">
        <f t="shared" si="236"/>
        <v>0</v>
      </c>
      <c r="BS364" s="539"/>
      <c r="BT364" s="175"/>
      <c r="BU364" s="176"/>
      <c r="BV364" s="172"/>
      <c r="BW364" s="169"/>
      <c r="BX364" s="169"/>
      <c r="BY364" s="549">
        <f t="shared" si="237"/>
        <v>0</v>
      </c>
      <c r="BZ364" s="539"/>
      <c r="CA364" s="175"/>
      <c r="CB364" s="176"/>
      <c r="CC364" s="172"/>
      <c r="CD364" s="169"/>
      <c r="CE364" s="169"/>
      <c r="CF364" s="549">
        <f t="shared" si="238"/>
        <v>0</v>
      </c>
      <c r="CG364" s="539"/>
      <c r="CH364" s="175"/>
      <c r="CI364" s="176"/>
      <c r="CJ364" s="172"/>
      <c r="CK364" s="169"/>
      <c r="CL364" s="169"/>
      <c r="CM364" s="549">
        <f t="shared" si="239"/>
        <v>0</v>
      </c>
      <c r="CN364" s="539"/>
      <c r="CO364" s="175"/>
      <c r="CP364" s="176"/>
      <c r="CQ364" s="172"/>
      <c r="CR364" s="169"/>
      <c r="CS364" s="169"/>
      <c r="CT364" s="549">
        <f t="shared" si="240"/>
        <v>0</v>
      </c>
      <c r="CU364" s="539"/>
      <c r="CV364" s="175"/>
      <c r="CW364" s="176"/>
      <c r="CX364" s="361"/>
      <c r="CY364" s="108"/>
      <c r="CZ364" s="108"/>
      <c r="DA364" s="549">
        <f t="shared" si="241"/>
        <v>0</v>
      </c>
      <c r="DB364" s="539"/>
      <c r="DC364" s="439"/>
      <c r="DD364" s="439"/>
      <c r="DE364" s="108"/>
      <c r="DF364" s="108"/>
      <c r="DG364" s="108"/>
      <c r="DH364" s="549">
        <f t="shared" si="242"/>
        <v>0</v>
      </c>
      <c r="DI364" s="539"/>
      <c r="DJ364" s="439"/>
      <c r="DK364" s="440"/>
      <c r="DL364" s="555">
        <f t="shared" ca="1" si="261"/>
        <v>0</v>
      </c>
      <c r="DM364" s="539">
        <f>DN364*Довідники!$H$2</f>
        <v>0</v>
      </c>
      <c r="DN364" s="549">
        <f t="shared" si="244"/>
        <v>0</v>
      </c>
      <c r="DO364" s="541" t="str">
        <f t="shared" si="243"/>
        <v xml:space="preserve"> </v>
      </c>
      <c r="DP364" s="556" t="str">
        <f>IF(OR(DO364&lt;Довідники!$J$3, DO364&gt;Довідники!$K$3), "!", "")</f>
        <v>!</v>
      </c>
      <c r="DQ364" s="557"/>
      <c r="DR364" s="558" t="str">
        <f t="shared" si="245"/>
        <v/>
      </c>
      <c r="DS364" s="528"/>
      <c r="DT364" s="555"/>
      <c r="DU364" s="539"/>
      <c r="DV364" s="539"/>
      <c r="DW364" s="540"/>
      <c r="DX364" s="557"/>
      <c r="DY364" s="568"/>
      <c r="DZ364" s="569"/>
      <c r="EA364" s="570"/>
      <c r="EB364" s="179"/>
      <c r="EC364" s="452"/>
      <c r="ED364" s="219" t="e">
        <f t="shared" ca="1" si="246"/>
        <v>#NAME?</v>
      </c>
      <c r="EE364" s="219" t="e">
        <f t="shared" ca="1" si="247"/>
        <v>#NAME?</v>
      </c>
      <c r="EF364" s="219" t="e">
        <f t="shared" ca="1" si="248"/>
        <v>#NAME?</v>
      </c>
      <c r="EG364" s="219" t="e">
        <f t="shared" ca="1" si="249"/>
        <v>#NAME?</v>
      </c>
      <c r="EH364" s="219" t="e">
        <f t="shared" ca="1" si="250"/>
        <v>#NAME?</v>
      </c>
      <c r="EI364" s="219" t="e">
        <f t="shared" ca="1" si="251"/>
        <v>#NAME?</v>
      </c>
      <c r="EJ364" s="219" t="e">
        <f t="shared" ca="1" si="252"/>
        <v>#NAME?</v>
      </c>
      <c r="EL364" s="91" t="str">
        <f t="shared" ca="1" si="227"/>
        <v/>
      </c>
      <c r="EM364" s="91" t="str">
        <f t="shared" si="258"/>
        <v/>
      </c>
      <c r="EN364" s="91" t="str" cm="1">
        <f t="array" ref="EN364">IF(OR(SUM(ISTEXT(R364:T364)*1,ISNUMBER(W364:X364)*1)&gt;0,SUM(ISTEXT(Y364:AA364)*1,ISNUMBER(AD364:AE364)*1)&gt;0,SUM(ISTEXT(AF364:AH364)*1,ISNUMBER(AK364:AL364)*1)&gt;0,SUM(ISTEXT(AM364:AO364)*1,ISNUMBER(AR364:AS364)*1)&gt;0,SUM(ISTEXT(AT364:AV364)*1,ISNUMBER(AY364:AZ364)*1)&gt;0,SUM(ISTEXT(BA364:BC364)*1,ISNUMBER(BF364:BG364)*1)&gt;0,SUM(ISTEXT(BH364:BJ364)*1,ISNUMBER(BM364:BN364)*1)&gt;0,SUM(ISTEXT(BO364:BQ364)*1,ISNUMBER(BT364:BU364)*1)&gt;0,SUM(ISTEXT(BV364:BX364)*1,ISNUMBER(CA364:CB364)*1)&gt;0,SUM(ISTEXT(CC364:CE364)*1,ISNUMBER(CH364:CI364)*1)&gt;0,SUM(ISTEXT(CJ364:CL364)*1,ISNUMBER(CO364:CP364)*1)&gt;0,SUM(ISTEXT(CQ364:CS364)*1,ISNUMBER(CV364:CW364)*1)&gt;0),"!","")</f>
        <v/>
      </c>
      <c r="EO364" s="91" t="e">
        <f t="shared" ca="1" si="259"/>
        <v>#NAME?</v>
      </c>
      <c r="EP364" s="74" t="e">
        <f t="shared" ca="1" si="260"/>
        <v>#NAME?</v>
      </c>
    </row>
    <row r="365" spans="1:146" x14ac:dyDescent="0.2">
      <c r="A365" s="528" t="e">
        <f ca="1">IF(AND(TRIM($B365&lt;&gt;""),$E365&lt;&gt;"",$EP365=""),MAX($A$318:A364)+1,"")</f>
        <v>#NAME?</v>
      </c>
      <c r="B365" s="312"/>
      <c r="C365" s="531" t="str">
        <f>IF(ISBLANK(D365)=FALSE,VLOOKUP(D365,Довідники!$B$2:$C$45,2,FALSE),"")</f>
        <v/>
      </c>
      <c r="D365" s="410"/>
      <c r="E365" s="313"/>
      <c r="F365" s="538" t="str">
        <f>_xlfn.CONCAT(IF($X365=Довідники!$E$4,$R$4&amp;",",""),IF($AE365=Довідники!$E$4,$Y$4&amp;",",""),IF($AL365=Довідники!$E$4,$AF$4&amp;",",""),IF($AS365=Довідники!$E$4,$AM$4&amp;",",""),IF($AZ365=Довідники!$E$4,$AT$4&amp;",",""),IF($BG365=Довідники!$E$4,$BA$4&amp;",",""),IF($BN365=Довідники!$E$4,$BH$4&amp;",",""),IF($BU365=Довідники!$E$4,$BO$4&amp;",",""),IF($CB365=Довідники!$E$4,$BV$4&amp;",",""),IF($CI365=Довідники!$E$4,$CC$4&amp;",",""),IF($CP365=Довідники!$E$4,$CJ$4&amp;",",""),IF($CW365=Довідники!$E$4,$CQ$4&amp;",",""),IF($DD365=Довідники!$E$4,$CX$4&amp;",",""),IF($DK365=Довідники!$E$4,$DE$4&amp;",",""))</f>
        <v/>
      </c>
      <c r="G365" s="538" t="str">
        <f>_xlfn.CONCAT(IF($X365=Довідники!$E$3,$R$4&amp;",",""),IF($X365=Довідники!$E$5,$R$4&amp;"*,",""),IF($AE365=Довідники!$E$3,$Y$4&amp;",",""),IF($AE365=Довідники!$E$5,$Y$4&amp;"*,",""),IF($AL365=Довідники!$E$3,$AF$4&amp;",",""),IF($AL365=Довідники!$E$5,$AF$4&amp;"*,",""),IF($AS365=Довідники!$E$3,$AM$4&amp;",",""),IF($AS365=Довідники!$E$5,$AM$4&amp;"*,",""),IF($AZ365=Довідники!$E$3,$AT$4&amp;",",""),IF($AZ365=Довідники!$E$5,$AT$4&amp;"*,",""),IF($BG365=Довідники!$E$3,$BA$4&amp;",",""),IF($BG365=Довідники!$E$5,$BA$4&amp;"*,",""),IF($BN365=Довідники!$E$3,$BH$4&amp;",",""),IF($BN365=Довідники!$E$5,$BH$4&amp;"*,",""),IF($BU365=Довідники!$E$3,$BO$4&amp;",",""),IF($BU365=Довідники!$E$5,$BO$4&amp;"*,",""),IF($CB365=Довідники!$E$3,$BV$4&amp;",",""),IF($CB365=Довідники!$E$5,$BV$4&amp;"*,",""),IF($CI365=Довідники!$E$3,$CC$4&amp;",",""),IF($CI365=Довідники!$E$5,$CC$4&amp;"*,",""),IF($CP365=Довідники!$E$3,$CJ$4&amp;",",""),IF($CP365=Довідники!$E$5,$CJ$4&amp;"*,",""),IF($CW365=Довідники!$E$3,$CQ$4&amp;",",""),IF($CW365=Довідники!$E$5,$CQ$4&amp;"*,",""),IF($DD365=Довідники!$E$3,$CX$4&amp;",",""),IF($DD365=Довідники!$E$5,$CX$4&amp;"*,",""),IF($DK365=Довідники!$E$3,$DE$4&amp;",",""),IF($DK365=Довідники!$E$5,$DE$4&amp;"*,",""))</f>
        <v/>
      </c>
      <c r="H365" s="538" t="str">
        <f>_xlfn.CONCAT(IF($W365=Довідники!$N$4,$R$4&amp;",",""),IF($AD365=Довідники!$N$4,$Y$4&amp;",",""),IF($AK365=Довідники!$N$4,$AF$4&amp;",",""),IF($AR365=Довідники!$N$4,$AM$4&amp;",",""),IF($AY365=Довідники!$N$4,$AT$4&amp;",",""),IF($BF365=Довідники!$N$4,$BA$4&amp;",",""),IF($BM365=Довідники!$N$4,$BH$4&amp;",",""),IF($BT365=Довідники!$N$4,$BO$4&amp;",",""),IF($CA365=Довідники!$N$4,$BV$4&amp;",",""),IF($CH365=Довідники!$N$4,$CC$4&amp;",",""),IF($CO365=Довідники!$N$4,$CJ$4&amp;",",""),IF($CV365=Довідники!$N$4,$CQ$4&amp;",",""),IF($DC365=Довідники!$N$4,$CX$4&amp;",",""),IF($DJ365=Довідники!$N$4,$DE$4&amp;",",""))</f>
        <v/>
      </c>
      <c r="I365" s="538" t="str">
        <f>_xlfn.CONCAT(IF($W365=Довідники!$N$3,$R$4&amp;",",""),IF($AD365=Довідники!$N$3,$Y$4&amp;",",""),IF($AK365=Довідники!$N$3,$AF$4&amp;",",""),IF($AR365=Довідники!$N$3,$AM$4&amp;",",""),IF($AY365=Довідники!$N$3,$AT$4&amp;",",""),IF($BF365=Довідники!$N$3,$BA$4&amp;",",""),IF($BM365=Довідники!$N$3,$BH$4&amp;",",""),IF($BT365=Довідники!$N$3,$BO$4&amp;",",""),IF($CA365=Довідники!$N$3,$BV$4&amp;",",""),IF($CH365=Довідники!$N$3,$CC$4&amp;",",""),IF($CO365=Довідники!$N$3,$CJ$4&amp;",",""),IF($CV365=Довідники!$N$3,$CQ$4&amp;",",""),IF($DC365=Довідники!$N$3,$CX$4&amp;",",""),IF($DJ365=Довідники!$N$3,$DE$4&amp;",",""))</f>
        <v/>
      </c>
      <c r="J365" s="538"/>
      <c r="K365" s="538"/>
      <c r="L365" s="538">
        <f t="shared" ca="1" si="253"/>
        <v>0</v>
      </c>
      <c r="M365" s="539">
        <f t="shared" ca="1" si="254"/>
        <v>0</v>
      </c>
      <c r="N365" s="539">
        <f t="shared" ca="1" si="255"/>
        <v>0</v>
      </c>
      <c r="O365" s="540">
        <f t="shared" ca="1" si="256"/>
        <v>0</v>
      </c>
      <c r="P365" s="541" t="str">
        <f t="shared" si="257"/>
        <v/>
      </c>
      <c r="Q365" s="542" t="str">
        <f>IF(IF(TRIM(P365)="",FALSE,OR($P365&lt;Довідники!$J$8,$P365&gt;Довідники!$K$8)),"!","")</f>
        <v/>
      </c>
      <c r="R365" s="172"/>
      <c r="S365" s="169"/>
      <c r="T365" s="169"/>
      <c r="U365" s="549">
        <f t="shared" si="229"/>
        <v>0</v>
      </c>
      <c r="V365" s="539"/>
      <c r="W365" s="175"/>
      <c r="X365" s="176"/>
      <c r="Y365" s="172"/>
      <c r="Z365" s="169"/>
      <c r="AA365" s="169"/>
      <c r="AB365" s="549">
        <f t="shared" si="230"/>
        <v>0</v>
      </c>
      <c r="AC365" s="539"/>
      <c r="AD365" s="175"/>
      <c r="AE365" s="176"/>
      <c r="AF365" s="172"/>
      <c r="AG365" s="169"/>
      <c r="AH365" s="169"/>
      <c r="AI365" s="549">
        <f t="shared" si="231"/>
        <v>0</v>
      </c>
      <c r="AJ365" s="539"/>
      <c r="AK365" s="175"/>
      <c r="AL365" s="176"/>
      <c r="AM365" s="172"/>
      <c r="AN365" s="169"/>
      <c r="AO365" s="169"/>
      <c r="AP365" s="549">
        <f t="shared" si="232"/>
        <v>0</v>
      </c>
      <c r="AQ365" s="539"/>
      <c r="AR365" s="175"/>
      <c r="AS365" s="176"/>
      <c r="AT365" s="172"/>
      <c r="AU365" s="169"/>
      <c r="AV365" s="169"/>
      <c r="AW365" s="549">
        <f t="shared" si="233"/>
        <v>0</v>
      </c>
      <c r="AX365" s="539"/>
      <c r="AY365" s="175"/>
      <c r="AZ365" s="176"/>
      <c r="BA365" s="172"/>
      <c r="BB365" s="169"/>
      <c r="BC365" s="169"/>
      <c r="BD365" s="549">
        <f t="shared" si="234"/>
        <v>0</v>
      </c>
      <c r="BE365" s="539"/>
      <c r="BF365" s="175"/>
      <c r="BG365" s="176"/>
      <c r="BH365" s="172"/>
      <c r="BI365" s="169"/>
      <c r="BJ365" s="169"/>
      <c r="BK365" s="549">
        <f t="shared" si="235"/>
        <v>0</v>
      </c>
      <c r="BL365" s="539"/>
      <c r="BM365" s="175"/>
      <c r="BN365" s="176"/>
      <c r="BO365" s="172"/>
      <c r="BP365" s="169"/>
      <c r="BQ365" s="169"/>
      <c r="BR365" s="549">
        <f t="shared" si="236"/>
        <v>0</v>
      </c>
      <c r="BS365" s="539"/>
      <c r="BT365" s="175"/>
      <c r="BU365" s="176"/>
      <c r="BV365" s="172"/>
      <c r="BW365" s="169"/>
      <c r="BX365" s="169"/>
      <c r="BY365" s="549">
        <f t="shared" si="237"/>
        <v>0</v>
      </c>
      <c r="BZ365" s="539"/>
      <c r="CA365" s="175"/>
      <c r="CB365" s="176"/>
      <c r="CC365" s="172"/>
      <c r="CD365" s="169"/>
      <c r="CE365" s="169"/>
      <c r="CF365" s="549">
        <f t="shared" si="238"/>
        <v>0</v>
      </c>
      <c r="CG365" s="539"/>
      <c r="CH365" s="175"/>
      <c r="CI365" s="176"/>
      <c r="CJ365" s="172"/>
      <c r="CK365" s="169"/>
      <c r="CL365" s="169"/>
      <c r="CM365" s="549">
        <f t="shared" si="239"/>
        <v>0</v>
      </c>
      <c r="CN365" s="539"/>
      <c r="CO365" s="175"/>
      <c r="CP365" s="176"/>
      <c r="CQ365" s="172"/>
      <c r="CR365" s="169"/>
      <c r="CS365" s="169"/>
      <c r="CT365" s="549">
        <f t="shared" si="240"/>
        <v>0</v>
      </c>
      <c r="CU365" s="539"/>
      <c r="CV365" s="175"/>
      <c r="CW365" s="176"/>
      <c r="CX365" s="361"/>
      <c r="CY365" s="108"/>
      <c r="CZ365" s="108"/>
      <c r="DA365" s="549">
        <f t="shared" si="241"/>
        <v>0</v>
      </c>
      <c r="DB365" s="539"/>
      <c r="DC365" s="439"/>
      <c r="DD365" s="439"/>
      <c r="DE365" s="108"/>
      <c r="DF365" s="108"/>
      <c r="DG365" s="108"/>
      <c r="DH365" s="549">
        <f t="shared" si="242"/>
        <v>0</v>
      </c>
      <c r="DI365" s="539"/>
      <c r="DJ365" s="439"/>
      <c r="DK365" s="440"/>
      <c r="DL365" s="555">
        <f t="shared" ca="1" si="261"/>
        <v>0</v>
      </c>
      <c r="DM365" s="539">
        <f>DN365*Довідники!$H$2</f>
        <v>0</v>
      </c>
      <c r="DN365" s="549">
        <f t="shared" si="244"/>
        <v>0</v>
      </c>
      <c r="DO365" s="541" t="str">
        <f t="shared" si="243"/>
        <v xml:space="preserve"> </v>
      </c>
      <c r="DP365" s="556" t="str">
        <f>IF(OR(DO365&lt;Довідники!$J$3, DO365&gt;Довідники!$K$3), "!", "")</f>
        <v>!</v>
      </c>
      <c r="DQ365" s="557"/>
      <c r="DR365" s="558" t="str">
        <f t="shared" si="245"/>
        <v/>
      </c>
      <c r="DS365" s="528"/>
      <c r="DT365" s="555"/>
      <c r="DU365" s="539"/>
      <c r="DV365" s="539"/>
      <c r="DW365" s="540"/>
      <c r="DX365" s="557"/>
      <c r="DY365" s="568"/>
      <c r="DZ365" s="569"/>
      <c r="EA365" s="570"/>
      <c r="EB365" s="179"/>
      <c r="EC365" s="452"/>
      <c r="ED365" s="219" t="e">
        <f t="shared" ca="1" si="246"/>
        <v>#NAME?</v>
      </c>
      <c r="EE365" s="219" t="e">
        <f t="shared" ca="1" si="247"/>
        <v>#NAME?</v>
      </c>
      <c r="EF365" s="219" t="e">
        <f t="shared" ca="1" si="248"/>
        <v>#NAME?</v>
      </c>
      <c r="EG365" s="219" t="e">
        <f t="shared" ca="1" si="249"/>
        <v>#NAME?</v>
      </c>
      <c r="EH365" s="219" t="e">
        <f t="shared" ca="1" si="250"/>
        <v>#NAME?</v>
      </c>
      <c r="EI365" s="219" t="e">
        <f t="shared" ca="1" si="251"/>
        <v>#NAME?</v>
      </c>
      <c r="EJ365" s="219" t="e">
        <f t="shared" ca="1" si="252"/>
        <v>#NAME?</v>
      </c>
      <c r="EL365" s="91" t="str">
        <f t="shared" ca="1" si="227"/>
        <v/>
      </c>
      <c r="EM365" s="91" t="str">
        <f t="shared" si="258"/>
        <v/>
      </c>
      <c r="EN365" s="91" t="str" cm="1">
        <f t="array" ref="EN365">IF(OR(SUM(ISTEXT(R365:T365)*1,ISNUMBER(W365:X365)*1)&gt;0,SUM(ISTEXT(Y365:AA365)*1,ISNUMBER(AD365:AE365)*1)&gt;0,SUM(ISTEXT(AF365:AH365)*1,ISNUMBER(AK365:AL365)*1)&gt;0,SUM(ISTEXT(AM365:AO365)*1,ISNUMBER(AR365:AS365)*1)&gt;0,SUM(ISTEXT(AT365:AV365)*1,ISNUMBER(AY365:AZ365)*1)&gt;0,SUM(ISTEXT(BA365:BC365)*1,ISNUMBER(BF365:BG365)*1)&gt;0,SUM(ISTEXT(BH365:BJ365)*1,ISNUMBER(BM365:BN365)*1)&gt;0,SUM(ISTEXT(BO365:BQ365)*1,ISNUMBER(BT365:BU365)*1)&gt;0,SUM(ISTEXT(BV365:BX365)*1,ISNUMBER(CA365:CB365)*1)&gt;0,SUM(ISTEXT(CC365:CE365)*1,ISNUMBER(CH365:CI365)*1)&gt;0,SUM(ISTEXT(CJ365:CL365)*1,ISNUMBER(CO365:CP365)*1)&gt;0,SUM(ISTEXT(CQ365:CS365)*1,ISNUMBER(CV365:CW365)*1)&gt;0),"!","")</f>
        <v/>
      </c>
      <c r="EO365" s="91" t="e">
        <f t="shared" ca="1" si="259"/>
        <v>#NAME?</v>
      </c>
      <c r="EP365" s="74" t="e">
        <f t="shared" ca="1" si="260"/>
        <v>#NAME?</v>
      </c>
    </row>
    <row r="366" spans="1:146" x14ac:dyDescent="0.2">
      <c r="A366" s="528" t="e">
        <f ca="1">IF(AND(TRIM($B366&lt;&gt;""),$E366&lt;&gt;"",$EP366=""),MAX($A$318:A365)+1,"")</f>
        <v>#NAME?</v>
      </c>
      <c r="B366" s="312"/>
      <c r="C366" s="531" t="str">
        <f>IF(ISBLANK(D366)=FALSE,VLOOKUP(D366,Довідники!$B$2:$C$45,2,FALSE),"")</f>
        <v/>
      </c>
      <c r="D366" s="410"/>
      <c r="E366" s="313"/>
      <c r="F366" s="538" t="str">
        <f>_xlfn.CONCAT(IF($X366=Довідники!$E$4,$R$4&amp;",",""),IF($AE366=Довідники!$E$4,$Y$4&amp;",",""),IF($AL366=Довідники!$E$4,$AF$4&amp;",",""),IF($AS366=Довідники!$E$4,$AM$4&amp;",",""),IF($AZ366=Довідники!$E$4,$AT$4&amp;",",""),IF($BG366=Довідники!$E$4,$BA$4&amp;",",""),IF($BN366=Довідники!$E$4,$BH$4&amp;",",""),IF($BU366=Довідники!$E$4,$BO$4&amp;",",""),IF($CB366=Довідники!$E$4,$BV$4&amp;",",""),IF($CI366=Довідники!$E$4,$CC$4&amp;",",""),IF($CP366=Довідники!$E$4,$CJ$4&amp;",",""),IF($CW366=Довідники!$E$4,$CQ$4&amp;",",""),IF($DD366=Довідники!$E$4,$CX$4&amp;",",""),IF($DK366=Довідники!$E$4,$DE$4&amp;",",""))</f>
        <v/>
      </c>
      <c r="G366" s="538" t="str">
        <f>_xlfn.CONCAT(IF($X366=Довідники!$E$3,$R$4&amp;",",""),IF($X366=Довідники!$E$5,$R$4&amp;"*,",""),IF($AE366=Довідники!$E$3,$Y$4&amp;",",""),IF($AE366=Довідники!$E$5,$Y$4&amp;"*,",""),IF($AL366=Довідники!$E$3,$AF$4&amp;",",""),IF($AL366=Довідники!$E$5,$AF$4&amp;"*,",""),IF($AS366=Довідники!$E$3,$AM$4&amp;",",""),IF($AS366=Довідники!$E$5,$AM$4&amp;"*,",""),IF($AZ366=Довідники!$E$3,$AT$4&amp;",",""),IF($AZ366=Довідники!$E$5,$AT$4&amp;"*,",""),IF($BG366=Довідники!$E$3,$BA$4&amp;",",""),IF($BG366=Довідники!$E$5,$BA$4&amp;"*,",""),IF($BN366=Довідники!$E$3,$BH$4&amp;",",""),IF($BN366=Довідники!$E$5,$BH$4&amp;"*,",""),IF($BU366=Довідники!$E$3,$BO$4&amp;",",""),IF($BU366=Довідники!$E$5,$BO$4&amp;"*,",""),IF($CB366=Довідники!$E$3,$BV$4&amp;",",""),IF($CB366=Довідники!$E$5,$BV$4&amp;"*,",""),IF($CI366=Довідники!$E$3,$CC$4&amp;",",""),IF($CI366=Довідники!$E$5,$CC$4&amp;"*,",""),IF($CP366=Довідники!$E$3,$CJ$4&amp;",",""),IF($CP366=Довідники!$E$5,$CJ$4&amp;"*,",""),IF($CW366=Довідники!$E$3,$CQ$4&amp;",",""),IF($CW366=Довідники!$E$5,$CQ$4&amp;"*,",""),IF($DD366=Довідники!$E$3,$CX$4&amp;",",""),IF($DD366=Довідники!$E$5,$CX$4&amp;"*,",""),IF($DK366=Довідники!$E$3,$DE$4&amp;",",""),IF($DK366=Довідники!$E$5,$DE$4&amp;"*,",""))</f>
        <v/>
      </c>
      <c r="H366" s="538" t="str">
        <f>_xlfn.CONCAT(IF($W366=Довідники!$N$4,$R$4&amp;",",""),IF($AD366=Довідники!$N$4,$Y$4&amp;",",""),IF($AK366=Довідники!$N$4,$AF$4&amp;",",""),IF($AR366=Довідники!$N$4,$AM$4&amp;",",""),IF($AY366=Довідники!$N$4,$AT$4&amp;",",""),IF($BF366=Довідники!$N$4,$BA$4&amp;",",""),IF($BM366=Довідники!$N$4,$BH$4&amp;",",""),IF($BT366=Довідники!$N$4,$BO$4&amp;",",""),IF($CA366=Довідники!$N$4,$BV$4&amp;",",""),IF($CH366=Довідники!$N$4,$CC$4&amp;",",""),IF($CO366=Довідники!$N$4,$CJ$4&amp;",",""),IF($CV366=Довідники!$N$4,$CQ$4&amp;",",""),IF($DC366=Довідники!$N$4,$CX$4&amp;",",""),IF($DJ366=Довідники!$N$4,$DE$4&amp;",",""))</f>
        <v/>
      </c>
      <c r="I366" s="538" t="str">
        <f>_xlfn.CONCAT(IF($W366=Довідники!$N$3,$R$4&amp;",",""),IF($AD366=Довідники!$N$3,$Y$4&amp;",",""),IF($AK366=Довідники!$N$3,$AF$4&amp;",",""),IF($AR366=Довідники!$N$3,$AM$4&amp;",",""),IF($AY366=Довідники!$N$3,$AT$4&amp;",",""),IF($BF366=Довідники!$N$3,$BA$4&amp;",",""),IF($BM366=Довідники!$N$3,$BH$4&amp;",",""),IF($BT366=Довідники!$N$3,$BO$4&amp;",",""),IF($CA366=Довідники!$N$3,$BV$4&amp;",",""),IF($CH366=Довідники!$N$3,$CC$4&amp;",",""),IF($CO366=Довідники!$N$3,$CJ$4&amp;",",""),IF($CV366=Довідники!$N$3,$CQ$4&amp;",",""),IF($DC366=Довідники!$N$3,$CX$4&amp;",",""),IF($DJ366=Довідники!$N$3,$DE$4&amp;",",""))</f>
        <v/>
      </c>
      <c r="J366" s="538"/>
      <c r="K366" s="538"/>
      <c r="L366" s="538">
        <f t="shared" ca="1" si="253"/>
        <v>0</v>
      </c>
      <c r="M366" s="539">
        <f t="shared" ca="1" si="254"/>
        <v>0</v>
      </c>
      <c r="N366" s="539">
        <f t="shared" ca="1" si="255"/>
        <v>0</v>
      </c>
      <c r="O366" s="540">
        <f t="shared" ca="1" si="256"/>
        <v>0</v>
      </c>
      <c r="P366" s="541" t="str">
        <f t="shared" si="257"/>
        <v/>
      </c>
      <c r="Q366" s="542" t="str">
        <f>IF(IF(TRIM(P366)="",FALSE,OR($P366&lt;Довідники!$J$8,$P366&gt;Довідники!$K$8)),"!","")</f>
        <v/>
      </c>
      <c r="R366" s="172"/>
      <c r="S366" s="169"/>
      <c r="T366" s="169"/>
      <c r="U366" s="549">
        <f t="shared" si="229"/>
        <v>0</v>
      </c>
      <c r="V366" s="539"/>
      <c r="W366" s="175"/>
      <c r="X366" s="176"/>
      <c r="Y366" s="172"/>
      <c r="Z366" s="169"/>
      <c r="AA366" s="169"/>
      <c r="AB366" s="549">
        <f t="shared" si="230"/>
        <v>0</v>
      </c>
      <c r="AC366" s="539"/>
      <c r="AD366" s="175"/>
      <c r="AE366" s="176"/>
      <c r="AF366" s="172"/>
      <c r="AG366" s="169"/>
      <c r="AH366" s="169"/>
      <c r="AI366" s="549">
        <f t="shared" si="231"/>
        <v>0</v>
      </c>
      <c r="AJ366" s="539"/>
      <c r="AK366" s="175"/>
      <c r="AL366" s="176"/>
      <c r="AM366" s="172"/>
      <c r="AN366" s="169"/>
      <c r="AO366" s="169"/>
      <c r="AP366" s="549">
        <f t="shared" si="232"/>
        <v>0</v>
      </c>
      <c r="AQ366" s="539"/>
      <c r="AR366" s="175"/>
      <c r="AS366" s="176"/>
      <c r="AT366" s="172"/>
      <c r="AU366" s="169"/>
      <c r="AV366" s="169"/>
      <c r="AW366" s="549">
        <f t="shared" si="233"/>
        <v>0</v>
      </c>
      <c r="AX366" s="539"/>
      <c r="AY366" s="175"/>
      <c r="AZ366" s="176"/>
      <c r="BA366" s="172"/>
      <c r="BB366" s="169"/>
      <c r="BC366" s="169"/>
      <c r="BD366" s="549">
        <f t="shared" si="234"/>
        <v>0</v>
      </c>
      <c r="BE366" s="539"/>
      <c r="BF366" s="175"/>
      <c r="BG366" s="176"/>
      <c r="BH366" s="172"/>
      <c r="BI366" s="169"/>
      <c r="BJ366" s="169"/>
      <c r="BK366" s="549">
        <f t="shared" si="235"/>
        <v>0</v>
      </c>
      <c r="BL366" s="539"/>
      <c r="BM366" s="175"/>
      <c r="BN366" s="176"/>
      <c r="BO366" s="172"/>
      <c r="BP366" s="169"/>
      <c r="BQ366" s="169"/>
      <c r="BR366" s="549">
        <f t="shared" si="236"/>
        <v>0</v>
      </c>
      <c r="BS366" s="539"/>
      <c r="BT366" s="175"/>
      <c r="BU366" s="176"/>
      <c r="BV366" s="172"/>
      <c r="BW366" s="169"/>
      <c r="BX366" s="169"/>
      <c r="BY366" s="549">
        <f t="shared" si="237"/>
        <v>0</v>
      </c>
      <c r="BZ366" s="539"/>
      <c r="CA366" s="175"/>
      <c r="CB366" s="176"/>
      <c r="CC366" s="172"/>
      <c r="CD366" s="169"/>
      <c r="CE366" s="169"/>
      <c r="CF366" s="549">
        <f t="shared" si="238"/>
        <v>0</v>
      </c>
      <c r="CG366" s="539"/>
      <c r="CH366" s="175"/>
      <c r="CI366" s="176"/>
      <c r="CJ366" s="172"/>
      <c r="CK366" s="169"/>
      <c r="CL366" s="169"/>
      <c r="CM366" s="549">
        <f t="shared" si="239"/>
        <v>0</v>
      </c>
      <c r="CN366" s="539"/>
      <c r="CO366" s="175"/>
      <c r="CP366" s="176"/>
      <c r="CQ366" s="172"/>
      <c r="CR366" s="169"/>
      <c r="CS366" s="169"/>
      <c r="CT366" s="549">
        <f t="shared" si="240"/>
        <v>0</v>
      </c>
      <c r="CU366" s="539"/>
      <c r="CV366" s="175"/>
      <c r="CW366" s="176"/>
      <c r="CX366" s="361"/>
      <c r="CY366" s="108"/>
      <c r="CZ366" s="108"/>
      <c r="DA366" s="549">
        <f t="shared" si="241"/>
        <v>0</v>
      </c>
      <c r="DB366" s="539"/>
      <c r="DC366" s="439"/>
      <c r="DD366" s="439"/>
      <c r="DE366" s="108"/>
      <c r="DF366" s="108"/>
      <c r="DG366" s="108"/>
      <c r="DH366" s="549">
        <f t="shared" si="242"/>
        <v>0</v>
      </c>
      <c r="DI366" s="539"/>
      <c r="DJ366" s="439"/>
      <c r="DK366" s="440"/>
      <c r="DL366" s="555">
        <f t="shared" ca="1" si="261"/>
        <v>0</v>
      </c>
      <c r="DM366" s="539">
        <f>DN366*Довідники!$H$2</f>
        <v>0</v>
      </c>
      <c r="DN366" s="549">
        <f t="shared" si="244"/>
        <v>0</v>
      </c>
      <c r="DO366" s="541" t="str">
        <f t="shared" si="243"/>
        <v xml:space="preserve"> </v>
      </c>
      <c r="DP366" s="556" t="str">
        <f>IF(OR(DO366&lt;Довідники!$J$3, DO366&gt;Довідники!$K$3), "!", "")</f>
        <v>!</v>
      </c>
      <c r="DQ366" s="557"/>
      <c r="DR366" s="558" t="str">
        <f t="shared" si="245"/>
        <v/>
      </c>
      <c r="DS366" s="528"/>
      <c r="DT366" s="555"/>
      <c r="DU366" s="539"/>
      <c r="DV366" s="539"/>
      <c r="DW366" s="540"/>
      <c r="DX366" s="557"/>
      <c r="DY366" s="568"/>
      <c r="DZ366" s="569"/>
      <c r="EA366" s="570"/>
      <c r="EB366" s="179"/>
      <c r="EC366" s="452"/>
      <c r="ED366" s="219" t="e">
        <f t="shared" ca="1" si="246"/>
        <v>#NAME?</v>
      </c>
      <c r="EE366" s="219" t="e">
        <f t="shared" ca="1" si="247"/>
        <v>#NAME?</v>
      </c>
      <c r="EF366" s="219" t="e">
        <f t="shared" ca="1" si="248"/>
        <v>#NAME?</v>
      </c>
      <c r="EG366" s="219" t="e">
        <f t="shared" ca="1" si="249"/>
        <v>#NAME?</v>
      </c>
      <c r="EH366" s="219" t="e">
        <f t="shared" ca="1" si="250"/>
        <v>#NAME?</v>
      </c>
      <c r="EI366" s="219" t="e">
        <f t="shared" ca="1" si="251"/>
        <v>#NAME?</v>
      </c>
      <c r="EJ366" s="219" t="e">
        <f t="shared" ca="1" si="252"/>
        <v>#NAME?</v>
      </c>
      <c r="EL366" s="91" t="str">
        <f t="shared" ca="1" si="227"/>
        <v/>
      </c>
      <c r="EM366" s="91" t="str">
        <f t="shared" si="258"/>
        <v/>
      </c>
      <c r="EN366" s="91" t="str" cm="1">
        <f t="array" ref="EN366">IF(OR(SUM(ISTEXT(R366:T366)*1,ISNUMBER(W366:X366)*1)&gt;0,SUM(ISTEXT(Y366:AA366)*1,ISNUMBER(AD366:AE366)*1)&gt;0,SUM(ISTEXT(AF366:AH366)*1,ISNUMBER(AK366:AL366)*1)&gt;0,SUM(ISTEXT(AM366:AO366)*1,ISNUMBER(AR366:AS366)*1)&gt;0,SUM(ISTEXT(AT366:AV366)*1,ISNUMBER(AY366:AZ366)*1)&gt;0,SUM(ISTEXT(BA366:BC366)*1,ISNUMBER(BF366:BG366)*1)&gt;0,SUM(ISTEXT(BH366:BJ366)*1,ISNUMBER(BM366:BN366)*1)&gt;0,SUM(ISTEXT(BO366:BQ366)*1,ISNUMBER(BT366:BU366)*1)&gt;0,SUM(ISTEXT(BV366:BX366)*1,ISNUMBER(CA366:CB366)*1)&gt;0,SUM(ISTEXT(CC366:CE366)*1,ISNUMBER(CH366:CI366)*1)&gt;0,SUM(ISTEXT(CJ366:CL366)*1,ISNUMBER(CO366:CP366)*1)&gt;0,SUM(ISTEXT(CQ366:CS366)*1,ISNUMBER(CV366:CW366)*1)&gt;0),"!","")</f>
        <v/>
      </c>
      <c r="EO366" s="91" t="e">
        <f t="shared" ca="1" si="259"/>
        <v>#NAME?</v>
      </c>
      <c r="EP366" s="74" t="e">
        <f t="shared" ca="1" si="260"/>
        <v>#NAME?</v>
      </c>
    </row>
    <row r="367" spans="1:146" s="3" customFormat="1" x14ac:dyDescent="0.2">
      <c r="A367" s="528" t="e">
        <f ca="1">IF(AND(TRIM($B367&lt;&gt;""),$E367&lt;&gt;"",$EP367=""),MAX($A$318:A366)+1,"")</f>
        <v>#NAME?</v>
      </c>
      <c r="B367" s="312"/>
      <c r="C367" s="531" t="str">
        <f>IF(ISBLANK(D367)=FALSE,VLOOKUP(D367,Довідники!$B$2:$C$45,2,FALSE),"")</f>
        <v/>
      </c>
      <c r="D367" s="410"/>
      <c r="E367" s="313"/>
      <c r="F367" s="538" t="str">
        <f>_xlfn.CONCAT(IF($X367=Довідники!$E$4,$R$4&amp;",",""),IF($AE367=Довідники!$E$4,$Y$4&amp;",",""),IF($AL367=Довідники!$E$4,$AF$4&amp;",",""),IF($AS367=Довідники!$E$4,$AM$4&amp;",",""),IF($AZ367=Довідники!$E$4,$AT$4&amp;",",""),IF($BG367=Довідники!$E$4,$BA$4&amp;",",""),IF($BN367=Довідники!$E$4,$BH$4&amp;",",""),IF($BU367=Довідники!$E$4,$BO$4&amp;",",""),IF($CB367=Довідники!$E$4,$BV$4&amp;",",""),IF($CI367=Довідники!$E$4,$CC$4&amp;",",""),IF($CP367=Довідники!$E$4,$CJ$4&amp;",",""),IF($CW367=Довідники!$E$4,$CQ$4&amp;",",""),IF($DD367=Довідники!$E$4,$CX$4&amp;",",""),IF($DK367=Довідники!$E$4,$DE$4&amp;",",""))</f>
        <v/>
      </c>
      <c r="G367" s="538" t="str">
        <f>_xlfn.CONCAT(IF($X367=Довідники!$E$3,$R$4&amp;",",""),IF($X367=Довідники!$E$5,$R$4&amp;"*,",""),IF($AE367=Довідники!$E$3,$Y$4&amp;",",""),IF($AE367=Довідники!$E$5,$Y$4&amp;"*,",""),IF($AL367=Довідники!$E$3,$AF$4&amp;",",""),IF($AL367=Довідники!$E$5,$AF$4&amp;"*,",""),IF($AS367=Довідники!$E$3,$AM$4&amp;",",""),IF($AS367=Довідники!$E$5,$AM$4&amp;"*,",""),IF($AZ367=Довідники!$E$3,$AT$4&amp;",",""),IF($AZ367=Довідники!$E$5,$AT$4&amp;"*,",""),IF($BG367=Довідники!$E$3,$BA$4&amp;",",""),IF($BG367=Довідники!$E$5,$BA$4&amp;"*,",""),IF($BN367=Довідники!$E$3,$BH$4&amp;",",""),IF($BN367=Довідники!$E$5,$BH$4&amp;"*,",""),IF($BU367=Довідники!$E$3,$BO$4&amp;",",""),IF($BU367=Довідники!$E$5,$BO$4&amp;"*,",""),IF($CB367=Довідники!$E$3,$BV$4&amp;",",""),IF($CB367=Довідники!$E$5,$BV$4&amp;"*,",""),IF($CI367=Довідники!$E$3,$CC$4&amp;",",""),IF($CI367=Довідники!$E$5,$CC$4&amp;"*,",""),IF($CP367=Довідники!$E$3,$CJ$4&amp;",",""),IF($CP367=Довідники!$E$5,$CJ$4&amp;"*,",""),IF($CW367=Довідники!$E$3,$CQ$4&amp;",",""),IF($CW367=Довідники!$E$5,$CQ$4&amp;"*,",""),IF($DD367=Довідники!$E$3,$CX$4&amp;",",""),IF($DD367=Довідники!$E$5,$CX$4&amp;"*,",""),IF($DK367=Довідники!$E$3,$DE$4&amp;",",""),IF($DK367=Довідники!$E$5,$DE$4&amp;"*,",""))</f>
        <v/>
      </c>
      <c r="H367" s="538" t="str">
        <f>_xlfn.CONCAT(IF($W367=Довідники!$N$4,$R$4&amp;",",""),IF($AD367=Довідники!$N$4,$Y$4&amp;",",""),IF($AK367=Довідники!$N$4,$AF$4&amp;",",""),IF($AR367=Довідники!$N$4,$AM$4&amp;",",""),IF($AY367=Довідники!$N$4,$AT$4&amp;",",""),IF($BF367=Довідники!$N$4,$BA$4&amp;",",""),IF($BM367=Довідники!$N$4,$BH$4&amp;",",""),IF($BT367=Довідники!$N$4,$BO$4&amp;",",""),IF($CA367=Довідники!$N$4,$BV$4&amp;",",""),IF($CH367=Довідники!$N$4,$CC$4&amp;",",""),IF($CO367=Довідники!$N$4,$CJ$4&amp;",",""),IF($CV367=Довідники!$N$4,$CQ$4&amp;",",""),IF($DC367=Довідники!$N$4,$CX$4&amp;",",""),IF($DJ367=Довідники!$N$4,$DE$4&amp;",",""))</f>
        <v/>
      </c>
      <c r="I367" s="538" t="str">
        <f>_xlfn.CONCAT(IF($W367=Довідники!$N$3,$R$4&amp;",",""),IF($AD367=Довідники!$N$3,$Y$4&amp;",",""),IF($AK367=Довідники!$N$3,$AF$4&amp;",",""),IF($AR367=Довідники!$N$3,$AM$4&amp;",",""),IF($AY367=Довідники!$N$3,$AT$4&amp;",",""),IF($BF367=Довідники!$N$3,$BA$4&amp;",",""),IF($BM367=Довідники!$N$3,$BH$4&amp;",",""),IF($BT367=Довідники!$N$3,$BO$4&amp;",",""),IF($CA367=Довідники!$N$3,$BV$4&amp;",",""),IF($CH367=Довідники!$N$3,$CC$4&amp;",",""),IF($CO367=Довідники!$N$3,$CJ$4&amp;",",""),IF($CV367=Довідники!$N$3,$CQ$4&amp;",",""),IF($DC367=Довідники!$N$3,$CX$4&amp;",",""),IF($DJ367=Довідники!$N$3,$DE$4&amp;",",""))</f>
        <v/>
      </c>
      <c r="J367" s="538"/>
      <c r="K367" s="538"/>
      <c r="L367" s="538">
        <f t="shared" ca="1" si="253"/>
        <v>0</v>
      </c>
      <c r="M367" s="539">
        <f t="shared" ca="1" si="254"/>
        <v>0</v>
      </c>
      <c r="N367" s="539">
        <f t="shared" ca="1" si="255"/>
        <v>0</v>
      </c>
      <c r="O367" s="540">
        <f t="shared" ca="1" si="256"/>
        <v>0</v>
      </c>
      <c r="P367" s="541" t="str">
        <f t="shared" si="257"/>
        <v/>
      </c>
      <c r="Q367" s="542" t="str">
        <f>IF(IF(TRIM(P367)="",FALSE,OR($P367&lt;Довідники!$J$8,$P367&gt;Довідники!$K$8)),"!","")</f>
        <v/>
      </c>
      <c r="R367" s="172"/>
      <c r="S367" s="169"/>
      <c r="T367" s="169"/>
      <c r="U367" s="549">
        <f t="shared" ref="U367:U416" si="262">SUM(R367:T367)</f>
        <v>0</v>
      </c>
      <c r="V367" s="539"/>
      <c r="W367" s="175"/>
      <c r="X367" s="176"/>
      <c r="Y367" s="172"/>
      <c r="Z367" s="169"/>
      <c r="AA367" s="169"/>
      <c r="AB367" s="549">
        <f t="shared" ref="AB367:AB416" si="263">SUM(Y367:AA367)</f>
        <v>0</v>
      </c>
      <c r="AC367" s="539"/>
      <c r="AD367" s="175"/>
      <c r="AE367" s="176"/>
      <c r="AF367" s="172"/>
      <c r="AG367" s="169"/>
      <c r="AH367" s="169"/>
      <c r="AI367" s="549">
        <f t="shared" ref="AI367:AI416" si="264">SUM(AF367:AH367)</f>
        <v>0</v>
      </c>
      <c r="AJ367" s="539"/>
      <c r="AK367" s="175"/>
      <c r="AL367" s="176"/>
      <c r="AM367" s="172"/>
      <c r="AN367" s="169"/>
      <c r="AO367" s="169"/>
      <c r="AP367" s="549">
        <f t="shared" ref="AP367:AP416" si="265">SUM(AM367:AO367)</f>
        <v>0</v>
      </c>
      <c r="AQ367" s="539"/>
      <c r="AR367" s="175"/>
      <c r="AS367" s="176"/>
      <c r="AT367" s="172"/>
      <c r="AU367" s="169"/>
      <c r="AV367" s="169"/>
      <c r="AW367" s="549">
        <f t="shared" ref="AW367:AW416" si="266">SUM(AT367:AV367)</f>
        <v>0</v>
      </c>
      <c r="AX367" s="539"/>
      <c r="AY367" s="175"/>
      <c r="AZ367" s="176"/>
      <c r="BA367" s="172"/>
      <c r="BB367" s="169"/>
      <c r="BC367" s="169"/>
      <c r="BD367" s="549">
        <f t="shared" ref="BD367:BD416" si="267">SUM(BA367:BC367)</f>
        <v>0</v>
      </c>
      <c r="BE367" s="539"/>
      <c r="BF367" s="175"/>
      <c r="BG367" s="176"/>
      <c r="BH367" s="172"/>
      <c r="BI367" s="169"/>
      <c r="BJ367" s="169"/>
      <c r="BK367" s="549">
        <f t="shared" ref="BK367:BK416" si="268">SUM(BH367:BJ367)</f>
        <v>0</v>
      </c>
      <c r="BL367" s="539"/>
      <c r="BM367" s="175"/>
      <c r="BN367" s="176"/>
      <c r="BO367" s="172"/>
      <c r="BP367" s="169"/>
      <c r="BQ367" s="169"/>
      <c r="BR367" s="549">
        <f t="shared" ref="BR367:BR416" si="269">SUM(BO367:BQ367)</f>
        <v>0</v>
      </c>
      <c r="BS367" s="539"/>
      <c r="BT367" s="175"/>
      <c r="BU367" s="176"/>
      <c r="BV367" s="172"/>
      <c r="BW367" s="169"/>
      <c r="BX367" s="169"/>
      <c r="BY367" s="549">
        <f t="shared" ref="BY367:BY416" si="270">SUM(BV367:BX367)</f>
        <v>0</v>
      </c>
      <c r="BZ367" s="539"/>
      <c r="CA367" s="175"/>
      <c r="CB367" s="176"/>
      <c r="CC367" s="172"/>
      <c r="CD367" s="169"/>
      <c r="CE367" s="169"/>
      <c r="CF367" s="549">
        <f t="shared" ref="CF367:CF416" si="271">SUM(CC367:CE367)</f>
        <v>0</v>
      </c>
      <c r="CG367" s="539"/>
      <c r="CH367" s="175"/>
      <c r="CI367" s="176"/>
      <c r="CJ367" s="172"/>
      <c r="CK367" s="169"/>
      <c r="CL367" s="169"/>
      <c r="CM367" s="549">
        <f t="shared" ref="CM367:CM416" si="272">SUM(CJ367:CL367)</f>
        <v>0</v>
      </c>
      <c r="CN367" s="539"/>
      <c r="CO367" s="175"/>
      <c r="CP367" s="176"/>
      <c r="CQ367" s="172"/>
      <c r="CR367" s="169"/>
      <c r="CS367" s="169"/>
      <c r="CT367" s="549">
        <f t="shared" ref="CT367:CT416" si="273">SUM(CQ367:CS367)</f>
        <v>0</v>
      </c>
      <c r="CU367" s="539"/>
      <c r="CV367" s="175"/>
      <c r="CW367" s="176"/>
      <c r="CX367" s="361"/>
      <c r="CY367" s="108"/>
      <c r="CZ367" s="108"/>
      <c r="DA367" s="549">
        <f t="shared" ref="DA367:DA416" si="274">SUM(CX367:CZ367)</f>
        <v>0</v>
      </c>
      <c r="DB367" s="539"/>
      <c r="DC367" s="439"/>
      <c r="DD367" s="439"/>
      <c r="DE367" s="108"/>
      <c r="DF367" s="108"/>
      <c r="DG367" s="108"/>
      <c r="DH367" s="549">
        <f t="shared" ref="DH367:DH416" si="275">SUM(DE367:DG367)</f>
        <v>0</v>
      </c>
      <c r="DI367" s="539"/>
      <c r="DJ367" s="439"/>
      <c r="DK367" s="440"/>
      <c r="DL367" s="555">
        <f t="shared" ca="1" si="261"/>
        <v>0</v>
      </c>
      <c r="DM367" s="539">
        <f>DN367*Довідники!$H$2</f>
        <v>0</v>
      </c>
      <c r="DN367" s="549">
        <f t="shared" ref="DN367:DN416" si="276">E367-DQ367</f>
        <v>0</v>
      </c>
      <c r="DO367" s="541" t="str">
        <f t="shared" ref="DO367:DO416" si="277">IF(DM367&lt;&gt;0,DL367/DM367," ")</f>
        <v xml:space="preserve"> </v>
      </c>
      <c r="DP367" s="556" t="str">
        <f>IF(OR(DO367&lt;Довідники!$J$3, DO367&gt;Довідники!$K$3), "!", "")</f>
        <v>!</v>
      </c>
      <c r="DQ367" s="557"/>
      <c r="DR367" s="558" t="str">
        <f t="shared" ref="DR367:DR416" si="278">IF(AND(E367&lt;&gt;0,DQ367=E367), "+", "")</f>
        <v/>
      </c>
      <c r="DS367" s="528"/>
      <c r="DT367" s="555"/>
      <c r="DU367" s="539"/>
      <c r="DV367" s="539"/>
      <c r="DW367" s="540"/>
      <c r="DX367" s="557"/>
      <c r="DY367" s="568"/>
      <c r="DZ367" s="569"/>
      <c r="EA367" s="570"/>
      <c r="EB367" s="179"/>
      <c r="EC367" s="452"/>
      <c r="ED367" s="219" t="e">
        <f t="shared" ca="1" si="246"/>
        <v>#NAME?</v>
      </c>
      <c r="EE367" s="219" t="e">
        <f t="shared" ca="1" si="247"/>
        <v>#NAME?</v>
      </c>
      <c r="EF367" s="219" t="e">
        <f t="shared" ca="1" si="248"/>
        <v>#NAME?</v>
      </c>
      <c r="EG367" s="219" t="e">
        <f t="shared" ca="1" si="249"/>
        <v>#NAME?</v>
      </c>
      <c r="EH367" s="219" t="e">
        <f t="shared" ca="1" si="250"/>
        <v>#NAME?</v>
      </c>
      <c r="EI367" s="219" t="e">
        <f t="shared" ca="1" si="251"/>
        <v>#NAME?</v>
      </c>
      <c r="EJ367" s="219" t="e">
        <f t="shared" ca="1" si="252"/>
        <v>#NAME?</v>
      </c>
      <c r="EK367" s="74"/>
      <c r="EL367" s="91" t="str">
        <f t="shared" ref="EL367:EL417" ca="1" si="279">IF(OR(AND(E367&lt;&gt;0,H367="",I367="",L367=0),AND(OR(TRIM(B367)="",E367=0),OR(F367&lt;&gt;"",G367&lt;&gt;"",H367&lt;&gt;"",I367&lt;&gt;"",SUM(U367,AB367,AI367,AP367,AW367,BD367,BK367,BR367,BY367,CF367,CM367,CT367)&gt;0)),J367&gt;0,K367&lt;&gt;"",ISNA(C367)), "!", "")</f>
        <v/>
      </c>
      <c r="EM367" s="91" t="str">
        <f t="shared" si="258"/>
        <v/>
      </c>
      <c r="EN367" s="91" t="str" cm="1">
        <f t="array" ref="EN367">IF(OR(SUM(ISTEXT(R367:T367)*1,ISNUMBER(W367:X367)*1)&gt;0,SUM(ISTEXT(Y367:AA367)*1,ISNUMBER(AD367:AE367)*1)&gt;0,SUM(ISTEXT(AF367:AH367)*1,ISNUMBER(AK367:AL367)*1)&gt;0,SUM(ISTEXT(AM367:AO367)*1,ISNUMBER(AR367:AS367)*1)&gt;0,SUM(ISTEXT(AT367:AV367)*1,ISNUMBER(AY367:AZ367)*1)&gt;0,SUM(ISTEXT(BA367:BC367)*1,ISNUMBER(BF367:BG367)*1)&gt;0,SUM(ISTEXT(BH367:BJ367)*1,ISNUMBER(BM367:BN367)*1)&gt;0,SUM(ISTEXT(BO367:BQ367)*1,ISNUMBER(BT367:BU367)*1)&gt;0,SUM(ISTEXT(BV367:BX367)*1,ISNUMBER(CA367:CB367)*1)&gt;0,SUM(ISTEXT(CC367:CE367)*1,ISNUMBER(CH367:CI367)*1)&gt;0,SUM(ISTEXT(CJ367:CL367)*1,ISNUMBER(CO367:CP367)*1)&gt;0,SUM(ISTEXT(CQ367:CS367)*1,ISNUMBER(CV367:CW367)*1)&gt;0),"!","")</f>
        <v/>
      </c>
      <c r="EO367" s="91" t="e">
        <f t="shared" ca="1" si="259"/>
        <v>#NAME?</v>
      </c>
      <c r="EP367" s="74" t="e">
        <f t="shared" ca="1" si="260"/>
        <v>#NAME?</v>
      </c>
    </row>
    <row r="368" spans="1:146" s="3" customFormat="1" x14ac:dyDescent="0.2">
      <c r="A368" s="528" t="e">
        <f ca="1">IF(AND(TRIM($B368&lt;&gt;""),$E368&lt;&gt;"",$EP368=""),MAX($A$318:A367)+1,"")</f>
        <v>#NAME?</v>
      </c>
      <c r="B368" s="312"/>
      <c r="C368" s="531" t="str">
        <f>IF(ISBLANK(D368)=FALSE,VLOOKUP(D368,Довідники!$B$2:$C$45,2,FALSE),"")</f>
        <v/>
      </c>
      <c r="D368" s="410"/>
      <c r="E368" s="313"/>
      <c r="F368" s="538" t="str">
        <f>_xlfn.CONCAT(IF($X368=Довідники!$E$4,$R$4&amp;",",""),IF($AE368=Довідники!$E$4,$Y$4&amp;",",""),IF($AL368=Довідники!$E$4,$AF$4&amp;",",""),IF($AS368=Довідники!$E$4,$AM$4&amp;",",""),IF($AZ368=Довідники!$E$4,$AT$4&amp;",",""),IF($BG368=Довідники!$E$4,$BA$4&amp;",",""),IF($BN368=Довідники!$E$4,$BH$4&amp;",",""),IF($BU368=Довідники!$E$4,$BO$4&amp;",",""),IF($CB368=Довідники!$E$4,$BV$4&amp;",",""),IF($CI368=Довідники!$E$4,$CC$4&amp;",",""),IF($CP368=Довідники!$E$4,$CJ$4&amp;",",""),IF($CW368=Довідники!$E$4,$CQ$4&amp;",",""),IF($DD368=Довідники!$E$4,$CX$4&amp;",",""),IF($DK368=Довідники!$E$4,$DE$4&amp;",",""))</f>
        <v/>
      </c>
      <c r="G368" s="538" t="str">
        <f>_xlfn.CONCAT(IF($X368=Довідники!$E$3,$R$4&amp;",",""),IF($X368=Довідники!$E$5,$R$4&amp;"*,",""),IF($AE368=Довідники!$E$3,$Y$4&amp;",",""),IF($AE368=Довідники!$E$5,$Y$4&amp;"*,",""),IF($AL368=Довідники!$E$3,$AF$4&amp;",",""),IF($AL368=Довідники!$E$5,$AF$4&amp;"*,",""),IF($AS368=Довідники!$E$3,$AM$4&amp;",",""),IF($AS368=Довідники!$E$5,$AM$4&amp;"*,",""),IF($AZ368=Довідники!$E$3,$AT$4&amp;",",""),IF($AZ368=Довідники!$E$5,$AT$4&amp;"*,",""),IF($BG368=Довідники!$E$3,$BA$4&amp;",",""),IF($BG368=Довідники!$E$5,$BA$4&amp;"*,",""),IF($BN368=Довідники!$E$3,$BH$4&amp;",",""),IF($BN368=Довідники!$E$5,$BH$4&amp;"*,",""),IF($BU368=Довідники!$E$3,$BO$4&amp;",",""),IF($BU368=Довідники!$E$5,$BO$4&amp;"*,",""),IF($CB368=Довідники!$E$3,$BV$4&amp;",",""),IF($CB368=Довідники!$E$5,$BV$4&amp;"*,",""),IF($CI368=Довідники!$E$3,$CC$4&amp;",",""),IF($CI368=Довідники!$E$5,$CC$4&amp;"*,",""),IF($CP368=Довідники!$E$3,$CJ$4&amp;",",""),IF($CP368=Довідники!$E$5,$CJ$4&amp;"*,",""),IF($CW368=Довідники!$E$3,$CQ$4&amp;",",""),IF($CW368=Довідники!$E$5,$CQ$4&amp;"*,",""),IF($DD368=Довідники!$E$3,$CX$4&amp;",",""),IF($DD368=Довідники!$E$5,$CX$4&amp;"*,",""),IF($DK368=Довідники!$E$3,$DE$4&amp;",",""),IF($DK368=Довідники!$E$5,$DE$4&amp;"*,",""))</f>
        <v/>
      </c>
      <c r="H368" s="538" t="str">
        <f>_xlfn.CONCAT(IF($W368=Довідники!$N$4,$R$4&amp;",",""),IF($AD368=Довідники!$N$4,$Y$4&amp;",",""),IF($AK368=Довідники!$N$4,$AF$4&amp;",",""),IF($AR368=Довідники!$N$4,$AM$4&amp;",",""),IF($AY368=Довідники!$N$4,$AT$4&amp;",",""),IF($BF368=Довідники!$N$4,$BA$4&amp;",",""),IF($BM368=Довідники!$N$4,$BH$4&amp;",",""),IF($BT368=Довідники!$N$4,$BO$4&amp;",",""),IF($CA368=Довідники!$N$4,$BV$4&amp;",",""),IF($CH368=Довідники!$N$4,$CC$4&amp;",",""),IF($CO368=Довідники!$N$4,$CJ$4&amp;",",""),IF($CV368=Довідники!$N$4,$CQ$4&amp;",",""),IF($DC368=Довідники!$N$4,$CX$4&amp;",",""),IF($DJ368=Довідники!$N$4,$DE$4&amp;",",""))</f>
        <v/>
      </c>
      <c r="I368" s="538" t="str">
        <f>_xlfn.CONCAT(IF($W368=Довідники!$N$3,$R$4&amp;",",""),IF($AD368=Довідники!$N$3,$Y$4&amp;",",""),IF($AK368=Довідники!$N$3,$AF$4&amp;",",""),IF($AR368=Довідники!$N$3,$AM$4&amp;",",""),IF($AY368=Довідники!$N$3,$AT$4&amp;",",""),IF($BF368=Довідники!$N$3,$BA$4&amp;",",""),IF($BM368=Довідники!$N$3,$BH$4&amp;",",""),IF($BT368=Довідники!$N$3,$BO$4&amp;",",""),IF($CA368=Довідники!$N$3,$BV$4&amp;",",""),IF($CH368=Довідники!$N$3,$CC$4&amp;",",""),IF($CO368=Довідники!$N$3,$CJ$4&amp;",",""),IF($CV368=Довідники!$N$3,$CQ$4&amp;",",""),IF($DC368=Довідники!$N$3,$CX$4&amp;",",""),IF($DJ368=Довідники!$N$3,$DE$4&amp;",",""))</f>
        <v/>
      </c>
      <c r="J368" s="538"/>
      <c r="K368" s="538"/>
      <c r="L368" s="538">
        <f t="shared" ca="1" si="253"/>
        <v>0</v>
      </c>
      <c r="M368" s="539">
        <f t="shared" ca="1" si="254"/>
        <v>0</v>
      </c>
      <c r="N368" s="539">
        <f t="shared" ca="1" si="255"/>
        <v>0</v>
      </c>
      <c r="O368" s="540">
        <f t="shared" ca="1" si="256"/>
        <v>0</v>
      </c>
      <c r="P368" s="541" t="str">
        <f t="shared" si="257"/>
        <v/>
      </c>
      <c r="Q368" s="542" t="str">
        <f>IF(IF(TRIM(P368)="",FALSE,OR($P368&lt;Довідники!$J$8,$P368&gt;Довідники!$K$8)),"!","")</f>
        <v/>
      </c>
      <c r="R368" s="172"/>
      <c r="S368" s="169"/>
      <c r="T368" s="169"/>
      <c r="U368" s="549">
        <f t="shared" si="262"/>
        <v>0</v>
      </c>
      <c r="V368" s="539"/>
      <c r="W368" s="175"/>
      <c r="X368" s="176"/>
      <c r="Y368" s="172"/>
      <c r="Z368" s="169"/>
      <c r="AA368" s="169"/>
      <c r="AB368" s="549">
        <f t="shared" si="263"/>
        <v>0</v>
      </c>
      <c r="AC368" s="539"/>
      <c r="AD368" s="175"/>
      <c r="AE368" s="176"/>
      <c r="AF368" s="172"/>
      <c r="AG368" s="169"/>
      <c r="AH368" s="169"/>
      <c r="AI368" s="549">
        <f t="shared" si="264"/>
        <v>0</v>
      </c>
      <c r="AJ368" s="539"/>
      <c r="AK368" s="175"/>
      <c r="AL368" s="176"/>
      <c r="AM368" s="172"/>
      <c r="AN368" s="169"/>
      <c r="AO368" s="169"/>
      <c r="AP368" s="549">
        <f t="shared" si="265"/>
        <v>0</v>
      </c>
      <c r="AQ368" s="539"/>
      <c r="AR368" s="175"/>
      <c r="AS368" s="176"/>
      <c r="AT368" s="172"/>
      <c r="AU368" s="169"/>
      <c r="AV368" s="169"/>
      <c r="AW368" s="549">
        <f t="shared" si="266"/>
        <v>0</v>
      </c>
      <c r="AX368" s="539"/>
      <c r="AY368" s="175"/>
      <c r="AZ368" s="176"/>
      <c r="BA368" s="172"/>
      <c r="BB368" s="169"/>
      <c r="BC368" s="169"/>
      <c r="BD368" s="549">
        <f t="shared" si="267"/>
        <v>0</v>
      </c>
      <c r="BE368" s="539"/>
      <c r="BF368" s="175"/>
      <c r="BG368" s="176"/>
      <c r="BH368" s="172"/>
      <c r="BI368" s="169"/>
      <c r="BJ368" s="169"/>
      <c r="BK368" s="549">
        <f t="shared" si="268"/>
        <v>0</v>
      </c>
      <c r="BL368" s="539"/>
      <c r="BM368" s="175"/>
      <c r="BN368" s="176"/>
      <c r="BO368" s="172"/>
      <c r="BP368" s="169"/>
      <c r="BQ368" s="169"/>
      <c r="BR368" s="549">
        <f t="shared" si="269"/>
        <v>0</v>
      </c>
      <c r="BS368" s="539"/>
      <c r="BT368" s="175"/>
      <c r="BU368" s="176"/>
      <c r="BV368" s="172"/>
      <c r="BW368" s="169"/>
      <c r="BX368" s="169"/>
      <c r="BY368" s="549">
        <f t="shared" si="270"/>
        <v>0</v>
      </c>
      <c r="BZ368" s="539"/>
      <c r="CA368" s="175"/>
      <c r="CB368" s="176"/>
      <c r="CC368" s="172"/>
      <c r="CD368" s="169"/>
      <c r="CE368" s="169"/>
      <c r="CF368" s="549">
        <f t="shared" si="271"/>
        <v>0</v>
      </c>
      <c r="CG368" s="539"/>
      <c r="CH368" s="175"/>
      <c r="CI368" s="176"/>
      <c r="CJ368" s="172"/>
      <c r="CK368" s="169"/>
      <c r="CL368" s="169"/>
      <c r="CM368" s="549">
        <f t="shared" si="272"/>
        <v>0</v>
      </c>
      <c r="CN368" s="539"/>
      <c r="CO368" s="175"/>
      <c r="CP368" s="176"/>
      <c r="CQ368" s="172"/>
      <c r="CR368" s="169"/>
      <c r="CS368" s="169"/>
      <c r="CT368" s="549">
        <f t="shared" si="273"/>
        <v>0</v>
      </c>
      <c r="CU368" s="539"/>
      <c r="CV368" s="175"/>
      <c r="CW368" s="176"/>
      <c r="CX368" s="361"/>
      <c r="CY368" s="108"/>
      <c r="CZ368" s="108"/>
      <c r="DA368" s="549">
        <f t="shared" si="274"/>
        <v>0</v>
      </c>
      <c r="DB368" s="539"/>
      <c r="DC368" s="439"/>
      <c r="DD368" s="439"/>
      <c r="DE368" s="108"/>
      <c r="DF368" s="108"/>
      <c r="DG368" s="108"/>
      <c r="DH368" s="549">
        <f t="shared" si="275"/>
        <v>0</v>
      </c>
      <c r="DI368" s="539"/>
      <c r="DJ368" s="439"/>
      <c r="DK368" s="440"/>
      <c r="DL368" s="555">
        <f t="shared" ca="1" si="261"/>
        <v>0</v>
      </c>
      <c r="DM368" s="539">
        <f>DN368*Довідники!$H$2</f>
        <v>0</v>
      </c>
      <c r="DN368" s="549">
        <f t="shared" si="276"/>
        <v>0</v>
      </c>
      <c r="DO368" s="541" t="str">
        <f t="shared" si="277"/>
        <v xml:space="preserve"> </v>
      </c>
      <c r="DP368" s="556" t="str">
        <f>IF(OR(DO368&lt;Довідники!$J$3, DO368&gt;Довідники!$K$3), "!", "")</f>
        <v>!</v>
      </c>
      <c r="DQ368" s="557"/>
      <c r="DR368" s="558" t="str">
        <f t="shared" si="278"/>
        <v/>
      </c>
      <c r="DS368" s="528"/>
      <c r="DT368" s="555"/>
      <c r="DU368" s="539"/>
      <c r="DV368" s="539"/>
      <c r="DW368" s="540"/>
      <c r="DX368" s="557"/>
      <c r="DY368" s="568"/>
      <c r="DZ368" s="569"/>
      <c r="EA368" s="570"/>
      <c r="EB368" s="179"/>
      <c r="EC368" s="452"/>
      <c r="ED368" s="219" t="e">
        <f t="shared" ca="1" si="246"/>
        <v>#NAME?</v>
      </c>
      <c r="EE368" s="219" t="e">
        <f t="shared" ca="1" si="247"/>
        <v>#NAME?</v>
      </c>
      <c r="EF368" s="219" t="e">
        <f t="shared" ca="1" si="248"/>
        <v>#NAME?</v>
      </c>
      <c r="EG368" s="219" t="e">
        <f t="shared" ca="1" si="249"/>
        <v>#NAME?</v>
      </c>
      <c r="EH368" s="219" t="e">
        <f t="shared" ca="1" si="250"/>
        <v>#NAME?</v>
      </c>
      <c r="EI368" s="219" t="e">
        <f t="shared" ca="1" si="251"/>
        <v>#NAME?</v>
      </c>
      <c r="EJ368" s="219" t="e">
        <f t="shared" ca="1" si="252"/>
        <v>#NAME?</v>
      </c>
      <c r="EK368" s="74"/>
      <c r="EL368" s="91" t="str">
        <f t="shared" ca="1" si="279"/>
        <v/>
      </c>
      <c r="EM368" s="91" t="str">
        <f t="shared" si="258"/>
        <v/>
      </c>
      <c r="EN368" s="91" t="str" cm="1">
        <f t="array" ref="EN368">IF(OR(SUM(ISTEXT(R368:T368)*1,ISNUMBER(W368:X368)*1)&gt;0,SUM(ISTEXT(Y368:AA368)*1,ISNUMBER(AD368:AE368)*1)&gt;0,SUM(ISTEXT(AF368:AH368)*1,ISNUMBER(AK368:AL368)*1)&gt;0,SUM(ISTEXT(AM368:AO368)*1,ISNUMBER(AR368:AS368)*1)&gt;0,SUM(ISTEXT(AT368:AV368)*1,ISNUMBER(AY368:AZ368)*1)&gt;0,SUM(ISTEXT(BA368:BC368)*1,ISNUMBER(BF368:BG368)*1)&gt;0,SUM(ISTEXT(BH368:BJ368)*1,ISNUMBER(BM368:BN368)*1)&gt;0,SUM(ISTEXT(BO368:BQ368)*1,ISNUMBER(BT368:BU368)*1)&gt;0,SUM(ISTEXT(BV368:BX368)*1,ISNUMBER(CA368:CB368)*1)&gt;0,SUM(ISTEXT(CC368:CE368)*1,ISNUMBER(CH368:CI368)*1)&gt;0,SUM(ISTEXT(CJ368:CL368)*1,ISNUMBER(CO368:CP368)*1)&gt;0,SUM(ISTEXT(CQ368:CS368)*1,ISNUMBER(CV368:CW368)*1)&gt;0),"!","")</f>
        <v/>
      </c>
      <c r="EO368" s="91" t="e">
        <f t="shared" ca="1" si="259"/>
        <v>#NAME?</v>
      </c>
      <c r="EP368" s="74" t="e">
        <f t="shared" ca="1" si="260"/>
        <v>#NAME?</v>
      </c>
    </row>
    <row r="369" spans="1:146" s="3" customFormat="1" x14ac:dyDescent="0.2">
      <c r="A369" s="528" t="e">
        <f ca="1">IF(AND(TRIM($B369&lt;&gt;""),$E369&lt;&gt;"",$EP369=""),MAX($A$318:A368)+1,"")</f>
        <v>#NAME?</v>
      </c>
      <c r="B369" s="312"/>
      <c r="C369" s="531" t="str">
        <f>IF(ISBLANK(D369)=FALSE,VLOOKUP(D369,Довідники!$B$2:$C$45,2,FALSE),"")</f>
        <v/>
      </c>
      <c r="D369" s="410"/>
      <c r="E369" s="313"/>
      <c r="F369" s="538" t="str">
        <f>_xlfn.CONCAT(IF($X369=Довідники!$E$4,$R$4&amp;",",""),IF($AE369=Довідники!$E$4,$Y$4&amp;",",""),IF($AL369=Довідники!$E$4,$AF$4&amp;",",""),IF($AS369=Довідники!$E$4,$AM$4&amp;",",""),IF($AZ369=Довідники!$E$4,$AT$4&amp;",",""),IF($BG369=Довідники!$E$4,$BA$4&amp;",",""),IF($BN369=Довідники!$E$4,$BH$4&amp;",",""),IF($BU369=Довідники!$E$4,$BO$4&amp;",",""),IF($CB369=Довідники!$E$4,$BV$4&amp;",",""),IF($CI369=Довідники!$E$4,$CC$4&amp;",",""),IF($CP369=Довідники!$E$4,$CJ$4&amp;",",""),IF($CW369=Довідники!$E$4,$CQ$4&amp;",",""),IF($DD369=Довідники!$E$4,$CX$4&amp;",",""),IF($DK369=Довідники!$E$4,$DE$4&amp;",",""))</f>
        <v/>
      </c>
      <c r="G369" s="538" t="str">
        <f>_xlfn.CONCAT(IF($X369=Довідники!$E$3,$R$4&amp;",",""),IF($X369=Довідники!$E$5,$R$4&amp;"*,",""),IF($AE369=Довідники!$E$3,$Y$4&amp;",",""),IF($AE369=Довідники!$E$5,$Y$4&amp;"*,",""),IF($AL369=Довідники!$E$3,$AF$4&amp;",",""),IF($AL369=Довідники!$E$5,$AF$4&amp;"*,",""),IF($AS369=Довідники!$E$3,$AM$4&amp;",",""),IF($AS369=Довідники!$E$5,$AM$4&amp;"*,",""),IF($AZ369=Довідники!$E$3,$AT$4&amp;",",""),IF($AZ369=Довідники!$E$5,$AT$4&amp;"*,",""),IF($BG369=Довідники!$E$3,$BA$4&amp;",",""),IF($BG369=Довідники!$E$5,$BA$4&amp;"*,",""),IF($BN369=Довідники!$E$3,$BH$4&amp;",",""),IF($BN369=Довідники!$E$5,$BH$4&amp;"*,",""),IF($BU369=Довідники!$E$3,$BO$4&amp;",",""),IF($BU369=Довідники!$E$5,$BO$4&amp;"*,",""),IF($CB369=Довідники!$E$3,$BV$4&amp;",",""),IF($CB369=Довідники!$E$5,$BV$4&amp;"*,",""),IF($CI369=Довідники!$E$3,$CC$4&amp;",",""),IF($CI369=Довідники!$E$5,$CC$4&amp;"*,",""),IF($CP369=Довідники!$E$3,$CJ$4&amp;",",""),IF($CP369=Довідники!$E$5,$CJ$4&amp;"*,",""),IF($CW369=Довідники!$E$3,$CQ$4&amp;",",""),IF($CW369=Довідники!$E$5,$CQ$4&amp;"*,",""),IF($DD369=Довідники!$E$3,$CX$4&amp;",",""),IF($DD369=Довідники!$E$5,$CX$4&amp;"*,",""),IF($DK369=Довідники!$E$3,$DE$4&amp;",",""),IF($DK369=Довідники!$E$5,$DE$4&amp;"*,",""))</f>
        <v/>
      </c>
      <c r="H369" s="538" t="str">
        <f>_xlfn.CONCAT(IF($W369=Довідники!$N$4,$R$4&amp;",",""),IF($AD369=Довідники!$N$4,$Y$4&amp;",",""),IF($AK369=Довідники!$N$4,$AF$4&amp;",",""),IF($AR369=Довідники!$N$4,$AM$4&amp;",",""),IF($AY369=Довідники!$N$4,$AT$4&amp;",",""),IF($BF369=Довідники!$N$4,$BA$4&amp;",",""),IF($BM369=Довідники!$N$4,$BH$4&amp;",",""),IF($BT369=Довідники!$N$4,$BO$4&amp;",",""),IF($CA369=Довідники!$N$4,$BV$4&amp;",",""),IF($CH369=Довідники!$N$4,$CC$4&amp;",",""),IF($CO369=Довідники!$N$4,$CJ$4&amp;",",""),IF($CV369=Довідники!$N$4,$CQ$4&amp;",",""),IF($DC369=Довідники!$N$4,$CX$4&amp;",",""),IF($DJ369=Довідники!$N$4,$DE$4&amp;",",""))</f>
        <v/>
      </c>
      <c r="I369" s="538" t="str">
        <f>_xlfn.CONCAT(IF($W369=Довідники!$N$3,$R$4&amp;",",""),IF($AD369=Довідники!$N$3,$Y$4&amp;",",""),IF($AK369=Довідники!$N$3,$AF$4&amp;",",""),IF($AR369=Довідники!$N$3,$AM$4&amp;",",""),IF($AY369=Довідники!$N$3,$AT$4&amp;",",""),IF($BF369=Довідники!$N$3,$BA$4&amp;",",""),IF($BM369=Довідники!$N$3,$BH$4&amp;",",""),IF($BT369=Довідники!$N$3,$BO$4&amp;",",""),IF($CA369=Довідники!$N$3,$BV$4&amp;",",""),IF($CH369=Довідники!$N$3,$CC$4&amp;",",""),IF($CO369=Довідники!$N$3,$CJ$4&amp;",",""),IF($CV369=Довідники!$N$3,$CQ$4&amp;",",""),IF($DC369=Довідники!$N$3,$CX$4&amp;",",""),IF($DJ369=Довідники!$N$3,$DE$4&amp;",",""))</f>
        <v/>
      </c>
      <c r="J369" s="538"/>
      <c r="K369" s="538"/>
      <c r="L369" s="538">
        <f t="shared" ca="1" si="253"/>
        <v>0</v>
      </c>
      <c r="M369" s="539">
        <f t="shared" ca="1" si="254"/>
        <v>0</v>
      </c>
      <c r="N369" s="539">
        <f t="shared" ca="1" si="255"/>
        <v>0</v>
      </c>
      <c r="O369" s="540">
        <f t="shared" ca="1" si="256"/>
        <v>0</v>
      </c>
      <c r="P369" s="541" t="str">
        <f t="shared" si="257"/>
        <v/>
      </c>
      <c r="Q369" s="542" t="str">
        <f>IF(IF(TRIM(P369)="",FALSE,OR($P369&lt;Довідники!$J$8,$P369&gt;Довідники!$K$8)),"!","")</f>
        <v/>
      </c>
      <c r="R369" s="172"/>
      <c r="S369" s="169"/>
      <c r="T369" s="169"/>
      <c r="U369" s="549">
        <f t="shared" si="262"/>
        <v>0</v>
      </c>
      <c r="V369" s="539"/>
      <c r="W369" s="175"/>
      <c r="X369" s="176"/>
      <c r="Y369" s="172"/>
      <c r="Z369" s="169"/>
      <c r="AA369" s="169"/>
      <c r="AB369" s="549">
        <f t="shared" si="263"/>
        <v>0</v>
      </c>
      <c r="AC369" s="539"/>
      <c r="AD369" s="175"/>
      <c r="AE369" s="176"/>
      <c r="AF369" s="172"/>
      <c r="AG369" s="169"/>
      <c r="AH369" s="169"/>
      <c r="AI369" s="549">
        <f t="shared" si="264"/>
        <v>0</v>
      </c>
      <c r="AJ369" s="539"/>
      <c r="AK369" s="175"/>
      <c r="AL369" s="176"/>
      <c r="AM369" s="172"/>
      <c r="AN369" s="169"/>
      <c r="AO369" s="169"/>
      <c r="AP369" s="549">
        <f t="shared" si="265"/>
        <v>0</v>
      </c>
      <c r="AQ369" s="539"/>
      <c r="AR369" s="175"/>
      <c r="AS369" s="176"/>
      <c r="AT369" s="172"/>
      <c r="AU369" s="169"/>
      <c r="AV369" s="169"/>
      <c r="AW369" s="549">
        <f t="shared" si="266"/>
        <v>0</v>
      </c>
      <c r="AX369" s="539"/>
      <c r="AY369" s="175"/>
      <c r="AZ369" s="176"/>
      <c r="BA369" s="172"/>
      <c r="BB369" s="169"/>
      <c r="BC369" s="169"/>
      <c r="BD369" s="549">
        <f t="shared" si="267"/>
        <v>0</v>
      </c>
      <c r="BE369" s="539"/>
      <c r="BF369" s="175"/>
      <c r="BG369" s="176"/>
      <c r="BH369" s="172"/>
      <c r="BI369" s="169"/>
      <c r="BJ369" s="169"/>
      <c r="BK369" s="549">
        <f t="shared" si="268"/>
        <v>0</v>
      </c>
      <c r="BL369" s="539"/>
      <c r="BM369" s="175"/>
      <c r="BN369" s="176"/>
      <c r="BO369" s="172"/>
      <c r="BP369" s="169"/>
      <c r="BQ369" s="169"/>
      <c r="BR369" s="549">
        <f t="shared" si="269"/>
        <v>0</v>
      </c>
      <c r="BS369" s="539"/>
      <c r="BT369" s="175"/>
      <c r="BU369" s="176"/>
      <c r="BV369" s="172"/>
      <c r="BW369" s="169"/>
      <c r="BX369" s="169"/>
      <c r="BY369" s="549">
        <f t="shared" si="270"/>
        <v>0</v>
      </c>
      <c r="BZ369" s="539"/>
      <c r="CA369" s="175"/>
      <c r="CB369" s="176"/>
      <c r="CC369" s="172"/>
      <c r="CD369" s="169"/>
      <c r="CE369" s="169"/>
      <c r="CF369" s="549">
        <f t="shared" si="271"/>
        <v>0</v>
      </c>
      <c r="CG369" s="539"/>
      <c r="CH369" s="175"/>
      <c r="CI369" s="176"/>
      <c r="CJ369" s="172"/>
      <c r="CK369" s="169"/>
      <c r="CL369" s="169"/>
      <c r="CM369" s="549">
        <f t="shared" si="272"/>
        <v>0</v>
      </c>
      <c r="CN369" s="539"/>
      <c r="CO369" s="175"/>
      <c r="CP369" s="176"/>
      <c r="CQ369" s="172"/>
      <c r="CR369" s="169"/>
      <c r="CS369" s="169"/>
      <c r="CT369" s="549">
        <f t="shared" si="273"/>
        <v>0</v>
      </c>
      <c r="CU369" s="539"/>
      <c r="CV369" s="175"/>
      <c r="CW369" s="176"/>
      <c r="CX369" s="361"/>
      <c r="CY369" s="108"/>
      <c r="CZ369" s="108"/>
      <c r="DA369" s="549">
        <f t="shared" si="274"/>
        <v>0</v>
      </c>
      <c r="DB369" s="539"/>
      <c r="DC369" s="439"/>
      <c r="DD369" s="439"/>
      <c r="DE369" s="108"/>
      <c r="DF369" s="108"/>
      <c r="DG369" s="108"/>
      <c r="DH369" s="549">
        <f t="shared" si="275"/>
        <v>0</v>
      </c>
      <c r="DI369" s="539"/>
      <c r="DJ369" s="439"/>
      <c r="DK369" s="440"/>
      <c r="DL369" s="555">
        <f t="shared" ca="1" si="261"/>
        <v>0</v>
      </c>
      <c r="DM369" s="539">
        <f>DN369*Довідники!$H$2</f>
        <v>0</v>
      </c>
      <c r="DN369" s="549">
        <f t="shared" si="276"/>
        <v>0</v>
      </c>
      <c r="DO369" s="541" t="str">
        <f t="shared" si="277"/>
        <v xml:space="preserve"> </v>
      </c>
      <c r="DP369" s="556" t="str">
        <f>IF(OR(DO369&lt;Довідники!$J$3, DO369&gt;Довідники!$K$3), "!", "")</f>
        <v>!</v>
      </c>
      <c r="DQ369" s="557"/>
      <c r="DR369" s="558" t="str">
        <f t="shared" si="278"/>
        <v/>
      </c>
      <c r="DS369" s="528"/>
      <c r="DT369" s="555"/>
      <c r="DU369" s="539"/>
      <c r="DV369" s="539"/>
      <c r="DW369" s="540"/>
      <c r="DX369" s="557"/>
      <c r="DY369" s="568"/>
      <c r="DZ369" s="569"/>
      <c r="EA369" s="570"/>
      <c r="EB369" s="179"/>
      <c r="EC369" s="452"/>
      <c r="ED369" s="219" t="e">
        <f t="shared" ca="1" si="246"/>
        <v>#NAME?</v>
      </c>
      <c r="EE369" s="219" t="e">
        <f t="shared" ca="1" si="247"/>
        <v>#NAME?</v>
      </c>
      <c r="EF369" s="219" t="e">
        <f t="shared" ca="1" si="248"/>
        <v>#NAME?</v>
      </c>
      <c r="EG369" s="219" t="e">
        <f t="shared" ca="1" si="249"/>
        <v>#NAME?</v>
      </c>
      <c r="EH369" s="219" t="e">
        <f t="shared" ca="1" si="250"/>
        <v>#NAME?</v>
      </c>
      <c r="EI369" s="219" t="e">
        <f t="shared" ca="1" si="251"/>
        <v>#NAME?</v>
      </c>
      <c r="EJ369" s="219" t="e">
        <f t="shared" ca="1" si="252"/>
        <v>#NAME?</v>
      </c>
      <c r="EK369" s="74"/>
      <c r="EL369" s="91" t="str">
        <f t="shared" ca="1" si="279"/>
        <v/>
      </c>
      <c r="EM369" s="91" t="str">
        <f t="shared" si="258"/>
        <v/>
      </c>
      <c r="EN369" s="91" t="str" cm="1">
        <f t="array" ref="EN369">IF(OR(SUM(ISTEXT(R369:T369)*1,ISNUMBER(W369:X369)*1)&gt;0,SUM(ISTEXT(Y369:AA369)*1,ISNUMBER(AD369:AE369)*1)&gt;0,SUM(ISTEXT(AF369:AH369)*1,ISNUMBER(AK369:AL369)*1)&gt;0,SUM(ISTEXT(AM369:AO369)*1,ISNUMBER(AR369:AS369)*1)&gt;0,SUM(ISTEXT(AT369:AV369)*1,ISNUMBER(AY369:AZ369)*1)&gt;0,SUM(ISTEXT(BA369:BC369)*1,ISNUMBER(BF369:BG369)*1)&gt;0,SUM(ISTEXT(BH369:BJ369)*1,ISNUMBER(BM369:BN369)*1)&gt;0,SUM(ISTEXT(BO369:BQ369)*1,ISNUMBER(BT369:BU369)*1)&gt;0,SUM(ISTEXT(BV369:BX369)*1,ISNUMBER(CA369:CB369)*1)&gt;0,SUM(ISTEXT(CC369:CE369)*1,ISNUMBER(CH369:CI369)*1)&gt;0,SUM(ISTEXT(CJ369:CL369)*1,ISNUMBER(CO369:CP369)*1)&gt;0,SUM(ISTEXT(CQ369:CS369)*1,ISNUMBER(CV369:CW369)*1)&gt;0),"!","")</f>
        <v/>
      </c>
      <c r="EO369" s="91" t="e">
        <f t="shared" ca="1" si="259"/>
        <v>#NAME?</v>
      </c>
      <c r="EP369" s="74" t="e">
        <f t="shared" ca="1" si="260"/>
        <v>#NAME?</v>
      </c>
    </row>
    <row r="370" spans="1:146" s="3" customFormat="1" x14ac:dyDescent="0.2">
      <c r="A370" s="528" t="e">
        <f ca="1">IF(AND(TRIM($B370&lt;&gt;""),$E370&lt;&gt;"",$EP370=""),MAX($A$318:A369)+1,"")</f>
        <v>#NAME?</v>
      </c>
      <c r="B370" s="312"/>
      <c r="C370" s="531" t="str">
        <f>IF(ISBLANK(D370)=FALSE,VLOOKUP(D370,Довідники!$B$2:$C$45,2,FALSE),"")</f>
        <v/>
      </c>
      <c r="D370" s="410"/>
      <c r="E370" s="313"/>
      <c r="F370" s="538" t="str">
        <f>_xlfn.CONCAT(IF($X370=Довідники!$E$4,$R$4&amp;",",""),IF($AE370=Довідники!$E$4,$Y$4&amp;",",""),IF($AL370=Довідники!$E$4,$AF$4&amp;",",""),IF($AS370=Довідники!$E$4,$AM$4&amp;",",""),IF($AZ370=Довідники!$E$4,$AT$4&amp;",",""),IF($BG370=Довідники!$E$4,$BA$4&amp;",",""),IF($BN370=Довідники!$E$4,$BH$4&amp;",",""),IF($BU370=Довідники!$E$4,$BO$4&amp;",",""),IF($CB370=Довідники!$E$4,$BV$4&amp;",",""),IF($CI370=Довідники!$E$4,$CC$4&amp;",",""),IF($CP370=Довідники!$E$4,$CJ$4&amp;",",""),IF($CW370=Довідники!$E$4,$CQ$4&amp;",",""),IF($DD370=Довідники!$E$4,$CX$4&amp;",",""),IF($DK370=Довідники!$E$4,$DE$4&amp;",",""))</f>
        <v/>
      </c>
      <c r="G370" s="538" t="str">
        <f>_xlfn.CONCAT(IF($X370=Довідники!$E$3,$R$4&amp;",",""),IF($X370=Довідники!$E$5,$R$4&amp;"*,",""),IF($AE370=Довідники!$E$3,$Y$4&amp;",",""),IF($AE370=Довідники!$E$5,$Y$4&amp;"*,",""),IF($AL370=Довідники!$E$3,$AF$4&amp;",",""),IF($AL370=Довідники!$E$5,$AF$4&amp;"*,",""),IF($AS370=Довідники!$E$3,$AM$4&amp;",",""),IF($AS370=Довідники!$E$5,$AM$4&amp;"*,",""),IF($AZ370=Довідники!$E$3,$AT$4&amp;",",""),IF($AZ370=Довідники!$E$5,$AT$4&amp;"*,",""),IF($BG370=Довідники!$E$3,$BA$4&amp;",",""),IF($BG370=Довідники!$E$5,$BA$4&amp;"*,",""),IF($BN370=Довідники!$E$3,$BH$4&amp;",",""),IF($BN370=Довідники!$E$5,$BH$4&amp;"*,",""),IF($BU370=Довідники!$E$3,$BO$4&amp;",",""),IF($BU370=Довідники!$E$5,$BO$4&amp;"*,",""),IF($CB370=Довідники!$E$3,$BV$4&amp;",",""),IF($CB370=Довідники!$E$5,$BV$4&amp;"*,",""),IF($CI370=Довідники!$E$3,$CC$4&amp;",",""),IF($CI370=Довідники!$E$5,$CC$4&amp;"*,",""),IF($CP370=Довідники!$E$3,$CJ$4&amp;",",""),IF($CP370=Довідники!$E$5,$CJ$4&amp;"*,",""),IF($CW370=Довідники!$E$3,$CQ$4&amp;",",""),IF($CW370=Довідники!$E$5,$CQ$4&amp;"*,",""),IF($DD370=Довідники!$E$3,$CX$4&amp;",",""),IF($DD370=Довідники!$E$5,$CX$4&amp;"*,",""),IF($DK370=Довідники!$E$3,$DE$4&amp;",",""),IF($DK370=Довідники!$E$5,$DE$4&amp;"*,",""))</f>
        <v/>
      </c>
      <c r="H370" s="538" t="str">
        <f>_xlfn.CONCAT(IF($W370=Довідники!$N$4,$R$4&amp;",",""),IF($AD370=Довідники!$N$4,$Y$4&amp;",",""),IF($AK370=Довідники!$N$4,$AF$4&amp;",",""),IF($AR370=Довідники!$N$4,$AM$4&amp;",",""),IF($AY370=Довідники!$N$4,$AT$4&amp;",",""),IF($BF370=Довідники!$N$4,$BA$4&amp;",",""),IF($BM370=Довідники!$N$4,$BH$4&amp;",",""),IF($BT370=Довідники!$N$4,$BO$4&amp;",",""),IF($CA370=Довідники!$N$4,$BV$4&amp;",",""),IF($CH370=Довідники!$N$4,$CC$4&amp;",",""),IF($CO370=Довідники!$N$4,$CJ$4&amp;",",""),IF($CV370=Довідники!$N$4,$CQ$4&amp;",",""),IF($DC370=Довідники!$N$4,$CX$4&amp;",",""),IF($DJ370=Довідники!$N$4,$DE$4&amp;",",""))</f>
        <v/>
      </c>
      <c r="I370" s="538" t="str">
        <f>_xlfn.CONCAT(IF($W370=Довідники!$N$3,$R$4&amp;",",""),IF($AD370=Довідники!$N$3,$Y$4&amp;",",""),IF($AK370=Довідники!$N$3,$AF$4&amp;",",""),IF($AR370=Довідники!$N$3,$AM$4&amp;",",""),IF($AY370=Довідники!$N$3,$AT$4&amp;",",""),IF($BF370=Довідники!$N$3,$BA$4&amp;",",""),IF($BM370=Довідники!$N$3,$BH$4&amp;",",""),IF($BT370=Довідники!$N$3,$BO$4&amp;",",""),IF($CA370=Довідники!$N$3,$BV$4&amp;",",""),IF($CH370=Довідники!$N$3,$CC$4&amp;",",""),IF($CO370=Довідники!$N$3,$CJ$4&amp;",",""),IF($CV370=Довідники!$N$3,$CQ$4&amp;",",""),IF($DC370=Довідники!$N$3,$CX$4&amp;",",""),IF($DJ370=Довідники!$N$3,$DE$4&amp;",",""))</f>
        <v/>
      </c>
      <c r="J370" s="538"/>
      <c r="K370" s="538"/>
      <c r="L370" s="538">
        <f t="shared" ca="1" si="253"/>
        <v>0</v>
      </c>
      <c r="M370" s="539">
        <f t="shared" ca="1" si="254"/>
        <v>0</v>
      </c>
      <c r="N370" s="539">
        <f t="shared" ca="1" si="255"/>
        <v>0</v>
      </c>
      <c r="O370" s="540">
        <f t="shared" ca="1" si="256"/>
        <v>0</v>
      </c>
      <c r="P370" s="541" t="str">
        <f t="shared" si="257"/>
        <v/>
      </c>
      <c r="Q370" s="542" t="str">
        <f>IF(IF(TRIM(P370)="",FALSE,OR($P370&lt;Довідники!$J$8,$P370&gt;Довідники!$K$8)),"!","")</f>
        <v/>
      </c>
      <c r="R370" s="172"/>
      <c r="S370" s="169"/>
      <c r="T370" s="169"/>
      <c r="U370" s="549">
        <f t="shared" si="262"/>
        <v>0</v>
      </c>
      <c r="V370" s="539"/>
      <c r="W370" s="175"/>
      <c r="X370" s="176"/>
      <c r="Y370" s="172"/>
      <c r="Z370" s="169"/>
      <c r="AA370" s="169"/>
      <c r="AB370" s="549">
        <f t="shared" si="263"/>
        <v>0</v>
      </c>
      <c r="AC370" s="539"/>
      <c r="AD370" s="175"/>
      <c r="AE370" s="176"/>
      <c r="AF370" s="172"/>
      <c r="AG370" s="169"/>
      <c r="AH370" s="169"/>
      <c r="AI370" s="549">
        <f t="shared" si="264"/>
        <v>0</v>
      </c>
      <c r="AJ370" s="539"/>
      <c r="AK370" s="175"/>
      <c r="AL370" s="176"/>
      <c r="AM370" s="172"/>
      <c r="AN370" s="169"/>
      <c r="AO370" s="169"/>
      <c r="AP370" s="549">
        <f t="shared" si="265"/>
        <v>0</v>
      </c>
      <c r="AQ370" s="539"/>
      <c r="AR370" s="175"/>
      <c r="AS370" s="176"/>
      <c r="AT370" s="172"/>
      <c r="AU370" s="169"/>
      <c r="AV370" s="169"/>
      <c r="AW370" s="549">
        <f t="shared" si="266"/>
        <v>0</v>
      </c>
      <c r="AX370" s="539"/>
      <c r="AY370" s="175"/>
      <c r="AZ370" s="176"/>
      <c r="BA370" s="172"/>
      <c r="BB370" s="169"/>
      <c r="BC370" s="169"/>
      <c r="BD370" s="549">
        <f t="shared" si="267"/>
        <v>0</v>
      </c>
      <c r="BE370" s="539"/>
      <c r="BF370" s="175"/>
      <c r="BG370" s="176"/>
      <c r="BH370" s="172"/>
      <c r="BI370" s="169"/>
      <c r="BJ370" s="169"/>
      <c r="BK370" s="549">
        <f t="shared" si="268"/>
        <v>0</v>
      </c>
      <c r="BL370" s="539"/>
      <c r="BM370" s="175"/>
      <c r="BN370" s="176"/>
      <c r="BO370" s="172"/>
      <c r="BP370" s="169"/>
      <c r="BQ370" s="169"/>
      <c r="BR370" s="549">
        <f t="shared" si="269"/>
        <v>0</v>
      </c>
      <c r="BS370" s="539"/>
      <c r="BT370" s="175"/>
      <c r="BU370" s="176"/>
      <c r="BV370" s="172"/>
      <c r="BW370" s="169"/>
      <c r="BX370" s="169"/>
      <c r="BY370" s="549">
        <f t="shared" si="270"/>
        <v>0</v>
      </c>
      <c r="BZ370" s="539"/>
      <c r="CA370" s="175"/>
      <c r="CB370" s="176"/>
      <c r="CC370" s="172"/>
      <c r="CD370" s="169"/>
      <c r="CE370" s="169"/>
      <c r="CF370" s="549">
        <f t="shared" si="271"/>
        <v>0</v>
      </c>
      <c r="CG370" s="539"/>
      <c r="CH370" s="175"/>
      <c r="CI370" s="176"/>
      <c r="CJ370" s="172"/>
      <c r="CK370" s="169"/>
      <c r="CL370" s="169"/>
      <c r="CM370" s="549">
        <f t="shared" si="272"/>
        <v>0</v>
      </c>
      <c r="CN370" s="539"/>
      <c r="CO370" s="175"/>
      <c r="CP370" s="176"/>
      <c r="CQ370" s="172"/>
      <c r="CR370" s="169"/>
      <c r="CS370" s="169"/>
      <c r="CT370" s="549">
        <f t="shared" si="273"/>
        <v>0</v>
      </c>
      <c r="CU370" s="539"/>
      <c r="CV370" s="175"/>
      <c r="CW370" s="176"/>
      <c r="CX370" s="361"/>
      <c r="CY370" s="108"/>
      <c r="CZ370" s="108"/>
      <c r="DA370" s="549">
        <f t="shared" si="274"/>
        <v>0</v>
      </c>
      <c r="DB370" s="539"/>
      <c r="DC370" s="439"/>
      <c r="DD370" s="439"/>
      <c r="DE370" s="108"/>
      <c r="DF370" s="108"/>
      <c r="DG370" s="108"/>
      <c r="DH370" s="549">
        <f t="shared" si="275"/>
        <v>0</v>
      </c>
      <c r="DI370" s="539"/>
      <c r="DJ370" s="439"/>
      <c r="DK370" s="440"/>
      <c r="DL370" s="555">
        <f t="shared" ca="1" si="261"/>
        <v>0</v>
      </c>
      <c r="DM370" s="539">
        <f>DN370*Довідники!$H$2</f>
        <v>0</v>
      </c>
      <c r="DN370" s="549">
        <f t="shared" si="276"/>
        <v>0</v>
      </c>
      <c r="DO370" s="541" t="str">
        <f t="shared" si="277"/>
        <v xml:space="preserve"> </v>
      </c>
      <c r="DP370" s="556" t="str">
        <f>IF(OR(DO370&lt;Довідники!$J$3, DO370&gt;Довідники!$K$3), "!", "")</f>
        <v>!</v>
      </c>
      <c r="DQ370" s="557"/>
      <c r="DR370" s="558" t="str">
        <f t="shared" si="278"/>
        <v/>
      </c>
      <c r="DS370" s="528"/>
      <c r="DT370" s="555"/>
      <c r="DU370" s="539"/>
      <c r="DV370" s="539"/>
      <c r="DW370" s="540"/>
      <c r="DX370" s="557"/>
      <c r="DY370" s="568"/>
      <c r="DZ370" s="569"/>
      <c r="EA370" s="570"/>
      <c r="EB370" s="179"/>
      <c r="EC370" s="452"/>
      <c r="ED370" s="219" t="e">
        <f t="shared" ca="1" si="246"/>
        <v>#NAME?</v>
      </c>
      <c r="EE370" s="219" t="e">
        <f t="shared" ca="1" si="247"/>
        <v>#NAME?</v>
      </c>
      <c r="EF370" s="219" t="e">
        <f t="shared" ca="1" si="248"/>
        <v>#NAME?</v>
      </c>
      <c r="EG370" s="219" t="e">
        <f t="shared" ca="1" si="249"/>
        <v>#NAME?</v>
      </c>
      <c r="EH370" s="219" t="e">
        <f t="shared" ca="1" si="250"/>
        <v>#NAME?</v>
      </c>
      <c r="EI370" s="219" t="e">
        <f t="shared" ca="1" si="251"/>
        <v>#NAME?</v>
      </c>
      <c r="EJ370" s="219" t="e">
        <f t="shared" ca="1" si="252"/>
        <v>#NAME?</v>
      </c>
      <c r="EK370" s="74"/>
      <c r="EL370" s="91" t="str">
        <f t="shared" ca="1" si="279"/>
        <v/>
      </c>
      <c r="EM370" s="91" t="str">
        <f t="shared" si="258"/>
        <v/>
      </c>
      <c r="EN370" s="91" t="str" cm="1">
        <f t="array" ref="EN370">IF(OR(SUM(ISTEXT(R370:T370)*1,ISNUMBER(W370:X370)*1)&gt;0,SUM(ISTEXT(Y370:AA370)*1,ISNUMBER(AD370:AE370)*1)&gt;0,SUM(ISTEXT(AF370:AH370)*1,ISNUMBER(AK370:AL370)*1)&gt;0,SUM(ISTEXT(AM370:AO370)*1,ISNUMBER(AR370:AS370)*1)&gt;0,SUM(ISTEXT(AT370:AV370)*1,ISNUMBER(AY370:AZ370)*1)&gt;0,SUM(ISTEXT(BA370:BC370)*1,ISNUMBER(BF370:BG370)*1)&gt;0,SUM(ISTEXT(BH370:BJ370)*1,ISNUMBER(BM370:BN370)*1)&gt;0,SUM(ISTEXT(BO370:BQ370)*1,ISNUMBER(BT370:BU370)*1)&gt;0,SUM(ISTEXT(BV370:BX370)*1,ISNUMBER(CA370:CB370)*1)&gt;0,SUM(ISTEXT(CC370:CE370)*1,ISNUMBER(CH370:CI370)*1)&gt;0,SUM(ISTEXT(CJ370:CL370)*1,ISNUMBER(CO370:CP370)*1)&gt;0,SUM(ISTEXT(CQ370:CS370)*1,ISNUMBER(CV370:CW370)*1)&gt;0),"!","")</f>
        <v/>
      </c>
      <c r="EO370" s="91" t="e">
        <f t="shared" ca="1" si="259"/>
        <v>#NAME?</v>
      </c>
      <c r="EP370" s="74" t="e">
        <f t="shared" ca="1" si="260"/>
        <v>#NAME?</v>
      </c>
    </row>
    <row r="371" spans="1:146" s="3" customFormat="1" x14ac:dyDescent="0.2">
      <c r="A371" s="528" t="e">
        <f ca="1">IF(AND(TRIM($B371&lt;&gt;""),$E371&lt;&gt;"",$EP371=""),MAX($A$318:A370)+1,"")</f>
        <v>#NAME?</v>
      </c>
      <c r="B371" s="312"/>
      <c r="C371" s="531" t="str">
        <f>IF(ISBLANK(D371)=FALSE,VLOOKUP(D371,Довідники!$B$2:$C$45,2,FALSE),"")</f>
        <v/>
      </c>
      <c r="D371" s="410"/>
      <c r="E371" s="313"/>
      <c r="F371" s="538" t="str">
        <f>_xlfn.CONCAT(IF($X371=Довідники!$E$4,$R$4&amp;",",""),IF($AE371=Довідники!$E$4,$Y$4&amp;",",""),IF($AL371=Довідники!$E$4,$AF$4&amp;",",""),IF($AS371=Довідники!$E$4,$AM$4&amp;",",""),IF($AZ371=Довідники!$E$4,$AT$4&amp;",",""),IF($BG371=Довідники!$E$4,$BA$4&amp;",",""),IF($BN371=Довідники!$E$4,$BH$4&amp;",",""),IF($BU371=Довідники!$E$4,$BO$4&amp;",",""),IF($CB371=Довідники!$E$4,$BV$4&amp;",",""),IF($CI371=Довідники!$E$4,$CC$4&amp;",",""),IF($CP371=Довідники!$E$4,$CJ$4&amp;",",""),IF($CW371=Довідники!$E$4,$CQ$4&amp;",",""),IF($DD371=Довідники!$E$4,$CX$4&amp;",",""),IF($DK371=Довідники!$E$4,$DE$4&amp;",",""))</f>
        <v/>
      </c>
      <c r="G371" s="538" t="str">
        <f>_xlfn.CONCAT(IF($X371=Довідники!$E$3,$R$4&amp;",",""),IF($X371=Довідники!$E$5,$R$4&amp;"*,",""),IF($AE371=Довідники!$E$3,$Y$4&amp;",",""),IF($AE371=Довідники!$E$5,$Y$4&amp;"*,",""),IF($AL371=Довідники!$E$3,$AF$4&amp;",",""),IF($AL371=Довідники!$E$5,$AF$4&amp;"*,",""),IF($AS371=Довідники!$E$3,$AM$4&amp;",",""),IF($AS371=Довідники!$E$5,$AM$4&amp;"*,",""),IF($AZ371=Довідники!$E$3,$AT$4&amp;",",""),IF($AZ371=Довідники!$E$5,$AT$4&amp;"*,",""),IF($BG371=Довідники!$E$3,$BA$4&amp;",",""),IF($BG371=Довідники!$E$5,$BA$4&amp;"*,",""),IF($BN371=Довідники!$E$3,$BH$4&amp;",",""),IF($BN371=Довідники!$E$5,$BH$4&amp;"*,",""),IF($BU371=Довідники!$E$3,$BO$4&amp;",",""),IF($BU371=Довідники!$E$5,$BO$4&amp;"*,",""),IF($CB371=Довідники!$E$3,$BV$4&amp;",",""),IF($CB371=Довідники!$E$5,$BV$4&amp;"*,",""),IF($CI371=Довідники!$E$3,$CC$4&amp;",",""),IF($CI371=Довідники!$E$5,$CC$4&amp;"*,",""),IF($CP371=Довідники!$E$3,$CJ$4&amp;",",""),IF($CP371=Довідники!$E$5,$CJ$4&amp;"*,",""),IF($CW371=Довідники!$E$3,$CQ$4&amp;",",""),IF($CW371=Довідники!$E$5,$CQ$4&amp;"*,",""),IF($DD371=Довідники!$E$3,$CX$4&amp;",",""),IF($DD371=Довідники!$E$5,$CX$4&amp;"*,",""),IF($DK371=Довідники!$E$3,$DE$4&amp;",",""),IF($DK371=Довідники!$E$5,$DE$4&amp;"*,",""))</f>
        <v/>
      </c>
      <c r="H371" s="538" t="str">
        <f>_xlfn.CONCAT(IF($W371=Довідники!$N$4,$R$4&amp;",",""),IF($AD371=Довідники!$N$4,$Y$4&amp;",",""),IF($AK371=Довідники!$N$4,$AF$4&amp;",",""),IF($AR371=Довідники!$N$4,$AM$4&amp;",",""),IF($AY371=Довідники!$N$4,$AT$4&amp;",",""),IF($BF371=Довідники!$N$4,$BA$4&amp;",",""),IF($BM371=Довідники!$N$4,$BH$4&amp;",",""),IF($BT371=Довідники!$N$4,$BO$4&amp;",",""),IF($CA371=Довідники!$N$4,$BV$4&amp;",",""),IF($CH371=Довідники!$N$4,$CC$4&amp;",",""),IF($CO371=Довідники!$N$4,$CJ$4&amp;",",""),IF($CV371=Довідники!$N$4,$CQ$4&amp;",",""),IF($DC371=Довідники!$N$4,$CX$4&amp;",",""),IF($DJ371=Довідники!$N$4,$DE$4&amp;",",""))</f>
        <v/>
      </c>
      <c r="I371" s="538" t="str">
        <f>_xlfn.CONCAT(IF($W371=Довідники!$N$3,$R$4&amp;",",""),IF($AD371=Довідники!$N$3,$Y$4&amp;",",""),IF($AK371=Довідники!$N$3,$AF$4&amp;",",""),IF($AR371=Довідники!$N$3,$AM$4&amp;",",""),IF($AY371=Довідники!$N$3,$AT$4&amp;",",""),IF($BF371=Довідники!$N$3,$BA$4&amp;",",""),IF($BM371=Довідники!$N$3,$BH$4&amp;",",""),IF($BT371=Довідники!$N$3,$BO$4&amp;",",""),IF($CA371=Довідники!$N$3,$BV$4&amp;",",""),IF($CH371=Довідники!$N$3,$CC$4&amp;",",""),IF($CO371=Довідники!$N$3,$CJ$4&amp;",",""),IF($CV371=Довідники!$N$3,$CQ$4&amp;",",""),IF($DC371=Довідники!$N$3,$CX$4&amp;",",""),IF($DJ371=Довідники!$N$3,$DE$4&amp;",",""))</f>
        <v/>
      </c>
      <c r="J371" s="538"/>
      <c r="K371" s="538"/>
      <c r="L371" s="538">
        <f t="shared" ca="1" si="253"/>
        <v>0</v>
      </c>
      <c r="M371" s="539">
        <f t="shared" ca="1" si="254"/>
        <v>0</v>
      </c>
      <c r="N371" s="539">
        <f t="shared" ca="1" si="255"/>
        <v>0</v>
      </c>
      <c r="O371" s="540">
        <f t="shared" ca="1" si="256"/>
        <v>0</v>
      </c>
      <c r="P371" s="541" t="str">
        <f t="shared" si="257"/>
        <v/>
      </c>
      <c r="Q371" s="542" t="str">
        <f>IF(IF(TRIM(P371)="",FALSE,OR($P371&lt;Довідники!$J$8,$P371&gt;Довідники!$K$8)),"!","")</f>
        <v/>
      </c>
      <c r="R371" s="172"/>
      <c r="S371" s="169"/>
      <c r="T371" s="169"/>
      <c r="U371" s="549">
        <f t="shared" si="262"/>
        <v>0</v>
      </c>
      <c r="V371" s="539"/>
      <c r="W371" s="175"/>
      <c r="X371" s="176"/>
      <c r="Y371" s="172"/>
      <c r="Z371" s="169"/>
      <c r="AA371" s="169"/>
      <c r="AB371" s="549">
        <f t="shared" si="263"/>
        <v>0</v>
      </c>
      <c r="AC371" s="539"/>
      <c r="AD371" s="175"/>
      <c r="AE371" s="176"/>
      <c r="AF371" s="172"/>
      <c r="AG371" s="169"/>
      <c r="AH371" s="169"/>
      <c r="AI371" s="549">
        <f t="shared" si="264"/>
        <v>0</v>
      </c>
      <c r="AJ371" s="539"/>
      <c r="AK371" s="175"/>
      <c r="AL371" s="176"/>
      <c r="AM371" s="172"/>
      <c r="AN371" s="169"/>
      <c r="AO371" s="169"/>
      <c r="AP371" s="549">
        <f t="shared" si="265"/>
        <v>0</v>
      </c>
      <c r="AQ371" s="539"/>
      <c r="AR371" s="175"/>
      <c r="AS371" s="176"/>
      <c r="AT371" s="172"/>
      <c r="AU371" s="169"/>
      <c r="AV371" s="169"/>
      <c r="AW371" s="549">
        <f t="shared" si="266"/>
        <v>0</v>
      </c>
      <c r="AX371" s="539"/>
      <c r="AY371" s="175"/>
      <c r="AZ371" s="176"/>
      <c r="BA371" s="172"/>
      <c r="BB371" s="169"/>
      <c r="BC371" s="169"/>
      <c r="BD371" s="549">
        <f t="shared" si="267"/>
        <v>0</v>
      </c>
      <c r="BE371" s="539"/>
      <c r="BF371" s="175"/>
      <c r="BG371" s="176"/>
      <c r="BH371" s="172"/>
      <c r="BI371" s="169"/>
      <c r="BJ371" s="169"/>
      <c r="BK371" s="549">
        <f t="shared" si="268"/>
        <v>0</v>
      </c>
      <c r="BL371" s="539"/>
      <c r="BM371" s="175"/>
      <c r="BN371" s="176"/>
      <c r="BO371" s="172"/>
      <c r="BP371" s="169"/>
      <c r="BQ371" s="169"/>
      <c r="BR371" s="549">
        <f t="shared" si="269"/>
        <v>0</v>
      </c>
      <c r="BS371" s="539"/>
      <c r="BT371" s="175"/>
      <c r="BU371" s="176"/>
      <c r="BV371" s="172"/>
      <c r="BW371" s="169"/>
      <c r="BX371" s="169"/>
      <c r="BY371" s="549">
        <f t="shared" si="270"/>
        <v>0</v>
      </c>
      <c r="BZ371" s="539"/>
      <c r="CA371" s="175"/>
      <c r="CB371" s="176"/>
      <c r="CC371" s="172"/>
      <c r="CD371" s="169"/>
      <c r="CE371" s="169"/>
      <c r="CF371" s="549">
        <f t="shared" si="271"/>
        <v>0</v>
      </c>
      <c r="CG371" s="539"/>
      <c r="CH371" s="175"/>
      <c r="CI371" s="176"/>
      <c r="CJ371" s="172"/>
      <c r="CK371" s="169"/>
      <c r="CL371" s="169"/>
      <c r="CM371" s="549">
        <f t="shared" si="272"/>
        <v>0</v>
      </c>
      <c r="CN371" s="539"/>
      <c r="CO371" s="175"/>
      <c r="CP371" s="176"/>
      <c r="CQ371" s="172"/>
      <c r="CR371" s="169"/>
      <c r="CS371" s="169"/>
      <c r="CT371" s="549">
        <f t="shared" si="273"/>
        <v>0</v>
      </c>
      <c r="CU371" s="539"/>
      <c r="CV371" s="175"/>
      <c r="CW371" s="176"/>
      <c r="CX371" s="361"/>
      <c r="CY371" s="108"/>
      <c r="CZ371" s="108"/>
      <c r="DA371" s="549">
        <f t="shared" si="274"/>
        <v>0</v>
      </c>
      <c r="DB371" s="539"/>
      <c r="DC371" s="439"/>
      <c r="DD371" s="439"/>
      <c r="DE371" s="108"/>
      <c r="DF371" s="108"/>
      <c r="DG371" s="108"/>
      <c r="DH371" s="549">
        <f t="shared" si="275"/>
        <v>0</v>
      </c>
      <c r="DI371" s="539"/>
      <c r="DJ371" s="439"/>
      <c r="DK371" s="440"/>
      <c r="DL371" s="555">
        <f t="shared" ca="1" si="261"/>
        <v>0</v>
      </c>
      <c r="DM371" s="539">
        <f>DN371*Довідники!$H$2</f>
        <v>0</v>
      </c>
      <c r="DN371" s="549">
        <f t="shared" si="276"/>
        <v>0</v>
      </c>
      <c r="DO371" s="541" t="str">
        <f t="shared" si="277"/>
        <v xml:space="preserve"> </v>
      </c>
      <c r="DP371" s="556" t="str">
        <f>IF(OR(DO371&lt;Довідники!$J$3, DO371&gt;Довідники!$K$3), "!", "")</f>
        <v>!</v>
      </c>
      <c r="DQ371" s="557"/>
      <c r="DR371" s="558" t="str">
        <f t="shared" si="278"/>
        <v/>
      </c>
      <c r="DS371" s="528"/>
      <c r="DT371" s="555"/>
      <c r="DU371" s="539"/>
      <c r="DV371" s="539"/>
      <c r="DW371" s="540"/>
      <c r="DX371" s="557"/>
      <c r="DY371" s="568"/>
      <c r="DZ371" s="569"/>
      <c r="EA371" s="570"/>
      <c r="EB371" s="179"/>
      <c r="EC371" s="452"/>
      <c r="ED371" s="219" t="e">
        <f t="shared" ca="1" si="246"/>
        <v>#NAME?</v>
      </c>
      <c r="EE371" s="219" t="e">
        <f t="shared" ca="1" si="247"/>
        <v>#NAME?</v>
      </c>
      <c r="EF371" s="219" t="e">
        <f t="shared" ca="1" si="248"/>
        <v>#NAME?</v>
      </c>
      <c r="EG371" s="219" t="e">
        <f t="shared" ca="1" si="249"/>
        <v>#NAME?</v>
      </c>
      <c r="EH371" s="219" t="e">
        <f t="shared" ca="1" si="250"/>
        <v>#NAME?</v>
      </c>
      <c r="EI371" s="219" t="e">
        <f t="shared" ca="1" si="251"/>
        <v>#NAME?</v>
      </c>
      <c r="EJ371" s="219" t="e">
        <f t="shared" ca="1" si="252"/>
        <v>#NAME?</v>
      </c>
      <c r="EK371" s="74"/>
      <c r="EL371" s="91" t="str">
        <f t="shared" ca="1" si="279"/>
        <v/>
      </c>
      <c r="EM371" s="91" t="str">
        <f t="shared" si="258"/>
        <v/>
      </c>
      <c r="EN371" s="91" t="str" cm="1">
        <f t="array" ref="EN371">IF(OR(SUM(ISTEXT(R371:T371)*1,ISNUMBER(W371:X371)*1)&gt;0,SUM(ISTEXT(Y371:AA371)*1,ISNUMBER(AD371:AE371)*1)&gt;0,SUM(ISTEXT(AF371:AH371)*1,ISNUMBER(AK371:AL371)*1)&gt;0,SUM(ISTEXT(AM371:AO371)*1,ISNUMBER(AR371:AS371)*1)&gt;0,SUM(ISTEXT(AT371:AV371)*1,ISNUMBER(AY371:AZ371)*1)&gt;0,SUM(ISTEXT(BA371:BC371)*1,ISNUMBER(BF371:BG371)*1)&gt;0,SUM(ISTEXT(BH371:BJ371)*1,ISNUMBER(BM371:BN371)*1)&gt;0,SUM(ISTEXT(BO371:BQ371)*1,ISNUMBER(BT371:BU371)*1)&gt;0,SUM(ISTEXT(BV371:BX371)*1,ISNUMBER(CA371:CB371)*1)&gt;0,SUM(ISTEXT(CC371:CE371)*1,ISNUMBER(CH371:CI371)*1)&gt;0,SUM(ISTEXT(CJ371:CL371)*1,ISNUMBER(CO371:CP371)*1)&gt;0,SUM(ISTEXT(CQ371:CS371)*1,ISNUMBER(CV371:CW371)*1)&gt;0),"!","")</f>
        <v/>
      </c>
      <c r="EO371" s="91" t="e">
        <f t="shared" ca="1" si="259"/>
        <v>#NAME?</v>
      </c>
      <c r="EP371" s="74" t="e">
        <f t="shared" ca="1" si="260"/>
        <v>#NAME?</v>
      </c>
    </row>
    <row r="372" spans="1:146" s="3" customFormat="1" x14ac:dyDescent="0.2">
      <c r="A372" s="528" t="e">
        <f ca="1">IF(AND(TRIM($B372&lt;&gt;""),$E372&lt;&gt;"",$EP372=""),MAX($A$318:A371)+1,"")</f>
        <v>#NAME?</v>
      </c>
      <c r="B372" s="312"/>
      <c r="C372" s="531" t="str">
        <f>IF(ISBLANK(D372)=FALSE,VLOOKUP(D372,Довідники!$B$2:$C$45,2,FALSE),"")</f>
        <v/>
      </c>
      <c r="D372" s="410"/>
      <c r="E372" s="313"/>
      <c r="F372" s="538" t="str">
        <f>_xlfn.CONCAT(IF($X372=Довідники!$E$4,$R$4&amp;",",""),IF($AE372=Довідники!$E$4,$Y$4&amp;",",""),IF($AL372=Довідники!$E$4,$AF$4&amp;",",""),IF($AS372=Довідники!$E$4,$AM$4&amp;",",""),IF($AZ372=Довідники!$E$4,$AT$4&amp;",",""),IF($BG372=Довідники!$E$4,$BA$4&amp;",",""),IF($BN372=Довідники!$E$4,$BH$4&amp;",",""),IF($BU372=Довідники!$E$4,$BO$4&amp;",",""),IF($CB372=Довідники!$E$4,$BV$4&amp;",",""),IF($CI372=Довідники!$E$4,$CC$4&amp;",",""),IF($CP372=Довідники!$E$4,$CJ$4&amp;",",""),IF($CW372=Довідники!$E$4,$CQ$4&amp;",",""),IF($DD372=Довідники!$E$4,$CX$4&amp;",",""),IF($DK372=Довідники!$E$4,$DE$4&amp;",",""))</f>
        <v/>
      </c>
      <c r="G372" s="538" t="str">
        <f>_xlfn.CONCAT(IF($X372=Довідники!$E$3,$R$4&amp;",",""),IF($X372=Довідники!$E$5,$R$4&amp;"*,",""),IF($AE372=Довідники!$E$3,$Y$4&amp;",",""),IF($AE372=Довідники!$E$5,$Y$4&amp;"*,",""),IF($AL372=Довідники!$E$3,$AF$4&amp;",",""),IF($AL372=Довідники!$E$5,$AF$4&amp;"*,",""),IF($AS372=Довідники!$E$3,$AM$4&amp;",",""),IF($AS372=Довідники!$E$5,$AM$4&amp;"*,",""),IF($AZ372=Довідники!$E$3,$AT$4&amp;",",""),IF($AZ372=Довідники!$E$5,$AT$4&amp;"*,",""),IF($BG372=Довідники!$E$3,$BA$4&amp;",",""),IF($BG372=Довідники!$E$5,$BA$4&amp;"*,",""),IF($BN372=Довідники!$E$3,$BH$4&amp;",",""),IF($BN372=Довідники!$E$5,$BH$4&amp;"*,",""),IF($BU372=Довідники!$E$3,$BO$4&amp;",",""),IF($BU372=Довідники!$E$5,$BO$4&amp;"*,",""),IF($CB372=Довідники!$E$3,$BV$4&amp;",",""),IF($CB372=Довідники!$E$5,$BV$4&amp;"*,",""),IF($CI372=Довідники!$E$3,$CC$4&amp;",",""),IF($CI372=Довідники!$E$5,$CC$4&amp;"*,",""),IF($CP372=Довідники!$E$3,$CJ$4&amp;",",""),IF($CP372=Довідники!$E$5,$CJ$4&amp;"*,",""),IF($CW372=Довідники!$E$3,$CQ$4&amp;",",""),IF($CW372=Довідники!$E$5,$CQ$4&amp;"*,",""),IF($DD372=Довідники!$E$3,$CX$4&amp;",",""),IF($DD372=Довідники!$E$5,$CX$4&amp;"*,",""),IF($DK372=Довідники!$E$3,$DE$4&amp;",",""),IF($DK372=Довідники!$E$5,$DE$4&amp;"*,",""))</f>
        <v/>
      </c>
      <c r="H372" s="538" t="str">
        <f>_xlfn.CONCAT(IF($W372=Довідники!$N$4,$R$4&amp;",",""),IF($AD372=Довідники!$N$4,$Y$4&amp;",",""),IF($AK372=Довідники!$N$4,$AF$4&amp;",",""),IF($AR372=Довідники!$N$4,$AM$4&amp;",",""),IF($AY372=Довідники!$N$4,$AT$4&amp;",",""),IF($BF372=Довідники!$N$4,$BA$4&amp;",",""),IF($BM372=Довідники!$N$4,$BH$4&amp;",",""),IF($BT372=Довідники!$N$4,$BO$4&amp;",",""),IF($CA372=Довідники!$N$4,$BV$4&amp;",",""),IF($CH372=Довідники!$N$4,$CC$4&amp;",",""),IF($CO372=Довідники!$N$4,$CJ$4&amp;",",""),IF($CV372=Довідники!$N$4,$CQ$4&amp;",",""),IF($DC372=Довідники!$N$4,$CX$4&amp;",",""),IF($DJ372=Довідники!$N$4,$DE$4&amp;",",""))</f>
        <v/>
      </c>
      <c r="I372" s="538" t="str">
        <f>_xlfn.CONCAT(IF($W372=Довідники!$N$3,$R$4&amp;",",""),IF($AD372=Довідники!$N$3,$Y$4&amp;",",""),IF($AK372=Довідники!$N$3,$AF$4&amp;",",""),IF($AR372=Довідники!$N$3,$AM$4&amp;",",""),IF($AY372=Довідники!$N$3,$AT$4&amp;",",""),IF($BF372=Довідники!$N$3,$BA$4&amp;",",""),IF($BM372=Довідники!$N$3,$BH$4&amp;",",""),IF($BT372=Довідники!$N$3,$BO$4&amp;",",""),IF($CA372=Довідники!$N$3,$BV$4&amp;",",""),IF($CH372=Довідники!$N$3,$CC$4&amp;",",""),IF($CO372=Довідники!$N$3,$CJ$4&amp;",",""),IF($CV372=Довідники!$N$3,$CQ$4&amp;",",""),IF($DC372=Довідники!$N$3,$CX$4&amp;",",""),IF($DJ372=Довідники!$N$3,$DE$4&amp;",",""))</f>
        <v/>
      </c>
      <c r="J372" s="538"/>
      <c r="K372" s="538"/>
      <c r="L372" s="538">
        <f t="shared" ca="1" si="253"/>
        <v>0</v>
      </c>
      <c r="M372" s="539">
        <f t="shared" ca="1" si="254"/>
        <v>0</v>
      </c>
      <c r="N372" s="539">
        <f t="shared" ca="1" si="255"/>
        <v>0</v>
      </c>
      <c r="O372" s="540">
        <f t="shared" ca="1" si="256"/>
        <v>0</v>
      </c>
      <c r="P372" s="541" t="str">
        <f t="shared" si="257"/>
        <v/>
      </c>
      <c r="Q372" s="542" t="str">
        <f>IF(IF(TRIM(P372)="",FALSE,OR($P372&lt;Довідники!$J$8,$P372&gt;Довідники!$K$8)),"!","")</f>
        <v/>
      </c>
      <c r="R372" s="172"/>
      <c r="S372" s="169"/>
      <c r="T372" s="169"/>
      <c r="U372" s="549">
        <f t="shared" si="262"/>
        <v>0</v>
      </c>
      <c r="V372" s="539"/>
      <c r="W372" s="175"/>
      <c r="X372" s="176"/>
      <c r="Y372" s="172"/>
      <c r="Z372" s="169"/>
      <c r="AA372" s="169"/>
      <c r="AB372" s="549">
        <f t="shared" si="263"/>
        <v>0</v>
      </c>
      <c r="AC372" s="539"/>
      <c r="AD372" s="175"/>
      <c r="AE372" s="176"/>
      <c r="AF372" s="172"/>
      <c r="AG372" s="169"/>
      <c r="AH372" s="169"/>
      <c r="AI372" s="549">
        <f t="shared" si="264"/>
        <v>0</v>
      </c>
      <c r="AJ372" s="539"/>
      <c r="AK372" s="175"/>
      <c r="AL372" s="176"/>
      <c r="AM372" s="172"/>
      <c r="AN372" s="169"/>
      <c r="AO372" s="169"/>
      <c r="AP372" s="549">
        <f t="shared" si="265"/>
        <v>0</v>
      </c>
      <c r="AQ372" s="539"/>
      <c r="AR372" s="175"/>
      <c r="AS372" s="176"/>
      <c r="AT372" s="172"/>
      <c r="AU372" s="169"/>
      <c r="AV372" s="169"/>
      <c r="AW372" s="549">
        <f t="shared" si="266"/>
        <v>0</v>
      </c>
      <c r="AX372" s="539"/>
      <c r="AY372" s="175"/>
      <c r="AZ372" s="176"/>
      <c r="BA372" s="172"/>
      <c r="BB372" s="169"/>
      <c r="BC372" s="169"/>
      <c r="BD372" s="549">
        <f t="shared" si="267"/>
        <v>0</v>
      </c>
      <c r="BE372" s="539"/>
      <c r="BF372" s="175"/>
      <c r="BG372" s="176"/>
      <c r="BH372" s="172"/>
      <c r="BI372" s="169"/>
      <c r="BJ372" s="169"/>
      <c r="BK372" s="549">
        <f t="shared" si="268"/>
        <v>0</v>
      </c>
      <c r="BL372" s="539"/>
      <c r="BM372" s="175"/>
      <c r="BN372" s="176"/>
      <c r="BO372" s="172"/>
      <c r="BP372" s="169"/>
      <c r="BQ372" s="169"/>
      <c r="BR372" s="549">
        <f t="shared" si="269"/>
        <v>0</v>
      </c>
      <c r="BS372" s="539"/>
      <c r="BT372" s="175"/>
      <c r="BU372" s="176"/>
      <c r="BV372" s="172"/>
      <c r="BW372" s="169"/>
      <c r="BX372" s="169"/>
      <c r="BY372" s="549">
        <f t="shared" si="270"/>
        <v>0</v>
      </c>
      <c r="BZ372" s="539"/>
      <c r="CA372" s="175"/>
      <c r="CB372" s="176"/>
      <c r="CC372" s="172"/>
      <c r="CD372" s="169"/>
      <c r="CE372" s="169"/>
      <c r="CF372" s="549">
        <f t="shared" si="271"/>
        <v>0</v>
      </c>
      <c r="CG372" s="539"/>
      <c r="CH372" s="175"/>
      <c r="CI372" s="176"/>
      <c r="CJ372" s="172"/>
      <c r="CK372" s="169"/>
      <c r="CL372" s="169"/>
      <c r="CM372" s="549">
        <f t="shared" si="272"/>
        <v>0</v>
      </c>
      <c r="CN372" s="539"/>
      <c r="CO372" s="175"/>
      <c r="CP372" s="176"/>
      <c r="CQ372" s="172"/>
      <c r="CR372" s="169"/>
      <c r="CS372" s="169"/>
      <c r="CT372" s="549">
        <f t="shared" si="273"/>
        <v>0</v>
      </c>
      <c r="CU372" s="539"/>
      <c r="CV372" s="175"/>
      <c r="CW372" s="176"/>
      <c r="CX372" s="361"/>
      <c r="CY372" s="108"/>
      <c r="CZ372" s="108"/>
      <c r="DA372" s="549">
        <f t="shared" si="274"/>
        <v>0</v>
      </c>
      <c r="DB372" s="539"/>
      <c r="DC372" s="439"/>
      <c r="DD372" s="439"/>
      <c r="DE372" s="108"/>
      <c r="DF372" s="108"/>
      <c r="DG372" s="108"/>
      <c r="DH372" s="549">
        <f t="shared" si="275"/>
        <v>0</v>
      </c>
      <c r="DI372" s="539"/>
      <c r="DJ372" s="439"/>
      <c r="DK372" s="440"/>
      <c r="DL372" s="555">
        <f t="shared" ca="1" si="261"/>
        <v>0</v>
      </c>
      <c r="DM372" s="539">
        <f>DN372*Довідники!$H$2</f>
        <v>0</v>
      </c>
      <c r="DN372" s="549">
        <f t="shared" si="276"/>
        <v>0</v>
      </c>
      <c r="DO372" s="541" t="str">
        <f t="shared" si="277"/>
        <v xml:space="preserve"> </v>
      </c>
      <c r="DP372" s="556" t="str">
        <f>IF(OR(DO372&lt;Довідники!$J$3, DO372&gt;Довідники!$K$3), "!", "")</f>
        <v>!</v>
      </c>
      <c r="DQ372" s="557"/>
      <c r="DR372" s="558" t="str">
        <f t="shared" si="278"/>
        <v/>
      </c>
      <c r="DS372" s="528"/>
      <c r="DT372" s="555"/>
      <c r="DU372" s="539"/>
      <c r="DV372" s="539"/>
      <c r="DW372" s="540"/>
      <c r="DX372" s="557"/>
      <c r="DY372" s="568"/>
      <c r="DZ372" s="569"/>
      <c r="EA372" s="570"/>
      <c r="EB372" s="179"/>
      <c r="EC372" s="452"/>
      <c r="ED372" s="219" t="e">
        <f t="shared" ca="1" si="246"/>
        <v>#NAME?</v>
      </c>
      <c r="EE372" s="219" t="e">
        <f t="shared" ca="1" si="247"/>
        <v>#NAME?</v>
      </c>
      <c r="EF372" s="219" t="e">
        <f t="shared" ca="1" si="248"/>
        <v>#NAME?</v>
      </c>
      <c r="EG372" s="219" t="e">
        <f t="shared" ca="1" si="249"/>
        <v>#NAME?</v>
      </c>
      <c r="EH372" s="219" t="e">
        <f t="shared" ca="1" si="250"/>
        <v>#NAME?</v>
      </c>
      <c r="EI372" s="219" t="e">
        <f t="shared" ca="1" si="251"/>
        <v>#NAME?</v>
      </c>
      <c r="EJ372" s="219" t="e">
        <f t="shared" ca="1" si="252"/>
        <v>#NAME?</v>
      </c>
      <c r="EK372" s="74"/>
      <c r="EL372" s="91" t="str">
        <f t="shared" ca="1" si="279"/>
        <v/>
      </c>
      <c r="EM372" s="91" t="str">
        <f t="shared" si="258"/>
        <v/>
      </c>
      <c r="EN372" s="91" t="str" cm="1">
        <f t="array" ref="EN372">IF(OR(SUM(ISTEXT(R372:T372)*1,ISNUMBER(W372:X372)*1)&gt;0,SUM(ISTEXT(Y372:AA372)*1,ISNUMBER(AD372:AE372)*1)&gt;0,SUM(ISTEXT(AF372:AH372)*1,ISNUMBER(AK372:AL372)*1)&gt;0,SUM(ISTEXT(AM372:AO372)*1,ISNUMBER(AR372:AS372)*1)&gt;0,SUM(ISTEXT(AT372:AV372)*1,ISNUMBER(AY372:AZ372)*1)&gt;0,SUM(ISTEXT(BA372:BC372)*1,ISNUMBER(BF372:BG372)*1)&gt;0,SUM(ISTEXT(BH372:BJ372)*1,ISNUMBER(BM372:BN372)*1)&gt;0,SUM(ISTEXT(BO372:BQ372)*1,ISNUMBER(BT372:BU372)*1)&gt;0,SUM(ISTEXT(BV372:BX372)*1,ISNUMBER(CA372:CB372)*1)&gt;0,SUM(ISTEXT(CC372:CE372)*1,ISNUMBER(CH372:CI372)*1)&gt;0,SUM(ISTEXT(CJ372:CL372)*1,ISNUMBER(CO372:CP372)*1)&gt;0,SUM(ISTEXT(CQ372:CS372)*1,ISNUMBER(CV372:CW372)*1)&gt;0),"!","")</f>
        <v/>
      </c>
      <c r="EO372" s="91" t="e">
        <f t="shared" ca="1" si="259"/>
        <v>#NAME?</v>
      </c>
      <c r="EP372" s="74" t="e">
        <f t="shared" ca="1" si="260"/>
        <v>#NAME?</v>
      </c>
    </row>
    <row r="373" spans="1:146" s="3" customFormat="1" x14ac:dyDescent="0.2">
      <c r="A373" s="528" t="e">
        <f ca="1">IF(AND(TRIM($B373&lt;&gt;""),$E373&lt;&gt;"",$EP373=""),MAX($A$318:A372)+1,"")</f>
        <v>#NAME?</v>
      </c>
      <c r="B373" s="312"/>
      <c r="C373" s="531" t="str">
        <f>IF(ISBLANK(D373)=FALSE,VLOOKUP(D373,Довідники!$B$2:$C$45,2,FALSE),"")</f>
        <v/>
      </c>
      <c r="D373" s="410"/>
      <c r="E373" s="313"/>
      <c r="F373" s="538" t="str">
        <f>_xlfn.CONCAT(IF($X373=Довідники!$E$4,$R$4&amp;",",""),IF($AE373=Довідники!$E$4,$Y$4&amp;",",""),IF($AL373=Довідники!$E$4,$AF$4&amp;",",""),IF($AS373=Довідники!$E$4,$AM$4&amp;",",""),IF($AZ373=Довідники!$E$4,$AT$4&amp;",",""),IF($BG373=Довідники!$E$4,$BA$4&amp;",",""),IF($BN373=Довідники!$E$4,$BH$4&amp;",",""),IF($BU373=Довідники!$E$4,$BO$4&amp;",",""),IF($CB373=Довідники!$E$4,$BV$4&amp;",",""),IF($CI373=Довідники!$E$4,$CC$4&amp;",",""),IF($CP373=Довідники!$E$4,$CJ$4&amp;",",""),IF($CW373=Довідники!$E$4,$CQ$4&amp;",",""),IF($DD373=Довідники!$E$4,$CX$4&amp;",",""),IF($DK373=Довідники!$E$4,$DE$4&amp;",",""))</f>
        <v/>
      </c>
      <c r="G373" s="538" t="str">
        <f>_xlfn.CONCAT(IF($X373=Довідники!$E$3,$R$4&amp;",",""),IF($X373=Довідники!$E$5,$R$4&amp;"*,",""),IF($AE373=Довідники!$E$3,$Y$4&amp;",",""),IF($AE373=Довідники!$E$5,$Y$4&amp;"*,",""),IF($AL373=Довідники!$E$3,$AF$4&amp;",",""),IF($AL373=Довідники!$E$5,$AF$4&amp;"*,",""),IF($AS373=Довідники!$E$3,$AM$4&amp;",",""),IF($AS373=Довідники!$E$5,$AM$4&amp;"*,",""),IF($AZ373=Довідники!$E$3,$AT$4&amp;",",""),IF($AZ373=Довідники!$E$5,$AT$4&amp;"*,",""),IF($BG373=Довідники!$E$3,$BA$4&amp;",",""),IF($BG373=Довідники!$E$5,$BA$4&amp;"*,",""),IF($BN373=Довідники!$E$3,$BH$4&amp;",",""),IF($BN373=Довідники!$E$5,$BH$4&amp;"*,",""),IF($BU373=Довідники!$E$3,$BO$4&amp;",",""),IF($BU373=Довідники!$E$5,$BO$4&amp;"*,",""),IF($CB373=Довідники!$E$3,$BV$4&amp;",",""),IF($CB373=Довідники!$E$5,$BV$4&amp;"*,",""),IF($CI373=Довідники!$E$3,$CC$4&amp;",",""),IF($CI373=Довідники!$E$5,$CC$4&amp;"*,",""),IF($CP373=Довідники!$E$3,$CJ$4&amp;",",""),IF($CP373=Довідники!$E$5,$CJ$4&amp;"*,",""),IF($CW373=Довідники!$E$3,$CQ$4&amp;",",""),IF($CW373=Довідники!$E$5,$CQ$4&amp;"*,",""),IF($DD373=Довідники!$E$3,$CX$4&amp;",",""),IF($DD373=Довідники!$E$5,$CX$4&amp;"*,",""),IF($DK373=Довідники!$E$3,$DE$4&amp;",",""),IF($DK373=Довідники!$E$5,$DE$4&amp;"*,",""))</f>
        <v/>
      </c>
      <c r="H373" s="538" t="str">
        <f>_xlfn.CONCAT(IF($W373=Довідники!$N$4,$R$4&amp;",",""),IF($AD373=Довідники!$N$4,$Y$4&amp;",",""),IF($AK373=Довідники!$N$4,$AF$4&amp;",",""),IF($AR373=Довідники!$N$4,$AM$4&amp;",",""),IF($AY373=Довідники!$N$4,$AT$4&amp;",",""),IF($BF373=Довідники!$N$4,$BA$4&amp;",",""),IF($BM373=Довідники!$N$4,$BH$4&amp;",",""),IF($BT373=Довідники!$N$4,$BO$4&amp;",",""),IF($CA373=Довідники!$N$4,$BV$4&amp;",",""),IF($CH373=Довідники!$N$4,$CC$4&amp;",",""),IF($CO373=Довідники!$N$4,$CJ$4&amp;",",""),IF($CV373=Довідники!$N$4,$CQ$4&amp;",",""),IF($DC373=Довідники!$N$4,$CX$4&amp;",",""),IF($DJ373=Довідники!$N$4,$DE$4&amp;",",""))</f>
        <v/>
      </c>
      <c r="I373" s="538" t="str">
        <f>_xlfn.CONCAT(IF($W373=Довідники!$N$3,$R$4&amp;",",""),IF($AD373=Довідники!$N$3,$Y$4&amp;",",""),IF($AK373=Довідники!$N$3,$AF$4&amp;",",""),IF($AR373=Довідники!$N$3,$AM$4&amp;",",""),IF($AY373=Довідники!$N$3,$AT$4&amp;",",""),IF($BF373=Довідники!$N$3,$BA$4&amp;",",""),IF($BM373=Довідники!$N$3,$BH$4&amp;",",""),IF($BT373=Довідники!$N$3,$BO$4&amp;",",""),IF($CA373=Довідники!$N$3,$BV$4&amp;",",""),IF($CH373=Довідники!$N$3,$CC$4&amp;",",""),IF($CO373=Довідники!$N$3,$CJ$4&amp;",",""),IF($CV373=Довідники!$N$3,$CQ$4&amp;",",""),IF($DC373=Довідники!$N$3,$CX$4&amp;",",""),IF($DJ373=Довідники!$N$3,$DE$4&amp;",",""))</f>
        <v/>
      </c>
      <c r="J373" s="538"/>
      <c r="K373" s="538"/>
      <c r="L373" s="538">
        <f t="shared" ca="1" si="253"/>
        <v>0</v>
      </c>
      <c r="M373" s="539">
        <f t="shared" ca="1" si="254"/>
        <v>0</v>
      </c>
      <c r="N373" s="539">
        <f t="shared" ca="1" si="255"/>
        <v>0</v>
      </c>
      <c r="O373" s="540">
        <f t="shared" ca="1" si="256"/>
        <v>0</v>
      </c>
      <c r="P373" s="541" t="str">
        <f t="shared" si="257"/>
        <v/>
      </c>
      <c r="Q373" s="542" t="str">
        <f>IF(IF(TRIM(P373)="",FALSE,OR($P373&lt;Довідники!$J$8,$P373&gt;Довідники!$K$8)),"!","")</f>
        <v/>
      </c>
      <c r="R373" s="172"/>
      <c r="S373" s="169"/>
      <c r="T373" s="169"/>
      <c r="U373" s="549">
        <f t="shared" si="262"/>
        <v>0</v>
      </c>
      <c r="V373" s="539"/>
      <c r="W373" s="175"/>
      <c r="X373" s="176"/>
      <c r="Y373" s="172"/>
      <c r="Z373" s="169"/>
      <c r="AA373" s="169"/>
      <c r="AB373" s="549">
        <f t="shared" si="263"/>
        <v>0</v>
      </c>
      <c r="AC373" s="539"/>
      <c r="AD373" s="175"/>
      <c r="AE373" s="176"/>
      <c r="AF373" s="172"/>
      <c r="AG373" s="169"/>
      <c r="AH373" s="169"/>
      <c r="AI373" s="549">
        <f t="shared" si="264"/>
        <v>0</v>
      </c>
      <c r="AJ373" s="539"/>
      <c r="AK373" s="175"/>
      <c r="AL373" s="176"/>
      <c r="AM373" s="172"/>
      <c r="AN373" s="169"/>
      <c r="AO373" s="169"/>
      <c r="AP373" s="549">
        <f t="shared" si="265"/>
        <v>0</v>
      </c>
      <c r="AQ373" s="539"/>
      <c r="AR373" s="175"/>
      <c r="AS373" s="176"/>
      <c r="AT373" s="172"/>
      <c r="AU373" s="169"/>
      <c r="AV373" s="169"/>
      <c r="AW373" s="549">
        <f t="shared" si="266"/>
        <v>0</v>
      </c>
      <c r="AX373" s="539"/>
      <c r="AY373" s="175"/>
      <c r="AZ373" s="176"/>
      <c r="BA373" s="172"/>
      <c r="BB373" s="169"/>
      <c r="BC373" s="169"/>
      <c r="BD373" s="549">
        <f t="shared" si="267"/>
        <v>0</v>
      </c>
      <c r="BE373" s="539"/>
      <c r="BF373" s="175"/>
      <c r="BG373" s="176"/>
      <c r="BH373" s="172"/>
      <c r="BI373" s="169"/>
      <c r="BJ373" s="169"/>
      <c r="BK373" s="549">
        <f t="shared" si="268"/>
        <v>0</v>
      </c>
      <c r="BL373" s="539"/>
      <c r="BM373" s="175"/>
      <c r="BN373" s="176"/>
      <c r="BO373" s="172"/>
      <c r="BP373" s="169"/>
      <c r="BQ373" s="169"/>
      <c r="BR373" s="549">
        <f t="shared" si="269"/>
        <v>0</v>
      </c>
      <c r="BS373" s="539"/>
      <c r="BT373" s="175"/>
      <c r="BU373" s="176"/>
      <c r="BV373" s="172"/>
      <c r="BW373" s="169"/>
      <c r="BX373" s="169"/>
      <c r="BY373" s="549">
        <f t="shared" si="270"/>
        <v>0</v>
      </c>
      <c r="BZ373" s="539"/>
      <c r="CA373" s="175"/>
      <c r="CB373" s="176"/>
      <c r="CC373" s="172"/>
      <c r="CD373" s="169"/>
      <c r="CE373" s="169"/>
      <c r="CF373" s="549">
        <f t="shared" si="271"/>
        <v>0</v>
      </c>
      <c r="CG373" s="539"/>
      <c r="CH373" s="175"/>
      <c r="CI373" s="176"/>
      <c r="CJ373" s="172"/>
      <c r="CK373" s="169"/>
      <c r="CL373" s="169"/>
      <c r="CM373" s="549">
        <f t="shared" si="272"/>
        <v>0</v>
      </c>
      <c r="CN373" s="539"/>
      <c r="CO373" s="175"/>
      <c r="CP373" s="176"/>
      <c r="CQ373" s="172"/>
      <c r="CR373" s="169"/>
      <c r="CS373" s="169"/>
      <c r="CT373" s="549">
        <f t="shared" si="273"/>
        <v>0</v>
      </c>
      <c r="CU373" s="539"/>
      <c r="CV373" s="175"/>
      <c r="CW373" s="176"/>
      <c r="CX373" s="361"/>
      <c r="CY373" s="108"/>
      <c r="CZ373" s="108"/>
      <c r="DA373" s="549">
        <f t="shared" si="274"/>
        <v>0</v>
      </c>
      <c r="DB373" s="539"/>
      <c r="DC373" s="439"/>
      <c r="DD373" s="439"/>
      <c r="DE373" s="108"/>
      <c r="DF373" s="108"/>
      <c r="DG373" s="108"/>
      <c r="DH373" s="549">
        <f t="shared" si="275"/>
        <v>0</v>
      </c>
      <c r="DI373" s="539"/>
      <c r="DJ373" s="439"/>
      <c r="DK373" s="440"/>
      <c r="DL373" s="555">
        <f t="shared" ca="1" si="261"/>
        <v>0</v>
      </c>
      <c r="DM373" s="539">
        <f>DN373*Довідники!$H$2</f>
        <v>0</v>
      </c>
      <c r="DN373" s="549">
        <f t="shared" si="276"/>
        <v>0</v>
      </c>
      <c r="DO373" s="541" t="str">
        <f t="shared" si="277"/>
        <v xml:space="preserve"> </v>
      </c>
      <c r="DP373" s="556" t="str">
        <f>IF(OR(DO373&lt;Довідники!$J$3, DO373&gt;Довідники!$K$3), "!", "")</f>
        <v>!</v>
      </c>
      <c r="DQ373" s="557"/>
      <c r="DR373" s="558" t="str">
        <f t="shared" si="278"/>
        <v/>
      </c>
      <c r="DS373" s="528"/>
      <c r="DT373" s="555"/>
      <c r="DU373" s="539"/>
      <c r="DV373" s="539"/>
      <c r="DW373" s="540"/>
      <c r="DX373" s="557"/>
      <c r="DY373" s="568"/>
      <c r="DZ373" s="569"/>
      <c r="EA373" s="570"/>
      <c r="EB373" s="179"/>
      <c r="EC373" s="452"/>
      <c r="ED373" s="219" t="e">
        <f t="shared" ca="1" si="246"/>
        <v>#NAME?</v>
      </c>
      <c r="EE373" s="219" t="e">
        <f t="shared" ca="1" si="247"/>
        <v>#NAME?</v>
      </c>
      <c r="EF373" s="219" t="e">
        <f t="shared" ca="1" si="248"/>
        <v>#NAME?</v>
      </c>
      <c r="EG373" s="219" t="e">
        <f t="shared" ca="1" si="249"/>
        <v>#NAME?</v>
      </c>
      <c r="EH373" s="219" t="e">
        <f t="shared" ca="1" si="250"/>
        <v>#NAME?</v>
      </c>
      <c r="EI373" s="219" t="e">
        <f t="shared" ca="1" si="251"/>
        <v>#NAME?</v>
      </c>
      <c r="EJ373" s="219" t="e">
        <f t="shared" ca="1" si="252"/>
        <v>#NAME?</v>
      </c>
      <c r="EK373" s="74"/>
      <c r="EL373" s="91" t="str">
        <f t="shared" ca="1" si="279"/>
        <v/>
      </c>
      <c r="EM373" s="91" t="str">
        <f t="shared" si="258"/>
        <v/>
      </c>
      <c r="EN373" s="91" t="str" cm="1">
        <f t="array" ref="EN373">IF(OR(SUM(ISTEXT(R373:T373)*1,ISNUMBER(W373:X373)*1)&gt;0,SUM(ISTEXT(Y373:AA373)*1,ISNUMBER(AD373:AE373)*1)&gt;0,SUM(ISTEXT(AF373:AH373)*1,ISNUMBER(AK373:AL373)*1)&gt;0,SUM(ISTEXT(AM373:AO373)*1,ISNUMBER(AR373:AS373)*1)&gt;0,SUM(ISTEXT(AT373:AV373)*1,ISNUMBER(AY373:AZ373)*1)&gt;0,SUM(ISTEXT(BA373:BC373)*1,ISNUMBER(BF373:BG373)*1)&gt;0,SUM(ISTEXT(BH373:BJ373)*1,ISNUMBER(BM373:BN373)*1)&gt;0,SUM(ISTEXT(BO373:BQ373)*1,ISNUMBER(BT373:BU373)*1)&gt;0,SUM(ISTEXT(BV373:BX373)*1,ISNUMBER(CA373:CB373)*1)&gt;0,SUM(ISTEXT(CC373:CE373)*1,ISNUMBER(CH373:CI373)*1)&gt;0,SUM(ISTEXT(CJ373:CL373)*1,ISNUMBER(CO373:CP373)*1)&gt;0,SUM(ISTEXT(CQ373:CS373)*1,ISNUMBER(CV373:CW373)*1)&gt;0),"!","")</f>
        <v/>
      </c>
      <c r="EO373" s="91" t="e">
        <f t="shared" ca="1" si="259"/>
        <v>#NAME?</v>
      </c>
      <c r="EP373" s="74" t="e">
        <f t="shared" ca="1" si="260"/>
        <v>#NAME?</v>
      </c>
    </row>
    <row r="374" spans="1:146" s="3" customFormat="1" x14ac:dyDescent="0.2">
      <c r="A374" s="528" t="e">
        <f ca="1">IF(AND(TRIM($B374&lt;&gt;""),$E374&lt;&gt;"",$EP374=""),MAX($A$318:A373)+1,"")</f>
        <v>#NAME?</v>
      </c>
      <c r="B374" s="312"/>
      <c r="C374" s="531" t="str">
        <f>IF(ISBLANK(D374)=FALSE,VLOOKUP(D374,Довідники!$B$2:$C$45,2,FALSE),"")</f>
        <v/>
      </c>
      <c r="D374" s="410"/>
      <c r="E374" s="313"/>
      <c r="F374" s="538" t="str">
        <f>_xlfn.CONCAT(IF($X374=Довідники!$E$4,$R$4&amp;",",""),IF($AE374=Довідники!$E$4,$Y$4&amp;",",""),IF($AL374=Довідники!$E$4,$AF$4&amp;",",""),IF($AS374=Довідники!$E$4,$AM$4&amp;",",""),IF($AZ374=Довідники!$E$4,$AT$4&amp;",",""),IF($BG374=Довідники!$E$4,$BA$4&amp;",",""),IF($BN374=Довідники!$E$4,$BH$4&amp;",",""),IF($BU374=Довідники!$E$4,$BO$4&amp;",",""),IF($CB374=Довідники!$E$4,$BV$4&amp;",",""),IF($CI374=Довідники!$E$4,$CC$4&amp;",",""),IF($CP374=Довідники!$E$4,$CJ$4&amp;",",""),IF($CW374=Довідники!$E$4,$CQ$4&amp;",",""),IF($DD374=Довідники!$E$4,$CX$4&amp;",",""),IF($DK374=Довідники!$E$4,$DE$4&amp;",",""))</f>
        <v/>
      </c>
      <c r="G374" s="538" t="str">
        <f>_xlfn.CONCAT(IF($X374=Довідники!$E$3,$R$4&amp;",",""),IF($X374=Довідники!$E$5,$R$4&amp;"*,",""),IF($AE374=Довідники!$E$3,$Y$4&amp;",",""),IF($AE374=Довідники!$E$5,$Y$4&amp;"*,",""),IF($AL374=Довідники!$E$3,$AF$4&amp;",",""),IF($AL374=Довідники!$E$5,$AF$4&amp;"*,",""),IF($AS374=Довідники!$E$3,$AM$4&amp;",",""),IF($AS374=Довідники!$E$5,$AM$4&amp;"*,",""),IF($AZ374=Довідники!$E$3,$AT$4&amp;",",""),IF($AZ374=Довідники!$E$5,$AT$4&amp;"*,",""),IF($BG374=Довідники!$E$3,$BA$4&amp;",",""),IF($BG374=Довідники!$E$5,$BA$4&amp;"*,",""),IF($BN374=Довідники!$E$3,$BH$4&amp;",",""),IF($BN374=Довідники!$E$5,$BH$4&amp;"*,",""),IF($BU374=Довідники!$E$3,$BO$4&amp;",",""),IF($BU374=Довідники!$E$5,$BO$4&amp;"*,",""),IF($CB374=Довідники!$E$3,$BV$4&amp;",",""),IF($CB374=Довідники!$E$5,$BV$4&amp;"*,",""),IF($CI374=Довідники!$E$3,$CC$4&amp;",",""),IF($CI374=Довідники!$E$5,$CC$4&amp;"*,",""),IF($CP374=Довідники!$E$3,$CJ$4&amp;",",""),IF($CP374=Довідники!$E$5,$CJ$4&amp;"*,",""),IF($CW374=Довідники!$E$3,$CQ$4&amp;",",""),IF($CW374=Довідники!$E$5,$CQ$4&amp;"*,",""),IF($DD374=Довідники!$E$3,$CX$4&amp;",",""),IF($DD374=Довідники!$E$5,$CX$4&amp;"*,",""),IF($DK374=Довідники!$E$3,$DE$4&amp;",",""),IF($DK374=Довідники!$E$5,$DE$4&amp;"*,",""))</f>
        <v/>
      </c>
      <c r="H374" s="538" t="str">
        <f>_xlfn.CONCAT(IF($W374=Довідники!$N$4,$R$4&amp;",",""),IF($AD374=Довідники!$N$4,$Y$4&amp;",",""),IF($AK374=Довідники!$N$4,$AF$4&amp;",",""),IF($AR374=Довідники!$N$4,$AM$4&amp;",",""),IF($AY374=Довідники!$N$4,$AT$4&amp;",",""),IF($BF374=Довідники!$N$4,$BA$4&amp;",",""),IF($BM374=Довідники!$N$4,$BH$4&amp;",",""),IF($BT374=Довідники!$N$4,$BO$4&amp;",",""),IF($CA374=Довідники!$N$4,$BV$4&amp;",",""),IF($CH374=Довідники!$N$4,$CC$4&amp;",",""),IF($CO374=Довідники!$N$4,$CJ$4&amp;",",""),IF($CV374=Довідники!$N$4,$CQ$4&amp;",",""),IF($DC374=Довідники!$N$4,$CX$4&amp;",",""),IF($DJ374=Довідники!$N$4,$DE$4&amp;",",""))</f>
        <v/>
      </c>
      <c r="I374" s="538" t="str">
        <f>_xlfn.CONCAT(IF($W374=Довідники!$N$3,$R$4&amp;",",""),IF($AD374=Довідники!$N$3,$Y$4&amp;",",""),IF($AK374=Довідники!$N$3,$AF$4&amp;",",""),IF($AR374=Довідники!$N$3,$AM$4&amp;",",""),IF($AY374=Довідники!$N$3,$AT$4&amp;",",""),IF($BF374=Довідники!$N$3,$BA$4&amp;",",""),IF($BM374=Довідники!$N$3,$BH$4&amp;",",""),IF($BT374=Довідники!$N$3,$BO$4&amp;",",""),IF($CA374=Довідники!$N$3,$BV$4&amp;",",""),IF($CH374=Довідники!$N$3,$CC$4&amp;",",""),IF($CO374=Довідники!$N$3,$CJ$4&amp;",",""),IF($CV374=Довідники!$N$3,$CQ$4&amp;",",""),IF($DC374=Довідники!$N$3,$CX$4&amp;",",""),IF($DJ374=Довідники!$N$3,$DE$4&amp;",",""))</f>
        <v/>
      </c>
      <c r="J374" s="538"/>
      <c r="K374" s="538"/>
      <c r="L374" s="538">
        <f t="shared" ca="1" si="253"/>
        <v>0</v>
      </c>
      <c r="M374" s="539">
        <f t="shared" ca="1" si="254"/>
        <v>0</v>
      </c>
      <c r="N374" s="539">
        <f t="shared" ca="1" si="255"/>
        <v>0</v>
      </c>
      <c r="O374" s="540">
        <f t="shared" ca="1" si="256"/>
        <v>0</v>
      </c>
      <c r="P374" s="541" t="str">
        <f t="shared" si="257"/>
        <v/>
      </c>
      <c r="Q374" s="542" t="str">
        <f>IF(IF(TRIM(P374)="",FALSE,OR($P374&lt;Довідники!$J$8,$P374&gt;Довідники!$K$8)),"!","")</f>
        <v/>
      </c>
      <c r="R374" s="172"/>
      <c r="S374" s="169"/>
      <c r="T374" s="169"/>
      <c r="U374" s="549">
        <f t="shared" si="262"/>
        <v>0</v>
      </c>
      <c r="V374" s="539"/>
      <c r="W374" s="175"/>
      <c r="X374" s="176"/>
      <c r="Y374" s="172"/>
      <c r="Z374" s="169"/>
      <c r="AA374" s="169"/>
      <c r="AB374" s="549">
        <f t="shared" si="263"/>
        <v>0</v>
      </c>
      <c r="AC374" s="539"/>
      <c r="AD374" s="175"/>
      <c r="AE374" s="176"/>
      <c r="AF374" s="172"/>
      <c r="AG374" s="169"/>
      <c r="AH374" s="169"/>
      <c r="AI374" s="549">
        <f t="shared" si="264"/>
        <v>0</v>
      </c>
      <c r="AJ374" s="539"/>
      <c r="AK374" s="175"/>
      <c r="AL374" s="176"/>
      <c r="AM374" s="172"/>
      <c r="AN374" s="169"/>
      <c r="AO374" s="169"/>
      <c r="AP374" s="549">
        <f t="shared" si="265"/>
        <v>0</v>
      </c>
      <c r="AQ374" s="539"/>
      <c r="AR374" s="175"/>
      <c r="AS374" s="176"/>
      <c r="AT374" s="172"/>
      <c r="AU374" s="169"/>
      <c r="AV374" s="169"/>
      <c r="AW374" s="549">
        <f t="shared" si="266"/>
        <v>0</v>
      </c>
      <c r="AX374" s="539"/>
      <c r="AY374" s="175"/>
      <c r="AZ374" s="176"/>
      <c r="BA374" s="172"/>
      <c r="BB374" s="169"/>
      <c r="BC374" s="169"/>
      <c r="BD374" s="549">
        <f t="shared" si="267"/>
        <v>0</v>
      </c>
      <c r="BE374" s="539"/>
      <c r="BF374" s="175"/>
      <c r="BG374" s="176"/>
      <c r="BH374" s="172"/>
      <c r="BI374" s="169"/>
      <c r="BJ374" s="169"/>
      <c r="BK374" s="549">
        <f t="shared" si="268"/>
        <v>0</v>
      </c>
      <c r="BL374" s="539"/>
      <c r="BM374" s="175"/>
      <c r="BN374" s="176"/>
      <c r="BO374" s="172"/>
      <c r="BP374" s="169"/>
      <c r="BQ374" s="169"/>
      <c r="BR374" s="549">
        <f t="shared" si="269"/>
        <v>0</v>
      </c>
      <c r="BS374" s="539"/>
      <c r="BT374" s="175"/>
      <c r="BU374" s="176"/>
      <c r="BV374" s="172"/>
      <c r="BW374" s="169"/>
      <c r="BX374" s="169"/>
      <c r="BY374" s="549">
        <f t="shared" si="270"/>
        <v>0</v>
      </c>
      <c r="BZ374" s="539"/>
      <c r="CA374" s="175"/>
      <c r="CB374" s="176"/>
      <c r="CC374" s="172"/>
      <c r="CD374" s="169"/>
      <c r="CE374" s="169"/>
      <c r="CF374" s="549">
        <f t="shared" si="271"/>
        <v>0</v>
      </c>
      <c r="CG374" s="539"/>
      <c r="CH374" s="175"/>
      <c r="CI374" s="176"/>
      <c r="CJ374" s="172"/>
      <c r="CK374" s="169"/>
      <c r="CL374" s="169"/>
      <c r="CM374" s="549">
        <f t="shared" si="272"/>
        <v>0</v>
      </c>
      <c r="CN374" s="539"/>
      <c r="CO374" s="175"/>
      <c r="CP374" s="176"/>
      <c r="CQ374" s="172"/>
      <c r="CR374" s="169"/>
      <c r="CS374" s="169"/>
      <c r="CT374" s="549">
        <f t="shared" si="273"/>
        <v>0</v>
      </c>
      <c r="CU374" s="539"/>
      <c r="CV374" s="175"/>
      <c r="CW374" s="176"/>
      <c r="CX374" s="361"/>
      <c r="CY374" s="108"/>
      <c r="CZ374" s="108"/>
      <c r="DA374" s="549">
        <f t="shared" si="274"/>
        <v>0</v>
      </c>
      <c r="DB374" s="539"/>
      <c r="DC374" s="439"/>
      <c r="DD374" s="439"/>
      <c r="DE374" s="108"/>
      <c r="DF374" s="108"/>
      <c r="DG374" s="108"/>
      <c r="DH374" s="549">
        <f t="shared" si="275"/>
        <v>0</v>
      </c>
      <c r="DI374" s="539"/>
      <c r="DJ374" s="439"/>
      <c r="DK374" s="440"/>
      <c r="DL374" s="555">
        <f t="shared" ca="1" si="261"/>
        <v>0</v>
      </c>
      <c r="DM374" s="539">
        <f>DN374*Довідники!$H$2</f>
        <v>0</v>
      </c>
      <c r="DN374" s="549">
        <f t="shared" si="276"/>
        <v>0</v>
      </c>
      <c r="DO374" s="541" t="str">
        <f t="shared" si="277"/>
        <v xml:space="preserve"> </v>
      </c>
      <c r="DP374" s="556" t="str">
        <f>IF(OR(DO374&lt;Довідники!$J$3, DO374&gt;Довідники!$K$3), "!", "")</f>
        <v>!</v>
      </c>
      <c r="DQ374" s="557"/>
      <c r="DR374" s="558" t="str">
        <f t="shared" si="278"/>
        <v/>
      </c>
      <c r="DS374" s="528"/>
      <c r="DT374" s="555"/>
      <c r="DU374" s="539"/>
      <c r="DV374" s="539"/>
      <c r="DW374" s="540"/>
      <c r="DX374" s="557"/>
      <c r="DY374" s="568"/>
      <c r="DZ374" s="569"/>
      <c r="EA374" s="570"/>
      <c r="EB374" s="179"/>
      <c r="EC374" s="452"/>
      <c r="ED374" s="219" t="e">
        <f t="shared" ca="1" si="246"/>
        <v>#NAME?</v>
      </c>
      <c r="EE374" s="219" t="e">
        <f t="shared" ca="1" si="247"/>
        <v>#NAME?</v>
      </c>
      <c r="EF374" s="219" t="e">
        <f t="shared" ca="1" si="248"/>
        <v>#NAME?</v>
      </c>
      <c r="EG374" s="219" t="e">
        <f t="shared" ca="1" si="249"/>
        <v>#NAME?</v>
      </c>
      <c r="EH374" s="219" t="e">
        <f t="shared" ca="1" si="250"/>
        <v>#NAME?</v>
      </c>
      <c r="EI374" s="219" t="e">
        <f t="shared" ca="1" si="251"/>
        <v>#NAME?</v>
      </c>
      <c r="EJ374" s="219" t="e">
        <f t="shared" ca="1" si="252"/>
        <v>#NAME?</v>
      </c>
      <c r="EK374" s="74"/>
      <c r="EL374" s="91" t="str">
        <f t="shared" ca="1" si="279"/>
        <v/>
      </c>
      <c r="EM374" s="91" t="str">
        <f t="shared" si="258"/>
        <v/>
      </c>
      <c r="EN374" s="91" t="str" cm="1">
        <f t="array" ref="EN374">IF(OR(SUM(ISTEXT(R374:T374)*1,ISNUMBER(W374:X374)*1)&gt;0,SUM(ISTEXT(Y374:AA374)*1,ISNUMBER(AD374:AE374)*1)&gt;0,SUM(ISTEXT(AF374:AH374)*1,ISNUMBER(AK374:AL374)*1)&gt;0,SUM(ISTEXT(AM374:AO374)*1,ISNUMBER(AR374:AS374)*1)&gt;0,SUM(ISTEXT(AT374:AV374)*1,ISNUMBER(AY374:AZ374)*1)&gt;0,SUM(ISTEXT(BA374:BC374)*1,ISNUMBER(BF374:BG374)*1)&gt;0,SUM(ISTEXT(BH374:BJ374)*1,ISNUMBER(BM374:BN374)*1)&gt;0,SUM(ISTEXT(BO374:BQ374)*1,ISNUMBER(BT374:BU374)*1)&gt;0,SUM(ISTEXT(BV374:BX374)*1,ISNUMBER(CA374:CB374)*1)&gt;0,SUM(ISTEXT(CC374:CE374)*1,ISNUMBER(CH374:CI374)*1)&gt;0,SUM(ISTEXT(CJ374:CL374)*1,ISNUMBER(CO374:CP374)*1)&gt;0,SUM(ISTEXT(CQ374:CS374)*1,ISNUMBER(CV374:CW374)*1)&gt;0),"!","")</f>
        <v/>
      </c>
      <c r="EO374" s="91" t="e">
        <f t="shared" ca="1" si="259"/>
        <v>#NAME?</v>
      </c>
      <c r="EP374" s="74" t="e">
        <f t="shared" ca="1" si="260"/>
        <v>#NAME?</v>
      </c>
    </row>
    <row r="375" spans="1:146" s="3" customFormat="1" x14ac:dyDescent="0.2">
      <c r="A375" s="528" t="e">
        <f ca="1">IF(AND(TRIM($B375&lt;&gt;""),$E375&lt;&gt;"",$EP375=""),MAX($A$318:A374)+1,"")</f>
        <v>#NAME?</v>
      </c>
      <c r="B375" s="312"/>
      <c r="C375" s="531" t="str">
        <f>IF(ISBLANK(D375)=FALSE,VLOOKUP(D375,Довідники!$B$2:$C$45,2,FALSE),"")</f>
        <v/>
      </c>
      <c r="D375" s="410"/>
      <c r="E375" s="313"/>
      <c r="F375" s="538" t="str">
        <f>_xlfn.CONCAT(IF($X375=Довідники!$E$4,$R$4&amp;",",""),IF($AE375=Довідники!$E$4,$Y$4&amp;",",""),IF($AL375=Довідники!$E$4,$AF$4&amp;",",""),IF($AS375=Довідники!$E$4,$AM$4&amp;",",""),IF($AZ375=Довідники!$E$4,$AT$4&amp;",",""),IF($BG375=Довідники!$E$4,$BA$4&amp;",",""),IF($BN375=Довідники!$E$4,$BH$4&amp;",",""),IF($BU375=Довідники!$E$4,$BO$4&amp;",",""),IF($CB375=Довідники!$E$4,$BV$4&amp;",",""),IF($CI375=Довідники!$E$4,$CC$4&amp;",",""),IF($CP375=Довідники!$E$4,$CJ$4&amp;",",""),IF($CW375=Довідники!$E$4,$CQ$4&amp;",",""),IF($DD375=Довідники!$E$4,$CX$4&amp;",",""),IF($DK375=Довідники!$E$4,$DE$4&amp;",",""))</f>
        <v/>
      </c>
      <c r="G375" s="538" t="str">
        <f>_xlfn.CONCAT(IF($X375=Довідники!$E$3,$R$4&amp;",",""),IF($X375=Довідники!$E$5,$R$4&amp;"*,",""),IF($AE375=Довідники!$E$3,$Y$4&amp;",",""),IF($AE375=Довідники!$E$5,$Y$4&amp;"*,",""),IF($AL375=Довідники!$E$3,$AF$4&amp;",",""),IF($AL375=Довідники!$E$5,$AF$4&amp;"*,",""),IF($AS375=Довідники!$E$3,$AM$4&amp;",",""),IF($AS375=Довідники!$E$5,$AM$4&amp;"*,",""),IF($AZ375=Довідники!$E$3,$AT$4&amp;",",""),IF($AZ375=Довідники!$E$5,$AT$4&amp;"*,",""),IF($BG375=Довідники!$E$3,$BA$4&amp;",",""),IF($BG375=Довідники!$E$5,$BA$4&amp;"*,",""),IF($BN375=Довідники!$E$3,$BH$4&amp;",",""),IF($BN375=Довідники!$E$5,$BH$4&amp;"*,",""),IF($BU375=Довідники!$E$3,$BO$4&amp;",",""),IF($BU375=Довідники!$E$5,$BO$4&amp;"*,",""),IF($CB375=Довідники!$E$3,$BV$4&amp;",",""),IF($CB375=Довідники!$E$5,$BV$4&amp;"*,",""),IF($CI375=Довідники!$E$3,$CC$4&amp;",",""),IF($CI375=Довідники!$E$5,$CC$4&amp;"*,",""),IF($CP375=Довідники!$E$3,$CJ$4&amp;",",""),IF($CP375=Довідники!$E$5,$CJ$4&amp;"*,",""),IF($CW375=Довідники!$E$3,$CQ$4&amp;",",""),IF($CW375=Довідники!$E$5,$CQ$4&amp;"*,",""),IF($DD375=Довідники!$E$3,$CX$4&amp;",",""),IF($DD375=Довідники!$E$5,$CX$4&amp;"*,",""),IF($DK375=Довідники!$E$3,$DE$4&amp;",",""),IF($DK375=Довідники!$E$5,$DE$4&amp;"*,",""))</f>
        <v/>
      </c>
      <c r="H375" s="538" t="str">
        <f>_xlfn.CONCAT(IF($W375=Довідники!$N$4,$R$4&amp;",",""),IF($AD375=Довідники!$N$4,$Y$4&amp;",",""),IF($AK375=Довідники!$N$4,$AF$4&amp;",",""),IF($AR375=Довідники!$N$4,$AM$4&amp;",",""),IF($AY375=Довідники!$N$4,$AT$4&amp;",",""),IF($BF375=Довідники!$N$4,$BA$4&amp;",",""),IF($BM375=Довідники!$N$4,$BH$4&amp;",",""),IF($BT375=Довідники!$N$4,$BO$4&amp;",",""),IF($CA375=Довідники!$N$4,$BV$4&amp;",",""),IF($CH375=Довідники!$N$4,$CC$4&amp;",",""),IF($CO375=Довідники!$N$4,$CJ$4&amp;",",""),IF($CV375=Довідники!$N$4,$CQ$4&amp;",",""),IF($DC375=Довідники!$N$4,$CX$4&amp;",",""),IF($DJ375=Довідники!$N$4,$DE$4&amp;",",""))</f>
        <v/>
      </c>
      <c r="I375" s="538" t="str">
        <f>_xlfn.CONCAT(IF($W375=Довідники!$N$3,$R$4&amp;",",""),IF($AD375=Довідники!$N$3,$Y$4&amp;",",""),IF($AK375=Довідники!$N$3,$AF$4&amp;",",""),IF($AR375=Довідники!$N$3,$AM$4&amp;",",""),IF($AY375=Довідники!$N$3,$AT$4&amp;",",""),IF($BF375=Довідники!$N$3,$BA$4&amp;",",""),IF($BM375=Довідники!$N$3,$BH$4&amp;",",""),IF($BT375=Довідники!$N$3,$BO$4&amp;",",""),IF($CA375=Довідники!$N$3,$BV$4&amp;",",""),IF($CH375=Довідники!$N$3,$CC$4&amp;",",""),IF($CO375=Довідники!$N$3,$CJ$4&amp;",",""),IF($CV375=Довідники!$N$3,$CQ$4&amp;",",""),IF($DC375=Довідники!$N$3,$CX$4&amp;",",""),IF($DJ375=Довідники!$N$3,$DE$4&amp;",",""))</f>
        <v/>
      </c>
      <c r="J375" s="538"/>
      <c r="K375" s="538"/>
      <c r="L375" s="538">
        <f t="shared" ca="1" si="253"/>
        <v>0</v>
      </c>
      <c r="M375" s="539">
        <f t="shared" ca="1" si="254"/>
        <v>0</v>
      </c>
      <c r="N375" s="539">
        <f t="shared" ca="1" si="255"/>
        <v>0</v>
      </c>
      <c r="O375" s="540">
        <f t="shared" ca="1" si="256"/>
        <v>0</v>
      </c>
      <c r="P375" s="541" t="str">
        <f t="shared" si="257"/>
        <v/>
      </c>
      <c r="Q375" s="542" t="str">
        <f>IF(IF(TRIM(P375)="",FALSE,OR($P375&lt;Довідники!$J$8,$P375&gt;Довідники!$K$8)),"!","")</f>
        <v/>
      </c>
      <c r="R375" s="172"/>
      <c r="S375" s="169"/>
      <c r="T375" s="169"/>
      <c r="U375" s="549">
        <f t="shared" si="262"/>
        <v>0</v>
      </c>
      <c r="V375" s="539"/>
      <c r="W375" s="175"/>
      <c r="X375" s="176"/>
      <c r="Y375" s="172"/>
      <c r="Z375" s="169"/>
      <c r="AA375" s="169"/>
      <c r="AB375" s="549">
        <f t="shared" si="263"/>
        <v>0</v>
      </c>
      <c r="AC375" s="539"/>
      <c r="AD375" s="175"/>
      <c r="AE375" s="176"/>
      <c r="AF375" s="172"/>
      <c r="AG375" s="169"/>
      <c r="AH375" s="169"/>
      <c r="AI375" s="549">
        <f t="shared" si="264"/>
        <v>0</v>
      </c>
      <c r="AJ375" s="539"/>
      <c r="AK375" s="175"/>
      <c r="AL375" s="176"/>
      <c r="AM375" s="172"/>
      <c r="AN375" s="169"/>
      <c r="AO375" s="169"/>
      <c r="AP375" s="549">
        <f t="shared" si="265"/>
        <v>0</v>
      </c>
      <c r="AQ375" s="539"/>
      <c r="AR375" s="175"/>
      <c r="AS375" s="176"/>
      <c r="AT375" s="172"/>
      <c r="AU375" s="169"/>
      <c r="AV375" s="169"/>
      <c r="AW375" s="549">
        <f t="shared" si="266"/>
        <v>0</v>
      </c>
      <c r="AX375" s="539"/>
      <c r="AY375" s="175"/>
      <c r="AZ375" s="176"/>
      <c r="BA375" s="172"/>
      <c r="BB375" s="169"/>
      <c r="BC375" s="169"/>
      <c r="BD375" s="549">
        <f t="shared" si="267"/>
        <v>0</v>
      </c>
      <c r="BE375" s="539"/>
      <c r="BF375" s="175"/>
      <c r="BG375" s="176"/>
      <c r="BH375" s="172"/>
      <c r="BI375" s="169"/>
      <c r="BJ375" s="169"/>
      <c r="BK375" s="549">
        <f t="shared" si="268"/>
        <v>0</v>
      </c>
      <c r="BL375" s="539"/>
      <c r="BM375" s="175"/>
      <c r="BN375" s="176"/>
      <c r="BO375" s="172"/>
      <c r="BP375" s="169"/>
      <c r="BQ375" s="169"/>
      <c r="BR375" s="549">
        <f t="shared" si="269"/>
        <v>0</v>
      </c>
      <c r="BS375" s="539"/>
      <c r="BT375" s="175"/>
      <c r="BU375" s="176"/>
      <c r="BV375" s="172"/>
      <c r="BW375" s="169"/>
      <c r="BX375" s="169"/>
      <c r="BY375" s="549">
        <f t="shared" si="270"/>
        <v>0</v>
      </c>
      <c r="BZ375" s="539"/>
      <c r="CA375" s="175"/>
      <c r="CB375" s="176"/>
      <c r="CC375" s="172"/>
      <c r="CD375" s="169"/>
      <c r="CE375" s="169"/>
      <c r="CF375" s="549">
        <f t="shared" si="271"/>
        <v>0</v>
      </c>
      <c r="CG375" s="539"/>
      <c r="CH375" s="175"/>
      <c r="CI375" s="176"/>
      <c r="CJ375" s="172"/>
      <c r="CK375" s="169"/>
      <c r="CL375" s="169"/>
      <c r="CM375" s="549">
        <f t="shared" si="272"/>
        <v>0</v>
      </c>
      <c r="CN375" s="539"/>
      <c r="CO375" s="175"/>
      <c r="CP375" s="176"/>
      <c r="CQ375" s="172"/>
      <c r="CR375" s="169"/>
      <c r="CS375" s="169"/>
      <c r="CT375" s="549">
        <f t="shared" si="273"/>
        <v>0</v>
      </c>
      <c r="CU375" s="539"/>
      <c r="CV375" s="175"/>
      <c r="CW375" s="176"/>
      <c r="CX375" s="361"/>
      <c r="CY375" s="108"/>
      <c r="CZ375" s="108"/>
      <c r="DA375" s="549">
        <f t="shared" si="274"/>
        <v>0</v>
      </c>
      <c r="DB375" s="539"/>
      <c r="DC375" s="439"/>
      <c r="DD375" s="439"/>
      <c r="DE375" s="108"/>
      <c r="DF375" s="108"/>
      <c r="DG375" s="108"/>
      <c r="DH375" s="549">
        <f t="shared" si="275"/>
        <v>0</v>
      </c>
      <c r="DI375" s="539"/>
      <c r="DJ375" s="439"/>
      <c r="DK375" s="440"/>
      <c r="DL375" s="555">
        <f t="shared" ca="1" si="261"/>
        <v>0</v>
      </c>
      <c r="DM375" s="539">
        <f>DN375*Довідники!$H$2</f>
        <v>0</v>
      </c>
      <c r="DN375" s="549">
        <f t="shared" si="276"/>
        <v>0</v>
      </c>
      <c r="DO375" s="541" t="str">
        <f t="shared" si="277"/>
        <v xml:space="preserve"> </v>
      </c>
      <c r="DP375" s="556" t="str">
        <f>IF(OR(DO375&lt;Довідники!$J$3, DO375&gt;Довідники!$K$3), "!", "")</f>
        <v>!</v>
      </c>
      <c r="DQ375" s="557"/>
      <c r="DR375" s="558" t="str">
        <f t="shared" si="278"/>
        <v/>
      </c>
      <c r="DS375" s="528"/>
      <c r="DT375" s="555"/>
      <c r="DU375" s="539"/>
      <c r="DV375" s="539"/>
      <c r="DW375" s="540"/>
      <c r="DX375" s="557"/>
      <c r="DY375" s="568"/>
      <c r="DZ375" s="569"/>
      <c r="EA375" s="570"/>
      <c r="EB375" s="179"/>
      <c r="EC375" s="452"/>
      <c r="ED375" s="219" t="e">
        <f t="shared" ca="1" si="246"/>
        <v>#NAME?</v>
      </c>
      <c r="EE375" s="219" t="e">
        <f t="shared" ca="1" si="247"/>
        <v>#NAME?</v>
      </c>
      <c r="EF375" s="219" t="e">
        <f t="shared" ca="1" si="248"/>
        <v>#NAME?</v>
      </c>
      <c r="EG375" s="219" t="e">
        <f t="shared" ca="1" si="249"/>
        <v>#NAME?</v>
      </c>
      <c r="EH375" s="219" t="e">
        <f t="shared" ca="1" si="250"/>
        <v>#NAME?</v>
      </c>
      <c r="EI375" s="219" t="e">
        <f t="shared" ca="1" si="251"/>
        <v>#NAME?</v>
      </c>
      <c r="EJ375" s="219" t="e">
        <f t="shared" ca="1" si="252"/>
        <v>#NAME?</v>
      </c>
      <c r="EK375" s="74"/>
      <c r="EL375" s="91" t="str">
        <f t="shared" ca="1" si="279"/>
        <v/>
      </c>
      <c r="EM375" s="91" t="str">
        <f t="shared" si="258"/>
        <v/>
      </c>
      <c r="EN375" s="91" t="str" cm="1">
        <f t="array" ref="EN375">IF(OR(SUM(ISTEXT(R375:T375)*1,ISNUMBER(W375:X375)*1)&gt;0,SUM(ISTEXT(Y375:AA375)*1,ISNUMBER(AD375:AE375)*1)&gt;0,SUM(ISTEXT(AF375:AH375)*1,ISNUMBER(AK375:AL375)*1)&gt;0,SUM(ISTEXT(AM375:AO375)*1,ISNUMBER(AR375:AS375)*1)&gt;0,SUM(ISTEXT(AT375:AV375)*1,ISNUMBER(AY375:AZ375)*1)&gt;0,SUM(ISTEXT(BA375:BC375)*1,ISNUMBER(BF375:BG375)*1)&gt;0,SUM(ISTEXT(BH375:BJ375)*1,ISNUMBER(BM375:BN375)*1)&gt;0,SUM(ISTEXT(BO375:BQ375)*1,ISNUMBER(BT375:BU375)*1)&gt;0,SUM(ISTEXT(BV375:BX375)*1,ISNUMBER(CA375:CB375)*1)&gt;0,SUM(ISTEXT(CC375:CE375)*1,ISNUMBER(CH375:CI375)*1)&gt;0,SUM(ISTEXT(CJ375:CL375)*1,ISNUMBER(CO375:CP375)*1)&gt;0,SUM(ISTEXT(CQ375:CS375)*1,ISNUMBER(CV375:CW375)*1)&gt;0),"!","")</f>
        <v/>
      </c>
      <c r="EO375" s="91" t="e">
        <f t="shared" ca="1" si="259"/>
        <v>#NAME?</v>
      </c>
      <c r="EP375" s="74" t="e">
        <f t="shared" ca="1" si="260"/>
        <v>#NAME?</v>
      </c>
    </row>
    <row r="376" spans="1:146" s="3" customFormat="1" x14ac:dyDescent="0.2">
      <c r="A376" s="528" t="e">
        <f ca="1">IF(AND(TRIM($B376&lt;&gt;""),$E376&lt;&gt;"",$EP376=""),MAX($A$318:A375)+1,"")</f>
        <v>#NAME?</v>
      </c>
      <c r="B376" s="312"/>
      <c r="C376" s="531" t="str">
        <f>IF(ISBLANK(D376)=FALSE,VLOOKUP(D376,Довідники!$B$2:$C$45,2,FALSE),"")</f>
        <v/>
      </c>
      <c r="D376" s="410"/>
      <c r="E376" s="313"/>
      <c r="F376" s="538" t="str">
        <f>_xlfn.CONCAT(IF($X376=Довідники!$E$4,$R$4&amp;",",""),IF($AE376=Довідники!$E$4,$Y$4&amp;",",""),IF($AL376=Довідники!$E$4,$AF$4&amp;",",""),IF($AS376=Довідники!$E$4,$AM$4&amp;",",""),IF($AZ376=Довідники!$E$4,$AT$4&amp;",",""),IF($BG376=Довідники!$E$4,$BA$4&amp;",",""),IF($BN376=Довідники!$E$4,$BH$4&amp;",",""),IF($BU376=Довідники!$E$4,$BO$4&amp;",",""),IF($CB376=Довідники!$E$4,$BV$4&amp;",",""),IF($CI376=Довідники!$E$4,$CC$4&amp;",",""),IF($CP376=Довідники!$E$4,$CJ$4&amp;",",""),IF($CW376=Довідники!$E$4,$CQ$4&amp;",",""),IF($DD376=Довідники!$E$4,$CX$4&amp;",",""),IF($DK376=Довідники!$E$4,$DE$4&amp;",",""))</f>
        <v/>
      </c>
      <c r="G376" s="538" t="str">
        <f>_xlfn.CONCAT(IF($X376=Довідники!$E$3,$R$4&amp;",",""),IF($X376=Довідники!$E$5,$R$4&amp;"*,",""),IF($AE376=Довідники!$E$3,$Y$4&amp;",",""),IF($AE376=Довідники!$E$5,$Y$4&amp;"*,",""),IF($AL376=Довідники!$E$3,$AF$4&amp;",",""),IF($AL376=Довідники!$E$5,$AF$4&amp;"*,",""),IF($AS376=Довідники!$E$3,$AM$4&amp;",",""),IF($AS376=Довідники!$E$5,$AM$4&amp;"*,",""),IF($AZ376=Довідники!$E$3,$AT$4&amp;",",""),IF($AZ376=Довідники!$E$5,$AT$4&amp;"*,",""),IF($BG376=Довідники!$E$3,$BA$4&amp;",",""),IF($BG376=Довідники!$E$5,$BA$4&amp;"*,",""),IF($BN376=Довідники!$E$3,$BH$4&amp;",",""),IF($BN376=Довідники!$E$5,$BH$4&amp;"*,",""),IF($BU376=Довідники!$E$3,$BO$4&amp;",",""),IF($BU376=Довідники!$E$5,$BO$4&amp;"*,",""),IF($CB376=Довідники!$E$3,$BV$4&amp;",",""),IF($CB376=Довідники!$E$5,$BV$4&amp;"*,",""),IF($CI376=Довідники!$E$3,$CC$4&amp;",",""),IF($CI376=Довідники!$E$5,$CC$4&amp;"*,",""),IF($CP376=Довідники!$E$3,$CJ$4&amp;",",""),IF($CP376=Довідники!$E$5,$CJ$4&amp;"*,",""),IF($CW376=Довідники!$E$3,$CQ$4&amp;",",""),IF($CW376=Довідники!$E$5,$CQ$4&amp;"*,",""),IF($DD376=Довідники!$E$3,$CX$4&amp;",",""),IF($DD376=Довідники!$E$5,$CX$4&amp;"*,",""),IF($DK376=Довідники!$E$3,$DE$4&amp;",",""),IF($DK376=Довідники!$E$5,$DE$4&amp;"*,",""))</f>
        <v/>
      </c>
      <c r="H376" s="538" t="str">
        <f>_xlfn.CONCAT(IF($W376=Довідники!$N$4,$R$4&amp;",",""),IF($AD376=Довідники!$N$4,$Y$4&amp;",",""),IF($AK376=Довідники!$N$4,$AF$4&amp;",",""),IF($AR376=Довідники!$N$4,$AM$4&amp;",",""),IF($AY376=Довідники!$N$4,$AT$4&amp;",",""),IF($BF376=Довідники!$N$4,$BA$4&amp;",",""),IF($BM376=Довідники!$N$4,$BH$4&amp;",",""),IF($BT376=Довідники!$N$4,$BO$4&amp;",",""),IF($CA376=Довідники!$N$4,$BV$4&amp;",",""),IF($CH376=Довідники!$N$4,$CC$4&amp;",",""),IF($CO376=Довідники!$N$4,$CJ$4&amp;",",""),IF($CV376=Довідники!$N$4,$CQ$4&amp;",",""),IF($DC376=Довідники!$N$4,$CX$4&amp;",",""),IF($DJ376=Довідники!$N$4,$DE$4&amp;",",""))</f>
        <v/>
      </c>
      <c r="I376" s="538" t="str">
        <f>_xlfn.CONCAT(IF($W376=Довідники!$N$3,$R$4&amp;",",""),IF($AD376=Довідники!$N$3,$Y$4&amp;",",""),IF($AK376=Довідники!$N$3,$AF$4&amp;",",""),IF($AR376=Довідники!$N$3,$AM$4&amp;",",""),IF($AY376=Довідники!$N$3,$AT$4&amp;",",""),IF($BF376=Довідники!$N$3,$BA$4&amp;",",""),IF($BM376=Довідники!$N$3,$BH$4&amp;",",""),IF($BT376=Довідники!$N$3,$BO$4&amp;",",""),IF($CA376=Довідники!$N$3,$BV$4&amp;",",""),IF($CH376=Довідники!$N$3,$CC$4&amp;",",""),IF($CO376=Довідники!$N$3,$CJ$4&amp;",",""),IF($CV376=Довідники!$N$3,$CQ$4&amp;",",""),IF($DC376=Довідники!$N$3,$CX$4&amp;",",""),IF($DJ376=Довідники!$N$3,$DE$4&amp;",",""))</f>
        <v/>
      </c>
      <c r="J376" s="538"/>
      <c r="K376" s="538"/>
      <c r="L376" s="538">
        <f t="shared" ca="1" si="253"/>
        <v>0</v>
      </c>
      <c r="M376" s="539">
        <f t="shared" ca="1" si="254"/>
        <v>0</v>
      </c>
      <c r="N376" s="539">
        <f t="shared" ca="1" si="255"/>
        <v>0</v>
      </c>
      <c r="O376" s="540">
        <f t="shared" ca="1" si="256"/>
        <v>0</v>
      </c>
      <c r="P376" s="541" t="str">
        <f t="shared" si="257"/>
        <v/>
      </c>
      <c r="Q376" s="542" t="str">
        <f>IF(IF(TRIM(P376)="",FALSE,OR($P376&lt;Довідники!$J$8,$P376&gt;Довідники!$K$8)),"!","")</f>
        <v/>
      </c>
      <c r="R376" s="172"/>
      <c r="S376" s="169"/>
      <c r="T376" s="169"/>
      <c r="U376" s="549">
        <f t="shared" si="262"/>
        <v>0</v>
      </c>
      <c r="V376" s="539"/>
      <c r="W376" s="175"/>
      <c r="X376" s="176"/>
      <c r="Y376" s="172"/>
      <c r="Z376" s="169"/>
      <c r="AA376" s="169"/>
      <c r="AB376" s="549">
        <f t="shared" si="263"/>
        <v>0</v>
      </c>
      <c r="AC376" s="539"/>
      <c r="AD376" s="175"/>
      <c r="AE376" s="176"/>
      <c r="AF376" s="172"/>
      <c r="AG376" s="169"/>
      <c r="AH376" s="169"/>
      <c r="AI376" s="549">
        <f t="shared" si="264"/>
        <v>0</v>
      </c>
      <c r="AJ376" s="539"/>
      <c r="AK376" s="175"/>
      <c r="AL376" s="176"/>
      <c r="AM376" s="172"/>
      <c r="AN376" s="169"/>
      <c r="AO376" s="169"/>
      <c r="AP376" s="549">
        <f t="shared" si="265"/>
        <v>0</v>
      </c>
      <c r="AQ376" s="539"/>
      <c r="AR376" s="175"/>
      <c r="AS376" s="176"/>
      <c r="AT376" s="172"/>
      <c r="AU376" s="169"/>
      <c r="AV376" s="169"/>
      <c r="AW376" s="549">
        <f t="shared" si="266"/>
        <v>0</v>
      </c>
      <c r="AX376" s="539"/>
      <c r="AY376" s="175"/>
      <c r="AZ376" s="176"/>
      <c r="BA376" s="172"/>
      <c r="BB376" s="169"/>
      <c r="BC376" s="169"/>
      <c r="BD376" s="549">
        <f t="shared" si="267"/>
        <v>0</v>
      </c>
      <c r="BE376" s="539"/>
      <c r="BF376" s="175"/>
      <c r="BG376" s="176"/>
      <c r="BH376" s="172"/>
      <c r="BI376" s="169"/>
      <c r="BJ376" s="169"/>
      <c r="BK376" s="549">
        <f t="shared" si="268"/>
        <v>0</v>
      </c>
      <c r="BL376" s="539"/>
      <c r="BM376" s="175"/>
      <c r="BN376" s="176"/>
      <c r="BO376" s="172"/>
      <c r="BP376" s="169"/>
      <c r="BQ376" s="169"/>
      <c r="BR376" s="549">
        <f t="shared" si="269"/>
        <v>0</v>
      </c>
      <c r="BS376" s="539"/>
      <c r="BT376" s="175"/>
      <c r="BU376" s="176"/>
      <c r="BV376" s="172"/>
      <c r="BW376" s="169"/>
      <c r="BX376" s="169"/>
      <c r="BY376" s="549">
        <f t="shared" si="270"/>
        <v>0</v>
      </c>
      <c r="BZ376" s="539"/>
      <c r="CA376" s="175"/>
      <c r="CB376" s="176"/>
      <c r="CC376" s="172"/>
      <c r="CD376" s="169"/>
      <c r="CE376" s="169"/>
      <c r="CF376" s="549">
        <f t="shared" si="271"/>
        <v>0</v>
      </c>
      <c r="CG376" s="539"/>
      <c r="CH376" s="175"/>
      <c r="CI376" s="176"/>
      <c r="CJ376" s="172"/>
      <c r="CK376" s="169"/>
      <c r="CL376" s="169"/>
      <c r="CM376" s="549">
        <f t="shared" si="272"/>
        <v>0</v>
      </c>
      <c r="CN376" s="539"/>
      <c r="CO376" s="175"/>
      <c r="CP376" s="176"/>
      <c r="CQ376" s="172"/>
      <c r="CR376" s="169"/>
      <c r="CS376" s="169"/>
      <c r="CT376" s="549">
        <f t="shared" si="273"/>
        <v>0</v>
      </c>
      <c r="CU376" s="539"/>
      <c r="CV376" s="175"/>
      <c r="CW376" s="176"/>
      <c r="CX376" s="361"/>
      <c r="CY376" s="108"/>
      <c r="CZ376" s="108"/>
      <c r="DA376" s="549">
        <f t="shared" si="274"/>
        <v>0</v>
      </c>
      <c r="DB376" s="539"/>
      <c r="DC376" s="439"/>
      <c r="DD376" s="439"/>
      <c r="DE376" s="108"/>
      <c r="DF376" s="108"/>
      <c r="DG376" s="108"/>
      <c r="DH376" s="549">
        <f t="shared" si="275"/>
        <v>0</v>
      </c>
      <c r="DI376" s="539"/>
      <c r="DJ376" s="439"/>
      <c r="DK376" s="440"/>
      <c r="DL376" s="555">
        <f t="shared" ca="1" si="261"/>
        <v>0</v>
      </c>
      <c r="DM376" s="539">
        <f>DN376*Довідники!$H$2</f>
        <v>0</v>
      </c>
      <c r="DN376" s="549">
        <f t="shared" si="276"/>
        <v>0</v>
      </c>
      <c r="DO376" s="541" t="str">
        <f t="shared" si="277"/>
        <v xml:space="preserve"> </v>
      </c>
      <c r="DP376" s="556" t="str">
        <f>IF(OR(DO376&lt;Довідники!$J$3, DO376&gt;Довідники!$K$3), "!", "")</f>
        <v>!</v>
      </c>
      <c r="DQ376" s="557"/>
      <c r="DR376" s="558" t="str">
        <f t="shared" si="278"/>
        <v/>
      </c>
      <c r="DS376" s="528"/>
      <c r="DT376" s="555"/>
      <c r="DU376" s="539"/>
      <c r="DV376" s="539"/>
      <c r="DW376" s="540"/>
      <c r="DX376" s="557"/>
      <c r="DY376" s="568"/>
      <c r="DZ376" s="569"/>
      <c r="EA376" s="570"/>
      <c r="EB376" s="179"/>
      <c r="EC376" s="452"/>
      <c r="ED376" s="219" t="e">
        <f t="shared" ca="1" si="246"/>
        <v>#NAME?</v>
      </c>
      <c r="EE376" s="219" t="e">
        <f t="shared" ca="1" si="247"/>
        <v>#NAME?</v>
      </c>
      <c r="EF376" s="219" t="e">
        <f t="shared" ca="1" si="248"/>
        <v>#NAME?</v>
      </c>
      <c r="EG376" s="219" t="e">
        <f t="shared" ca="1" si="249"/>
        <v>#NAME?</v>
      </c>
      <c r="EH376" s="219" t="e">
        <f t="shared" ca="1" si="250"/>
        <v>#NAME?</v>
      </c>
      <c r="EI376" s="219" t="e">
        <f t="shared" ca="1" si="251"/>
        <v>#NAME?</v>
      </c>
      <c r="EJ376" s="219" t="e">
        <f t="shared" ca="1" si="252"/>
        <v>#NAME?</v>
      </c>
      <c r="EK376" s="74"/>
      <c r="EL376" s="91" t="str">
        <f t="shared" ca="1" si="279"/>
        <v/>
      </c>
      <c r="EM376" s="91" t="str">
        <f t="shared" si="258"/>
        <v/>
      </c>
      <c r="EN376" s="91" t="str" cm="1">
        <f t="array" ref="EN376">IF(OR(SUM(ISTEXT(R376:T376)*1,ISNUMBER(W376:X376)*1)&gt;0,SUM(ISTEXT(Y376:AA376)*1,ISNUMBER(AD376:AE376)*1)&gt;0,SUM(ISTEXT(AF376:AH376)*1,ISNUMBER(AK376:AL376)*1)&gt;0,SUM(ISTEXT(AM376:AO376)*1,ISNUMBER(AR376:AS376)*1)&gt;0,SUM(ISTEXT(AT376:AV376)*1,ISNUMBER(AY376:AZ376)*1)&gt;0,SUM(ISTEXT(BA376:BC376)*1,ISNUMBER(BF376:BG376)*1)&gt;0,SUM(ISTEXT(BH376:BJ376)*1,ISNUMBER(BM376:BN376)*1)&gt;0,SUM(ISTEXT(BO376:BQ376)*1,ISNUMBER(BT376:BU376)*1)&gt;0,SUM(ISTEXT(BV376:BX376)*1,ISNUMBER(CA376:CB376)*1)&gt;0,SUM(ISTEXT(CC376:CE376)*1,ISNUMBER(CH376:CI376)*1)&gt;0,SUM(ISTEXT(CJ376:CL376)*1,ISNUMBER(CO376:CP376)*1)&gt;0,SUM(ISTEXT(CQ376:CS376)*1,ISNUMBER(CV376:CW376)*1)&gt;0),"!","")</f>
        <v/>
      </c>
      <c r="EO376" s="91" t="e">
        <f t="shared" ca="1" si="259"/>
        <v>#NAME?</v>
      </c>
      <c r="EP376" s="74" t="e">
        <f t="shared" ca="1" si="260"/>
        <v>#NAME?</v>
      </c>
    </row>
    <row r="377" spans="1:146" s="3" customFormat="1" x14ac:dyDescent="0.2">
      <c r="A377" s="528" t="e">
        <f ca="1">IF(AND(TRIM($B377&lt;&gt;""),$E377&lt;&gt;"",$EP377=""),MAX($A$318:A376)+1,"")</f>
        <v>#NAME?</v>
      </c>
      <c r="B377" s="312"/>
      <c r="C377" s="531" t="str">
        <f>IF(ISBLANK(D377)=FALSE,VLOOKUP(D377,Довідники!$B$2:$C$45,2,FALSE),"")</f>
        <v/>
      </c>
      <c r="D377" s="410"/>
      <c r="E377" s="313"/>
      <c r="F377" s="538" t="str">
        <f>_xlfn.CONCAT(IF($X377=Довідники!$E$4,$R$4&amp;",",""),IF($AE377=Довідники!$E$4,$Y$4&amp;",",""),IF($AL377=Довідники!$E$4,$AF$4&amp;",",""),IF($AS377=Довідники!$E$4,$AM$4&amp;",",""),IF($AZ377=Довідники!$E$4,$AT$4&amp;",",""),IF($BG377=Довідники!$E$4,$BA$4&amp;",",""),IF($BN377=Довідники!$E$4,$BH$4&amp;",",""),IF($BU377=Довідники!$E$4,$BO$4&amp;",",""),IF($CB377=Довідники!$E$4,$BV$4&amp;",",""),IF($CI377=Довідники!$E$4,$CC$4&amp;",",""),IF($CP377=Довідники!$E$4,$CJ$4&amp;",",""),IF($CW377=Довідники!$E$4,$CQ$4&amp;",",""),IF($DD377=Довідники!$E$4,$CX$4&amp;",",""),IF($DK377=Довідники!$E$4,$DE$4&amp;",",""))</f>
        <v/>
      </c>
      <c r="G377" s="538" t="str">
        <f>_xlfn.CONCAT(IF($X377=Довідники!$E$3,$R$4&amp;",",""),IF($X377=Довідники!$E$5,$R$4&amp;"*,",""),IF($AE377=Довідники!$E$3,$Y$4&amp;",",""),IF($AE377=Довідники!$E$5,$Y$4&amp;"*,",""),IF($AL377=Довідники!$E$3,$AF$4&amp;",",""),IF($AL377=Довідники!$E$5,$AF$4&amp;"*,",""),IF($AS377=Довідники!$E$3,$AM$4&amp;",",""),IF($AS377=Довідники!$E$5,$AM$4&amp;"*,",""),IF($AZ377=Довідники!$E$3,$AT$4&amp;",",""),IF($AZ377=Довідники!$E$5,$AT$4&amp;"*,",""),IF($BG377=Довідники!$E$3,$BA$4&amp;",",""),IF($BG377=Довідники!$E$5,$BA$4&amp;"*,",""),IF($BN377=Довідники!$E$3,$BH$4&amp;",",""),IF($BN377=Довідники!$E$5,$BH$4&amp;"*,",""),IF($BU377=Довідники!$E$3,$BO$4&amp;",",""),IF($BU377=Довідники!$E$5,$BO$4&amp;"*,",""),IF($CB377=Довідники!$E$3,$BV$4&amp;",",""),IF($CB377=Довідники!$E$5,$BV$4&amp;"*,",""),IF($CI377=Довідники!$E$3,$CC$4&amp;",",""),IF($CI377=Довідники!$E$5,$CC$4&amp;"*,",""),IF($CP377=Довідники!$E$3,$CJ$4&amp;",",""),IF($CP377=Довідники!$E$5,$CJ$4&amp;"*,",""),IF($CW377=Довідники!$E$3,$CQ$4&amp;",",""),IF($CW377=Довідники!$E$5,$CQ$4&amp;"*,",""),IF($DD377=Довідники!$E$3,$CX$4&amp;",",""),IF($DD377=Довідники!$E$5,$CX$4&amp;"*,",""),IF($DK377=Довідники!$E$3,$DE$4&amp;",",""),IF($DK377=Довідники!$E$5,$DE$4&amp;"*,",""))</f>
        <v/>
      </c>
      <c r="H377" s="538" t="str">
        <f>_xlfn.CONCAT(IF($W377=Довідники!$N$4,$R$4&amp;",",""),IF($AD377=Довідники!$N$4,$Y$4&amp;",",""),IF($AK377=Довідники!$N$4,$AF$4&amp;",",""),IF($AR377=Довідники!$N$4,$AM$4&amp;",",""),IF($AY377=Довідники!$N$4,$AT$4&amp;",",""),IF($BF377=Довідники!$N$4,$BA$4&amp;",",""),IF($BM377=Довідники!$N$4,$BH$4&amp;",",""),IF($BT377=Довідники!$N$4,$BO$4&amp;",",""),IF($CA377=Довідники!$N$4,$BV$4&amp;",",""),IF($CH377=Довідники!$N$4,$CC$4&amp;",",""),IF($CO377=Довідники!$N$4,$CJ$4&amp;",",""),IF($CV377=Довідники!$N$4,$CQ$4&amp;",",""),IF($DC377=Довідники!$N$4,$CX$4&amp;",",""),IF($DJ377=Довідники!$N$4,$DE$4&amp;",",""))</f>
        <v/>
      </c>
      <c r="I377" s="538" t="str">
        <f>_xlfn.CONCAT(IF($W377=Довідники!$N$3,$R$4&amp;",",""),IF($AD377=Довідники!$N$3,$Y$4&amp;",",""),IF($AK377=Довідники!$N$3,$AF$4&amp;",",""),IF($AR377=Довідники!$N$3,$AM$4&amp;",",""),IF($AY377=Довідники!$N$3,$AT$4&amp;",",""),IF($BF377=Довідники!$N$3,$BA$4&amp;",",""),IF($BM377=Довідники!$N$3,$BH$4&amp;",",""),IF($BT377=Довідники!$N$3,$BO$4&amp;",",""),IF($CA377=Довідники!$N$3,$BV$4&amp;",",""),IF($CH377=Довідники!$N$3,$CC$4&amp;",",""),IF($CO377=Довідники!$N$3,$CJ$4&amp;",",""),IF($CV377=Довідники!$N$3,$CQ$4&amp;",",""),IF($DC377=Довідники!$N$3,$CX$4&amp;",",""),IF($DJ377=Довідники!$N$3,$DE$4&amp;",",""))</f>
        <v/>
      </c>
      <c r="J377" s="538"/>
      <c r="K377" s="538"/>
      <c r="L377" s="538">
        <f t="shared" ca="1" si="253"/>
        <v>0</v>
      </c>
      <c r="M377" s="539">
        <f t="shared" ca="1" si="254"/>
        <v>0</v>
      </c>
      <c r="N377" s="539">
        <f t="shared" ca="1" si="255"/>
        <v>0</v>
      </c>
      <c r="O377" s="540">
        <f t="shared" ca="1" si="256"/>
        <v>0</v>
      </c>
      <c r="P377" s="541" t="str">
        <f t="shared" si="257"/>
        <v/>
      </c>
      <c r="Q377" s="542" t="str">
        <f>IF(IF(TRIM(P377)="",FALSE,OR($P377&lt;Довідники!$J$8,$P377&gt;Довідники!$K$8)),"!","")</f>
        <v/>
      </c>
      <c r="R377" s="172"/>
      <c r="S377" s="169"/>
      <c r="T377" s="169"/>
      <c r="U377" s="549">
        <f t="shared" si="262"/>
        <v>0</v>
      </c>
      <c r="V377" s="539"/>
      <c r="W377" s="175"/>
      <c r="X377" s="176"/>
      <c r="Y377" s="172"/>
      <c r="Z377" s="169"/>
      <c r="AA377" s="169"/>
      <c r="AB377" s="549">
        <f t="shared" si="263"/>
        <v>0</v>
      </c>
      <c r="AC377" s="539"/>
      <c r="AD377" s="175"/>
      <c r="AE377" s="176"/>
      <c r="AF377" s="172"/>
      <c r="AG377" s="169"/>
      <c r="AH377" s="169"/>
      <c r="AI377" s="549">
        <f t="shared" si="264"/>
        <v>0</v>
      </c>
      <c r="AJ377" s="539"/>
      <c r="AK377" s="175"/>
      <c r="AL377" s="176"/>
      <c r="AM377" s="172"/>
      <c r="AN377" s="169"/>
      <c r="AO377" s="169"/>
      <c r="AP377" s="549">
        <f t="shared" si="265"/>
        <v>0</v>
      </c>
      <c r="AQ377" s="539"/>
      <c r="AR377" s="175"/>
      <c r="AS377" s="176"/>
      <c r="AT377" s="172"/>
      <c r="AU377" s="169"/>
      <c r="AV377" s="169"/>
      <c r="AW377" s="549">
        <f t="shared" si="266"/>
        <v>0</v>
      </c>
      <c r="AX377" s="539"/>
      <c r="AY377" s="175"/>
      <c r="AZ377" s="176"/>
      <c r="BA377" s="172"/>
      <c r="BB377" s="169"/>
      <c r="BC377" s="169"/>
      <c r="BD377" s="549">
        <f t="shared" si="267"/>
        <v>0</v>
      </c>
      <c r="BE377" s="539"/>
      <c r="BF377" s="175"/>
      <c r="BG377" s="176"/>
      <c r="BH377" s="172"/>
      <c r="BI377" s="169"/>
      <c r="BJ377" s="169"/>
      <c r="BK377" s="549">
        <f t="shared" si="268"/>
        <v>0</v>
      </c>
      <c r="BL377" s="539"/>
      <c r="BM377" s="175"/>
      <c r="BN377" s="176"/>
      <c r="BO377" s="172"/>
      <c r="BP377" s="169"/>
      <c r="BQ377" s="169"/>
      <c r="BR377" s="549">
        <f t="shared" si="269"/>
        <v>0</v>
      </c>
      <c r="BS377" s="539"/>
      <c r="BT377" s="175"/>
      <c r="BU377" s="176"/>
      <c r="BV377" s="172"/>
      <c r="BW377" s="169"/>
      <c r="BX377" s="169"/>
      <c r="BY377" s="549">
        <f t="shared" si="270"/>
        <v>0</v>
      </c>
      <c r="BZ377" s="539"/>
      <c r="CA377" s="175"/>
      <c r="CB377" s="176"/>
      <c r="CC377" s="172"/>
      <c r="CD377" s="169"/>
      <c r="CE377" s="169"/>
      <c r="CF377" s="549">
        <f t="shared" si="271"/>
        <v>0</v>
      </c>
      <c r="CG377" s="539"/>
      <c r="CH377" s="175"/>
      <c r="CI377" s="176"/>
      <c r="CJ377" s="172"/>
      <c r="CK377" s="169"/>
      <c r="CL377" s="169"/>
      <c r="CM377" s="549">
        <f t="shared" si="272"/>
        <v>0</v>
      </c>
      <c r="CN377" s="539"/>
      <c r="CO377" s="175"/>
      <c r="CP377" s="176"/>
      <c r="CQ377" s="172"/>
      <c r="CR377" s="169"/>
      <c r="CS377" s="169"/>
      <c r="CT377" s="549">
        <f t="shared" si="273"/>
        <v>0</v>
      </c>
      <c r="CU377" s="539"/>
      <c r="CV377" s="175"/>
      <c r="CW377" s="176"/>
      <c r="CX377" s="361"/>
      <c r="CY377" s="108"/>
      <c r="CZ377" s="108"/>
      <c r="DA377" s="549">
        <f t="shared" si="274"/>
        <v>0</v>
      </c>
      <c r="DB377" s="539"/>
      <c r="DC377" s="439"/>
      <c r="DD377" s="439"/>
      <c r="DE377" s="108"/>
      <c r="DF377" s="108"/>
      <c r="DG377" s="108"/>
      <c r="DH377" s="549">
        <f t="shared" si="275"/>
        <v>0</v>
      </c>
      <c r="DI377" s="539"/>
      <c r="DJ377" s="439"/>
      <c r="DK377" s="440"/>
      <c r="DL377" s="555">
        <f t="shared" ca="1" si="261"/>
        <v>0</v>
      </c>
      <c r="DM377" s="539">
        <f>DN377*Довідники!$H$2</f>
        <v>0</v>
      </c>
      <c r="DN377" s="549">
        <f t="shared" si="276"/>
        <v>0</v>
      </c>
      <c r="DO377" s="541" t="str">
        <f t="shared" si="277"/>
        <v xml:space="preserve"> </v>
      </c>
      <c r="DP377" s="556" t="str">
        <f>IF(OR(DO377&lt;Довідники!$J$3, DO377&gt;Довідники!$K$3), "!", "")</f>
        <v>!</v>
      </c>
      <c r="DQ377" s="557"/>
      <c r="DR377" s="558" t="str">
        <f t="shared" si="278"/>
        <v/>
      </c>
      <c r="DS377" s="528"/>
      <c r="DT377" s="555"/>
      <c r="DU377" s="539"/>
      <c r="DV377" s="539"/>
      <c r="DW377" s="540"/>
      <c r="DX377" s="557"/>
      <c r="DY377" s="568"/>
      <c r="DZ377" s="569"/>
      <c r="EA377" s="570"/>
      <c r="EB377" s="179"/>
      <c r="EC377" s="452"/>
      <c r="ED377" s="219" t="e">
        <f t="shared" ca="1" si="246"/>
        <v>#NAME?</v>
      </c>
      <c r="EE377" s="219" t="e">
        <f t="shared" ca="1" si="247"/>
        <v>#NAME?</v>
      </c>
      <c r="EF377" s="219" t="e">
        <f t="shared" ca="1" si="248"/>
        <v>#NAME?</v>
      </c>
      <c r="EG377" s="219" t="e">
        <f t="shared" ca="1" si="249"/>
        <v>#NAME?</v>
      </c>
      <c r="EH377" s="219" t="e">
        <f t="shared" ca="1" si="250"/>
        <v>#NAME?</v>
      </c>
      <c r="EI377" s="219" t="e">
        <f t="shared" ca="1" si="251"/>
        <v>#NAME?</v>
      </c>
      <c r="EJ377" s="219" t="e">
        <f t="shared" ca="1" si="252"/>
        <v>#NAME?</v>
      </c>
      <c r="EK377" s="74"/>
      <c r="EL377" s="91" t="str">
        <f t="shared" ca="1" si="279"/>
        <v/>
      </c>
      <c r="EM377" s="91" t="str">
        <f t="shared" si="258"/>
        <v/>
      </c>
      <c r="EN377" s="91" t="str" cm="1">
        <f t="array" ref="EN377">IF(OR(SUM(ISTEXT(R377:T377)*1,ISNUMBER(W377:X377)*1)&gt;0,SUM(ISTEXT(Y377:AA377)*1,ISNUMBER(AD377:AE377)*1)&gt;0,SUM(ISTEXT(AF377:AH377)*1,ISNUMBER(AK377:AL377)*1)&gt;0,SUM(ISTEXT(AM377:AO377)*1,ISNUMBER(AR377:AS377)*1)&gt;0,SUM(ISTEXT(AT377:AV377)*1,ISNUMBER(AY377:AZ377)*1)&gt;0,SUM(ISTEXT(BA377:BC377)*1,ISNUMBER(BF377:BG377)*1)&gt;0,SUM(ISTEXT(BH377:BJ377)*1,ISNUMBER(BM377:BN377)*1)&gt;0,SUM(ISTEXT(BO377:BQ377)*1,ISNUMBER(BT377:BU377)*1)&gt;0,SUM(ISTEXT(BV377:BX377)*1,ISNUMBER(CA377:CB377)*1)&gt;0,SUM(ISTEXT(CC377:CE377)*1,ISNUMBER(CH377:CI377)*1)&gt;0,SUM(ISTEXT(CJ377:CL377)*1,ISNUMBER(CO377:CP377)*1)&gt;0,SUM(ISTEXT(CQ377:CS377)*1,ISNUMBER(CV377:CW377)*1)&gt;0),"!","")</f>
        <v/>
      </c>
      <c r="EO377" s="91" t="e">
        <f t="shared" ca="1" si="259"/>
        <v>#NAME?</v>
      </c>
      <c r="EP377" s="74" t="e">
        <f t="shared" ca="1" si="260"/>
        <v>#NAME?</v>
      </c>
    </row>
    <row r="378" spans="1:146" s="3" customFormat="1" x14ac:dyDescent="0.2">
      <c r="A378" s="528" t="e">
        <f ca="1">IF(AND(TRIM($B378&lt;&gt;""),$E378&lt;&gt;"",$EP378=""),MAX($A$318:A377)+1,"")</f>
        <v>#NAME?</v>
      </c>
      <c r="B378" s="312"/>
      <c r="C378" s="531" t="str">
        <f>IF(ISBLANK(D378)=FALSE,VLOOKUP(D378,Довідники!$B$2:$C$45,2,FALSE),"")</f>
        <v/>
      </c>
      <c r="D378" s="410"/>
      <c r="E378" s="313"/>
      <c r="F378" s="538" t="str">
        <f>_xlfn.CONCAT(IF($X378=Довідники!$E$4,$R$4&amp;",",""),IF($AE378=Довідники!$E$4,$Y$4&amp;",",""),IF($AL378=Довідники!$E$4,$AF$4&amp;",",""),IF($AS378=Довідники!$E$4,$AM$4&amp;",",""),IF($AZ378=Довідники!$E$4,$AT$4&amp;",",""),IF($BG378=Довідники!$E$4,$BA$4&amp;",",""),IF($BN378=Довідники!$E$4,$BH$4&amp;",",""),IF($BU378=Довідники!$E$4,$BO$4&amp;",",""),IF($CB378=Довідники!$E$4,$BV$4&amp;",",""),IF($CI378=Довідники!$E$4,$CC$4&amp;",",""),IF($CP378=Довідники!$E$4,$CJ$4&amp;",",""),IF($CW378=Довідники!$E$4,$CQ$4&amp;",",""),IF($DD378=Довідники!$E$4,$CX$4&amp;",",""),IF($DK378=Довідники!$E$4,$DE$4&amp;",",""))</f>
        <v/>
      </c>
      <c r="G378" s="538" t="str">
        <f>_xlfn.CONCAT(IF($X378=Довідники!$E$3,$R$4&amp;",",""),IF($X378=Довідники!$E$5,$R$4&amp;"*,",""),IF($AE378=Довідники!$E$3,$Y$4&amp;",",""),IF($AE378=Довідники!$E$5,$Y$4&amp;"*,",""),IF($AL378=Довідники!$E$3,$AF$4&amp;",",""),IF($AL378=Довідники!$E$5,$AF$4&amp;"*,",""),IF($AS378=Довідники!$E$3,$AM$4&amp;",",""),IF($AS378=Довідники!$E$5,$AM$4&amp;"*,",""),IF($AZ378=Довідники!$E$3,$AT$4&amp;",",""),IF($AZ378=Довідники!$E$5,$AT$4&amp;"*,",""),IF($BG378=Довідники!$E$3,$BA$4&amp;",",""),IF($BG378=Довідники!$E$5,$BA$4&amp;"*,",""),IF($BN378=Довідники!$E$3,$BH$4&amp;",",""),IF($BN378=Довідники!$E$5,$BH$4&amp;"*,",""),IF($BU378=Довідники!$E$3,$BO$4&amp;",",""),IF($BU378=Довідники!$E$5,$BO$4&amp;"*,",""),IF($CB378=Довідники!$E$3,$BV$4&amp;",",""),IF($CB378=Довідники!$E$5,$BV$4&amp;"*,",""),IF($CI378=Довідники!$E$3,$CC$4&amp;",",""),IF($CI378=Довідники!$E$5,$CC$4&amp;"*,",""),IF($CP378=Довідники!$E$3,$CJ$4&amp;",",""),IF($CP378=Довідники!$E$5,$CJ$4&amp;"*,",""),IF($CW378=Довідники!$E$3,$CQ$4&amp;",",""),IF($CW378=Довідники!$E$5,$CQ$4&amp;"*,",""),IF($DD378=Довідники!$E$3,$CX$4&amp;",",""),IF($DD378=Довідники!$E$5,$CX$4&amp;"*,",""),IF($DK378=Довідники!$E$3,$DE$4&amp;",",""),IF($DK378=Довідники!$E$5,$DE$4&amp;"*,",""))</f>
        <v/>
      </c>
      <c r="H378" s="538" t="str">
        <f>_xlfn.CONCAT(IF($W378=Довідники!$N$4,$R$4&amp;",",""),IF($AD378=Довідники!$N$4,$Y$4&amp;",",""),IF($AK378=Довідники!$N$4,$AF$4&amp;",",""),IF($AR378=Довідники!$N$4,$AM$4&amp;",",""),IF($AY378=Довідники!$N$4,$AT$4&amp;",",""),IF($BF378=Довідники!$N$4,$BA$4&amp;",",""),IF($BM378=Довідники!$N$4,$BH$4&amp;",",""),IF($BT378=Довідники!$N$4,$BO$4&amp;",",""),IF($CA378=Довідники!$N$4,$BV$4&amp;",",""),IF($CH378=Довідники!$N$4,$CC$4&amp;",",""),IF($CO378=Довідники!$N$4,$CJ$4&amp;",",""),IF($CV378=Довідники!$N$4,$CQ$4&amp;",",""),IF($DC378=Довідники!$N$4,$CX$4&amp;",",""),IF($DJ378=Довідники!$N$4,$DE$4&amp;",",""))</f>
        <v/>
      </c>
      <c r="I378" s="538" t="str">
        <f>_xlfn.CONCAT(IF($W378=Довідники!$N$3,$R$4&amp;",",""),IF($AD378=Довідники!$N$3,$Y$4&amp;",",""),IF($AK378=Довідники!$N$3,$AF$4&amp;",",""),IF($AR378=Довідники!$N$3,$AM$4&amp;",",""),IF($AY378=Довідники!$N$3,$AT$4&amp;",",""),IF($BF378=Довідники!$N$3,$BA$4&amp;",",""),IF($BM378=Довідники!$N$3,$BH$4&amp;",",""),IF($BT378=Довідники!$N$3,$BO$4&amp;",",""),IF($CA378=Довідники!$N$3,$BV$4&amp;",",""),IF($CH378=Довідники!$N$3,$CC$4&amp;",",""),IF($CO378=Довідники!$N$3,$CJ$4&amp;",",""),IF($CV378=Довідники!$N$3,$CQ$4&amp;",",""),IF($DC378=Довідники!$N$3,$CX$4&amp;",",""),IF($DJ378=Довідники!$N$3,$DE$4&amp;",",""))</f>
        <v/>
      </c>
      <c r="J378" s="538"/>
      <c r="K378" s="538"/>
      <c r="L378" s="538">
        <f t="shared" ca="1" si="253"/>
        <v>0</v>
      </c>
      <c r="M378" s="539">
        <f t="shared" ca="1" si="254"/>
        <v>0</v>
      </c>
      <c r="N378" s="539">
        <f t="shared" ca="1" si="255"/>
        <v>0</v>
      </c>
      <c r="O378" s="540">
        <f t="shared" ca="1" si="256"/>
        <v>0</v>
      </c>
      <c r="P378" s="541" t="str">
        <f t="shared" si="257"/>
        <v/>
      </c>
      <c r="Q378" s="542" t="str">
        <f>IF(IF(TRIM(P378)="",FALSE,OR($P378&lt;Довідники!$J$8,$P378&gt;Довідники!$K$8)),"!","")</f>
        <v/>
      </c>
      <c r="R378" s="172"/>
      <c r="S378" s="169"/>
      <c r="T378" s="169"/>
      <c r="U378" s="549">
        <f t="shared" si="262"/>
        <v>0</v>
      </c>
      <c r="V378" s="539"/>
      <c r="W378" s="175"/>
      <c r="X378" s="176"/>
      <c r="Y378" s="172"/>
      <c r="Z378" s="169"/>
      <c r="AA378" s="169"/>
      <c r="AB378" s="549">
        <f t="shared" si="263"/>
        <v>0</v>
      </c>
      <c r="AC378" s="539"/>
      <c r="AD378" s="175"/>
      <c r="AE378" s="176"/>
      <c r="AF378" s="172"/>
      <c r="AG378" s="169"/>
      <c r="AH378" s="169"/>
      <c r="AI378" s="549">
        <f t="shared" si="264"/>
        <v>0</v>
      </c>
      <c r="AJ378" s="539"/>
      <c r="AK378" s="175"/>
      <c r="AL378" s="176"/>
      <c r="AM378" s="172"/>
      <c r="AN378" s="169"/>
      <c r="AO378" s="169"/>
      <c r="AP378" s="549">
        <f t="shared" si="265"/>
        <v>0</v>
      </c>
      <c r="AQ378" s="539"/>
      <c r="AR378" s="175"/>
      <c r="AS378" s="176"/>
      <c r="AT378" s="172"/>
      <c r="AU378" s="169"/>
      <c r="AV378" s="169"/>
      <c r="AW378" s="549">
        <f t="shared" si="266"/>
        <v>0</v>
      </c>
      <c r="AX378" s="539"/>
      <c r="AY378" s="175"/>
      <c r="AZ378" s="176"/>
      <c r="BA378" s="172"/>
      <c r="BB378" s="169"/>
      <c r="BC378" s="169"/>
      <c r="BD378" s="549">
        <f t="shared" si="267"/>
        <v>0</v>
      </c>
      <c r="BE378" s="539"/>
      <c r="BF378" s="175"/>
      <c r="BG378" s="176"/>
      <c r="BH378" s="172"/>
      <c r="BI378" s="169"/>
      <c r="BJ378" s="169"/>
      <c r="BK378" s="549">
        <f t="shared" si="268"/>
        <v>0</v>
      </c>
      <c r="BL378" s="539"/>
      <c r="BM378" s="175"/>
      <c r="BN378" s="176"/>
      <c r="BO378" s="172"/>
      <c r="BP378" s="169"/>
      <c r="BQ378" s="169"/>
      <c r="BR378" s="549">
        <f t="shared" si="269"/>
        <v>0</v>
      </c>
      <c r="BS378" s="539"/>
      <c r="BT378" s="175"/>
      <c r="BU378" s="176"/>
      <c r="BV378" s="172"/>
      <c r="BW378" s="169"/>
      <c r="BX378" s="169"/>
      <c r="BY378" s="549">
        <f t="shared" si="270"/>
        <v>0</v>
      </c>
      <c r="BZ378" s="539"/>
      <c r="CA378" s="175"/>
      <c r="CB378" s="176"/>
      <c r="CC378" s="172"/>
      <c r="CD378" s="169"/>
      <c r="CE378" s="169"/>
      <c r="CF378" s="549">
        <f t="shared" si="271"/>
        <v>0</v>
      </c>
      <c r="CG378" s="539"/>
      <c r="CH378" s="175"/>
      <c r="CI378" s="176"/>
      <c r="CJ378" s="172"/>
      <c r="CK378" s="169"/>
      <c r="CL378" s="169"/>
      <c r="CM378" s="549">
        <f t="shared" si="272"/>
        <v>0</v>
      </c>
      <c r="CN378" s="539"/>
      <c r="CO378" s="175"/>
      <c r="CP378" s="176"/>
      <c r="CQ378" s="172"/>
      <c r="CR378" s="169"/>
      <c r="CS378" s="169"/>
      <c r="CT378" s="549">
        <f t="shared" si="273"/>
        <v>0</v>
      </c>
      <c r="CU378" s="539"/>
      <c r="CV378" s="175"/>
      <c r="CW378" s="176"/>
      <c r="CX378" s="361"/>
      <c r="CY378" s="108"/>
      <c r="CZ378" s="108"/>
      <c r="DA378" s="549">
        <f t="shared" si="274"/>
        <v>0</v>
      </c>
      <c r="DB378" s="539"/>
      <c r="DC378" s="439"/>
      <c r="DD378" s="439"/>
      <c r="DE378" s="108"/>
      <c r="DF378" s="108"/>
      <c r="DG378" s="108"/>
      <c r="DH378" s="549">
        <f t="shared" si="275"/>
        <v>0</v>
      </c>
      <c r="DI378" s="539"/>
      <c r="DJ378" s="439"/>
      <c r="DK378" s="440"/>
      <c r="DL378" s="555">
        <f t="shared" ca="1" si="261"/>
        <v>0</v>
      </c>
      <c r="DM378" s="539">
        <f>DN378*Довідники!$H$2</f>
        <v>0</v>
      </c>
      <c r="DN378" s="549">
        <f t="shared" si="276"/>
        <v>0</v>
      </c>
      <c r="DO378" s="541" t="str">
        <f t="shared" si="277"/>
        <v xml:space="preserve"> </v>
      </c>
      <c r="DP378" s="556" t="str">
        <f>IF(OR(DO378&lt;Довідники!$J$3, DO378&gt;Довідники!$K$3), "!", "")</f>
        <v>!</v>
      </c>
      <c r="DQ378" s="557"/>
      <c r="DR378" s="558" t="str">
        <f t="shared" si="278"/>
        <v/>
      </c>
      <c r="DS378" s="528"/>
      <c r="DT378" s="555"/>
      <c r="DU378" s="539"/>
      <c r="DV378" s="539"/>
      <c r="DW378" s="540"/>
      <c r="DX378" s="557"/>
      <c r="DY378" s="568"/>
      <c r="DZ378" s="569"/>
      <c r="EA378" s="570"/>
      <c r="EB378" s="179"/>
      <c r="EC378" s="452"/>
      <c r="ED378" s="219" t="e">
        <f t="shared" ca="1" si="246"/>
        <v>#NAME?</v>
      </c>
      <c r="EE378" s="219" t="e">
        <f t="shared" ca="1" si="247"/>
        <v>#NAME?</v>
      </c>
      <c r="EF378" s="219" t="e">
        <f t="shared" ca="1" si="248"/>
        <v>#NAME?</v>
      </c>
      <c r="EG378" s="219" t="e">
        <f t="shared" ca="1" si="249"/>
        <v>#NAME?</v>
      </c>
      <c r="EH378" s="219" t="e">
        <f t="shared" ca="1" si="250"/>
        <v>#NAME?</v>
      </c>
      <c r="EI378" s="219" t="e">
        <f t="shared" ca="1" si="251"/>
        <v>#NAME?</v>
      </c>
      <c r="EJ378" s="219" t="e">
        <f t="shared" ca="1" si="252"/>
        <v>#NAME?</v>
      </c>
      <c r="EK378" s="74"/>
      <c r="EL378" s="91" t="str">
        <f t="shared" ca="1" si="279"/>
        <v/>
      </c>
      <c r="EM378" s="91" t="str">
        <f t="shared" si="258"/>
        <v/>
      </c>
      <c r="EN378" s="91" t="str" cm="1">
        <f t="array" ref="EN378">IF(OR(SUM(ISTEXT(R378:T378)*1,ISNUMBER(W378:X378)*1)&gt;0,SUM(ISTEXT(Y378:AA378)*1,ISNUMBER(AD378:AE378)*1)&gt;0,SUM(ISTEXT(AF378:AH378)*1,ISNUMBER(AK378:AL378)*1)&gt;0,SUM(ISTEXT(AM378:AO378)*1,ISNUMBER(AR378:AS378)*1)&gt;0,SUM(ISTEXT(AT378:AV378)*1,ISNUMBER(AY378:AZ378)*1)&gt;0,SUM(ISTEXT(BA378:BC378)*1,ISNUMBER(BF378:BG378)*1)&gt;0,SUM(ISTEXT(BH378:BJ378)*1,ISNUMBER(BM378:BN378)*1)&gt;0,SUM(ISTEXT(BO378:BQ378)*1,ISNUMBER(BT378:BU378)*1)&gt;0,SUM(ISTEXT(BV378:BX378)*1,ISNUMBER(CA378:CB378)*1)&gt;0,SUM(ISTEXT(CC378:CE378)*1,ISNUMBER(CH378:CI378)*1)&gt;0,SUM(ISTEXT(CJ378:CL378)*1,ISNUMBER(CO378:CP378)*1)&gt;0,SUM(ISTEXT(CQ378:CS378)*1,ISNUMBER(CV378:CW378)*1)&gt;0),"!","")</f>
        <v/>
      </c>
      <c r="EO378" s="91" t="e">
        <f t="shared" ca="1" si="259"/>
        <v>#NAME?</v>
      </c>
      <c r="EP378" s="74" t="e">
        <f t="shared" ca="1" si="260"/>
        <v>#NAME?</v>
      </c>
    </row>
    <row r="379" spans="1:146" s="3" customFormat="1" x14ac:dyDescent="0.2">
      <c r="A379" s="528" t="e">
        <f ca="1">IF(AND(TRIM($B379&lt;&gt;""),$E379&lt;&gt;"",$EP379=""),MAX($A$318:A378)+1,"")</f>
        <v>#NAME?</v>
      </c>
      <c r="B379" s="312"/>
      <c r="C379" s="531" t="str">
        <f>IF(ISBLANK(D379)=FALSE,VLOOKUP(D379,Довідники!$B$2:$C$45,2,FALSE),"")</f>
        <v/>
      </c>
      <c r="D379" s="410"/>
      <c r="E379" s="313"/>
      <c r="F379" s="538" t="str">
        <f>_xlfn.CONCAT(IF($X379=Довідники!$E$4,$R$4&amp;",",""),IF($AE379=Довідники!$E$4,$Y$4&amp;",",""),IF($AL379=Довідники!$E$4,$AF$4&amp;",",""),IF($AS379=Довідники!$E$4,$AM$4&amp;",",""),IF($AZ379=Довідники!$E$4,$AT$4&amp;",",""),IF($BG379=Довідники!$E$4,$BA$4&amp;",",""),IF($BN379=Довідники!$E$4,$BH$4&amp;",",""),IF($BU379=Довідники!$E$4,$BO$4&amp;",",""),IF($CB379=Довідники!$E$4,$BV$4&amp;",",""),IF($CI379=Довідники!$E$4,$CC$4&amp;",",""),IF($CP379=Довідники!$E$4,$CJ$4&amp;",",""),IF($CW379=Довідники!$E$4,$CQ$4&amp;",",""),IF($DD379=Довідники!$E$4,$CX$4&amp;",",""),IF($DK379=Довідники!$E$4,$DE$4&amp;",",""))</f>
        <v/>
      </c>
      <c r="G379" s="538" t="str">
        <f>_xlfn.CONCAT(IF($X379=Довідники!$E$3,$R$4&amp;",",""),IF($X379=Довідники!$E$5,$R$4&amp;"*,",""),IF($AE379=Довідники!$E$3,$Y$4&amp;",",""),IF($AE379=Довідники!$E$5,$Y$4&amp;"*,",""),IF($AL379=Довідники!$E$3,$AF$4&amp;",",""),IF($AL379=Довідники!$E$5,$AF$4&amp;"*,",""),IF($AS379=Довідники!$E$3,$AM$4&amp;",",""),IF($AS379=Довідники!$E$5,$AM$4&amp;"*,",""),IF($AZ379=Довідники!$E$3,$AT$4&amp;",",""),IF($AZ379=Довідники!$E$5,$AT$4&amp;"*,",""),IF($BG379=Довідники!$E$3,$BA$4&amp;",",""),IF($BG379=Довідники!$E$5,$BA$4&amp;"*,",""),IF($BN379=Довідники!$E$3,$BH$4&amp;",",""),IF($BN379=Довідники!$E$5,$BH$4&amp;"*,",""),IF($BU379=Довідники!$E$3,$BO$4&amp;",",""),IF($BU379=Довідники!$E$5,$BO$4&amp;"*,",""),IF($CB379=Довідники!$E$3,$BV$4&amp;",",""),IF($CB379=Довідники!$E$5,$BV$4&amp;"*,",""),IF($CI379=Довідники!$E$3,$CC$4&amp;",",""),IF($CI379=Довідники!$E$5,$CC$4&amp;"*,",""),IF($CP379=Довідники!$E$3,$CJ$4&amp;",",""),IF($CP379=Довідники!$E$5,$CJ$4&amp;"*,",""),IF($CW379=Довідники!$E$3,$CQ$4&amp;",",""),IF($CW379=Довідники!$E$5,$CQ$4&amp;"*,",""),IF($DD379=Довідники!$E$3,$CX$4&amp;",",""),IF($DD379=Довідники!$E$5,$CX$4&amp;"*,",""),IF($DK379=Довідники!$E$3,$DE$4&amp;",",""),IF($DK379=Довідники!$E$5,$DE$4&amp;"*,",""))</f>
        <v/>
      </c>
      <c r="H379" s="538" t="str">
        <f>_xlfn.CONCAT(IF($W379=Довідники!$N$4,$R$4&amp;",",""),IF($AD379=Довідники!$N$4,$Y$4&amp;",",""),IF($AK379=Довідники!$N$4,$AF$4&amp;",",""),IF($AR379=Довідники!$N$4,$AM$4&amp;",",""),IF($AY379=Довідники!$N$4,$AT$4&amp;",",""),IF($BF379=Довідники!$N$4,$BA$4&amp;",",""),IF($BM379=Довідники!$N$4,$BH$4&amp;",",""),IF($BT379=Довідники!$N$4,$BO$4&amp;",",""),IF($CA379=Довідники!$N$4,$BV$4&amp;",",""),IF($CH379=Довідники!$N$4,$CC$4&amp;",",""),IF($CO379=Довідники!$N$4,$CJ$4&amp;",",""),IF($CV379=Довідники!$N$4,$CQ$4&amp;",",""),IF($DC379=Довідники!$N$4,$CX$4&amp;",",""),IF($DJ379=Довідники!$N$4,$DE$4&amp;",",""))</f>
        <v/>
      </c>
      <c r="I379" s="538" t="str">
        <f>_xlfn.CONCAT(IF($W379=Довідники!$N$3,$R$4&amp;",",""),IF($AD379=Довідники!$N$3,$Y$4&amp;",",""),IF($AK379=Довідники!$N$3,$AF$4&amp;",",""),IF($AR379=Довідники!$N$3,$AM$4&amp;",",""),IF($AY379=Довідники!$N$3,$AT$4&amp;",",""),IF($BF379=Довідники!$N$3,$BA$4&amp;",",""),IF($BM379=Довідники!$N$3,$BH$4&amp;",",""),IF($BT379=Довідники!$N$3,$BO$4&amp;",",""),IF($CA379=Довідники!$N$3,$BV$4&amp;",",""),IF($CH379=Довідники!$N$3,$CC$4&amp;",",""),IF($CO379=Довідники!$N$3,$CJ$4&amp;",",""),IF($CV379=Довідники!$N$3,$CQ$4&amp;",",""),IF($DC379=Довідники!$N$3,$CX$4&amp;",",""),IF($DJ379=Довідники!$N$3,$DE$4&amp;",",""))</f>
        <v/>
      </c>
      <c r="J379" s="538"/>
      <c r="K379" s="538"/>
      <c r="L379" s="538">
        <f t="shared" ca="1" si="253"/>
        <v>0</v>
      </c>
      <c r="M379" s="539">
        <f t="shared" ca="1" si="254"/>
        <v>0</v>
      </c>
      <c r="N379" s="539">
        <f t="shared" ca="1" si="255"/>
        <v>0</v>
      </c>
      <c r="O379" s="540">
        <f t="shared" ca="1" si="256"/>
        <v>0</v>
      </c>
      <c r="P379" s="541" t="str">
        <f t="shared" si="257"/>
        <v/>
      </c>
      <c r="Q379" s="542" t="str">
        <f>IF(IF(TRIM(P379)="",FALSE,OR($P379&lt;Довідники!$J$8,$P379&gt;Довідники!$K$8)),"!","")</f>
        <v/>
      </c>
      <c r="R379" s="172"/>
      <c r="S379" s="169"/>
      <c r="T379" s="169"/>
      <c r="U379" s="549">
        <f t="shared" si="262"/>
        <v>0</v>
      </c>
      <c r="V379" s="539"/>
      <c r="W379" s="175"/>
      <c r="X379" s="176"/>
      <c r="Y379" s="172"/>
      <c r="Z379" s="169"/>
      <c r="AA379" s="169"/>
      <c r="AB379" s="549">
        <f t="shared" si="263"/>
        <v>0</v>
      </c>
      <c r="AC379" s="539"/>
      <c r="AD379" s="175"/>
      <c r="AE379" s="176"/>
      <c r="AF379" s="172"/>
      <c r="AG379" s="169"/>
      <c r="AH379" s="169"/>
      <c r="AI379" s="549">
        <f t="shared" si="264"/>
        <v>0</v>
      </c>
      <c r="AJ379" s="539"/>
      <c r="AK379" s="175"/>
      <c r="AL379" s="176"/>
      <c r="AM379" s="172"/>
      <c r="AN379" s="169"/>
      <c r="AO379" s="169"/>
      <c r="AP379" s="549">
        <f t="shared" si="265"/>
        <v>0</v>
      </c>
      <c r="AQ379" s="539"/>
      <c r="AR379" s="175"/>
      <c r="AS379" s="176"/>
      <c r="AT379" s="172"/>
      <c r="AU379" s="169"/>
      <c r="AV379" s="169"/>
      <c r="AW379" s="549">
        <f t="shared" si="266"/>
        <v>0</v>
      </c>
      <c r="AX379" s="539"/>
      <c r="AY379" s="175"/>
      <c r="AZ379" s="176"/>
      <c r="BA379" s="172"/>
      <c r="BB379" s="169"/>
      <c r="BC379" s="169"/>
      <c r="BD379" s="549">
        <f t="shared" si="267"/>
        <v>0</v>
      </c>
      <c r="BE379" s="539"/>
      <c r="BF379" s="175"/>
      <c r="BG379" s="176"/>
      <c r="BH379" s="172"/>
      <c r="BI379" s="169"/>
      <c r="BJ379" s="169"/>
      <c r="BK379" s="549">
        <f t="shared" si="268"/>
        <v>0</v>
      </c>
      <c r="BL379" s="539"/>
      <c r="BM379" s="175"/>
      <c r="BN379" s="176"/>
      <c r="BO379" s="172"/>
      <c r="BP379" s="169"/>
      <c r="BQ379" s="169"/>
      <c r="BR379" s="549">
        <f t="shared" si="269"/>
        <v>0</v>
      </c>
      <c r="BS379" s="539"/>
      <c r="BT379" s="175"/>
      <c r="BU379" s="176"/>
      <c r="BV379" s="172"/>
      <c r="BW379" s="169"/>
      <c r="BX379" s="169"/>
      <c r="BY379" s="549">
        <f t="shared" si="270"/>
        <v>0</v>
      </c>
      <c r="BZ379" s="539"/>
      <c r="CA379" s="175"/>
      <c r="CB379" s="176"/>
      <c r="CC379" s="172"/>
      <c r="CD379" s="169"/>
      <c r="CE379" s="169"/>
      <c r="CF379" s="549">
        <f t="shared" si="271"/>
        <v>0</v>
      </c>
      <c r="CG379" s="539"/>
      <c r="CH379" s="175"/>
      <c r="CI379" s="176"/>
      <c r="CJ379" s="172"/>
      <c r="CK379" s="169"/>
      <c r="CL379" s="169"/>
      <c r="CM379" s="549">
        <f t="shared" si="272"/>
        <v>0</v>
      </c>
      <c r="CN379" s="539"/>
      <c r="CO379" s="175"/>
      <c r="CP379" s="176"/>
      <c r="CQ379" s="172"/>
      <c r="CR379" s="169"/>
      <c r="CS379" s="169"/>
      <c r="CT379" s="549">
        <f t="shared" si="273"/>
        <v>0</v>
      </c>
      <c r="CU379" s="539"/>
      <c r="CV379" s="175"/>
      <c r="CW379" s="176"/>
      <c r="CX379" s="361"/>
      <c r="CY379" s="108"/>
      <c r="CZ379" s="108"/>
      <c r="DA379" s="549">
        <f t="shared" si="274"/>
        <v>0</v>
      </c>
      <c r="DB379" s="539"/>
      <c r="DC379" s="439"/>
      <c r="DD379" s="439"/>
      <c r="DE379" s="108"/>
      <c r="DF379" s="108"/>
      <c r="DG379" s="108"/>
      <c r="DH379" s="549">
        <f t="shared" si="275"/>
        <v>0</v>
      </c>
      <c r="DI379" s="539"/>
      <c r="DJ379" s="439"/>
      <c r="DK379" s="440"/>
      <c r="DL379" s="555">
        <f t="shared" ca="1" si="261"/>
        <v>0</v>
      </c>
      <c r="DM379" s="539">
        <f>DN379*Довідники!$H$2</f>
        <v>0</v>
      </c>
      <c r="DN379" s="549">
        <f t="shared" si="276"/>
        <v>0</v>
      </c>
      <c r="DO379" s="541" t="str">
        <f t="shared" si="277"/>
        <v xml:space="preserve"> </v>
      </c>
      <c r="DP379" s="556" t="str">
        <f>IF(OR(DO379&lt;Довідники!$J$3, DO379&gt;Довідники!$K$3), "!", "")</f>
        <v>!</v>
      </c>
      <c r="DQ379" s="557"/>
      <c r="DR379" s="558" t="str">
        <f t="shared" si="278"/>
        <v/>
      </c>
      <c r="DS379" s="528"/>
      <c r="DT379" s="555"/>
      <c r="DU379" s="539"/>
      <c r="DV379" s="539"/>
      <c r="DW379" s="540"/>
      <c r="DX379" s="557"/>
      <c r="DY379" s="568"/>
      <c r="DZ379" s="569"/>
      <c r="EA379" s="570"/>
      <c r="EB379" s="179"/>
      <c r="EC379" s="452"/>
      <c r="ED379" s="219" t="e">
        <f t="shared" ca="1" si="246"/>
        <v>#NAME?</v>
      </c>
      <c r="EE379" s="219" t="e">
        <f t="shared" ca="1" si="247"/>
        <v>#NAME?</v>
      </c>
      <c r="EF379" s="219" t="e">
        <f t="shared" ca="1" si="248"/>
        <v>#NAME?</v>
      </c>
      <c r="EG379" s="219" t="e">
        <f t="shared" ca="1" si="249"/>
        <v>#NAME?</v>
      </c>
      <c r="EH379" s="219" t="e">
        <f t="shared" ca="1" si="250"/>
        <v>#NAME?</v>
      </c>
      <c r="EI379" s="219" t="e">
        <f t="shared" ca="1" si="251"/>
        <v>#NAME?</v>
      </c>
      <c r="EJ379" s="219" t="e">
        <f t="shared" ca="1" si="252"/>
        <v>#NAME?</v>
      </c>
      <c r="EK379" s="74"/>
      <c r="EL379" s="91" t="str">
        <f t="shared" ca="1" si="279"/>
        <v/>
      </c>
      <c r="EM379" s="91" t="str">
        <f t="shared" si="258"/>
        <v/>
      </c>
      <c r="EN379" s="91" t="str" cm="1">
        <f t="array" ref="EN379">IF(OR(SUM(ISTEXT(R379:T379)*1,ISNUMBER(W379:X379)*1)&gt;0,SUM(ISTEXT(Y379:AA379)*1,ISNUMBER(AD379:AE379)*1)&gt;0,SUM(ISTEXT(AF379:AH379)*1,ISNUMBER(AK379:AL379)*1)&gt;0,SUM(ISTEXT(AM379:AO379)*1,ISNUMBER(AR379:AS379)*1)&gt;0,SUM(ISTEXT(AT379:AV379)*1,ISNUMBER(AY379:AZ379)*1)&gt;0,SUM(ISTEXT(BA379:BC379)*1,ISNUMBER(BF379:BG379)*1)&gt;0,SUM(ISTEXT(BH379:BJ379)*1,ISNUMBER(BM379:BN379)*1)&gt;0,SUM(ISTEXT(BO379:BQ379)*1,ISNUMBER(BT379:BU379)*1)&gt;0,SUM(ISTEXT(BV379:BX379)*1,ISNUMBER(CA379:CB379)*1)&gt;0,SUM(ISTEXT(CC379:CE379)*1,ISNUMBER(CH379:CI379)*1)&gt;0,SUM(ISTEXT(CJ379:CL379)*1,ISNUMBER(CO379:CP379)*1)&gt;0,SUM(ISTEXT(CQ379:CS379)*1,ISNUMBER(CV379:CW379)*1)&gt;0),"!","")</f>
        <v/>
      </c>
      <c r="EO379" s="91" t="e">
        <f t="shared" ca="1" si="259"/>
        <v>#NAME?</v>
      </c>
      <c r="EP379" s="74" t="e">
        <f t="shared" ca="1" si="260"/>
        <v>#NAME?</v>
      </c>
    </row>
    <row r="380" spans="1:146" s="3" customFormat="1" x14ac:dyDescent="0.2">
      <c r="A380" s="528" t="e">
        <f ca="1">IF(AND(TRIM($B380&lt;&gt;""),$E380&lt;&gt;"",$EP380=""),MAX($A$318:A379)+1,"")</f>
        <v>#NAME?</v>
      </c>
      <c r="B380" s="312"/>
      <c r="C380" s="531" t="str">
        <f>IF(ISBLANK(D380)=FALSE,VLOOKUP(D380,Довідники!$B$2:$C$45,2,FALSE),"")</f>
        <v/>
      </c>
      <c r="D380" s="410"/>
      <c r="E380" s="313"/>
      <c r="F380" s="538" t="str">
        <f>_xlfn.CONCAT(IF($X380=Довідники!$E$4,$R$4&amp;",",""),IF($AE380=Довідники!$E$4,$Y$4&amp;",",""),IF($AL380=Довідники!$E$4,$AF$4&amp;",",""),IF($AS380=Довідники!$E$4,$AM$4&amp;",",""),IF($AZ380=Довідники!$E$4,$AT$4&amp;",",""),IF($BG380=Довідники!$E$4,$BA$4&amp;",",""),IF($BN380=Довідники!$E$4,$BH$4&amp;",",""),IF($BU380=Довідники!$E$4,$BO$4&amp;",",""),IF($CB380=Довідники!$E$4,$BV$4&amp;",",""),IF($CI380=Довідники!$E$4,$CC$4&amp;",",""),IF($CP380=Довідники!$E$4,$CJ$4&amp;",",""),IF($CW380=Довідники!$E$4,$CQ$4&amp;",",""),IF($DD380=Довідники!$E$4,$CX$4&amp;",",""),IF($DK380=Довідники!$E$4,$DE$4&amp;",",""))</f>
        <v/>
      </c>
      <c r="G380" s="538" t="str">
        <f>_xlfn.CONCAT(IF($X380=Довідники!$E$3,$R$4&amp;",",""),IF($X380=Довідники!$E$5,$R$4&amp;"*,",""),IF($AE380=Довідники!$E$3,$Y$4&amp;",",""),IF($AE380=Довідники!$E$5,$Y$4&amp;"*,",""),IF($AL380=Довідники!$E$3,$AF$4&amp;",",""),IF($AL380=Довідники!$E$5,$AF$4&amp;"*,",""),IF($AS380=Довідники!$E$3,$AM$4&amp;",",""),IF($AS380=Довідники!$E$5,$AM$4&amp;"*,",""),IF($AZ380=Довідники!$E$3,$AT$4&amp;",",""),IF($AZ380=Довідники!$E$5,$AT$4&amp;"*,",""),IF($BG380=Довідники!$E$3,$BA$4&amp;",",""),IF($BG380=Довідники!$E$5,$BA$4&amp;"*,",""),IF($BN380=Довідники!$E$3,$BH$4&amp;",",""),IF($BN380=Довідники!$E$5,$BH$4&amp;"*,",""),IF($BU380=Довідники!$E$3,$BO$4&amp;",",""),IF($BU380=Довідники!$E$5,$BO$4&amp;"*,",""),IF($CB380=Довідники!$E$3,$BV$4&amp;",",""),IF($CB380=Довідники!$E$5,$BV$4&amp;"*,",""),IF($CI380=Довідники!$E$3,$CC$4&amp;",",""),IF($CI380=Довідники!$E$5,$CC$4&amp;"*,",""),IF($CP380=Довідники!$E$3,$CJ$4&amp;",",""),IF($CP380=Довідники!$E$5,$CJ$4&amp;"*,",""),IF($CW380=Довідники!$E$3,$CQ$4&amp;",",""),IF($CW380=Довідники!$E$5,$CQ$4&amp;"*,",""),IF($DD380=Довідники!$E$3,$CX$4&amp;",",""),IF($DD380=Довідники!$E$5,$CX$4&amp;"*,",""),IF($DK380=Довідники!$E$3,$DE$4&amp;",",""),IF($DK380=Довідники!$E$5,$DE$4&amp;"*,",""))</f>
        <v/>
      </c>
      <c r="H380" s="538" t="str">
        <f>_xlfn.CONCAT(IF($W380=Довідники!$N$4,$R$4&amp;",",""),IF($AD380=Довідники!$N$4,$Y$4&amp;",",""),IF($AK380=Довідники!$N$4,$AF$4&amp;",",""),IF($AR380=Довідники!$N$4,$AM$4&amp;",",""),IF($AY380=Довідники!$N$4,$AT$4&amp;",",""),IF($BF380=Довідники!$N$4,$BA$4&amp;",",""),IF($BM380=Довідники!$N$4,$BH$4&amp;",",""),IF($BT380=Довідники!$N$4,$BO$4&amp;",",""),IF($CA380=Довідники!$N$4,$BV$4&amp;",",""),IF($CH380=Довідники!$N$4,$CC$4&amp;",",""),IF($CO380=Довідники!$N$4,$CJ$4&amp;",",""),IF($CV380=Довідники!$N$4,$CQ$4&amp;",",""),IF($DC380=Довідники!$N$4,$CX$4&amp;",",""),IF($DJ380=Довідники!$N$4,$DE$4&amp;",",""))</f>
        <v/>
      </c>
      <c r="I380" s="538" t="str">
        <f>_xlfn.CONCAT(IF($W380=Довідники!$N$3,$R$4&amp;",",""),IF($AD380=Довідники!$N$3,$Y$4&amp;",",""),IF($AK380=Довідники!$N$3,$AF$4&amp;",",""),IF($AR380=Довідники!$N$3,$AM$4&amp;",",""),IF($AY380=Довідники!$N$3,$AT$4&amp;",",""),IF($BF380=Довідники!$N$3,$BA$4&amp;",",""),IF($BM380=Довідники!$N$3,$BH$4&amp;",",""),IF($BT380=Довідники!$N$3,$BO$4&amp;",",""),IF($CA380=Довідники!$N$3,$BV$4&amp;",",""),IF($CH380=Довідники!$N$3,$CC$4&amp;",",""),IF($CO380=Довідники!$N$3,$CJ$4&amp;",",""),IF($CV380=Довідники!$N$3,$CQ$4&amp;",",""),IF($DC380=Довідники!$N$3,$CX$4&amp;",",""),IF($DJ380=Довідники!$N$3,$DE$4&amp;",",""))</f>
        <v/>
      </c>
      <c r="J380" s="538"/>
      <c r="K380" s="538"/>
      <c r="L380" s="538">
        <f t="shared" ca="1" si="253"/>
        <v>0</v>
      </c>
      <c r="M380" s="539">
        <f t="shared" ca="1" si="254"/>
        <v>0</v>
      </c>
      <c r="N380" s="539">
        <f t="shared" ca="1" si="255"/>
        <v>0</v>
      </c>
      <c r="O380" s="540">
        <f t="shared" ca="1" si="256"/>
        <v>0</v>
      </c>
      <c r="P380" s="541" t="str">
        <f t="shared" si="257"/>
        <v/>
      </c>
      <c r="Q380" s="542" t="str">
        <f>IF(IF(TRIM(P380)="",FALSE,OR($P380&lt;Довідники!$J$8,$P380&gt;Довідники!$K$8)),"!","")</f>
        <v/>
      </c>
      <c r="R380" s="172"/>
      <c r="S380" s="169"/>
      <c r="T380" s="169"/>
      <c r="U380" s="549">
        <f t="shared" si="262"/>
        <v>0</v>
      </c>
      <c r="V380" s="539"/>
      <c r="W380" s="175"/>
      <c r="X380" s="176"/>
      <c r="Y380" s="172"/>
      <c r="Z380" s="169"/>
      <c r="AA380" s="169"/>
      <c r="AB380" s="549">
        <f t="shared" si="263"/>
        <v>0</v>
      </c>
      <c r="AC380" s="539"/>
      <c r="AD380" s="175"/>
      <c r="AE380" s="176"/>
      <c r="AF380" s="172"/>
      <c r="AG380" s="169"/>
      <c r="AH380" s="169"/>
      <c r="AI380" s="549">
        <f t="shared" si="264"/>
        <v>0</v>
      </c>
      <c r="AJ380" s="539"/>
      <c r="AK380" s="175"/>
      <c r="AL380" s="176"/>
      <c r="AM380" s="172"/>
      <c r="AN380" s="169"/>
      <c r="AO380" s="169"/>
      <c r="AP380" s="549">
        <f t="shared" si="265"/>
        <v>0</v>
      </c>
      <c r="AQ380" s="539"/>
      <c r="AR380" s="175"/>
      <c r="AS380" s="176"/>
      <c r="AT380" s="172"/>
      <c r="AU380" s="169"/>
      <c r="AV380" s="169"/>
      <c r="AW380" s="549">
        <f t="shared" si="266"/>
        <v>0</v>
      </c>
      <c r="AX380" s="539"/>
      <c r="AY380" s="175"/>
      <c r="AZ380" s="176"/>
      <c r="BA380" s="172"/>
      <c r="BB380" s="169"/>
      <c r="BC380" s="169"/>
      <c r="BD380" s="549">
        <f t="shared" si="267"/>
        <v>0</v>
      </c>
      <c r="BE380" s="539"/>
      <c r="BF380" s="175"/>
      <c r="BG380" s="176"/>
      <c r="BH380" s="172"/>
      <c r="BI380" s="169"/>
      <c r="BJ380" s="169"/>
      <c r="BK380" s="549">
        <f t="shared" si="268"/>
        <v>0</v>
      </c>
      <c r="BL380" s="539"/>
      <c r="BM380" s="175"/>
      <c r="BN380" s="176"/>
      <c r="BO380" s="172"/>
      <c r="BP380" s="169"/>
      <c r="BQ380" s="169"/>
      <c r="BR380" s="549">
        <f t="shared" si="269"/>
        <v>0</v>
      </c>
      <c r="BS380" s="539"/>
      <c r="BT380" s="175"/>
      <c r="BU380" s="176"/>
      <c r="BV380" s="172"/>
      <c r="BW380" s="169"/>
      <c r="BX380" s="169"/>
      <c r="BY380" s="549">
        <f t="shared" si="270"/>
        <v>0</v>
      </c>
      <c r="BZ380" s="539"/>
      <c r="CA380" s="175"/>
      <c r="CB380" s="176"/>
      <c r="CC380" s="172"/>
      <c r="CD380" s="169"/>
      <c r="CE380" s="169"/>
      <c r="CF380" s="549">
        <f t="shared" si="271"/>
        <v>0</v>
      </c>
      <c r="CG380" s="539"/>
      <c r="CH380" s="175"/>
      <c r="CI380" s="176"/>
      <c r="CJ380" s="172"/>
      <c r="CK380" s="169"/>
      <c r="CL380" s="169"/>
      <c r="CM380" s="549">
        <f t="shared" si="272"/>
        <v>0</v>
      </c>
      <c r="CN380" s="539"/>
      <c r="CO380" s="175"/>
      <c r="CP380" s="176"/>
      <c r="CQ380" s="172"/>
      <c r="CR380" s="169"/>
      <c r="CS380" s="169"/>
      <c r="CT380" s="549">
        <f t="shared" si="273"/>
        <v>0</v>
      </c>
      <c r="CU380" s="539"/>
      <c r="CV380" s="175"/>
      <c r="CW380" s="176"/>
      <c r="CX380" s="361"/>
      <c r="CY380" s="108"/>
      <c r="CZ380" s="108"/>
      <c r="DA380" s="549">
        <f t="shared" si="274"/>
        <v>0</v>
      </c>
      <c r="DB380" s="539"/>
      <c r="DC380" s="439"/>
      <c r="DD380" s="439"/>
      <c r="DE380" s="108"/>
      <c r="DF380" s="108"/>
      <c r="DG380" s="108"/>
      <c r="DH380" s="549">
        <f t="shared" si="275"/>
        <v>0</v>
      </c>
      <c r="DI380" s="539"/>
      <c r="DJ380" s="439"/>
      <c r="DK380" s="440"/>
      <c r="DL380" s="555">
        <f t="shared" ca="1" si="261"/>
        <v>0</v>
      </c>
      <c r="DM380" s="539">
        <f>DN380*Довідники!$H$2</f>
        <v>0</v>
      </c>
      <c r="DN380" s="549">
        <f t="shared" si="276"/>
        <v>0</v>
      </c>
      <c r="DO380" s="541" t="str">
        <f t="shared" si="277"/>
        <v xml:space="preserve"> </v>
      </c>
      <c r="DP380" s="556" t="str">
        <f>IF(OR(DO380&lt;Довідники!$J$3, DO380&gt;Довідники!$K$3), "!", "")</f>
        <v>!</v>
      </c>
      <c r="DQ380" s="557"/>
      <c r="DR380" s="558" t="str">
        <f t="shared" si="278"/>
        <v/>
      </c>
      <c r="DS380" s="528"/>
      <c r="DT380" s="555"/>
      <c r="DU380" s="539"/>
      <c r="DV380" s="539"/>
      <c r="DW380" s="540"/>
      <c r="DX380" s="557"/>
      <c r="DY380" s="568"/>
      <c r="DZ380" s="569"/>
      <c r="EA380" s="570"/>
      <c r="EB380" s="179"/>
      <c r="EC380" s="452"/>
      <c r="ED380" s="219" t="e">
        <f t="shared" ca="1" si="246"/>
        <v>#NAME?</v>
      </c>
      <c r="EE380" s="219" t="e">
        <f t="shared" ca="1" si="247"/>
        <v>#NAME?</v>
      </c>
      <c r="EF380" s="219" t="e">
        <f t="shared" ca="1" si="248"/>
        <v>#NAME?</v>
      </c>
      <c r="EG380" s="219" t="e">
        <f t="shared" ca="1" si="249"/>
        <v>#NAME?</v>
      </c>
      <c r="EH380" s="219" t="e">
        <f t="shared" ca="1" si="250"/>
        <v>#NAME?</v>
      </c>
      <c r="EI380" s="219" t="e">
        <f t="shared" ca="1" si="251"/>
        <v>#NAME?</v>
      </c>
      <c r="EJ380" s="219" t="e">
        <f t="shared" ca="1" si="252"/>
        <v>#NAME?</v>
      </c>
      <c r="EK380" s="74"/>
      <c r="EL380" s="91" t="str">
        <f t="shared" ca="1" si="279"/>
        <v/>
      </c>
      <c r="EM380" s="91" t="str">
        <f t="shared" si="258"/>
        <v/>
      </c>
      <c r="EN380" s="91" t="str" cm="1">
        <f t="array" ref="EN380">IF(OR(SUM(ISTEXT(R380:T380)*1,ISNUMBER(W380:X380)*1)&gt;0,SUM(ISTEXT(Y380:AA380)*1,ISNUMBER(AD380:AE380)*1)&gt;0,SUM(ISTEXT(AF380:AH380)*1,ISNUMBER(AK380:AL380)*1)&gt;0,SUM(ISTEXT(AM380:AO380)*1,ISNUMBER(AR380:AS380)*1)&gt;0,SUM(ISTEXT(AT380:AV380)*1,ISNUMBER(AY380:AZ380)*1)&gt;0,SUM(ISTEXT(BA380:BC380)*1,ISNUMBER(BF380:BG380)*1)&gt;0,SUM(ISTEXT(BH380:BJ380)*1,ISNUMBER(BM380:BN380)*1)&gt;0,SUM(ISTEXT(BO380:BQ380)*1,ISNUMBER(BT380:BU380)*1)&gt;0,SUM(ISTEXT(BV380:BX380)*1,ISNUMBER(CA380:CB380)*1)&gt;0,SUM(ISTEXT(CC380:CE380)*1,ISNUMBER(CH380:CI380)*1)&gt;0,SUM(ISTEXT(CJ380:CL380)*1,ISNUMBER(CO380:CP380)*1)&gt;0,SUM(ISTEXT(CQ380:CS380)*1,ISNUMBER(CV380:CW380)*1)&gt;0),"!","")</f>
        <v/>
      </c>
      <c r="EO380" s="91" t="e">
        <f t="shared" ca="1" si="259"/>
        <v>#NAME?</v>
      </c>
      <c r="EP380" s="74" t="e">
        <f t="shared" ca="1" si="260"/>
        <v>#NAME?</v>
      </c>
    </row>
    <row r="381" spans="1:146" s="3" customFormat="1" x14ac:dyDescent="0.2">
      <c r="A381" s="528" t="e">
        <f ca="1">IF(AND(TRIM($B381&lt;&gt;""),$E381&lt;&gt;"",$EP381=""),MAX($A$318:A380)+1,"")</f>
        <v>#NAME?</v>
      </c>
      <c r="B381" s="312"/>
      <c r="C381" s="531" t="str">
        <f>IF(ISBLANK(D381)=FALSE,VLOOKUP(D381,Довідники!$B$2:$C$45,2,FALSE),"")</f>
        <v/>
      </c>
      <c r="D381" s="410"/>
      <c r="E381" s="313"/>
      <c r="F381" s="538" t="str">
        <f>_xlfn.CONCAT(IF($X381=Довідники!$E$4,$R$4&amp;",",""),IF($AE381=Довідники!$E$4,$Y$4&amp;",",""),IF($AL381=Довідники!$E$4,$AF$4&amp;",",""),IF($AS381=Довідники!$E$4,$AM$4&amp;",",""),IF($AZ381=Довідники!$E$4,$AT$4&amp;",",""),IF($BG381=Довідники!$E$4,$BA$4&amp;",",""),IF($BN381=Довідники!$E$4,$BH$4&amp;",",""),IF($BU381=Довідники!$E$4,$BO$4&amp;",",""),IF($CB381=Довідники!$E$4,$BV$4&amp;",",""),IF($CI381=Довідники!$E$4,$CC$4&amp;",",""),IF($CP381=Довідники!$E$4,$CJ$4&amp;",",""),IF($CW381=Довідники!$E$4,$CQ$4&amp;",",""),IF($DD381=Довідники!$E$4,$CX$4&amp;",",""),IF($DK381=Довідники!$E$4,$DE$4&amp;",",""))</f>
        <v/>
      </c>
      <c r="G381" s="538" t="str">
        <f>_xlfn.CONCAT(IF($X381=Довідники!$E$3,$R$4&amp;",",""),IF($X381=Довідники!$E$5,$R$4&amp;"*,",""),IF($AE381=Довідники!$E$3,$Y$4&amp;",",""),IF($AE381=Довідники!$E$5,$Y$4&amp;"*,",""),IF($AL381=Довідники!$E$3,$AF$4&amp;",",""),IF($AL381=Довідники!$E$5,$AF$4&amp;"*,",""),IF($AS381=Довідники!$E$3,$AM$4&amp;",",""),IF($AS381=Довідники!$E$5,$AM$4&amp;"*,",""),IF($AZ381=Довідники!$E$3,$AT$4&amp;",",""),IF($AZ381=Довідники!$E$5,$AT$4&amp;"*,",""),IF($BG381=Довідники!$E$3,$BA$4&amp;",",""),IF($BG381=Довідники!$E$5,$BA$4&amp;"*,",""),IF($BN381=Довідники!$E$3,$BH$4&amp;",",""),IF($BN381=Довідники!$E$5,$BH$4&amp;"*,",""),IF($BU381=Довідники!$E$3,$BO$4&amp;",",""),IF($BU381=Довідники!$E$5,$BO$4&amp;"*,",""),IF($CB381=Довідники!$E$3,$BV$4&amp;",",""),IF($CB381=Довідники!$E$5,$BV$4&amp;"*,",""),IF($CI381=Довідники!$E$3,$CC$4&amp;",",""),IF($CI381=Довідники!$E$5,$CC$4&amp;"*,",""),IF($CP381=Довідники!$E$3,$CJ$4&amp;",",""),IF($CP381=Довідники!$E$5,$CJ$4&amp;"*,",""),IF($CW381=Довідники!$E$3,$CQ$4&amp;",",""),IF($CW381=Довідники!$E$5,$CQ$4&amp;"*,",""),IF($DD381=Довідники!$E$3,$CX$4&amp;",",""),IF($DD381=Довідники!$E$5,$CX$4&amp;"*,",""),IF($DK381=Довідники!$E$3,$DE$4&amp;",",""),IF($DK381=Довідники!$E$5,$DE$4&amp;"*,",""))</f>
        <v/>
      </c>
      <c r="H381" s="538" t="str">
        <f>_xlfn.CONCAT(IF($W381=Довідники!$N$4,$R$4&amp;",",""),IF($AD381=Довідники!$N$4,$Y$4&amp;",",""),IF($AK381=Довідники!$N$4,$AF$4&amp;",",""),IF($AR381=Довідники!$N$4,$AM$4&amp;",",""),IF($AY381=Довідники!$N$4,$AT$4&amp;",",""),IF($BF381=Довідники!$N$4,$BA$4&amp;",",""),IF($BM381=Довідники!$N$4,$BH$4&amp;",",""),IF($BT381=Довідники!$N$4,$BO$4&amp;",",""),IF($CA381=Довідники!$N$4,$BV$4&amp;",",""),IF($CH381=Довідники!$N$4,$CC$4&amp;",",""),IF($CO381=Довідники!$N$4,$CJ$4&amp;",",""),IF($CV381=Довідники!$N$4,$CQ$4&amp;",",""),IF($DC381=Довідники!$N$4,$CX$4&amp;",",""),IF($DJ381=Довідники!$N$4,$DE$4&amp;",",""))</f>
        <v/>
      </c>
      <c r="I381" s="538" t="str">
        <f>_xlfn.CONCAT(IF($W381=Довідники!$N$3,$R$4&amp;",",""),IF($AD381=Довідники!$N$3,$Y$4&amp;",",""),IF($AK381=Довідники!$N$3,$AF$4&amp;",",""),IF($AR381=Довідники!$N$3,$AM$4&amp;",",""),IF($AY381=Довідники!$N$3,$AT$4&amp;",",""),IF($BF381=Довідники!$N$3,$BA$4&amp;",",""),IF($BM381=Довідники!$N$3,$BH$4&amp;",",""),IF($BT381=Довідники!$N$3,$BO$4&amp;",",""),IF($CA381=Довідники!$N$3,$BV$4&amp;",",""),IF($CH381=Довідники!$N$3,$CC$4&amp;",",""),IF($CO381=Довідники!$N$3,$CJ$4&amp;",",""),IF($CV381=Довідники!$N$3,$CQ$4&amp;",",""),IF($DC381=Довідники!$N$3,$CX$4&amp;",",""),IF($DJ381=Довідники!$N$3,$DE$4&amp;",",""))</f>
        <v/>
      </c>
      <c r="J381" s="538"/>
      <c r="K381" s="538"/>
      <c r="L381" s="538">
        <f t="shared" ca="1" si="253"/>
        <v>0</v>
      </c>
      <c r="M381" s="539">
        <f t="shared" ca="1" si="254"/>
        <v>0</v>
      </c>
      <c r="N381" s="539">
        <f t="shared" ca="1" si="255"/>
        <v>0</v>
      </c>
      <c r="O381" s="540">
        <f t="shared" ca="1" si="256"/>
        <v>0</v>
      </c>
      <c r="P381" s="541" t="str">
        <f t="shared" si="257"/>
        <v/>
      </c>
      <c r="Q381" s="542" t="str">
        <f>IF(IF(TRIM(P381)="",FALSE,OR($P381&lt;Довідники!$J$8,$P381&gt;Довідники!$K$8)),"!","")</f>
        <v/>
      </c>
      <c r="R381" s="172"/>
      <c r="S381" s="169"/>
      <c r="T381" s="169"/>
      <c r="U381" s="549">
        <f t="shared" si="262"/>
        <v>0</v>
      </c>
      <c r="V381" s="539"/>
      <c r="W381" s="175"/>
      <c r="X381" s="176"/>
      <c r="Y381" s="172"/>
      <c r="Z381" s="169"/>
      <c r="AA381" s="169"/>
      <c r="AB381" s="549">
        <f t="shared" si="263"/>
        <v>0</v>
      </c>
      <c r="AC381" s="539"/>
      <c r="AD381" s="175"/>
      <c r="AE381" s="176"/>
      <c r="AF381" s="172"/>
      <c r="AG381" s="169"/>
      <c r="AH381" s="169"/>
      <c r="AI381" s="549">
        <f t="shared" si="264"/>
        <v>0</v>
      </c>
      <c r="AJ381" s="539"/>
      <c r="AK381" s="175"/>
      <c r="AL381" s="176"/>
      <c r="AM381" s="172"/>
      <c r="AN381" s="169"/>
      <c r="AO381" s="169"/>
      <c r="AP381" s="549">
        <f t="shared" si="265"/>
        <v>0</v>
      </c>
      <c r="AQ381" s="539"/>
      <c r="AR381" s="175"/>
      <c r="AS381" s="176"/>
      <c r="AT381" s="172"/>
      <c r="AU381" s="169"/>
      <c r="AV381" s="169"/>
      <c r="AW381" s="549">
        <f t="shared" si="266"/>
        <v>0</v>
      </c>
      <c r="AX381" s="539"/>
      <c r="AY381" s="175"/>
      <c r="AZ381" s="176"/>
      <c r="BA381" s="172"/>
      <c r="BB381" s="169"/>
      <c r="BC381" s="169"/>
      <c r="BD381" s="549">
        <f t="shared" si="267"/>
        <v>0</v>
      </c>
      <c r="BE381" s="539"/>
      <c r="BF381" s="175"/>
      <c r="BG381" s="176"/>
      <c r="BH381" s="172"/>
      <c r="BI381" s="169"/>
      <c r="BJ381" s="169"/>
      <c r="BK381" s="549">
        <f t="shared" si="268"/>
        <v>0</v>
      </c>
      <c r="BL381" s="539"/>
      <c r="BM381" s="175"/>
      <c r="BN381" s="176"/>
      <c r="BO381" s="172"/>
      <c r="BP381" s="169"/>
      <c r="BQ381" s="169"/>
      <c r="BR381" s="549">
        <f t="shared" si="269"/>
        <v>0</v>
      </c>
      <c r="BS381" s="539"/>
      <c r="BT381" s="175"/>
      <c r="BU381" s="176"/>
      <c r="BV381" s="172"/>
      <c r="BW381" s="169"/>
      <c r="BX381" s="169"/>
      <c r="BY381" s="549">
        <f t="shared" si="270"/>
        <v>0</v>
      </c>
      <c r="BZ381" s="539"/>
      <c r="CA381" s="175"/>
      <c r="CB381" s="176"/>
      <c r="CC381" s="172"/>
      <c r="CD381" s="169"/>
      <c r="CE381" s="169"/>
      <c r="CF381" s="549">
        <f t="shared" si="271"/>
        <v>0</v>
      </c>
      <c r="CG381" s="539"/>
      <c r="CH381" s="175"/>
      <c r="CI381" s="176"/>
      <c r="CJ381" s="172"/>
      <c r="CK381" s="169"/>
      <c r="CL381" s="169"/>
      <c r="CM381" s="549">
        <f t="shared" si="272"/>
        <v>0</v>
      </c>
      <c r="CN381" s="539"/>
      <c r="CO381" s="175"/>
      <c r="CP381" s="176"/>
      <c r="CQ381" s="172"/>
      <c r="CR381" s="169"/>
      <c r="CS381" s="169"/>
      <c r="CT381" s="549">
        <f t="shared" si="273"/>
        <v>0</v>
      </c>
      <c r="CU381" s="539"/>
      <c r="CV381" s="175"/>
      <c r="CW381" s="176"/>
      <c r="CX381" s="361"/>
      <c r="CY381" s="108"/>
      <c r="CZ381" s="108"/>
      <c r="DA381" s="549">
        <f t="shared" si="274"/>
        <v>0</v>
      </c>
      <c r="DB381" s="539"/>
      <c r="DC381" s="439"/>
      <c r="DD381" s="439"/>
      <c r="DE381" s="108"/>
      <c r="DF381" s="108"/>
      <c r="DG381" s="108"/>
      <c r="DH381" s="549">
        <f t="shared" si="275"/>
        <v>0</v>
      </c>
      <c r="DI381" s="539"/>
      <c r="DJ381" s="439"/>
      <c r="DK381" s="440"/>
      <c r="DL381" s="555">
        <f t="shared" ca="1" si="261"/>
        <v>0</v>
      </c>
      <c r="DM381" s="539">
        <f>DN381*Довідники!$H$2</f>
        <v>0</v>
      </c>
      <c r="DN381" s="549">
        <f t="shared" si="276"/>
        <v>0</v>
      </c>
      <c r="DO381" s="541" t="str">
        <f t="shared" si="277"/>
        <v xml:space="preserve"> </v>
      </c>
      <c r="DP381" s="556" t="str">
        <f>IF(OR(DO381&lt;Довідники!$J$3, DO381&gt;Довідники!$K$3), "!", "")</f>
        <v>!</v>
      </c>
      <c r="DQ381" s="557"/>
      <c r="DR381" s="558" t="str">
        <f t="shared" si="278"/>
        <v/>
      </c>
      <c r="DS381" s="528"/>
      <c r="DT381" s="555"/>
      <c r="DU381" s="539"/>
      <c r="DV381" s="539"/>
      <c r="DW381" s="540"/>
      <c r="DX381" s="557"/>
      <c r="DY381" s="568"/>
      <c r="DZ381" s="569"/>
      <c r="EA381" s="570"/>
      <c r="EB381" s="179"/>
      <c r="EC381" s="452"/>
      <c r="ED381" s="219" t="e">
        <f t="shared" ca="1" si="246"/>
        <v>#NAME?</v>
      </c>
      <c r="EE381" s="219" t="e">
        <f t="shared" ca="1" si="247"/>
        <v>#NAME?</v>
      </c>
      <c r="EF381" s="219" t="e">
        <f t="shared" ca="1" si="248"/>
        <v>#NAME?</v>
      </c>
      <c r="EG381" s="219" t="e">
        <f t="shared" ca="1" si="249"/>
        <v>#NAME?</v>
      </c>
      <c r="EH381" s="219" t="e">
        <f t="shared" ca="1" si="250"/>
        <v>#NAME?</v>
      </c>
      <c r="EI381" s="219" t="e">
        <f t="shared" ca="1" si="251"/>
        <v>#NAME?</v>
      </c>
      <c r="EJ381" s="219" t="e">
        <f t="shared" ca="1" si="252"/>
        <v>#NAME?</v>
      </c>
      <c r="EK381" s="74"/>
      <c r="EL381" s="91" t="str">
        <f t="shared" ca="1" si="279"/>
        <v/>
      </c>
      <c r="EM381" s="91" t="str">
        <f t="shared" si="258"/>
        <v/>
      </c>
      <c r="EN381" s="91" t="str" cm="1">
        <f t="array" ref="EN381">IF(OR(SUM(ISTEXT(R381:T381)*1,ISNUMBER(W381:X381)*1)&gt;0,SUM(ISTEXT(Y381:AA381)*1,ISNUMBER(AD381:AE381)*1)&gt;0,SUM(ISTEXT(AF381:AH381)*1,ISNUMBER(AK381:AL381)*1)&gt;0,SUM(ISTEXT(AM381:AO381)*1,ISNUMBER(AR381:AS381)*1)&gt;0,SUM(ISTEXT(AT381:AV381)*1,ISNUMBER(AY381:AZ381)*1)&gt;0,SUM(ISTEXT(BA381:BC381)*1,ISNUMBER(BF381:BG381)*1)&gt;0,SUM(ISTEXT(BH381:BJ381)*1,ISNUMBER(BM381:BN381)*1)&gt;0,SUM(ISTEXT(BO381:BQ381)*1,ISNUMBER(BT381:BU381)*1)&gt;0,SUM(ISTEXT(BV381:BX381)*1,ISNUMBER(CA381:CB381)*1)&gt;0,SUM(ISTEXT(CC381:CE381)*1,ISNUMBER(CH381:CI381)*1)&gt;0,SUM(ISTEXT(CJ381:CL381)*1,ISNUMBER(CO381:CP381)*1)&gt;0,SUM(ISTEXT(CQ381:CS381)*1,ISNUMBER(CV381:CW381)*1)&gt;0),"!","")</f>
        <v/>
      </c>
      <c r="EO381" s="91" t="e">
        <f t="shared" ca="1" si="259"/>
        <v>#NAME?</v>
      </c>
      <c r="EP381" s="74" t="e">
        <f t="shared" ca="1" si="260"/>
        <v>#NAME?</v>
      </c>
    </row>
    <row r="382" spans="1:146" s="3" customFormat="1" x14ac:dyDescent="0.2">
      <c r="A382" s="528" t="e">
        <f ca="1">IF(AND(TRIM($B382&lt;&gt;""),$E382&lt;&gt;"",$EP382=""),MAX($A$318:A381)+1,"")</f>
        <v>#NAME?</v>
      </c>
      <c r="B382" s="312"/>
      <c r="C382" s="531" t="str">
        <f>IF(ISBLANK(D382)=FALSE,VLOOKUP(D382,Довідники!$B$2:$C$45,2,FALSE),"")</f>
        <v/>
      </c>
      <c r="D382" s="410"/>
      <c r="E382" s="313"/>
      <c r="F382" s="538" t="str">
        <f>_xlfn.CONCAT(IF($X382=Довідники!$E$4,$R$4&amp;",",""),IF($AE382=Довідники!$E$4,$Y$4&amp;",",""),IF($AL382=Довідники!$E$4,$AF$4&amp;",",""),IF($AS382=Довідники!$E$4,$AM$4&amp;",",""),IF($AZ382=Довідники!$E$4,$AT$4&amp;",",""),IF($BG382=Довідники!$E$4,$BA$4&amp;",",""),IF($BN382=Довідники!$E$4,$BH$4&amp;",",""),IF($BU382=Довідники!$E$4,$BO$4&amp;",",""),IF($CB382=Довідники!$E$4,$BV$4&amp;",",""),IF($CI382=Довідники!$E$4,$CC$4&amp;",",""),IF($CP382=Довідники!$E$4,$CJ$4&amp;",",""),IF($CW382=Довідники!$E$4,$CQ$4&amp;",",""),IF($DD382=Довідники!$E$4,$CX$4&amp;",",""),IF($DK382=Довідники!$E$4,$DE$4&amp;",",""))</f>
        <v/>
      </c>
      <c r="G382" s="538" t="str">
        <f>_xlfn.CONCAT(IF($X382=Довідники!$E$3,$R$4&amp;",",""),IF($X382=Довідники!$E$5,$R$4&amp;"*,",""),IF($AE382=Довідники!$E$3,$Y$4&amp;",",""),IF($AE382=Довідники!$E$5,$Y$4&amp;"*,",""),IF($AL382=Довідники!$E$3,$AF$4&amp;",",""),IF($AL382=Довідники!$E$5,$AF$4&amp;"*,",""),IF($AS382=Довідники!$E$3,$AM$4&amp;",",""),IF($AS382=Довідники!$E$5,$AM$4&amp;"*,",""),IF($AZ382=Довідники!$E$3,$AT$4&amp;",",""),IF($AZ382=Довідники!$E$5,$AT$4&amp;"*,",""),IF($BG382=Довідники!$E$3,$BA$4&amp;",",""),IF($BG382=Довідники!$E$5,$BA$4&amp;"*,",""),IF($BN382=Довідники!$E$3,$BH$4&amp;",",""),IF($BN382=Довідники!$E$5,$BH$4&amp;"*,",""),IF($BU382=Довідники!$E$3,$BO$4&amp;",",""),IF($BU382=Довідники!$E$5,$BO$4&amp;"*,",""),IF($CB382=Довідники!$E$3,$BV$4&amp;",",""),IF($CB382=Довідники!$E$5,$BV$4&amp;"*,",""),IF($CI382=Довідники!$E$3,$CC$4&amp;",",""),IF($CI382=Довідники!$E$5,$CC$4&amp;"*,",""),IF($CP382=Довідники!$E$3,$CJ$4&amp;",",""),IF($CP382=Довідники!$E$5,$CJ$4&amp;"*,",""),IF($CW382=Довідники!$E$3,$CQ$4&amp;",",""),IF($CW382=Довідники!$E$5,$CQ$4&amp;"*,",""),IF($DD382=Довідники!$E$3,$CX$4&amp;",",""),IF($DD382=Довідники!$E$5,$CX$4&amp;"*,",""),IF($DK382=Довідники!$E$3,$DE$4&amp;",",""),IF($DK382=Довідники!$E$5,$DE$4&amp;"*,",""))</f>
        <v/>
      </c>
      <c r="H382" s="538" t="str">
        <f>_xlfn.CONCAT(IF($W382=Довідники!$N$4,$R$4&amp;",",""),IF($AD382=Довідники!$N$4,$Y$4&amp;",",""),IF($AK382=Довідники!$N$4,$AF$4&amp;",",""),IF($AR382=Довідники!$N$4,$AM$4&amp;",",""),IF($AY382=Довідники!$N$4,$AT$4&amp;",",""),IF($BF382=Довідники!$N$4,$BA$4&amp;",",""),IF($BM382=Довідники!$N$4,$BH$4&amp;",",""),IF($BT382=Довідники!$N$4,$BO$4&amp;",",""),IF($CA382=Довідники!$N$4,$BV$4&amp;",",""),IF($CH382=Довідники!$N$4,$CC$4&amp;",",""),IF($CO382=Довідники!$N$4,$CJ$4&amp;",",""),IF($CV382=Довідники!$N$4,$CQ$4&amp;",",""),IF($DC382=Довідники!$N$4,$CX$4&amp;",",""),IF($DJ382=Довідники!$N$4,$DE$4&amp;",",""))</f>
        <v/>
      </c>
      <c r="I382" s="538" t="str">
        <f>_xlfn.CONCAT(IF($W382=Довідники!$N$3,$R$4&amp;",",""),IF($AD382=Довідники!$N$3,$Y$4&amp;",",""),IF($AK382=Довідники!$N$3,$AF$4&amp;",",""),IF($AR382=Довідники!$N$3,$AM$4&amp;",",""),IF($AY382=Довідники!$N$3,$AT$4&amp;",",""),IF($BF382=Довідники!$N$3,$BA$4&amp;",",""),IF($BM382=Довідники!$N$3,$BH$4&amp;",",""),IF($BT382=Довідники!$N$3,$BO$4&amp;",",""),IF($CA382=Довідники!$N$3,$BV$4&amp;",",""),IF($CH382=Довідники!$N$3,$CC$4&amp;",",""),IF($CO382=Довідники!$N$3,$CJ$4&amp;",",""),IF($CV382=Довідники!$N$3,$CQ$4&amp;",",""),IF($DC382=Довідники!$N$3,$CX$4&amp;",",""),IF($DJ382=Довідники!$N$3,$DE$4&amp;",",""))</f>
        <v/>
      </c>
      <c r="J382" s="538"/>
      <c r="K382" s="538"/>
      <c r="L382" s="538">
        <f t="shared" ca="1" si="253"/>
        <v>0</v>
      </c>
      <c r="M382" s="539">
        <f t="shared" ca="1" si="254"/>
        <v>0</v>
      </c>
      <c r="N382" s="539">
        <f t="shared" ca="1" si="255"/>
        <v>0</v>
      </c>
      <c r="O382" s="540">
        <f t="shared" ca="1" si="256"/>
        <v>0</v>
      </c>
      <c r="P382" s="541" t="str">
        <f t="shared" si="257"/>
        <v/>
      </c>
      <c r="Q382" s="542" t="str">
        <f>IF(IF(TRIM(P382)="",FALSE,OR($P382&lt;Довідники!$J$8,$P382&gt;Довідники!$K$8)),"!","")</f>
        <v/>
      </c>
      <c r="R382" s="172"/>
      <c r="S382" s="169"/>
      <c r="T382" s="169"/>
      <c r="U382" s="549">
        <f t="shared" si="262"/>
        <v>0</v>
      </c>
      <c r="V382" s="539"/>
      <c r="W382" s="175"/>
      <c r="X382" s="176"/>
      <c r="Y382" s="172"/>
      <c r="Z382" s="169"/>
      <c r="AA382" s="169"/>
      <c r="AB382" s="549">
        <f t="shared" si="263"/>
        <v>0</v>
      </c>
      <c r="AC382" s="539"/>
      <c r="AD382" s="175"/>
      <c r="AE382" s="176"/>
      <c r="AF382" s="172"/>
      <c r="AG382" s="169"/>
      <c r="AH382" s="169"/>
      <c r="AI382" s="549">
        <f t="shared" si="264"/>
        <v>0</v>
      </c>
      <c r="AJ382" s="539"/>
      <c r="AK382" s="175"/>
      <c r="AL382" s="176"/>
      <c r="AM382" s="172"/>
      <c r="AN382" s="169"/>
      <c r="AO382" s="169"/>
      <c r="AP382" s="549">
        <f t="shared" si="265"/>
        <v>0</v>
      </c>
      <c r="AQ382" s="539"/>
      <c r="AR382" s="175"/>
      <c r="AS382" s="176"/>
      <c r="AT382" s="172"/>
      <c r="AU382" s="169"/>
      <c r="AV382" s="169"/>
      <c r="AW382" s="549">
        <f t="shared" si="266"/>
        <v>0</v>
      </c>
      <c r="AX382" s="539"/>
      <c r="AY382" s="175"/>
      <c r="AZ382" s="176"/>
      <c r="BA382" s="172"/>
      <c r="BB382" s="169"/>
      <c r="BC382" s="169"/>
      <c r="BD382" s="549">
        <f t="shared" si="267"/>
        <v>0</v>
      </c>
      <c r="BE382" s="539"/>
      <c r="BF382" s="175"/>
      <c r="BG382" s="176"/>
      <c r="BH382" s="172"/>
      <c r="BI382" s="169"/>
      <c r="BJ382" s="169"/>
      <c r="BK382" s="549">
        <f t="shared" si="268"/>
        <v>0</v>
      </c>
      <c r="BL382" s="539"/>
      <c r="BM382" s="175"/>
      <c r="BN382" s="176"/>
      <c r="BO382" s="172"/>
      <c r="BP382" s="169"/>
      <c r="BQ382" s="169"/>
      <c r="BR382" s="549">
        <f t="shared" si="269"/>
        <v>0</v>
      </c>
      <c r="BS382" s="539"/>
      <c r="BT382" s="175"/>
      <c r="BU382" s="176"/>
      <c r="BV382" s="172"/>
      <c r="BW382" s="169"/>
      <c r="BX382" s="169"/>
      <c r="BY382" s="549">
        <f t="shared" si="270"/>
        <v>0</v>
      </c>
      <c r="BZ382" s="539"/>
      <c r="CA382" s="175"/>
      <c r="CB382" s="176"/>
      <c r="CC382" s="172"/>
      <c r="CD382" s="169"/>
      <c r="CE382" s="169"/>
      <c r="CF382" s="549">
        <f t="shared" si="271"/>
        <v>0</v>
      </c>
      <c r="CG382" s="539"/>
      <c r="CH382" s="175"/>
      <c r="CI382" s="176"/>
      <c r="CJ382" s="172"/>
      <c r="CK382" s="169"/>
      <c r="CL382" s="169"/>
      <c r="CM382" s="549">
        <f t="shared" si="272"/>
        <v>0</v>
      </c>
      <c r="CN382" s="539"/>
      <c r="CO382" s="175"/>
      <c r="CP382" s="176"/>
      <c r="CQ382" s="172"/>
      <c r="CR382" s="169"/>
      <c r="CS382" s="169"/>
      <c r="CT382" s="549">
        <f t="shared" si="273"/>
        <v>0</v>
      </c>
      <c r="CU382" s="539"/>
      <c r="CV382" s="175"/>
      <c r="CW382" s="176"/>
      <c r="CX382" s="361"/>
      <c r="CY382" s="108"/>
      <c r="CZ382" s="108"/>
      <c r="DA382" s="549">
        <f t="shared" si="274"/>
        <v>0</v>
      </c>
      <c r="DB382" s="539"/>
      <c r="DC382" s="439"/>
      <c r="DD382" s="439"/>
      <c r="DE382" s="108"/>
      <c r="DF382" s="108"/>
      <c r="DG382" s="108"/>
      <c r="DH382" s="549">
        <f t="shared" si="275"/>
        <v>0</v>
      </c>
      <c r="DI382" s="539"/>
      <c r="DJ382" s="439"/>
      <c r="DK382" s="440"/>
      <c r="DL382" s="555">
        <f t="shared" ca="1" si="261"/>
        <v>0</v>
      </c>
      <c r="DM382" s="539">
        <f>DN382*Довідники!$H$2</f>
        <v>0</v>
      </c>
      <c r="DN382" s="549">
        <f t="shared" si="276"/>
        <v>0</v>
      </c>
      <c r="DO382" s="541" t="str">
        <f t="shared" si="277"/>
        <v xml:space="preserve"> </v>
      </c>
      <c r="DP382" s="556" t="str">
        <f>IF(OR(DO382&lt;Довідники!$J$3, DO382&gt;Довідники!$K$3), "!", "")</f>
        <v>!</v>
      </c>
      <c r="DQ382" s="557"/>
      <c r="DR382" s="558" t="str">
        <f t="shared" si="278"/>
        <v/>
      </c>
      <c r="DS382" s="528"/>
      <c r="DT382" s="555"/>
      <c r="DU382" s="539"/>
      <c r="DV382" s="539"/>
      <c r="DW382" s="540"/>
      <c r="DX382" s="557"/>
      <c r="DY382" s="568"/>
      <c r="DZ382" s="569"/>
      <c r="EA382" s="570"/>
      <c r="EB382" s="179"/>
      <c r="EC382" s="452"/>
      <c r="ED382" s="219" t="e">
        <f t="shared" ca="1" si="246"/>
        <v>#NAME?</v>
      </c>
      <c r="EE382" s="219" t="e">
        <f t="shared" ca="1" si="247"/>
        <v>#NAME?</v>
      </c>
      <c r="EF382" s="219" t="e">
        <f t="shared" ca="1" si="248"/>
        <v>#NAME?</v>
      </c>
      <c r="EG382" s="219" t="e">
        <f t="shared" ca="1" si="249"/>
        <v>#NAME?</v>
      </c>
      <c r="EH382" s="219" t="e">
        <f t="shared" ca="1" si="250"/>
        <v>#NAME?</v>
      </c>
      <c r="EI382" s="219" t="e">
        <f t="shared" ca="1" si="251"/>
        <v>#NAME?</v>
      </c>
      <c r="EJ382" s="219" t="e">
        <f t="shared" ca="1" si="252"/>
        <v>#NAME?</v>
      </c>
      <c r="EK382" s="74"/>
      <c r="EL382" s="91" t="str">
        <f t="shared" ca="1" si="279"/>
        <v/>
      </c>
      <c r="EM382" s="91" t="str">
        <f t="shared" si="258"/>
        <v/>
      </c>
      <c r="EN382" s="91" t="str" cm="1">
        <f t="array" ref="EN382">IF(OR(SUM(ISTEXT(R382:T382)*1,ISNUMBER(W382:X382)*1)&gt;0,SUM(ISTEXT(Y382:AA382)*1,ISNUMBER(AD382:AE382)*1)&gt;0,SUM(ISTEXT(AF382:AH382)*1,ISNUMBER(AK382:AL382)*1)&gt;0,SUM(ISTEXT(AM382:AO382)*1,ISNUMBER(AR382:AS382)*1)&gt;0,SUM(ISTEXT(AT382:AV382)*1,ISNUMBER(AY382:AZ382)*1)&gt;0,SUM(ISTEXT(BA382:BC382)*1,ISNUMBER(BF382:BG382)*1)&gt;0,SUM(ISTEXT(BH382:BJ382)*1,ISNUMBER(BM382:BN382)*1)&gt;0,SUM(ISTEXT(BO382:BQ382)*1,ISNUMBER(BT382:BU382)*1)&gt;0,SUM(ISTEXT(BV382:BX382)*1,ISNUMBER(CA382:CB382)*1)&gt;0,SUM(ISTEXT(CC382:CE382)*1,ISNUMBER(CH382:CI382)*1)&gt;0,SUM(ISTEXT(CJ382:CL382)*1,ISNUMBER(CO382:CP382)*1)&gt;0,SUM(ISTEXT(CQ382:CS382)*1,ISNUMBER(CV382:CW382)*1)&gt;0),"!","")</f>
        <v/>
      </c>
      <c r="EO382" s="91" t="e">
        <f t="shared" ca="1" si="259"/>
        <v>#NAME?</v>
      </c>
      <c r="EP382" s="74" t="e">
        <f t="shared" ca="1" si="260"/>
        <v>#NAME?</v>
      </c>
    </row>
    <row r="383" spans="1:146" s="3" customFormat="1" x14ac:dyDescent="0.2">
      <c r="A383" s="528" t="e">
        <f ca="1">IF(AND(TRIM($B383&lt;&gt;""),$E383&lt;&gt;"",$EP383=""),MAX($A$318:A382)+1,"")</f>
        <v>#NAME?</v>
      </c>
      <c r="B383" s="312"/>
      <c r="C383" s="531" t="str">
        <f>IF(ISBLANK(D383)=FALSE,VLOOKUP(D383,Довідники!$B$2:$C$45,2,FALSE),"")</f>
        <v/>
      </c>
      <c r="D383" s="410"/>
      <c r="E383" s="313"/>
      <c r="F383" s="538" t="str">
        <f>_xlfn.CONCAT(IF($X383=Довідники!$E$4,$R$4&amp;",",""),IF($AE383=Довідники!$E$4,$Y$4&amp;",",""),IF($AL383=Довідники!$E$4,$AF$4&amp;",",""),IF($AS383=Довідники!$E$4,$AM$4&amp;",",""),IF($AZ383=Довідники!$E$4,$AT$4&amp;",",""),IF($BG383=Довідники!$E$4,$BA$4&amp;",",""),IF($BN383=Довідники!$E$4,$BH$4&amp;",",""),IF($BU383=Довідники!$E$4,$BO$4&amp;",",""),IF($CB383=Довідники!$E$4,$BV$4&amp;",",""),IF($CI383=Довідники!$E$4,$CC$4&amp;",",""),IF($CP383=Довідники!$E$4,$CJ$4&amp;",",""),IF($CW383=Довідники!$E$4,$CQ$4&amp;",",""),IF($DD383=Довідники!$E$4,$CX$4&amp;",",""),IF($DK383=Довідники!$E$4,$DE$4&amp;",",""))</f>
        <v/>
      </c>
      <c r="G383" s="538" t="str">
        <f>_xlfn.CONCAT(IF($X383=Довідники!$E$3,$R$4&amp;",",""),IF($X383=Довідники!$E$5,$R$4&amp;"*,",""),IF($AE383=Довідники!$E$3,$Y$4&amp;",",""),IF($AE383=Довідники!$E$5,$Y$4&amp;"*,",""),IF($AL383=Довідники!$E$3,$AF$4&amp;",",""),IF($AL383=Довідники!$E$5,$AF$4&amp;"*,",""),IF($AS383=Довідники!$E$3,$AM$4&amp;",",""),IF($AS383=Довідники!$E$5,$AM$4&amp;"*,",""),IF($AZ383=Довідники!$E$3,$AT$4&amp;",",""),IF($AZ383=Довідники!$E$5,$AT$4&amp;"*,",""),IF($BG383=Довідники!$E$3,$BA$4&amp;",",""),IF($BG383=Довідники!$E$5,$BA$4&amp;"*,",""),IF($BN383=Довідники!$E$3,$BH$4&amp;",",""),IF($BN383=Довідники!$E$5,$BH$4&amp;"*,",""),IF($BU383=Довідники!$E$3,$BO$4&amp;",",""),IF($BU383=Довідники!$E$5,$BO$4&amp;"*,",""),IF($CB383=Довідники!$E$3,$BV$4&amp;",",""),IF($CB383=Довідники!$E$5,$BV$4&amp;"*,",""),IF($CI383=Довідники!$E$3,$CC$4&amp;",",""),IF($CI383=Довідники!$E$5,$CC$4&amp;"*,",""),IF($CP383=Довідники!$E$3,$CJ$4&amp;",",""),IF($CP383=Довідники!$E$5,$CJ$4&amp;"*,",""),IF($CW383=Довідники!$E$3,$CQ$4&amp;",",""),IF($CW383=Довідники!$E$5,$CQ$4&amp;"*,",""),IF($DD383=Довідники!$E$3,$CX$4&amp;",",""),IF($DD383=Довідники!$E$5,$CX$4&amp;"*,",""),IF($DK383=Довідники!$E$3,$DE$4&amp;",",""),IF($DK383=Довідники!$E$5,$DE$4&amp;"*,",""))</f>
        <v/>
      </c>
      <c r="H383" s="538" t="str">
        <f>_xlfn.CONCAT(IF($W383=Довідники!$N$4,$R$4&amp;",",""),IF($AD383=Довідники!$N$4,$Y$4&amp;",",""),IF($AK383=Довідники!$N$4,$AF$4&amp;",",""),IF($AR383=Довідники!$N$4,$AM$4&amp;",",""),IF($AY383=Довідники!$N$4,$AT$4&amp;",",""),IF($BF383=Довідники!$N$4,$BA$4&amp;",",""),IF($BM383=Довідники!$N$4,$BH$4&amp;",",""),IF($BT383=Довідники!$N$4,$BO$4&amp;",",""),IF($CA383=Довідники!$N$4,$BV$4&amp;",",""),IF($CH383=Довідники!$N$4,$CC$4&amp;",",""),IF($CO383=Довідники!$N$4,$CJ$4&amp;",",""),IF($CV383=Довідники!$N$4,$CQ$4&amp;",",""),IF($DC383=Довідники!$N$4,$CX$4&amp;",",""),IF($DJ383=Довідники!$N$4,$DE$4&amp;",",""))</f>
        <v/>
      </c>
      <c r="I383" s="538" t="str">
        <f>_xlfn.CONCAT(IF($W383=Довідники!$N$3,$R$4&amp;",",""),IF($AD383=Довідники!$N$3,$Y$4&amp;",",""),IF($AK383=Довідники!$N$3,$AF$4&amp;",",""),IF($AR383=Довідники!$N$3,$AM$4&amp;",",""),IF($AY383=Довідники!$N$3,$AT$4&amp;",",""),IF($BF383=Довідники!$N$3,$BA$4&amp;",",""),IF($BM383=Довідники!$N$3,$BH$4&amp;",",""),IF($BT383=Довідники!$N$3,$BO$4&amp;",",""),IF($CA383=Довідники!$N$3,$BV$4&amp;",",""),IF($CH383=Довідники!$N$3,$CC$4&amp;",",""),IF($CO383=Довідники!$N$3,$CJ$4&amp;",",""),IF($CV383=Довідники!$N$3,$CQ$4&amp;",",""),IF($DC383=Довідники!$N$3,$CX$4&amp;",",""),IF($DJ383=Довідники!$N$3,$DE$4&amp;",",""))</f>
        <v/>
      </c>
      <c r="J383" s="538"/>
      <c r="K383" s="538"/>
      <c r="L383" s="538">
        <f t="shared" ca="1" si="253"/>
        <v>0</v>
      </c>
      <c r="M383" s="539">
        <f t="shared" ca="1" si="254"/>
        <v>0</v>
      </c>
      <c r="N383" s="539">
        <f t="shared" ca="1" si="255"/>
        <v>0</v>
      </c>
      <c r="O383" s="540">
        <f t="shared" ca="1" si="256"/>
        <v>0</v>
      </c>
      <c r="P383" s="541" t="str">
        <f t="shared" si="257"/>
        <v/>
      </c>
      <c r="Q383" s="542" t="str">
        <f>IF(IF(TRIM(P383)="",FALSE,OR($P383&lt;Довідники!$J$8,$P383&gt;Довідники!$K$8)),"!","")</f>
        <v/>
      </c>
      <c r="R383" s="172"/>
      <c r="S383" s="169"/>
      <c r="T383" s="169"/>
      <c r="U383" s="549">
        <f t="shared" si="262"/>
        <v>0</v>
      </c>
      <c r="V383" s="539"/>
      <c r="W383" s="175"/>
      <c r="X383" s="176"/>
      <c r="Y383" s="172"/>
      <c r="Z383" s="169"/>
      <c r="AA383" s="169"/>
      <c r="AB383" s="549">
        <f t="shared" si="263"/>
        <v>0</v>
      </c>
      <c r="AC383" s="539"/>
      <c r="AD383" s="175"/>
      <c r="AE383" s="176"/>
      <c r="AF383" s="172"/>
      <c r="AG383" s="169"/>
      <c r="AH383" s="169"/>
      <c r="AI383" s="549">
        <f t="shared" si="264"/>
        <v>0</v>
      </c>
      <c r="AJ383" s="539"/>
      <c r="AK383" s="175"/>
      <c r="AL383" s="176"/>
      <c r="AM383" s="172"/>
      <c r="AN383" s="169"/>
      <c r="AO383" s="169"/>
      <c r="AP383" s="549">
        <f t="shared" si="265"/>
        <v>0</v>
      </c>
      <c r="AQ383" s="539"/>
      <c r="AR383" s="175"/>
      <c r="AS383" s="176"/>
      <c r="AT383" s="172"/>
      <c r="AU383" s="169"/>
      <c r="AV383" s="169"/>
      <c r="AW383" s="549">
        <f t="shared" si="266"/>
        <v>0</v>
      </c>
      <c r="AX383" s="539"/>
      <c r="AY383" s="175"/>
      <c r="AZ383" s="176"/>
      <c r="BA383" s="172"/>
      <c r="BB383" s="169"/>
      <c r="BC383" s="169"/>
      <c r="BD383" s="549">
        <f t="shared" si="267"/>
        <v>0</v>
      </c>
      <c r="BE383" s="539"/>
      <c r="BF383" s="175"/>
      <c r="BG383" s="176"/>
      <c r="BH383" s="172"/>
      <c r="BI383" s="169"/>
      <c r="BJ383" s="169"/>
      <c r="BK383" s="549">
        <f t="shared" si="268"/>
        <v>0</v>
      </c>
      <c r="BL383" s="539"/>
      <c r="BM383" s="175"/>
      <c r="BN383" s="176"/>
      <c r="BO383" s="172"/>
      <c r="BP383" s="169"/>
      <c r="BQ383" s="169"/>
      <c r="BR383" s="549">
        <f t="shared" si="269"/>
        <v>0</v>
      </c>
      <c r="BS383" s="539"/>
      <c r="BT383" s="175"/>
      <c r="BU383" s="176"/>
      <c r="BV383" s="172"/>
      <c r="BW383" s="169"/>
      <c r="BX383" s="169"/>
      <c r="BY383" s="549">
        <f t="shared" si="270"/>
        <v>0</v>
      </c>
      <c r="BZ383" s="539"/>
      <c r="CA383" s="175"/>
      <c r="CB383" s="176"/>
      <c r="CC383" s="172"/>
      <c r="CD383" s="169"/>
      <c r="CE383" s="169"/>
      <c r="CF383" s="549">
        <f t="shared" si="271"/>
        <v>0</v>
      </c>
      <c r="CG383" s="539"/>
      <c r="CH383" s="175"/>
      <c r="CI383" s="176"/>
      <c r="CJ383" s="172"/>
      <c r="CK383" s="169"/>
      <c r="CL383" s="169"/>
      <c r="CM383" s="549">
        <f t="shared" si="272"/>
        <v>0</v>
      </c>
      <c r="CN383" s="539"/>
      <c r="CO383" s="175"/>
      <c r="CP383" s="176"/>
      <c r="CQ383" s="172"/>
      <c r="CR383" s="169"/>
      <c r="CS383" s="169"/>
      <c r="CT383" s="549">
        <f t="shared" si="273"/>
        <v>0</v>
      </c>
      <c r="CU383" s="539"/>
      <c r="CV383" s="175"/>
      <c r="CW383" s="176"/>
      <c r="CX383" s="361"/>
      <c r="CY383" s="108"/>
      <c r="CZ383" s="108"/>
      <c r="DA383" s="549">
        <f t="shared" si="274"/>
        <v>0</v>
      </c>
      <c r="DB383" s="539"/>
      <c r="DC383" s="439"/>
      <c r="DD383" s="439"/>
      <c r="DE383" s="108"/>
      <c r="DF383" s="108"/>
      <c r="DG383" s="108"/>
      <c r="DH383" s="549">
        <f t="shared" si="275"/>
        <v>0</v>
      </c>
      <c r="DI383" s="539"/>
      <c r="DJ383" s="439"/>
      <c r="DK383" s="440"/>
      <c r="DL383" s="555">
        <f t="shared" ca="1" si="261"/>
        <v>0</v>
      </c>
      <c r="DM383" s="539">
        <f>DN383*Довідники!$H$2</f>
        <v>0</v>
      </c>
      <c r="DN383" s="549">
        <f t="shared" si="276"/>
        <v>0</v>
      </c>
      <c r="DO383" s="541" t="str">
        <f t="shared" si="277"/>
        <v xml:space="preserve"> </v>
      </c>
      <c r="DP383" s="556" t="str">
        <f>IF(OR(DO383&lt;Довідники!$J$3, DO383&gt;Довідники!$K$3), "!", "")</f>
        <v>!</v>
      </c>
      <c r="DQ383" s="557"/>
      <c r="DR383" s="558" t="str">
        <f t="shared" si="278"/>
        <v/>
      </c>
      <c r="DS383" s="528"/>
      <c r="DT383" s="555"/>
      <c r="DU383" s="539"/>
      <c r="DV383" s="539"/>
      <c r="DW383" s="540"/>
      <c r="DX383" s="557"/>
      <c r="DY383" s="568"/>
      <c r="DZ383" s="569"/>
      <c r="EA383" s="570"/>
      <c r="EB383" s="179"/>
      <c r="EC383" s="452"/>
      <c r="ED383" s="219" t="e">
        <f t="shared" ref="ED383:ED417" ca="1" si="280">IF(AND(A383&lt;&gt;"",OR(U383&gt;0,V383&gt;0,W383&lt;&gt;"",X383&lt;&gt;"",AB383&gt;0,AC383&gt;0,AD383&lt;&gt;"",AE383&lt;&gt;"")),1,0)</f>
        <v>#NAME?</v>
      </c>
      <c r="EE383" s="219" t="e">
        <f t="shared" ref="EE383:EE417" ca="1" si="281">IF(AND(A383&lt;&gt;"",OR(AI383&gt;0,AJ383&gt;0,AK383&lt;&gt;"",AL383&lt;&gt;"",AP383&gt;0,AQ383&gt;0,AR383&lt;&gt;"",AS383&lt;&gt;"")),1,0)</f>
        <v>#NAME?</v>
      </c>
      <c r="EF383" s="219" t="e">
        <f t="shared" ref="EF383:EF417" ca="1" si="282">IF(AND(A383&lt;&gt;"",OR(AW383&gt;0,AX383&gt;0,AY383&lt;&gt;"",AZ383&lt;&gt;"",BD383&gt;0,BE383&gt;0,BF383&lt;&gt;"",BG383&lt;&gt;"")),1,0)</f>
        <v>#NAME?</v>
      </c>
      <c r="EG383" s="219" t="e">
        <f t="shared" ref="EG383:EG417" ca="1" si="283">IF(AND(A383&lt;&gt;"",OR(BK383&gt;0,BL383&gt;0,BM383&lt;&gt;"",BN383&lt;&gt;"",BR383&gt;0,BS383&gt;0,BT383&lt;&gt;"",BU383&lt;&gt;"")),1,0)</f>
        <v>#NAME?</v>
      </c>
      <c r="EH383" s="219" t="e">
        <f t="shared" ref="EH383:EH417" ca="1" si="284">IF(AND(A383&lt;&gt;"",OR(BY383&gt;0,BZ383&gt;0,CA383&lt;&gt;"",CB383&lt;&gt;"",CF383&gt;0,CG383&gt;0,CH383&lt;&gt;"",CI383&lt;&gt;"")),1,0)</f>
        <v>#NAME?</v>
      </c>
      <c r="EI383" s="219" t="e">
        <f t="shared" ref="EI383:EI417" ca="1" si="285">IF(AND(A383&lt;&gt;"",OR(CM383&gt;0,CN383&gt;0,CO383&lt;&gt;"",CP383&lt;&gt;"",CT383&gt;0,CU383&gt;0,CV383&lt;&gt;"",CW383&lt;&gt;"")),1,0)</f>
        <v>#NAME?</v>
      </c>
      <c r="EJ383" s="219" t="e">
        <f t="shared" ref="EJ383:EJ417" ca="1" si="286">IF(AND(A383&lt;&gt;"",OR(DA383&gt;0,DB383&gt;0,DC383&lt;&gt;"",DD383&lt;&gt;"",DH383&gt;0,DI383&gt;0,DJ383&lt;&gt;"",DK383&lt;&gt;"")),1,0)</f>
        <v>#NAME?</v>
      </c>
      <c r="EK383" s="74"/>
      <c r="EL383" s="91" t="str">
        <f t="shared" ca="1" si="279"/>
        <v/>
      </c>
      <c r="EM383" s="91" t="str">
        <f t="shared" si="258"/>
        <v/>
      </c>
      <c r="EN383" s="91" t="str" cm="1">
        <f t="array" ref="EN383">IF(OR(SUM(ISTEXT(R383:T383)*1,ISNUMBER(W383:X383)*1)&gt;0,SUM(ISTEXT(Y383:AA383)*1,ISNUMBER(AD383:AE383)*1)&gt;0,SUM(ISTEXT(AF383:AH383)*1,ISNUMBER(AK383:AL383)*1)&gt;0,SUM(ISTEXT(AM383:AO383)*1,ISNUMBER(AR383:AS383)*1)&gt;0,SUM(ISTEXT(AT383:AV383)*1,ISNUMBER(AY383:AZ383)*1)&gt;0,SUM(ISTEXT(BA383:BC383)*1,ISNUMBER(BF383:BG383)*1)&gt;0,SUM(ISTEXT(BH383:BJ383)*1,ISNUMBER(BM383:BN383)*1)&gt;0,SUM(ISTEXT(BO383:BQ383)*1,ISNUMBER(BT383:BU383)*1)&gt;0,SUM(ISTEXT(BV383:BX383)*1,ISNUMBER(CA383:CB383)*1)&gt;0,SUM(ISTEXT(CC383:CE383)*1,ISNUMBER(CH383:CI383)*1)&gt;0,SUM(ISTEXT(CJ383:CL383)*1,ISNUMBER(CO383:CP383)*1)&gt;0,SUM(ISTEXT(CQ383:CS383)*1,ISNUMBER(CV383:CW383)*1)&gt;0),"!","")</f>
        <v/>
      </c>
      <c r="EO383" s="91" t="e">
        <f t="shared" ca="1" si="259"/>
        <v>#NAME?</v>
      </c>
      <c r="EP383" s="74" t="e">
        <f t="shared" ca="1" si="260"/>
        <v>#NAME?</v>
      </c>
    </row>
    <row r="384" spans="1:146" s="3" customFormat="1" x14ac:dyDescent="0.2">
      <c r="A384" s="528" t="e">
        <f ca="1">IF(AND(TRIM($B384&lt;&gt;""),$E384&lt;&gt;"",$EP384=""),MAX($A$318:A383)+1,"")</f>
        <v>#NAME?</v>
      </c>
      <c r="B384" s="312"/>
      <c r="C384" s="531" t="str">
        <f>IF(ISBLANK(D384)=FALSE,VLOOKUP(D384,Довідники!$B$2:$C$45,2,FALSE),"")</f>
        <v/>
      </c>
      <c r="D384" s="410"/>
      <c r="E384" s="313"/>
      <c r="F384" s="538" t="str">
        <f>_xlfn.CONCAT(IF($X384=Довідники!$E$4,$R$4&amp;",",""),IF($AE384=Довідники!$E$4,$Y$4&amp;",",""),IF($AL384=Довідники!$E$4,$AF$4&amp;",",""),IF($AS384=Довідники!$E$4,$AM$4&amp;",",""),IF($AZ384=Довідники!$E$4,$AT$4&amp;",",""),IF($BG384=Довідники!$E$4,$BA$4&amp;",",""),IF($BN384=Довідники!$E$4,$BH$4&amp;",",""),IF($BU384=Довідники!$E$4,$BO$4&amp;",",""),IF($CB384=Довідники!$E$4,$BV$4&amp;",",""),IF($CI384=Довідники!$E$4,$CC$4&amp;",",""),IF($CP384=Довідники!$E$4,$CJ$4&amp;",",""),IF($CW384=Довідники!$E$4,$CQ$4&amp;",",""),IF($DD384=Довідники!$E$4,$CX$4&amp;",",""),IF($DK384=Довідники!$E$4,$DE$4&amp;",",""))</f>
        <v/>
      </c>
      <c r="G384" s="538" t="str">
        <f>_xlfn.CONCAT(IF($X384=Довідники!$E$3,$R$4&amp;",",""),IF($X384=Довідники!$E$5,$R$4&amp;"*,",""),IF($AE384=Довідники!$E$3,$Y$4&amp;",",""),IF($AE384=Довідники!$E$5,$Y$4&amp;"*,",""),IF($AL384=Довідники!$E$3,$AF$4&amp;",",""),IF($AL384=Довідники!$E$5,$AF$4&amp;"*,",""),IF($AS384=Довідники!$E$3,$AM$4&amp;",",""),IF($AS384=Довідники!$E$5,$AM$4&amp;"*,",""),IF($AZ384=Довідники!$E$3,$AT$4&amp;",",""),IF($AZ384=Довідники!$E$5,$AT$4&amp;"*,",""),IF($BG384=Довідники!$E$3,$BA$4&amp;",",""),IF($BG384=Довідники!$E$5,$BA$4&amp;"*,",""),IF($BN384=Довідники!$E$3,$BH$4&amp;",",""),IF($BN384=Довідники!$E$5,$BH$4&amp;"*,",""),IF($BU384=Довідники!$E$3,$BO$4&amp;",",""),IF($BU384=Довідники!$E$5,$BO$4&amp;"*,",""),IF($CB384=Довідники!$E$3,$BV$4&amp;",",""),IF($CB384=Довідники!$E$5,$BV$4&amp;"*,",""),IF($CI384=Довідники!$E$3,$CC$4&amp;",",""),IF($CI384=Довідники!$E$5,$CC$4&amp;"*,",""),IF($CP384=Довідники!$E$3,$CJ$4&amp;",",""),IF($CP384=Довідники!$E$5,$CJ$4&amp;"*,",""),IF($CW384=Довідники!$E$3,$CQ$4&amp;",",""),IF($CW384=Довідники!$E$5,$CQ$4&amp;"*,",""),IF($DD384=Довідники!$E$3,$CX$4&amp;",",""),IF($DD384=Довідники!$E$5,$CX$4&amp;"*,",""),IF($DK384=Довідники!$E$3,$DE$4&amp;",",""),IF($DK384=Довідники!$E$5,$DE$4&amp;"*,",""))</f>
        <v/>
      </c>
      <c r="H384" s="538" t="str">
        <f>_xlfn.CONCAT(IF($W384=Довідники!$N$4,$R$4&amp;",",""),IF($AD384=Довідники!$N$4,$Y$4&amp;",",""),IF($AK384=Довідники!$N$4,$AF$4&amp;",",""),IF($AR384=Довідники!$N$4,$AM$4&amp;",",""),IF($AY384=Довідники!$N$4,$AT$4&amp;",",""),IF($BF384=Довідники!$N$4,$BA$4&amp;",",""),IF($BM384=Довідники!$N$4,$BH$4&amp;",",""),IF($BT384=Довідники!$N$4,$BO$4&amp;",",""),IF($CA384=Довідники!$N$4,$BV$4&amp;",",""),IF($CH384=Довідники!$N$4,$CC$4&amp;",",""),IF($CO384=Довідники!$N$4,$CJ$4&amp;",",""),IF($CV384=Довідники!$N$4,$CQ$4&amp;",",""),IF($DC384=Довідники!$N$4,$CX$4&amp;",",""),IF($DJ384=Довідники!$N$4,$DE$4&amp;",",""))</f>
        <v/>
      </c>
      <c r="I384" s="538" t="str">
        <f>_xlfn.CONCAT(IF($W384=Довідники!$N$3,$R$4&amp;",",""),IF($AD384=Довідники!$N$3,$Y$4&amp;",",""),IF($AK384=Довідники!$N$3,$AF$4&amp;",",""),IF($AR384=Довідники!$N$3,$AM$4&amp;",",""),IF($AY384=Довідники!$N$3,$AT$4&amp;",",""),IF($BF384=Довідники!$N$3,$BA$4&amp;",",""),IF($BM384=Довідники!$N$3,$BH$4&amp;",",""),IF($BT384=Довідники!$N$3,$BO$4&amp;",",""),IF($CA384=Довідники!$N$3,$BV$4&amp;",",""),IF($CH384=Довідники!$N$3,$CC$4&amp;",",""),IF($CO384=Довідники!$N$3,$CJ$4&amp;",",""),IF($CV384=Довідники!$N$3,$CQ$4&amp;",",""),IF($DC384=Довідники!$N$3,$CX$4&amp;",",""),IF($DJ384=Довідники!$N$3,$DE$4&amp;",",""))</f>
        <v/>
      </c>
      <c r="J384" s="538"/>
      <c r="K384" s="538"/>
      <c r="L384" s="538">
        <f t="shared" ca="1" si="253"/>
        <v>0</v>
      </c>
      <c r="M384" s="539">
        <f t="shared" ca="1" si="254"/>
        <v>0</v>
      </c>
      <c r="N384" s="539">
        <f t="shared" ca="1" si="255"/>
        <v>0</v>
      </c>
      <c r="O384" s="540">
        <f t="shared" ca="1" si="256"/>
        <v>0</v>
      </c>
      <c r="P384" s="541" t="str">
        <f t="shared" si="257"/>
        <v/>
      </c>
      <c r="Q384" s="542" t="str">
        <f>IF(IF(TRIM(P384)="",FALSE,OR($P384&lt;Довідники!$J$8,$P384&gt;Довідники!$K$8)),"!","")</f>
        <v/>
      </c>
      <c r="R384" s="172"/>
      <c r="S384" s="169"/>
      <c r="T384" s="169"/>
      <c r="U384" s="549">
        <f t="shared" si="262"/>
        <v>0</v>
      </c>
      <c r="V384" s="539"/>
      <c r="W384" s="175"/>
      <c r="X384" s="176"/>
      <c r="Y384" s="172"/>
      <c r="Z384" s="169"/>
      <c r="AA384" s="169"/>
      <c r="AB384" s="549">
        <f t="shared" si="263"/>
        <v>0</v>
      </c>
      <c r="AC384" s="539"/>
      <c r="AD384" s="175"/>
      <c r="AE384" s="176"/>
      <c r="AF384" s="172"/>
      <c r="AG384" s="169"/>
      <c r="AH384" s="169"/>
      <c r="AI384" s="549">
        <f t="shared" si="264"/>
        <v>0</v>
      </c>
      <c r="AJ384" s="539"/>
      <c r="AK384" s="175"/>
      <c r="AL384" s="176"/>
      <c r="AM384" s="172"/>
      <c r="AN384" s="169"/>
      <c r="AO384" s="169"/>
      <c r="AP384" s="549">
        <f t="shared" si="265"/>
        <v>0</v>
      </c>
      <c r="AQ384" s="539"/>
      <c r="AR384" s="175"/>
      <c r="AS384" s="176"/>
      <c r="AT384" s="172"/>
      <c r="AU384" s="169"/>
      <c r="AV384" s="169"/>
      <c r="AW384" s="549">
        <f t="shared" si="266"/>
        <v>0</v>
      </c>
      <c r="AX384" s="539"/>
      <c r="AY384" s="175"/>
      <c r="AZ384" s="176"/>
      <c r="BA384" s="172"/>
      <c r="BB384" s="169"/>
      <c r="BC384" s="169"/>
      <c r="BD384" s="549">
        <f t="shared" si="267"/>
        <v>0</v>
      </c>
      <c r="BE384" s="539"/>
      <c r="BF384" s="175"/>
      <c r="BG384" s="176"/>
      <c r="BH384" s="172"/>
      <c r="BI384" s="169"/>
      <c r="BJ384" s="169"/>
      <c r="BK384" s="549">
        <f t="shared" si="268"/>
        <v>0</v>
      </c>
      <c r="BL384" s="539"/>
      <c r="BM384" s="175"/>
      <c r="BN384" s="176"/>
      <c r="BO384" s="172"/>
      <c r="BP384" s="169"/>
      <c r="BQ384" s="169"/>
      <c r="BR384" s="549">
        <f t="shared" si="269"/>
        <v>0</v>
      </c>
      <c r="BS384" s="539"/>
      <c r="BT384" s="175"/>
      <c r="BU384" s="176"/>
      <c r="BV384" s="172"/>
      <c r="BW384" s="169"/>
      <c r="BX384" s="169"/>
      <c r="BY384" s="549">
        <f t="shared" si="270"/>
        <v>0</v>
      </c>
      <c r="BZ384" s="539"/>
      <c r="CA384" s="175"/>
      <c r="CB384" s="176"/>
      <c r="CC384" s="172"/>
      <c r="CD384" s="169"/>
      <c r="CE384" s="169"/>
      <c r="CF384" s="549">
        <f t="shared" si="271"/>
        <v>0</v>
      </c>
      <c r="CG384" s="539"/>
      <c r="CH384" s="175"/>
      <c r="CI384" s="176"/>
      <c r="CJ384" s="172"/>
      <c r="CK384" s="169"/>
      <c r="CL384" s="169"/>
      <c r="CM384" s="549">
        <f t="shared" si="272"/>
        <v>0</v>
      </c>
      <c r="CN384" s="539"/>
      <c r="CO384" s="175"/>
      <c r="CP384" s="176"/>
      <c r="CQ384" s="172"/>
      <c r="CR384" s="169"/>
      <c r="CS384" s="169"/>
      <c r="CT384" s="549">
        <f t="shared" si="273"/>
        <v>0</v>
      </c>
      <c r="CU384" s="539"/>
      <c r="CV384" s="175"/>
      <c r="CW384" s="176"/>
      <c r="CX384" s="361"/>
      <c r="CY384" s="108"/>
      <c r="CZ384" s="108"/>
      <c r="DA384" s="549">
        <f t="shared" si="274"/>
        <v>0</v>
      </c>
      <c r="DB384" s="539"/>
      <c r="DC384" s="439"/>
      <c r="DD384" s="439"/>
      <c r="DE384" s="108"/>
      <c r="DF384" s="108"/>
      <c r="DG384" s="108"/>
      <c r="DH384" s="549">
        <f t="shared" si="275"/>
        <v>0</v>
      </c>
      <c r="DI384" s="539"/>
      <c r="DJ384" s="439"/>
      <c r="DK384" s="440"/>
      <c r="DL384" s="555">
        <f t="shared" ca="1" si="261"/>
        <v>0</v>
      </c>
      <c r="DM384" s="539">
        <f>DN384*Довідники!$H$2</f>
        <v>0</v>
      </c>
      <c r="DN384" s="549">
        <f t="shared" si="276"/>
        <v>0</v>
      </c>
      <c r="DO384" s="541" t="str">
        <f t="shared" si="277"/>
        <v xml:space="preserve"> </v>
      </c>
      <c r="DP384" s="556" t="str">
        <f>IF(OR(DO384&lt;Довідники!$J$3, DO384&gt;Довідники!$K$3), "!", "")</f>
        <v>!</v>
      </c>
      <c r="DQ384" s="557"/>
      <c r="DR384" s="558" t="str">
        <f t="shared" si="278"/>
        <v/>
      </c>
      <c r="DS384" s="528"/>
      <c r="DT384" s="555"/>
      <c r="DU384" s="539"/>
      <c r="DV384" s="539"/>
      <c r="DW384" s="540"/>
      <c r="DX384" s="557"/>
      <c r="DY384" s="568"/>
      <c r="DZ384" s="569"/>
      <c r="EA384" s="570"/>
      <c r="EB384" s="179"/>
      <c r="EC384" s="452"/>
      <c r="ED384" s="219" t="e">
        <f t="shared" ca="1" si="280"/>
        <v>#NAME?</v>
      </c>
      <c r="EE384" s="219" t="e">
        <f t="shared" ca="1" si="281"/>
        <v>#NAME?</v>
      </c>
      <c r="EF384" s="219" t="e">
        <f t="shared" ca="1" si="282"/>
        <v>#NAME?</v>
      </c>
      <c r="EG384" s="219" t="e">
        <f t="shared" ca="1" si="283"/>
        <v>#NAME?</v>
      </c>
      <c r="EH384" s="219" t="e">
        <f t="shared" ca="1" si="284"/>
        <v>#NAME?</v>
      </c>
      <c r="EI384" s="219" t="e">
        <f t="shared" ca="1" si="285"/>
        <v>#NAME?</v>
      </c>
      <c r="EJ384" s="219" t="e">
        <f t="shared" ca="1" si="286"/>
        <v>#NAME?</v>
      </c>
      <c r="EK384" s="74"/>
      <c r="EL384" s="91" t="str">
        <f t="shared" ca="1" si="279"/>
        <v/>
      </c>
      <c r="EM384" s="91" t="str">
        <f t="shared" si="258"/>
        <v/>
      </c>
      <c r="EN384" s="91" t="str" cm="1">
        <f t="array" ref="EN384">IF(OR(SUM(ISTEXT(R384:T384)*1,ISNUMBER(W384:X384)*1)&gt;0,SUM(ISTEXT(Y384:AA384)*1,ISNUMBER(AD384:AE384)*1)&gt;0,SUM(ISTEXT(AF384:AH384)*1,ISNUMBER(AK384:AL384)*1)&gt;0,SUM(ISTEXT(AM384:AO384)*1,ISNUMBER(AR384:AS384)*1)&gt;0,SUM(ISTEXT(AT384:AV384)*1,ISNUMBER(AY384:AZ384)*1)&gt;0,SUM(ISTEXT(BA384:BC384)*1,ISNUMBER(BF384:BG384)*1)&gt;0,SUM(ISTEXT(BH384:BJ384)*1,ISNUMBER(BM384:BN384)*1)&gt;0,SUM(ISTEXT(BO384:BQ384)*1,ISNUMBER(BT384:BU384)*1)&gt;0,SUM(ISTEXT(BV384:BX384)*1,ISNUMBER(CA384:CB384)*1)&gt;0,SUM(ISTEXT(CC384:CE384)*1,ISNUMBER(CH384:CI384)*1)&gt;0,SUM(ISTEXT(CJ384:CL384)*1,ISNUMBER(CO384:CP384)*1)&gt;0,SUM(ISTEXT(CQ384:CS384)*1,ISNUMBER(CV384:CW384)*1)&gt;0),"!","")</f>
        <v/>
      </c>
      <c r="EO384" s="91" t="e">
        <f t="shared" ca="1" si="259"/>
        <v>#NAME?</v>
      </c>
      <c r="EP384" s="74" t="e">
        <f t="shared" ca="1" si="260"/>
        <v>#NAME?</v>
      </c>
    </row>
    <row r="385" spans="1:146" s="3" customFormat="1" x14ac:dyDescent="0.2">
      <c r="A385" s="528" t="e">
        <f ca="1">IF(AND(TRIM($B385&lt;&gt;""),$E385&lt;&gt;"",$EP385=""),MAX($A$318:A384)+1,"")</f>
        <v>#NAME?</v>
      </c>
      <c r="B385" s="312"/>
      <c r="C385" s="531" t="str">
        <f>IF(ISBLANK(D385)=FALSE,VLOOKUP(D385,Довідники!$B$2:$C$45,2,FALSE),"")</f>
        <v/>
      </c>
      <c r="D385" s="410"/>
      <c r="E385" s="313"/>
      <c r="F385" s="538" t="str">
        <f>_xlfn.CONCAT(IF($X385=Довідники!$E$4,$R$4&amp;",",""),IF($AE385=Довідники!$E$4,$Y$4&amp;",",""),IF($AL385=Довідники!$E$4,$AF$4&amp;",",""),IF($AS385=Довідники!$E$4,$AM$4&amp;",",""),IF($AZ385=Довідники!$E$4,$AT$4&amp;",",""),IF($BG385=Довідники!$E$4,$BA$4&amp;",",""),IF($BN385=Довідники!$E$4,$BH$4&amp;",",""),IF($BU385=Довідники!$E$4,$BO$4&amp;",",""),IF($CB385=Довідники!$E$4,$BV$4&amp;",",""),IF($CI385=Довідники!$E$4,$CC$4&amp;",",""),IF($CP385=Довідники!$E$4,$CJ$4&amp;",",""),IF($CW385=Довідники!$E$4,$CQ$4&amp;",",""),IF($DD385=Довідники!$E$4,$CX$4&amp;",",""),IF($DK385=Довідники!$E$4,$DE$4&amp;",",""))</f>
        <v/>
      </c>
      <c r="G385" s="538" t="str">
        <f>_xlfn.CONCAT(IF($X385=Довідники!$E$3,$R$4&amp;",",""),IF($X385=Довідники!$E$5,$R$4&amp;"*,",""),IF($AE385=Довідники!$E$3,$Y$4&amp;",",""),IF($AE385=Довідники!$E$5,$Y$4&amp;"*,",""),IF($AL385=Довідники!$E$3,$AF$4&amp;",",""),IF($AL385=Довідники!$E$5,$AF$4&amp;"*,",""),IF($AS385=Довідники!$E$3,$AM$4&amp;",",""),IF($AS385=Довідники!$E$5,$AM$4&amp;"*,",""),IF($AZ385=Довідники!$E$3,$AT$4&amp;",",""),IF($AZ385=Довідники!$E$5,$AT$4&amp;"*,",""),IF($BG385=Довідники!$E$3,$BA$4&amp;",",""),IF($BG385=Довідники!$E$5,$BA$4&amp;"*,",""),IF($BN385=Довідники!$E$3,$BH$4&amp;",",""),IF($BN385=Довідники!$E$5,$BH$4&amp;"*,",""),IF($BU385=Довідники!$E$3,$BO$4&amp;",",""),IF($BU385=Довідники!$E$5,$BO$4&amp;"*,",""),IF($CB385=Довідники!$E$3,$BV$4&amp;",",""),IF($CB385=Довідники!$E$5,$BV$4&amp;"*,",""),IF($CI385=Довідники!$E$3,$CC$4&amp;",",""),IF($CI385=Довідники!$E$5,$CC$4&amp;"*,",""),IF($CP385=Довідники!$E$3,$CJ$4&amp;",",""),IF($CP385=Довідники!$E$5,$CJ$4&amp;"*,",""),IF($CW385=Довідники!$E$3,$CQ$4&amp;",",""),IF($CW385=Довідники!$E$5,$CQ$4&amp;"*,",""),IF($DD385=Довідники!$E$3,$CX$4&amp;",",""),IF($DD385=Довідники!$E$5,$CX$4&amp;"*,",""),IF($DK385=Довідники!$E$3,$DE$4&amp;",",""),IF($DK385=Довідники!$E$5,$DE$4&amp;"*,",""))</f>
        <v/>
      </c>
      <c r="H385" s="538" t="str">
        <f>_xlfn.CONCAT(IF($W385=Довідники!$N$4,$R$4&amp;",",""),IF($AD385=Довідники!$N$4,$Y$4&amp;",",""),IF($AK385=Довідники!$N$4,$AF$4&amp;",",""),IF($AR385=Довідники!$N$4,$AM$4&amp;",",""),IF($AY385=Довідники!$N$4,$AT$4&amp;",",""),IF($BF385=Довідники!$N$4,$BA$4&amp;",",""),IF($BM385=Довідники!$N$4,$BH$4&amp;",",""),IF($BT385=Довідники!$N$4,$BO$4&amp;",",""),IF($CA385=Довідники!$N$4,$BV$4&amp;",",""),IF($CH385=Довідники!$N$4,$CC$4&amp;",",""),IF($CO385=Довідники!$N$4,$CJ$4&amp;",",""),IF($CV385=Довідники!$N$4,$CQ$4&amp;",",""),IF($DC385=Довідники!$N$4,$CX$4&amp;",",""),IF($DJ385=Довідники!$N$4,$DE$4&amp;",",""))</f>
        <v/>
      </c>
      <c r="I385" s="538" t="str">
        <f>_xlfn.CONCAT(IF($W385=Довідники!$N$3,$R$4&amp;",",""),IF($AD385=Довідники!$N$3,$Y$4&amp;",",""),IF($AK385=Довідники!$N$3,$AF$4&amp;",",""),IF($AR385=Довідники!$N$3,$AM$4&amp;",",""),IF($AY385=Довідники!$N$3,$AT$4&amp;",",""),IF($BF385=Довідники!$N$3,$BA$4&amp;",",""),IF($BM385=Довідники!$N$3,$BH$4&amp;",",""),IF($BT385=Довідники!$N$3,$BO$4&amp;",",""),IF($CA385=Довідники!$N$3,$BV$4&amp;",",""),IF($CH385=Довідники!$N$3,$CC$4&amp;",",""),IF($CO385=Довідники!$N$3,$CJ$4&amp;",",""),IF($CV385=Довідники!$N$3,$CQ$4&amp;",",""),IF($DC385=Довідники!$N$3,$CX$4&amp;",",""),IF($DJ385=Довідники!$N$3,$DE$4&amp;",",""))</f>
        <v/>
      </c>
      <c r="J385" s="538"/>
      <c r="K385" s="538"/>
      <c r="L385" s="538">
        <f t="shared" ca="1" si="253"/>
        <v>0</v>
      </c>
      <c r="M385" s="539">
        <f t="shared" ca="1" si="254"/>
        <v>0</v>
      </c>
      <c r="N385" s="539">
        <f t="shared" ca="1" si="255"/>
        <v>0</v>
      </c>
      <c r="O385" s="540">
        <f t="shared" ca="1" si="256"/>
        <v>0</v>
      </c>
      <c r="P385" s="541" t="str">
        <f t="shared" si="257"/>
        <v/>
      </c>
      <c r="Q385" s="542" t="str">
        <f>IF(IF(TRIM(P385)="",FALSE,OR($P385&lt;Довідники!$J$8,$P385&gt;Довідники!$K$8)),"!","")</f>
        <v/>
      </c>
      <c r="R385" s="172"/>
      <c r="S385" s="169"/>
      <c r="T385" s="169"/>
      <c r="U385" s="549">
        <f t="shared" si="262"/>
        <v>0</v>
      </c>
      <c r="V385" s="539"/>
      <c r="W385" s="175"/>
      <c r="X385" s="176"/>
      <c r="Y385" s="172"/>
      <c r="Z385" s="169"/>
      <c r="AA385" s="169"/>
      <c r="AB385" s="549">
        <f t="shared" si="263"/>
        <v>0</v>
      </c>
      <c r="AC385" s="539"/>
      <c r="AD385" s="175"/>
      <c r="AE385" s="176"/>
      <c r="AF385" s="172"/>
      <c r="AG385" s="169"/>
      <c r="AH385" s="169"/>
      <c r="AI385" s="549">
        <f t="shared" si="264"/>
        <v>0</v>
      </c>
      <c r="AJ385" s="539"/>
      <c r="AK385" s="175"/>
      <c r="AL385" s="176"/>
      <c r="AM385" s="172"/>
      <c r="AN385" s="169"/>
      <c r="AO385" s="169"/>
      <c r="AP385" s="549">
        <f t="shared" si="265"/>
        <v>0</v>
      </c>
      <c r="AQ385" s="539"/>
      <c r="AR385" s="175"/>
      <c r="AS385" s="176"/>
      <c r="AT385" s="172"/>
      <c r="AU385" s="169"/>
      <c r="AV385" s="169"/>
      <c r="AW385" s="549">
        <f t="shared" si="266"/>
        <v>0</v>
      </c>
      <c r="AX385" s="539"/>
      <c r="AY385" s="175"/>
      <c r="AZ385" s="176"/>
      <c r="BA385" s="172"/>
      <c r="BB385" s="169"/>
      <c r="BC385" s="169"/>
      <c r="BD385" s="549">
        <f t="shared" si="267"/>
        <v>0</v>
      </c>
      <c r="BE385" s="539"/>
      <c r="BF385" s="175"/>
      <c r="BG385" s="176"/>
      <c r="BH385" s="172"/>
      <c r="BI385" s="169"/>
      <c r="BJ385" s="169"/>
      <c r="BK385" s="549">
        <f t="shared" si="268"/>
        <v>0</v>
      </c>
      <c r="BL385" s="539"/>
      <c r="BM385" s="175"/>
      <c r="BN385" s="176"/>
      <c r="BO385" s="172"/>
      <c r="BP385" s="169"/>
      <c r="BQ385" s="169"/>
      <c r="BR385" s="549">
        <f t="shared" si="269"/>
        <v>0</v>
      </c>
      <c r="BS385" s="539"/>
      <c r="BT385" s="175"/>
      <c r="BU385" s="176"/>
      <c r="BV385" s="172"/>
      <c r="BW385" s="169"/>
      <c r="BX385" s="169"/>
      <c r="BY385" s="549">
        <f t="shared" si="270"/>
        <v>0</v>
      </c>
      <c r="BZ385" s="539"/>
      <c r="CA385" s="175"/>
      <c r="CB385" s="176"/>
      <c r="CC385" s="172"/>
      <c r="CD385" s="169"/>
      <c r="CE385" s="169"/>
      <c r="CF385" s="549">
        <f t="shared" si="271"/>
        <v>0</v>
      </c>
      <c r="CG385" s="539"/>
      <c r="CH385" s="175"/>
      <c r="CI385" s="176"/>
      <c r="CJ385" s="172"/>
      <c r="CK385" s="169"/>
      <c r="CL385" s="169"/>
      <c r="CM385" s="549">
        <f t="shared" si="272"/>
        <v>0</v>
      </c>
      <c r="CN385" s="539"/>
      <c r="CO385" s="175"/>
      <c r="CP385" s="176"/>
      <c r="CQ385" s="172"/>
      <c r="CR385" s="169"/>
      <c r="CS385" s="169"/>
      <c r="CT385" s="549">
        <f t="shared" si="273"/>
        <v>0</v>
      </c>
      <c r="CU385" s="539"/>
      <c r="CV385" s="175"/>
      <c r="CW385" s="176"/>
      <c r="CX385" s="361"/>
      <c r="CY385" s="108"/>
      <c r="CZ385" s="108"/>
      <c r="DA385" s="549">
        <f t="shared" si="274"/>
        <v>0</v>
      </c>
      <c r="DB385" s="539"/>
      <c r="DC385" s="439"/>
      <c r="DD385" s="439"/>
      <c r="DE385" s="108"/>
      <c r="DF385" s="108"/>
      <c r="DG385" s="108"/>
      <c r="DH385" s="549">
        <f t="shared" si="275"/>
        <v>0</v>
      </c>
      <c r="DI385" s="539"/>
      <c r="DJ385" s="439"/>
      <c r="DK385" s="440"/>
      <c r="DL385" s="555">
        <f t="shared" ca="1" si="261"/>
        <v>0</v>
      </c>
      <c r="DM385" s="539">
        <f>DN385*Довідники!$H$2</f>
        <v>0</v>
      </c>
      <c r="DN385" s="549">
        <f t="shared" si="276"/>
        <v>0</v>
      </c>
      <c r="DO385" s="541" t="str">
        <f t="shared" si="277"/>
        <v xml:space="preserve"> </v>
      </c>
      <c r="DP385" s="556" t="str">
        <f>IF(OR(DO385&lt;Довідники!$J$3, DO385&gt;Довідники!$K$3), "!", "")</f>
        <v>!</v>
      </c>
      <c r="DQ385" s="557"/>
      <c r="DR385" s="558" t="str">
        <f t="shared" si="278"/>
        <v/>
      </c>
      <c r="DS385" s="528"/>
      <c r="DT385" s="555"/>
      <c r="DU385" s="539"/>
      <c r="DV385" s="539"/>
      <c r="DW385" s="540"/>
      <c r="DX385" s="557"/>
      <c r="DY385" s="568"/>
      <c r="DZ385" s="569"/>
      <c r="EA385" s="570"/>
      <c r="EB385" s="179"/>
      <c r="EC385" s="452"/>
      <c r="ED385" s="219" t="e">
        <f t="shared" ca="1" si="280"/>
        <v>#NAME?</v>
      </c>
      <c r="EE385" s="219" t="e">
        <f t="shared" ca="1" si="281"/>
        <v>#NAME?</v>
      </c>
      <c r="EF385" s="219" t="e">
        <f t="shared" ca="1" si="282"/>
        <v>#NAME?</v>
      </c>
      <c r="EG385" s="219" t="e">
        <f t="shared" ca="1" si="283"/>
        <v>#NAME?</v>
      </c>
      <c r="EH385" s="219" t="e">
        <f t="shared" ca="1" si="284"/>
        <v>#NAME?</v>
      </c>
      <c r="EI385" s="219" t="e">
        <f t="shared" ca="1" si="285"/>
        <v>#NAME?</v>
      </c>
      <c r="EJ385" s="219" t="e">
        <f t="shared" ca="1" si="286"/>
        <v>#NAME?</v>
      </c>
      <c r="EK385" s="74"/>
      <c r="EL385" s="91" t="str">
        <f t="shared" ca="1" si="279"/>
        <v/>
      </c>
      <c r="EM385" s="91" t="str">
        <f t="shared" si="258"/>
        <v/>
      </c>
      <c r="EN385" s="91" t="str" cm="1">
        <f t="array" ref="EN385">IF(OR(SUM(ISTEXT(R385:T385)*1,ISNUMBER(W385:X385)*1)&gt;0,SUM(ISTEXT(Y385:AA385)*1,ISNUMBER(AD385:AE385)*1)&gt;0,SUM(ISTEXT(AF385:AH385)*1,ISNUMBER(AK385:AL385)*1)&gt;0,SUM(ISTEXT(AM385:AO385)*1,ISNUMBER(AR385:AS385)*1)&gt;0,SUM(ISTEXT(AT385:AV385)*1,ISNUMBER(AY385:AZ385)*1)&gt;0,SUM(ISTEXT(BA385:BC385)*1,ISNUMBER(BF385:BG385)*1)&gt;0,SUM(ISTEXT(BH385:BJ385)*1,ISNUMBER(BM385:BN385)*1)&gt;0,SUM(ISTEXT(BO385:BQ385)*1,ISNUMBER(BT385:BU385)*1)&gt;0,SUM(ISTEXT(BV385:BX385)*1,ISNUMBER(CA385:CB385)*1)&gt;0,SUM(ISTEXT(CC385:CE385)*1,ISNUMBER(CH385:CI385)*1)&gt;0,SUM(ISTEXT(CJ385:CL385)*1,ISNUMBER(CO385:CP385)*1)&gt;0,SUM(ISTEXT(CQ385:CS385)*1,ISNUMBER(CV385:CW385)*1)&gt;0),"!","")</f>
        <v/>
      </c>
      <c r="EO385" s="91" t="e">
        <f t="shared" ca="1" si="259"/>
        <v>#NAME?</v>
      </c>
      <c r="EP385" s="74" t="e">
        <f t="shared" ca="1" si="260"/>
        <v>#NAME?</v>
      </c>
    </row>
    <row r="386" spans="1:146" s="3" customFormat="1" x14ac:dyDescent="0.2">
      <c r="A386" s="528" t="e">
        <f ca="1">IF(AND(TRIM($B386&lt;&gt;""),$E386&lt;&gt;"",$EP386=""),MAX($A$318:A385)+1,"")</f>
        <v>#NAME?</v>
      </c>
      <c r="B386" s="312"/>
      <c r="C386" s="531" t="str">
        <f>IF(ISBLANK(D386)=FALSE,VLOOKUP(D386,Довідники!$B$2:$C$45,2,FALSE),"")</f>
        <v/>
      </c>
      <c r="D386" s="410"/>
      <c r="E386" s="313"/>
      <c r="F386" s="538" t="str">
        <f>_xlfn.CONCAT(IF($X386=Довідники!$E$4,$R$4&amp;",",""),IF($AE386=Довідники!$E$4,$Y$4&amp;",",""),IF($AL386=Довідники!$E$4,$AF$4&amp;",",""),IF($AS386=Довідники!$E$4,$AM$4&amp;",",""),IF($AZ386=Довідники!$E$4,$AT$4&amp;",",""),IF($BG386=Довідники!$E$4,$BA$4&amp;",",""),IF($BN386=Довідники!$E$4,$BH$4&amp;",",""),IF($BU386=Довідники!$E$4,$BO$4&amp;",",""),IF($CB386=Довідники!$E$4,$BV$4&amp;",",""),IF($CI386=Довідники!$E$4,$CC$4&amp;",",""),IF($CP386=Довідники!$E$4,$CJ$4&amp;",",""),IF($CW386=Довідники!$E$4,$CQ$4&amp;",",""),IF($DD386=Довідники!$E$4,$CX$4&amp;",",""),IF($DK386=Довідники!$E$4,$DE$4&amp;",",""))</f>
        <v/>
      </c>
      <c r="G386" s="538" t="str">
        <f>_xlfn.CONCAT(IF($X386=Довідники!$E$3,$R$4&amp;",",""),IF($X386=Довідники!$E$5,$R$4&amp;"*,",""),IF($AE386=Довідники!$E$3,$Y$4&amp;",",""),IF($AE386=Довідники!$E$5,$Y$4&amp;"*,",""),IF($AL386=Довідники!$E$3,$AF$4&amp;",",""),IF($AL386=Довідники!$E$5,$AF$4&amp;"*,",""),IF($AS386=Довідники!$E$3,$AM$4&amp;",",""),IF($AS386=Довідники!$E$5,$AM$4&amp;"*,",""),IF($AZ386=Довідники!$E$3,$AT$4&amp;",",""),IF($AZ386=Довідники!$E$5,$AT$4&amp;"*,",""),IF($BG386=Довідники!$E$3,$BA$4&amp;",",""),IF($BG386=Довідники!$E$5,$BA$4&amp;"*,",""),IF($BN386=Довідники!$E$3,$BH$4&amp;",",""),IF($BN386=Довідники!$E$5,$BH$4&amp;"*,",""),IF($BU386=Довідники!$E$3,$BO$4&amp;",",""),IF($BU386=Довідники!$E$5,$BO$4&amp;"*,",""),IF($CB386=Довідники!$E$3,$BV$4&amp;",",""),IF($CB386=Довідники!$E$5,$BV$4&amp;"*,",""),IF($CI386=Довідники!$E$3,$CC$4&amp;",",""),IF($CI386=Довідники!$E$5,$CC$4&amp;"*,",""),IF($CP386=Довідники!$E$3,$CJ$4&amp;",",""),IF($CP386=Довідники!$E$5,$CJ$4&amp;"*,",""),IF($CW386=Довідники!$E$3,$CQ$4&amp;",",""),IF($CW386=Довідники!$E$5,$CQ$4&amp;"*,",""),IF($DD386=Довідники!$E$3,$CX$4&amp;",",""),IF($DD386=Довідники!$E$5,$CX$4&amp;"*,",""),IF($DK386=Довідники!$E$3,$DE$4&amp;",",""),IF($DK386=Довідники!$E$5,$DE$4&amp;"*,",""))</f>
        <v/>
      </c>
      <c r="H386" s="538" t="str">
        <f>_xlfn.CONCAT(IF($W386=Довідники!$N$4,$R$4&amp;",",""),IF($AD386=Довідники!$N$4,$Y$4&amp;",",""),IF($AK386=Довідники!$N$4,$AF$4&amp;",",""),IF($AR386=Довідники!$N$4,$AM$4&amp;",",""),IF($AY386=Довідники!$N$4,$AT$4&amp;",",""),IF($BF386=Довідники!$N$4,$BA$4&amp;",",""),IF($BM386=Довідники!$N$4,$BH$4&amp;",",""),IF($BT386=Довідники!$N$4,$BO$4&amp;",",""),IF($CA386=Довідники!$N$4,$BV$4&amp;",",""),IF($CH386=Довідники!$N$4,$CC$4&amp;",",""),IF($CO386=Довідники!$N$4,$CJ$4&amp;",",""),IF($CV386=Довідники!$N$4,$CQ$4&amp;",",""),IF($DC386=Довідники!$N$4,$CX$4&amp;",",""),IF($DJ386=Довідники!$N$4,$DE$4&amp;",",""))</f>
        <v/>
      </c>
      <c r="I386" s="538" t="str">
        <f>_xlfn.CONCAT(IF($W386=Довідники!$N$3,$R$4&amp;",",""),IF($AD386=Довідники!$N$3,$Y$4&amp;",",""),IF($AK386=Довідники!$N$3,$AF$4&amp;",",""),IF($AR386=Довідники!$N$3,$AM$4&amp;",",""),IF($AY386=Довідники!$N$3,$AT$4&amp;",",""),IF($BF386=Довідники!$N$3,$BA$4&amp;",",""),IF($BM386=Довідники!$N$3,$BH$4&amp;",",""),IF($BT386=Довідники!$N$3,$BO$4&amp;",",""),IF($CA386=Довідники!$N$3,$BV$4&amp;",",""),IF($CH386=Довідники!$N$3,$CC$4&amp;",",""),IF($CO386=Довідники!$N$3,$CJ$4&amp;",",""),IF($CV386=Довідники!$N$3,$CQ$4&amp;",",""),IF($DC386=Довідники!$N$3,$CX$4&amp;",",""),IF($DJ386=Довідники!$N$3,$DE$4&amp;",",""))</f>
        <v/>
      </c>
      <c r="J386" s="538"/>
      <c r="K386" s="538"/>
      <c r="L386" s="538">
        <f t="shared" ca="1" si="253"/>
        <v>0</v>
      </c>
      <c r="M386" s="539">
        <f t="shared" ca="1" si="254"/>
        <v>0</v>
      </c>
      <c r="N386" s="539">
        <f t="shared" ca="1" si="255"/>
        <v>0</v>
      </c>
      <c r="O386" s="540">
        <f t="shared" ca="1" si="256"/>
        <v>0</v>
      </c>
      <c r="P386" s="541" t="str">
        <f t="shared" si="257"/>
        <v/>
      </c>
      <c r="Q386" s="542" t="str">
        <f>IF(IF(TRIM(P386)="",FALSE,OR($P386&lt;Довідники!$J$8,$P386&gt;Довідники!$K$8)),"!","")</f>
        <v/>
      </c>
      <c r="R386" s="172"/>
      <c r="S386" s="169"/>
      <c r="T386" s="169"/>
      <c r="U386" s="549">
        <f t="shared" si="262"/>
        <v>0</v>
      </c>
      <c r="V386" s="539"/>
      <c r="W386" s="175"/>
      <c r="X386" s="176"/>
      <c r="Y386" s="172"/>
      <c r="Z386" s="169"/>
      <c r="AA386" s="169"/>
      <c r="AB386" s="549">
        <f t="shared" si="263"/>
        <v>0</v>
      </c>
      <c r="AC386" s="539"/>
      <c r="AD386" s="175"/>
      <c r="AE386" s="176"/>
      <c r="AF386" s="172"/>
      <c r="AG386" s="169"/>
      <c r="AH386" s="169"/>
      <c r="AI386" s="549">
        <f t="shared" si="264"/>
        <v>0</v>
      </c>
      <c r="AJ386" s="539"/>
      <c r="AK386" s="175"/>
      <c r="AL386" s="176"/>
      <c r="AM386" s="172"/>
      <c r="AN386" s="169"/>
      <c r="AO386" s="169"/>
      <c r="AP386" s="549">
        <f t="shared" si="265"/>
        <v>0</v>
      </c>
      <c r="AQ386" s="539"/>
      <c r="AR386" s="175"/>
      <c r="AS386" s="176"/>
      <c r="AT386" s="172"/>
      <c r="AU386" s="169"/>
      <c r="AV386" s="169"/>
      <c r="AW386" s="549">
        <f t="shared" si="266"/>
        <v>0</v>
      </c>
      <c r="AX386" s="539"/>
      <c r="AY386" s="175"/>
      <c r="AZ386" s="176"/>
      <c r="BA386" s="172"/>
      <c r="BB386" s="169"/>
      <c r="BC386" s="169"/>
      <c r="BD386" s="549">
        <f t="shared" si="267"/>
        <v>0</v>
      </c>
      <c r="BE386" s="539"/>
      <c r="BF386" s="175"/>
      <c r="BG386" s="176"/>
      <c r="BH386" s="172"/>
      <c r="BI386" s="169"/>
      <c r="BJ386" s="169"/>
      <c r="BK386" s="549">
        <f t="shared" si="268"/>
        <v>0</v>
      </c>
      <c r="BL386" s="539"/>
      <c r="BM386" s="175"/>
      <c r="BN386" s="176"/>
      <c r="BO386" s="172"/>
      <c r="BP386" s="169"/>
      <c r="BQ386" s="169"/>
      <c r="BR386" s="549">
        <f t="shared" si="269"/>
        <v>0</v>
      </c>
      <c r="BS386" s="539"/>
      <c r="BT386" s="175"/>
      <c r="BU386" s="176"/>
      <c r="BV386" s="172"/>
      <c r="BW386" s="169"/>
      <c r="BX386" s="169"/>
      <c r="BY386" s="549">
        <f t="shared" si="270"/>
        <v>0</v>
      </c>
      <c r="BZ386" s="539"/>
      <c r="CA386" s="175"/>
      <c r="CB386" s="176"/>
      <c r="CC386" s="172"/>
      <c r="CD386" s="169"/>
      <c r="CE386" s="169"/>
      <c r="CF386" s="549">
        <f t="shared" si="271"/>
        <v>0</v>
      </c>
      <c r="CG386" s="539"/>
      <c r="CH386" s="175"/>
      <c r="CI386" s="176"/>
      <c r="CJ386" s="172"/>
      <c r="CK386" s="169"/>
      <c r="CL386" s="169"/>
      <c r="CM386" s="549">
        <f t="shared" si="272"/>
        <v>0</v>
      </c>
      <c r="CN386" s="539"/>
      <c r="CO386" s="175"/>
      <c r="CP386" s="176"/>
      <c r="CQ386" s="172"/>
      <c r="CR386" s="169"/>
      <c r="CS386" s="169"/>
      <c r="CT386" s="549">
        <f t="shared" si="273"/>
        <v>0</v>
      </c>
      <c r="CU386" s="539"/>
      <c r="CV386" s="175"/>
      <c r="CW386" s="176"/>
      <c r="CX386" s="361"/>
      <c r="CY386" s="108"/>
      <c r="CZ386" s="108"/>
      <c r="DA386" s="549">
        <f t="shared" si="274"/>
        <v>0</v>
      </c>
      <c r="DB386" s="539"/>
      <c r="DC386" s="439"/>
      <c r="DD386" s="439"/>
      <c r="DE386" s="108"/>
      <c r="DF386" s="108"/>
      <c r="DG386" s="108"/>
      <c r="DH386" s="549">
        <f t="shared" si="275"/>
        <v>0</v>
      </c>
      <c r="DI386" s="539"/>
      <c r="DJ386" s="439"/>
      <c r="DK386" s="440"/>
      <c r="DL386" s="555">
        <f t="shared" ca="1" si="261"/>
        <v>0</v>
      </c>
      <c r="DM386" s="539">
        <f>DN386*Довідники!$H$2</f>
        <v>0</v>
      </c>
      <c r="DN386" s="549">
        <f t="shared" si="276"/>
        <v>0</v>
      </c>
      <c r="DO386" s="541" t="str">
        <f t="shared" si="277"/>
        <v xml:space="preserve"> </v>
      </c>
      <c r="DP386" s="556" t="str">
        <f>IF(OR(DO386&lt;Довідники!$J$3, DO386&gt;Довідники!$K$3), "!", "")</f>
        <v>!</v>
      </c>
      <c r="DQ386" s="557"/>
      <c r="DR386" s="558" t="str">
        <f t="shared" si="278"/>
        <v/>
      </c>
      <c r="DS386" s="528"/>
      <c r="DT386" s="555"/>
      <c r="DU386" s="539"/>
      <c r="DV386" s="539"/>
      <c r="DW386" s="540"/>
      <c r="DX386" s="557"/>
      <c r="DY386" s="568"/>
      <c r="DZ386" s="569"/>
      <c r="EA386" s="570"/>
      <c r="EB386" s="179"/>
      <c r="EC386" s="452"/>
      <c r="ED386" s="219" t="e">
        <f t="shared" ca="1" si="280"/>
        <v>#NAME?</v>
      </c>
      <c r="EE386" s="219" t="e">
        <f t="shared" ca="1" si="281"/>
        <v>#NAME?</v>
      </c>
      <c r="EF386" s="219" t="e">
        <f t="shared" ca="1" si="282"/>
        <v>#NAME?</v>
      </c>
      <c r="EG386" s="219" t="e">
        <f t="shared" ca="1" si="283"/>
        <v>#NAME?</v>
      </c>
      <c r="EH386" s="219" t="e">
        <f t="shared" ca="1" si="284"/>
        <v>#NAME?</v>
      </c>
      <c r="EI386" s="219" t="e">
        <f t="shared" ca="1" si="285"/>
        <v>#NAME?</v>
      </c>
      <c r="EJ386" s="219" t="e">
        <f t="shared" ca="1" si="286"/>
        <v>#NAME?</v>
      </c>
      <c r="EK386" s="74"/>
      <c r="EL386" s="91" t="str">
        <f t="shared" ca="1" si="279"/>
        <v/>
      </c>
      <c r="EM386" s="91" t="str">
        <f t="shared" si="258"/>
        <v/>
      </c>
      <c r="EN386" s="91" t="str" cm="1">
        <f t="array" ref="EN386">IF(OR(SUM(ISTEXT(R386:T386)*1,ISNUMBER(W386:X386)*1)&gt;0,SUM(ISTEXT(Y386:AA386)*1,ISNUMBER(AD386:AE386)*1)&gt;0,SUM(ISTEXT(AF386:AH386)*1,ISNUMBER(AK386:AL386)*1)&gt;0,SUM(ISTEXT(AM386:AO386)*1,ISNUMBER(AR386:AS386)*1)&gt;0,SUM(ISTEXT(AT386:AV386)*1,ISNUMBER(AY386:AZ386)*1)&gt;0,SUM(ISTEXT(BA386:BC386)*1,ISNUMBER(BF386:BG386)*1)&gt;0,SUM(ISTEXT(BH386:BJ386)*1,ISNUMBER(BM386:BN386)*1)&gt;0,SUM(ISTEXT(BO386:BQ386)*1,ISNUMBER(BT386:BU386)*1)&gt;0,SUM(ISTEXT(BV386:BX386)*1,ISNUMBER(CA386:CB386)*1)&gt;0,SUM(ISTEXT(CC386:CE386)*1,ISNUMBER(CH386:CI386)*1)&gt;0,SUM(ISTEXT(CJ386:CL386)*1,ISNUMBER(CO386:CP386)*1)&gt;0,SUM(ISTEXT(CQ386:CS386)*1,ISNUMBER(CV386:CW386)*1)&gt;0),"!","")</f>
        <v/>
      </c>
      <c r="EO386" s="91" t="e">
        <f t="shared" ca="1" si="259"/>
        <v>#NAME?</v>
      </c>
      <c r="EP386" s="74" t="e">
        <f t="shared" ca="1" si="260"/>
        <v>#NAME?</v>
      </c>
    </row>
    <row r="387" spans="1:146" s="3" customFormat="1" x14ac:dyDescent="0.2">
      <c r="A387" s="528" t="e">
        <f ca="1">IF(AND(TRIM($B387&lt;&gt;""),$E387&lt;&gt;"",$EP387=""),MAX($A$318:A386)+1,"")</f>
        <v>#NAME?</v>
      </c>
      <c r="B387" s="312"/>
      <c r="C387" s="531" t="str">
        <f>IF(ISBLANK(D387)=FALSE,VLOOKUP(D387,Довідники!$B$2:$C$45,2,FALSE),"")</f>
        <v/>
      </c>
      <c r="D387" s="410"/>
      <c r="E387" s="313"/>
      <c r="F387" s="538" t="str">
        <f>_xlfn.CONCAT(IF($X387=Довідники!$E$4,$R$4&amp;",",""),IF($AE387=Довідники!$E$4,$Y$4&amp;",",""),IF($AL387=Довідники!$E$4,$AF$4&amp;",",""),IF($AS387=Довідники!$E$4,$AM$4&amp;",",""),IF($AZ387=Довідники!$E$4,$AT$4&amp;",",""),IF($BG387=Довідники!$E$4,$BA$4&amp;",",""),IF($BN387=Довідники!$E$4,$BH$4&amp;",",""),IF($BU387=Довідники!$E$4,$BO$4&amp;",",""),IF($CB387=Довідники!$E$4,$BV$4&amp;",",""),IF($CI387=Довідники!$E$4,$CC$4&amp;",",""),IF($CP387=Довідники!$E$4,$CJ$4&amp;",",""),IF($CW387=Довідники!$E$4,$CQ$4&amp;",",""),IF($DD387=Довідники!$E$4,$CX$4&amp;",",""),IF($DK387=Довідники!$E$4,$DE$4&amp;",",""))</f>
        <v/>
      </c>
      <c r="G387" s="538" t="str">
        <f>_xlfn.CONCAT(IF($X387=Довідники!$E$3,$R$4&amp;",",""),IF($X387=Довідники!$E$5,$R$4&amp;"*,",""),IF($AE387=Довідники!$E$3,$Y$4&amp;",",""),IF($AE387=Довідники!$E$5,$Y$4&amp;"*,",""),IF($AL387=Довідники!$E$3,$AF$4&amp;",",""),IF($AL387=Довідники!$E$5,$AF$4&amp;"*,",""),IF($AS387=Довідники!$E$3,$AM$4&amp;",",""),IF($AS387=Довідники!$E$5,$AM$4&amp;"*,",""),IF($AZ387=Довідники!$E$3,$AT$4&amp;",",""),IF($AZ387=Довідники!$E$5,$AT$4&amp;"*,",""),IF($BG387=Довідники!$E$3,$BA$4&amp;",",""),IF($BG387=Довідники!$E$5,$BA$4&amp;"*,",""),IF($BN387=Довідники!$E$3,$BH$4&amp;",",""),IF($BN387=Довідники!$E$5,$BH$4&amp;"*,",""),IF($BU387=Довідники!$E$3,$BO$4&amp;",",""),IF($BU387=Довідники!$E$5,$BO$4&amp;"*,",""),IF($CB387=Довідники!$E$3,$BV$4&amp;",",""),IF($CB387=Довідники!$E$5,$BV$4&amp;"*,",""),IF($CI387=Довідники!$E$3,$CC$4&amp;",",""),IF($CI387=Довідники!$E$5,$CC$4&amp;"*,",""),IF($CP387=Довідники!$E$3,$CJ$4&amp;",",""),IF($CP387=Довідники!$E$5,$CJ$4&amp;"*,",""),IF($CW387=Довідники!$E$3,$CQ$4&amp;",",""),IF($CW387=Довідники!$E$5,$CQ$4&amp;"*,",""),IF($DD387=Довідники!$E$3,$CX$4&amp;",",""),IF($DD387=Довідники!$E$5,$CX$4&amp;"*,",""),IF($DK387=Довідники!$E$3,$DE$4&amp;",",""),IF($DK387=Довідники!$E$5,$DE$4&amp;"*,",""))</f>
        <v/>
      </c>
      <c r="H387" s="538" t="str">
        <f>_xlfn.CONCAT(IF($W387=Довідники!$N$4,$R$4&amp;",",""),IF($AD387=Довідники!$N$4,$Y$4&amp;",",""),IF($AK387=Довідники!$N$4,$AF$4&amp;",",""),IF($AR387=Довідники!$N$4,$AM$4&amp;",",""),IF($AY387=Довідники!$N$4,$AT$4&amp;",",""),IF($BF387=Довідники!$N$4,$BA$4&amp;",",""),IF($BM387=Довідники!$N$4,$BH$4&amp;",",""),IF($BT387=Довідники!$N$4,$BO$4&amp;",",""),IF($CA387=Довідники!$N$4,$BV$4&amp;",",""),IF($CH387=Довідники!$N$4,$CC$4&amp;",",""),IF($CO387=Довідники!$N$4,$CJ$4&amp;",",""),IF($CV387=Довідники!$N$4,$CQ$4&amp;",",""),IF($DC387=Довідники!$N$4,$CX$4&amp;",",""),IF($DJ387=Довідники!$N$4,$DE$4&amp;",",""))</f>
        <v/>
      </c>
      <c r="I387" s="538" t="str">
        <f>_xlfn.CONCAT(IF($W387=Довідники!$N$3,$R$4&amp;",",""),IF($AD387=Довідники!$N$3,$Y$4&amp;",",""),IF($AK387=Довідники!$N$3,$AF$4&amp;",",""),IF($AR387=Довідники!$N$3,$AM$4&amp;",",""),IF($AY387=Довідники!$N$3,$AT$4&amp;",",""),IF($BF387=Довідники!$N$3,$BA$4&amp;",",""),IF($BM387=Довідники!$N$3,$BH$4&amp;",",""),IF($BT387=Довідники!$N$3,$BO$4&amp;",",""),IF($CA387=Довідники!$N$3,$BV$4&amp;",",""),IF($CH387=Довідники!$N$3,$CC$4&amp;",",""),IF($CO387=Довідники!$N$3,$CJ$4&amp;",",""),IF($CV387=Довідники!$N$3,$CQ$4&amp;",",""),IF($DC387=Довідники!$N$3,$CX$4&amp;",",""),IF($DJ387=Довідники!$N$3,$DE$4&amp;",",""))</f>
        <v/>
      </c>
      <c r="J387" s="538"/>
      <c r="K387" s="538"/>
      <c r="L387" s="538">
        <f t="shared" ca="1" si="253"/>
        <v>0</v>
      </c>
      <c r="M387" s="539">
        <f t="shared" ca="1" si="254"/>
        <v>0</v>
      </c>
      <c r="N387" s="539">
        <f t="shared" ca="1" si="255"/>
        <v>0</v>
      </c>
      <c r="O387" s="540">
        <f t="shared" ca="1" si="256"/>
        <v>0</v>
      </c>
      <c r="P387" s="541" t="str">
        <f t="shared" si="257"/>
        <v/>
      </c>
      <c r="Q387" s="542" t="str">
        <f>IF(IF(TRIM(P387)="",FALSE,OR($P387&lt;Довідники!$J$8,$P387&gt;Довідники!$K$8)),"!","")</f>
        <v/>
      </c>
      <c r="R387" s="172"/>
      <c r="S387" s="169"/>
      <c r="T387" s="169"/>
      <c r="U387" s="549">
        <f t="shared" si="262"/>
        <v>0</v>
      </c>
      <c r="V387" s="539"/>
      <c r="W387" s="175"/>
      <c r="X387" s="176"/>
      <c r="Y387" s="172"/>
      <c r="Z387" s="169"/>
      <c r="AA387" s="169"/>
      <c r="AB387" s="549">
        <f t="shared" si="263"/>
        <v>0</v>
      </c>
      <c r="AC387" s="539"/>
      <c r="AD387" s="175"/>
      <c r="AE387" s="176"/>
      <c r="AF387" s="172"/>
      <c r="AG387" s="169"/>
      <c r="AH387" s="169"/>
      <c r="AI387" s="549">
        <f t="shared" si="264"/>
        <v>0</v>
      </c>
      <c r="AJ387" s="539"/>
      <c r="AK387" s="175"/>
      <c r="AL387" s="176"/>
      <c r="AM387" s="172"/>
      <c r="AN387" s="169"/>
      <c r="AO387" s="169"/>
      <c r="AP387" s="549">
        <f t="shared" si="265"/>
        <v>0</v>
      </c>
      <c r="AQ387" s="539"/>
      <c r="AR387" s="175"/>
      <c r="AS387" s="176"/>
      <c r="AT387" s="172"/>
      <c r="AU387" s="169"/>
      <c r="AV387" s="169"/>
      <c r="AW387" s="549">
        <f t="shared" si="266"/>
        <v>0</v>
      </c>
      <c r="AX387" s="539"/>
      <c r="AY387" s="175"/>
      <c r="AZ387" s="176"/>
      <c r="BA387" s="172"/>
      <c r="BB387" s="169"/>
      <c r="BC387" s="169"/>
      <c r="BD387" s="549">
        <f t="shared" si="267"/>
        <v>0</v>
      </c>
      <c r="BE387" s="539"/>
      <c r="BF387" s="175"/>
      <c r="BG387" s="176"/>
      <c r="BH387" s="172"/>
      <c r="BI387" s="169"/>
      <c r="BJ387" s="169"/>
      <c r="BK387" s="549">
        <f t="shared" si="268"/>
        <v>0</v>
      </c>
      <c r="BL387" s="539"/>
      <c r="BM387" s="175"/>
      <c r="BN387" s="176"/>
      <c r="BO387" s="172"/>
      <c r="BP387" s="169"/>
      <c r="BQ387" s="169"/>
      <c r="BR387" s="549">
        <f t="shared" si="269"/>
        <v>0</v>
      </c>
      <c r="BS387" s="539"/>
      <c r="BT387" s="175"/>
      <c r="BU387" s="176"/>
      <c r="BV387" s="172"/>
      <c r="BW387" s="169"/>
      <c r="BX387" s="169"/>
      <c r="BY387" s="549">
        <f t="shared" si="270"/>
        <v>0</v>
      </c>
      <c r="BZ387" s="539"/>
      <c r="CA387" s="175"/>
      <c r="CB387" s="176"/>
      <c r="CC387" s="172"/>
      <c r="CD387" s="169"/>
      <c r="CE387" s="169"/>
      <c r="CF387" s="549">
        <f t="shared" si="271"/>
        <v>0</v>
      </c>
      <c r="CG387" s="539"/>
      <c r="CH387" s="175"/>
      <c r="CI387" s="176"/>
      <c r="CJ387" s="172"/>
      <c r="CK387" s="169"/>
      <c r="CL387" s="169"/>
      <c r="CM387" s="549">
        <f t="shared" si="272"/>
        <v>0</v>
      </c>
      <c r="CN387" s="539"/>
      <c r="CO387" s="175"/>
      <c r="CP387" s="176"/>
      <c r="CQ387" s="172"/>
      <c r="CR387" s="169"/>
      <c r="CS387" s="169"/>
      <c r="CT387" s="549">
        <f t="shared" si="273"/>
        <v>0</v>
      </c>
      <c r="CU387" s="539"/>
      <c r="CV387" s="175"/>
      <c r="CW387" s="176"/>
      <c r="CX387" s="361"/>
      <c r="CY387" s="108"/>
      <c r="CZ387" s="108"/>
      <c r="DA387" s="549">
        <f t="shared" si="274"/>
        <v>0</v>
      </c>
      <c r="DB387" s="539"/>
      <c r="DC387" s="439"/>
      <c r="DD387" s="439"/>
      <c r="DE387" s="108"/>
      <c r="DF387" s="108"/>
      <c r="DG387" s="108"/>
      <c r="DH387" s="549">
        <f t="shared" si="275"/>
        <v>0</v>
      </c>
      <c r="DI387" s="539"/>
      <c r="DJ387" s="439"/>
      <c r="DK387" s="440"/>
      <c r="DL387" s="555">
        <f t="shared" ca="1" si="261"/>
        <v>0</v>
      </c>
      <c r="DM387" s="539">
        <f>DN387*Довідники!$H$2</f>
        <v>0</v>
      </c>
      <c r="DN387" s="549">
        <f t="shared" si="276"/>
        <v>0</v>
      </c>
      <c r="DO387" s="541" t="str">
        <f t="shared" si="277"/>
        <v xml:space="preserve"> </v>
      </c>
      <c r="DP387" s="556" t="str">
        <f>IF(OR(DO387&lt;Довідники!$J$3, DO387&gt;Довідники!$K$3), "!", "")</f>
        <v>!</v>
      </c>
      <c r="DQ387" s="557"/>
      <c r="DR387" s="558" t="str">
        <f t="shared" si="278"/>
        <v/>
      </c>
      <c r="DS387" s="528"/>
      <c r="DT387" s="555"/>
      <c r="DU387" s="539"/>
      <c r="DV387" s="539"/>
      <c r="DW387" s="540"/>
      <c r="DX387" s="557"/>
      <c r="DY387" s="568"/>
      <c r="DZ387" s="569"/>
      <c r="EA387" s="570"/>
      <c r="EB387" s="179"/>
      <c r="EC387" s="452"/>
      <c r="ED387" s="219" t="e">
        <f t="shared" ca="1" si="280"/>
        <v>#NAME?</v>
      </c>
      <c r="EE387" s="219" t="e">
        <f t="shared" ca="1" si="281"/>
        <v>#NAME?</v>
      </c>
      <c r="EF387" s="219" t="e">
        <f t="shared" ca="1" si="282"/>
        <v>#NAME?</v>
      </c>
      <c r="EG387" s="219" t="e">
        <f t="shared" ca="1" si="283"/>
        <v>#NAME?</v>
      </c>
      <c r="EH387" s="219" t="e">
        <f t="shared" ca="1" si="284"/>
        <v>#NAME?</v>
      </c>
      <c r="EI387" s="219" t="e">
        <f t="shared" ca="1" si="285"/>
        <v>#NAME?</v>
      </c>
      <c r="EJ387" s="219" t="e">
        <f t="shared" ca="1" si="286"/>
        <v>#NAME?</v>
      </c>
      <c r="EK387" s="74"/>
      <c r="EL387" s="91" t="str">
        <f t="shared" ca="1" si="279"/>
        <v/>
      </c>
      <c r="EM387" s="91" t="str">
        <f t="shared" si="258"/>
        <v/>
      </c>
      <c r="EN387" s="91" t="str" cm="1">
        <f t="array" ref="EN387">IF(OR(SUM(ISTEXT(R387:T387)*1,ISNUMBER(W387:X387)*1)&gt;0,SUM(ISTEXT(Y387:AA387)*1,ISNUMBER(AD387:AE387)*1)&gt;0,SUM(ISTEXT(AF387:AH387)*1,ISNUMBER(AK387:AL387)*1)&gt;0,SUM(ISTEXT(AM387:AO387)*1,ISNUMBER(AR387:AS387)*1)&gt;0,SUM(ISTEXT(AT387:AV387)*1,ISNUMBER(AY387:AZ387)*1)&gt;0,SUM(ISTEXT(BA387:BC387)*1,ISNUMBER(BF387:BG387)*1)&gt;0,SUM(ISTEXT(BH387:BJ387)*1,ISNUMBER(BM387:BN387)*1)&gt;0,SUM(ISTEXT(BO387:BQ387)*1,ISNUMBER(BT387:BU387)*1)&gt;0,SUM(ISTEXT(BV387:BX387)*1,ISNUMBER(CA387:CB387)*1)&gt;0,SUM(ISTEXT(CC387:CE387)*1,ISNUMBER(CH387:CI387)*1)&gt;0,SUM(ISTEXT(CJ387:CL387)*1,ISNUMBER(CO387:CP387)*1)&gt;0,SUM(ISTEXT(CQ387:CS387)*1,ISNUMBER(CV387:CW387)*1)&gt;0),"!","")</f>
        <v/>
      </c>
      <c r="EO387" s="91" t="e">
        <f t="shared" ca="1" si="259"/>
        <v>#NAME?</v>
      </c>
      <c r="EP387" s="74" t="e">
        <f t="shared" ca="1" si="260"/>
        <v>#NAME?</v>
      </c>
    </row>
    <row r="388" spans="1:146" s="3" customFormat="1" x14ac:dyDescent="0.2">
      <c r="A388" s="528" t="e">
        <f ca="1">IF(AND(TRIM($B388&lt;&gt;""),$E388&lt;&gt;"",$EP388=""),MAX($A$318:A387)+1,"")</f>
        <v>#NAME?</v>
      </c>
      <c r="B388" s="312"/>
      <c r="C388" s="531" t="str">
        <f>IF(ISBLANK(D388)=FALSE,VLOOKUP(D388,Довідники!$B$2:$C$45,2,FALSE),"")</f>
        <v/>
      </c>
      <c r="D388" s="410"/>
      <c r="E388" s="313"/>
      <c r="F388" s="538" t="str">
        <f>_xlfn.CONCAT(IF($X388=Довідники!$E$4,$R$4&amp;",",""),IF($AE388=Довідники!$E$4,$Y$4&amp;",",""),IF($AL388=Довідники!$E$4,$AF$4&amp;",",""),IF($AS388=Довідники!$E$4,$AM$4&amp;",",""),IF($AZ388=Довідники!$E$4,$AT$4&amp;",",""),IF($BG388=Довідники!$E$4,$BA$4&amp;",",""),IF($BN388=Довідники!$E$4,$BH$4&amp;",",""),IF($BU388=Довідники!$E$4,$BO$4&amp;",",""),IF($CB388=Довідники!$E$4,$BV$4&amp;",",""),IF($CI388=Довідники!$E$4,$CC$4&amp;",",""),IF($CP388=Довідники!$E$4,$CJ$4&amp;",",""),IF($CW388=Довідники!$E$4,$CQ$4&amp;",",""),IF($DD388=Довідники!$E$4,$CX$4&amp;",",""),IF($DK388=Довідники!$E$4,$DE$4&amp;",",""))</f>
        <v/>
      </c>
      <c r="G388" s="538" t="str">
        <f>_xlfn.CONCAT(IF($X388=Довідники!$E$3,$R$4&amp;",",""),IF($X388=Довідники!$E$5,$R$4&amp;"*,",""),IF($AE388=Довідники!$E$3,$Y$4&amp;",",""),IF($AE388=Довідники!$E$5,$Y$4&amp;"*,",""),IF($AL388=Довідники!$E$3,$AF$4&amp;",",""),IF($AL388=Довідники!$E$5,$AF$4&amp;"*,",""),IF($AS388=Довідники!$E$3,$AM$4&amp;",",""),IF($AS388=Довідники!$E$5,$AM$4&amp;"*,",""),IF($AZ388=Довідники!$E$3,$AT$4&amp;",",""),IF($AZ388=Довідники!$E$5,$AT$4&amp;"*,",""),IF($BG388=Довідники!$E$3,$BA$4&amp;",",""),IF($BG388=Довідники!$E$5,$BA$4&amp;"*,",""),IF($BN388=Довідники!$E$3,$BH$4&amp;",",""),IF($BN388=Довідники!$E$5,$BH$4&amp;"*,",""),IF($BU388=Довідники!$E$3,$BO$4&amp;",",""),IF($BU388=Довідники!$E$5,$BO$4&amp;"*,",""),IF($CB388=Довідники!$E$3,$BV$4&amp;",",""),IF($CB388=Довідники!$E$5,$BV$4&amp;"*,",""),IF($CI388=Довідники!$E$3,$CC$4&amp;",",""),IF($CI388=Довідники!$E$5,$CC$4&amp;"*,",""),IF($CP388=Довідники!$E$3,$CJ$4&amp;",",""),IF($CP388=Довідники!$E$5,$CJ$4&amp;"*,",""),IF($CW388=Довідники!$E$3,$CQ$4&amp;",",""),IF($CW388=Довідники!$E$5,$CQ$4&amp;"*,",""),IF($DD388=Довідники!$E$3,$CX$4&amp;",",""),IF($DD388=Довідники!$E$5,$CX$4&amp;"*,",""),IF($DK388=Довідники!$E$3,$DE$4&amp;",",""),IF($DK388=Довідники!$E$5,$DE$4&amp;"*,",""))</f>
        <v/>
      </c>
      <c r="H388" s="538" t="str">
        <f>_xlfn.CONCAT(IF($W388=Довідники!$N$4,$R$4&amp;",",""),IF($AD388=Довідники!$N$4,$Y$4&amp;",",""),IF($AK388=Довідники!$N$4,$AF$4&amp;",",""),IF($AR388=Довідники!$N$4,$AM$4&amp;",",""),IF($AY388=Довідники!$N$4,$AT$4&amp;",",""),IF($BF388=Довідники!$N$4,$BA$4&amp;",",""),IF($BM388=Довідники!$N$4,$BH$4&amp;",",""),IF($BT388=Довідники!$N$4,$BO$4&amp;",",""),IF($CA388=Довідники!$N$4,$BV$4&amp;",",""),IF($CH388=Довідники!$N$4,$CC$4&amp;",",""),IF($CO388=Довідники!$N$4,$CJ$4&amp;",",""),IF($CV388=Довідники!$N$4,$CQ$4&amp;",",""),IF($DC388=Довідники!$N$4,$CX$4&amp;",",""),IF($DJ388=Довідники!$N$4,$DE$4&amp;",",""))</f>
        <v/>
      </c>
      <c r="I388" s="538" t="str">
        <f>_xlfn.CONCAT(IF($W388=Довідники!$N$3,$R$4&amp;",",""),IF($AD388=Довідники!$N$3,$Y$4&amp;",",""),IF($AK388=Довідники!$N$3,$AF$4&amp;",",""),IF($AR388=Довідники!$N$3,$AM$4&amp;",",""),IF($AY388=Довідники!$N$3,$AT$4&amp;",",""),IF($BF388=Довідники!$N$3,$BA$4&amp;",",""),IF($BM388=Довідники!$N$3,$BH$4&amp;",",""),IF($BT388=Довідники!$N$3,$BO$4&amp;",",""),IF($CA388=Довідники!$N$3,$BV$4&amp;",",""),IF($CH388=Довідники!$N$3,$CC$4&amp;",",""),IF($CO388=Довідники!$N$3,$CJ$4&amp;",",""),IF($CV388=Довідники!$N$3,$CQ$4&amp;",",""),IF($DC388=Довідники!$N$3,$CX$4&amp;",",""),IF($DJ388=Довідники!$N$3,$DE$4&amp;",",""))</f>
        <v/>
      </c>
      <c r="J388" s="538"/>
      <c r="K388" s="538"/>
      <c r="L388" s="538">
        <f t="shared" ca="1" si="253"/>
        <v>0</v>
      </c>
      <c r="M388" s="539">
        <f t="shared" ca="1" si="254"/>
        <v>0</v>
      </c>
      <c r="N388" s="539">
        <f t="shared" ca="1" si="255"/>
        <v>0</v>
      </c>
      <c r="O388" s="540">
        <f t="shared" ca="1" si="256"/>
        <v>0</v>
      </c>
      <c r="P388" s="541" t="str">
        <f t="shared" si="257"/>
        <v/>
      </c>
      <c r="Q388" s="542" t="str">
        <f>IF(IF(TRIM(P388)="",FALSE,OR($P388&lt;Довідники!$J$8,$P388&gt;Довідники!$K$8)),"!","")</f>
        <v/>
      </c>
      <c r="R388" s="172"/>
      <c r="S388" s="169"/>
      <c r="T388" s="169"/>
      <c r="U388" s="549">
        <f t="shared" si="262"/>
        <v>0</v>
      </c>
      <c r="V388" s="539"/>
      <c r="W388" s="175"/>
      <c r="X388" s="176"/>
      <c r="Y388" s="172"/>
      <c r="Z388" s="169"/>
      <c r="AA388" s="169"/>
      <c r="AB388" s="549">
        <f t="shared" si="263"/>
        <v>0</v>
      </c>
      <c r="AC388" s="539"/>
      <c r="AD388" s="175"/>
      <c r="AE388" s="176"/>
      <c r="AF388" s="172"/>
      <c r="AG388" s="169"/>
      <c r="AH388" s="169"/>
      <c r="AI388" s="549">
        <f t="shared" si="264"/>
        <v>0</v>
      </c>
      <c r="AJ388" s="539"/>
      <c r="AK388" s="175"/>
      <c r="AL388" s="176"/>
      <c r="AM388" s="172"/>
      <c r="AN388" s="169"/>
      <c r="AO388" s="169"/>
      <c r="AP388" s="549">
        <f t="shared" si="265"/>
        <v>0</v>
      </c>
      <c r="AQ388" s="539"/>
      <c r="AR388" s="175"/>
      <c r="AS388" s="176"/>
      <c r="AT388" s="172"/>
      <c r="AU388" s="169"/>
      <c r="AV388" s="169"/>
      <c r="AW388" s="549">
        <f t="shared" si="266"/>
        <v>0</v>
      </c>
      <c r="AX388" s="539"/>
      <c r="AY388" s="175"/>
      <c r="AZ388" s="176"/>
      <c r="BA388" s="172"/>
      <c r="BB388" s="169"/>
      <c r="BC388" s="169"/>
      <c r="BD388" s="549">
        <f t="shared" si="267"/>
        <v>0</v>
      </c>
      <c r="BE388" s="539"/>
      <c r="BF388" s="175"/>
      <c r="BG388" s="176"/>
      <c r="BH388" s="172"/>
      <c r="BI388" s="169"/>
      <c r="BJ388" s="169"/>
      <c r="BK388" s="549">
        <f t="shared" si="268"/>
        <v>0</v>
      </c>
      <c r="BL388" s="539"/>
      <c r="BM388" s="175"/>
      <c r="BN388" s="176"/>
      <c r="BO388" s="172"/>
      <c r="BP388" s="169"/>
      <c r="BQ388" s="169"/>
      <c r="BR388" s="549">
        <f t="shared" si="269"/>
        <v>0</v>
      </c>
      <c r="BS388" s="539"/>
      <c r="BT388" s="175"/>
      <c r="BU388" s="176"/>
      <c r="BV388" s="172"/>
      <c r="BW388" s="169"/>
      <c r="BX388" s="169"/>
      <c r="BY388" s="549">
        <f t="shared" si="270"/>
        <v>0</v>
      </c>
      <c r="BZ388" s="539"/>
      <c r="CA388" s="175"/>
      <c r="CB388" s="176"/>
      <c r="CC388" s="172"/>
      <c r="CD388" s="169"/>
      <c r="CE388" s="169"/>
      <c r="CF388" s="549">
        <f t="shared" si="271"/>
        <v>0</v>
      </c>
      <c r="CG388" s="539"/>
      <c r="CH388" s="175"/>
      <c r="CI388" s="176"/>
      <c r="CJ388" s="172"/>
      <c r="CK388" s="169"/>
      <c r="CL388" s="169"/>
      <c r="CM388" s="549">
        <f t="shared" si="272"/>
        <v>0</v>
      </c>
      <c r="CN388" s="539"/>
      <c r="CO388" s="175"/>
      <c r="CP388" s="176"/>
      <c r="CQ388" s="172"/>
      <c r="CR388" s="169"/>
      <c r="CS388" s="169"/>
      <c r="CT388" s="549">
        <f t="shared" si="273"/>
        <v>0</v>
      </c>
      <c r="CU388" s="539"/>
      <c r="CV388" s="175"/>
      <c r="CW388" s="176"/>
      <c r="CX388" s="361"/>
      <c r="CY388" s="108"/>
      <c r="CZ388" s="108"/>
      <c r="DA388" s="549">
        <f t="shared" si="274"/>
        <v>0</v>
      </c>
      <c r="DB388" s="539"/>
      <c r="DC388" s="439"/>
      <c r="DD388" s="439"/>
      <c r="DE388" s="108"/>
      <c r="DF388" s="108"/>
      <c r="DG388" s="108"/>
      <c r="DH388" s="549">
        <f t="shared" si="275"/>
        <v>0</v>
      </c>
      <c r="DI388" s="539"/>
      <c r="DJ388" s="439"/>
      <c r="DK388" s="440"/>
      <c r="DL388" s="555">
        <f t="shared" ca="1" si="261"/>
        <v>0</v>
      </c>
      <c r="DM388" s="539">
        <f>DN388*Довідники!$H$2</f>
        <v>0</v>
      </c>
      <c r="DN388" s="549">
        <f t="shared" si="276"/>
        <v>0</v>
      </c>
      <c r="DO388" s="541" t="str">
        <f t="shared" si="277"/>
        <v xml:space="preserve"> </v>
      </c>
      <c r="DP388" s="556" t="str">
        <f>IF(OR(DO388&lt;Довідники!$J$3, DO388&gt;Довідники!$K$3), "!", "")</f>
        <v>!</v>
      </c>
      <c r="DQ388" s="557"/>
      <c r="DR388" s="558" t="str">
        <f t="shared" si="278"/>
        <v/>
      </c>
      <c r="DS388" s="528"/>
      <c r="DT388" s="555"/>
      <c r="DU388" s="539"/>
      <c r="DV388" s="539"/>
      <c r="DW388" s="540"/>
      <c r="DX388" s="557"/>
      <c r="DY388" s="568"/>
      <c r="DZ388" s="569"/>
      <c r="EA388" s="570"/>
      <c r="EB388" s="179"/>
      <c r="EC388" s="452"/>
      <c r="ED388" s="219" t="e">
        <f t="shared" ca="1" si="280"/>
        <v>#NAME?</v>
      </c>
      <c r="EE388" s="219" t="e">
        <f t="shared" ca="1" si="281"/>
        <v>#NAME?</v>
      </c>
      <c r="EF388" s="219" t="e">
        <f t="shared" ca="1" si="282"/>
        <v>#NAME?</v>
      </c>
      <c r="EG388" s="219" t="e">
        <f t="shared" ca="1" si="283"/>
        <v>#NAME?</v>
      </c>
      <c r="EH388" s="219" t="e">
        <f t="shared" ca="1" si="284"/>
        <v>#NAME?</v>
      </c>
      <c r="EI388" s="219" t="e">
        <f t="shared" ca="1" si="285"/>
        <v>#NAME?</v>
      </c>
      <c r="EJ388" s="219" t="e">
        <f t="shared" ca="1" si="286"/>
        <v>#NAME?</v>
      </c>
      <c r="EK388" s="74"/>
      <c r="EL388" s="91" t="str">
        <f t="shared" ca="1" si="279"/>
        <v/>
      </c>
      <c r="EM388" s="91" t="str">
        <f t="shared" si="258"/>
        <v/>
      </c>
      <c r="EN388" s="91" t="str" cm="1">
        <f t="array" ref="EN388">IF(OR(SUM(ISTEXT(R388:T388)*1,ISNUMBER(W388:X388)*1)&gt;0,SUM(ISTEXT(Y388:AA388)*1,ISNUMBER(AD388:AE388)*1)&gt;0,SUM(ISTEXT(AF388:AH388)*1,ISNUMBER(AK388:AL388)*1)&gt;0,SUM(ISTEXT(AM388:AO388)*1,ISNUMBER(AR388:AS388)*1)&gt;0,SUM(ISTEXT(AT388:AV388)*1,ISNUMBER(AY388:AZ388)*1)&gt;0,SUM(ISTEXT(BA388:BC388)*1,ISNUMBER(BF388:BG388)*1)&gt;0,SUM(ISTEXT(BH388:BJ388)*1,ISNUMBER(BM388:BN388)*1)&gt;0,SUM(ISTEXT(BO388:BQ388)*1,ISNUMBER(BT388:BU388)*1)&gt;0,SUM(ISTEXT(BV388:BX388)*1,ISNUMBER(CA388:CB388)*1)&gt;0,SUM(ISTEXT(CC388:CE388)*1,ISNUMBER(CH388:CI388)*1)&gt;0,SUM(ISTEXT(CJ388:CL388)*1,ISNUMBER(CO388:CP388)*1)&gt;0,SUM(ISTEXT(CQ388:CS388)*1,ISNUMBER(CV388:CW388)*1)&gt;0),"!","")</f>
        <v/>
      </c>
      <c r="EO388" s="91" t="e">
        <f t="shared" ca="1" si="259"/>
        <v>#NAME?</v>
      </c>
      <c r="EP388" s="74" t="e">
        <f t="shared" ca="1" si="260"/>
        <v>#NAME?</v>
      </c>
    </row>
    <row r="389" spans="1:146" s="3" customFormat="1" x14ac:dyDescent="0.2">
      <c r="A389" s="528" t="e">
        <f ca="1">IF(AND(TRIM($B389&lt;&gt;""),$E389&lt;&gt;"",$EP389=""),MAX($A$318:A388)+1,"")</f>
        <v>#NAME?</v>
      </c>
      <c r="B389" s="312"/>
      <c r="C389" s="531" t="str">
        <f>IF(ISBLANK(D389)=FALSE,VLOOKUP(D389,Довідники!$B$2:$C$45,2,FALSE),"")</f>
        <v/>
      </c>
      <c r="D389" s="410"/>
      <c r="E389" s="313"/>
      <c r="F389" s="538" t="str">
        <f>_xlfn.CONCAT(IF($X389=Довідники!$E$4,$R$4&amp;",",""),IF($AE389=Довідники!$E$4,$Y$4&amp;",",""),IF($AL389=Довідники!$E$4,$AF$4&amp;",",""),IF($AS389=Довідники!$E$4,$AM$4&amp;",",""),IF($AZ389=Довідники!$E$4,$AT$4&amp;",",""),IF($BG389=Довідники!$E$4,$BA$4&amp;",",""),IF($BN389=Довідники!$E$4,$BH$4&amp;",",""),IF($BU389=Довідники!$E$4,$BO$4&amp;",",""),IF($CB389=Довідники!$E$4,$BV$4&amp;",",""),IF($CI389=Довідники!$E$4,$CC$4&amp;",",""),IF($CP389=Довідники!$E$4,$CJ$4&amp;",",""),IF($CW389=Довідники!$E$4,$CQ$4&amp;",",""),IF($DD389=Довідники!$E$4,$CX$4&amp;",",""),IF($DK389=Довідники!$E$4,$DE$4&amp;",",""))</f>
        <v/>
      </c>
      <c r="G389" s="538" t="str">
        <f>_xlfn.CONCAT(IF($X389=Довідники!$E$3,$R$4&amp;",",""),IF($X389=Довідники!$E$5,$R$4&amp;"*,",""),IF($AE389=Довідники!$E$3,$Y$4&amp;",",""),IF($AE389=Довідники!$E$5,$Y$4&amp;"*,",""),IF($AL389=Довідники!$E$3,$AF$4&amp;",",""),IF($AL389=Довідники!$E$5,$AF$4&amp;"*,",""),IF($AS389=Довідники!$E$3,$AM$4&amp;",",""),IF($AS389=Довідники!$E$5,$AM$4&amp;"*,",""),IF($AZ389=Довідники!$E$3,$AT$4&amp;",",""),IF($AZ389=Довідники!$E$5,$AT$4&amp;"*,",""),IF($BG389=Довідники!$E$3,$BA$4&amp;",",""),IF($BG389=Довідники!$E$5,$BA$4&amp;"*,",""),IF($BN389=Довідники!$E$3,$BH$4&amp;",",""),IF($BN389=Довідники!$E$5,$BH$4&amp;"*,",""),IF($BU389=Довідники!$E$3,$BO$4&amp;",",""),IF($BU389=Довідники!$E$5,$BO$4&amp;"*,",""),IF($CB389=Довідники!$E$3,$BV$4&amp;",",""),IF($CB389=Довідники!$E$5,$BV$4&amp;"*,",""),IF($CI389=Довідники!$E$3,$CC$4&amp;",",""),IF($CI389=Довідники!$E$5,$CC$4&amp;"*,",""),IF($CP389=Довідники!$E$3,$CJ$4&amp;",",""),IF($CP389=Довідники!$E$5,$CJ$4&amp;"*,",""),IF($CW389=Довідники!$E$3,$CQ$4&amp;",",""),IF($CW389=Довідники!$E$5,$CQ$4&amp;"*,",""),IF($DD389=Довідники!$E$3,$CX$4&amp;",",""),IF($DD389=Довідники!$E$5,$CX$4&amp;"*,",""),IF($DK389=Довідники!$E$3,$DE$4&amp;",",""),IF($DK389=Довідники!$E$5,$DE$4&amp;"*,",""))</f>
        <v/>
      </c>
      <c r="H389" s="538" t="str">
        <f>_xlfn.CONCAT(IF($W389=Довідники!$N$4,$R$4&amp;",",""),IF($AD389=Довідники!$N$4,$Y$4&amp;",",""),IF($AK389=Довідники!$N$4,$AF$4&amp;",",""),IF($AR389=Довідники!$N$4,$AM$4&amp;",",""),IF($AY389=Довідники!$N$4,$AT$4&amp;",",""),IF($BF389=Довідники!$N$4,$BA$4&amp;",",""),IF($BM389=Довідники!$N$4,$BH$4&amp;",",""),IF($BT389=Довідники!$N$4,$BO$4&amp;",",""),IF($CA389=Довідники!$N$4,$BV$4&amp;",",""),IF($CH389=Довідники!$N$4,$CC$4&amp;",",""),IF($CO389=Довідники!$N$4,$CJ$4&amp;",",""),IF($CV389=Довідники!$N$4,$CQ$4&amp;",",""),IF($DC389=Довідники!$N$4,$CX$4&amp;",",""),IF($DJ389=Довідники!$N$4,$DE$4&amp;",",""))</f>
        <v/>
      </c>
      <c r="I389" s="538" t="str">
        <f>_xlfn.CONCAT(IF($W389=Довідники!$N$3,$R$4&amp;",",""),IF($AD389=Довідники!$N$3,$Y$4&amp;",",""),IF($AK389=Довідники!$N$3,$AF$4&amp;",",""),IF($AR389=Довідники!$N$3,$AM$4&amp;",",""),IF($AY389=Довідники!$N$3,$AT$4&amp;",",""),IF($BF389=Довідники!$N$3,$BA$4&amp;",",""),IF($BM389=Довідники!$N$3,$BH$4&amp;",",""),IF($BT389=Довідники!$N$3,$BO$4&amp;",",""),IF($CA389=Довідники!$N$3,$BV$4&amp;",",""),IF($CH389=Довідники!$N$3,$CC$4&amp;",",""),IF($CO389=Довідники!$N$3,$CJ$4&amp;",",""),IF($CV389=Довідники!$N$3,$CQ$4&amp;",",""),IF($DC389=Довідники!$N$3,$CX$4&amp;",",""),IF($DJ389=Довідники!$N$3,$DE$4&amp;",",""))</f>
        <v/>
      </c>
      <c r="J389" s="538"/>
      <c r="K389" s="538"/>
      <c r="L389" s="538">
        <f t="shared" ca="1" si="253"/>
        <v>0</v>
      </c>
      <c r="M389" s="539">
        <f t="shared" ca="1" si="254"/>
        <v>0</v>
      </c>
      <c r="N389" s="539">
        <f t="shared" ca="1" si="255"/>
        <v>0</v>
      </c>
      <c r="O389" s="540">
        <f t="shared" ca="1" si="256"/>
        <v>0</v>
      </c>
      <c r="P389" s="541" t="str">
        <f t="shared" si="257"/>
        <v/>
      </c>
      <c r="Q389" s="542" t="str">
        <f>IF(IF(TRIM(P389)="",FALSE,OR($P389&lt;Довідники!$J$8,$P389&gt;Довідники!$K$8)),"!","")</f>
        <v/>
      </c>
      <c r="R389" s="172"/>
      <c r="S389" s="169"/>
      <c r="T389" s="169"/>
      <c r="U389" s="549">
        <f t="shared" si="262"/>
        <v>0</v>
      </c>
      <c r="V389" s="539"/>
      <c r="W389" s="175"/>
      <c r="X389" s="176"/>
      <c r="Y389" s="172"/>
      <c r="Z389" s="169"/>
      <c r="AA389" s="169"/>
      <c r="AB389" s="549">
        <f t="shared" si="263"/>
        <v>0</v>
      </c>
      <c r="AC389" s="539"/>
      <c r="AD389" s="175"/>
      <c r="AE389" s="176"/>
      <c r="AF389" s="172"/>
      <c r="AG389" s="169"/>
      <c r="AH389" s="169"/>
      <c r="AI389" s="549">
        <f t="shared" si="264"/>
        <v>0</v>
      </c>
      <c r="AJ389" s="539"/>
      <c r="AK389" s="175"/>
      <c r="AL389" s="176"/>
      <c r="AM389" s="172"/>
      <c r="AN389" s="169"/>
      <c r="AO389" s="169"/>
      <c r="AP389" s="549">
        <f t="shared" si="265"/>
        <v>0</v>
      </c>
      <c r="AQ389" s="539"/>
      <c r="AR389" s="175"/>
      <c r="AS389" s="176"/>
      <c r="AT389" s="172"/>
      <c r="AU389" s="169"/>
      <c r="AV389" s="169"/>
      <c r="AW389" s="549">
        <f t="shared" si="266"/>
        <v>0</v>
      </c>
      <c r="AX389" s="539"/>
      <c r="AY389" s="175"/>
      <c r="AZ389" s="176"/>
      <c r="BA389" s="172"/>
      <c r="BB389" s="169"/>
      <c r="BC389" s="169"/>
      <c r="BD389" s="549">
        <f t="shared" si="267"/>
        <v>0</v>
      </c>
      <c r="BE389" s="539"/>
      <c r="BF389" s="175"/>
      <c r="BG389" s="176"/>
      <c r="BH389" s="172"/>
      <c r="BI389" s="169"/>
      <c r="BJ389" s="169"/>
      <c r="BK389" s="549">
        <f t="shared" si="268"/>
        <v>0</v>
      </c>
      <c r="BL389" s="539"/>
      <c r="BM389" s="175"/>
      <c r="BN389" s="176"/>
      <c r="BO389" s="172"/>
      <c r="BP389" s="169"/>
      <c r="BQ389" s="169"/>
      <c r="BR389" s="549">
        <f t="shared" si="269"/>
        <v>0</v>
      </c>
      <c r="BS389" s="539"/>
      <c r="BT389" s="175"/>
      <c r="BU389" s="176"/>
      <c r="BV389" s="172"/>
      <c r="BW389" s="169"/>
      <c r="BX389" s="169"/>
      <c r="BY389" s="549">
        <f t="shared" si="270"/>
        <v>0</v>
      </c>
      <c r="BZ389" s="539"/>
      <c r="CA389" s="175"/>
      <c r="CB389" s="176"/>
      <c r="CC389" s="172"/>
      <c r="CD389" s="169"/>
      <c r="CE389" s="169"/>
      <c r="CF389" s="549">
        <f t="shared" si="271"/>
        <v>0</v>
      </c>
      <c r="CG389" s="539"/>
      <c r="CH389" s="175"/>
      <c r="CI389" s="176"/>
      <c r="CJ389" s="172"/>
      <c r="CK389" s="169"/>
      <c r="CL389" s="169"/>
      <c r="CM389" s="549">
        <f t="shared" si="272"/>
        <v>0</v>
      </c>
      <c r="CN389" s="539"/>
      <c r="CO389" s="175"/>
      <c r="CP389" s="176"/>
      <c r="CQ389" s="172"/>
      <c r="CR389" s="169"/>
      <c r="CS389" s="169"/>
      <c r="CT389" s="549">
        <f t="shared" si="273"/>
        <v>0</v>
      </c>
      <c r="CU389" s="539"/>
      <c r="CV389" s="175"/>
      <c r="CW389" s="176"/>
      <c r="CX389" s="361"/>
      <c r="CY389" s="108"/>
      <c r="CZ389" s="108"/>
      <c r="DA389" s="549">
        <f t="shared" si="274"/>
        <v>0</v>
      </c>
      <c r="DB389" s="539"/>
      <c r="DC389" s="439"/>
      <c r="DD389" s="439"/>
      <c r="DE389" s="108"/>
      <c r="DF389" s="108"/>
      <c r="DG389" s="108"/>
      <c r="DH389" s="549">
        <f t="shared" si="275"/>
        <v>0</v>
      </c>
      <c r="DI389" s="539"/>
      <c r="DJ389" s="439"/>
      <c r="DK389" s="440"/>
      <c r="DL389" s="555">
        <f t="shared" ca="1" si="261"/>
        <v>0</v>
      </c>
      <c r="DM389" s="539">
        <f>DN389*Довідники!$H$2</f>
        <v>0</v>
      </c>
      <c r="DN389" s="549">
        <f t="shared" si="276"/>
        <v>0</v>
      </c>
      <c r="DO389" s="541" t="str">
        <f t="shared" si="277"/>
        <v xml:space="preserve"> </v>
      </c>
      <c r="DP389" s="556" t="str">
        <f>IF(OR(DO389&lt;Довідники!$J$3, DO389&gt;Довідники!$K$3), "!", "")</f>
        <v>!</v>
      </c>
      <c r="DQ389" s="557"/>
      <c r="DR389" s="558" t="str">
        <f t="shared" si="278"/>
        <v/>
      </c>
      <c r="DS389" s="528"/>
      <c r="DT389" s="555"/>
      <c r="DU389" s="539"/>
      <c r="DV389" s="539"/>
      <c r="DW389" s="540"/>
      <c r="DX389" s="557"/>
      <c r="DY389" s="568"/>
      <c r="DZ389" s="569"/>
      <c r="EA389" s="570"/>
      <c r="EB389" s="179"/>
      <c r="EC389" s="452"/>
      <c r="ED389" s="219" t="e">
        <f t="shared" ca="1" si="280"/>
        <v>#NAME?</v>
      </c>
      <c r="EE389" s="219" t="e">
        <f t="shared" ca="1" si="281"/>
        <v>#NAME?</v>
      </c>
      <c r="EF389" s="219" t="e">
        <f t="shared" ca="1" si="282"/>
        <v>#NAME?</v>
      </c>
      <c r="EG389" s="219" t="e">
        <f t="shared" ca="1" si="283"/>
        <v>#NAME?</v>
      </c>
      <c r="EH389" s="219" t="e">
        <f t="shared" ca="1" si="284"/>
        <v>#NAME?</v>
      </c>
      <c r="EI389" s="219" t="e">
        <f t="shared" ca="1" si="285"/>
        <v>#NAME?</v>
      </c>
      <c r="EJ389" s="219" t="e">
        <f t="shared" ca="1" si="286"/>
        <v>#NAME?</v>
      </c>
      <c r="EK389" s="74"/>
      <c r="EL389" s="91" t="str">
        <f t="shared" ca="1" si="279"/>
        <v/>
      </c>
      <c r="EM389" s="91" t="str">
        <f t="shared" si="258"/>
        <v/>
      </c>
      <c r="EN389" s="91" t="str" cm="1">
        <f t="array" ref="EN389">IF(OR(SUM(ISTEXT(R389:T389)*1,ISNUMBER(W389:X389)*1)&gt;0,SUM(ISTEXT(Y389:AA389)*1,ISNUMBER(AD389:AE389)*1)&gt;0,SUM(ISTEXT(AF389:AH389)*1,ISNUMBER(AK389:AL389)*1)&gt;0,SUM(ISTEXT(AM389:AO389)*1,ISNUMBER(AR389:AS389)*1)&gt;0,SUM(ISTEXT(AT389:AV389)*1,ISNUMBER(AY389:AZ389)*1)&gt;0,SUM(ISTEXT(BA389:BC389)*1,ISNUMBER(BF389:BG389)*1)&gt;0,SUM(ISTEXT(BH389:BJ389)*1,ISNUMBER(BM389:BN389)*1)&gt;0,SUM(ISTEXT(BO389:BQ389)*1,ISNUMBER(BT389:BU389)*1)&gt;0,SUM(ISTEXT(BV389:BX389)*1,ISNUMBER(CA389:CB389)*1)&gt;0,SUM(ISTEXT(CC389:CE389)*1,ISNUMBER(CH389:CI389)*1)&gt;0,SUM(ISTEXT(CJ389:CL389)*1,ISNUMBER(CO389:CP389)*1)&gt;0,SUM(ISTEXT(CQ389:CS389)*1,ISNUMBER(CV389:CW389)*1)&gt;0),"!","")</f>
        <v/>
      </c>
      <c r="EO389" s="91" t="e">
        <f t="shared" ca="1" si="259"/>
        <v>#NAME?</v>
      </c>
      <c r="EP389" s="74" t="e">
        <f t="shared" ca="1" si="260"/>
        <v>#NAME?</v>
      </c>
    </row>
    <row r="390" spans="1:146" s="3" customFormat="1" x14ac:dyDescent="0.2">
      <c r="A390" s="528" t="e">
        <f ca="1">IF(AND(TRIM($B390&lt;&gt;""),$E390&lt;&gt;"",$EP390=""),MAX($A$318:A389)+1,"")</f>
        <v>#NAME?</v>
      </c>
      <c r="B390" s="312"/>
      <c r="C390" s="531" t="str">
        <f>IF(ISBLANK(D390)=FALSE,VLOOKUP(D390,Довідники!$B$2:$C$45,2,FALSE),"")</f>
        <v/>
      </c>
      <c r="D390" s="410"/>
      <c r="E390" s="313"/>
      <c r="F390" s="538" t="str">
        <f>_xlfn.CONCAT(IF($X390=Довідники!$E$4,$R$4&amp;",",""),IF($AE390=Довідники!$E$4,$Y$4&amp;",",""),IF($AL390=Довідники!$E$4,$AF$4&amp;",",""),IF($AS390=Довідники!$E$4,$AM$4&amp;",",""),IF($AZ390=Довідники!$E$4,$AT$4&amp;",",""),IF($BG390=Довідники!$E$4,$BA$4&amp;",",""),IF($BN390=Довідники!$E$4,$BH$4&amp;",",""),IF($BU390=Довідники!$E$4,$BO$4&amp;",",""),IF($CB390=Довідники!$E$4,$BV$4&amp;",",""),IF($CI390=Довідники!$E$4,$CC$4&amp;",",""),IF($CP390=Довідники!$E$4,$CJ$4&amp;",",""),IF($CW390=Довідники!$E$4,$CQ$4&amp;",",""),IF($DD390=Довідники!$E$4,$CX$4&amp;",",""),IF($DK390=Довідники!$E$4,$DE$4&amp;",",""))</f>
        <v/>
      </c>
      <c r="G390" s="538" t="str">
        <f>_xlfn.CONCAT(IF($X390=Довідники!$E$3,$R$4&amp;",",""),IF($X390=Довідники!$E$5,$R$4&amp;"*,",""),IF($AE390=Довідники!$E$3,$Y$4&amp;",",""),IF($AE390=Довідники!$E$5,$Y$4&amp;"*,",""),IF($AL390=Довідники!$E$3,$AF$4&amp;",",""),IF($AL390=Довідники!$E$5,$AF$4&amp;"*,",""),IF($AS390=Довідники!$E$3,$AM$4&amp;",",""),IF($AS390=Довідники!$E$5,$AM$4&amp;"*,",""),IF($AZ390=Довідники!$E$3,$AT$4&amp;",",""),IF($AZ390=Довідники!$E$5,$AT$4&amp;"*,",""),IF($BG390=Довідники!$E$3,$BA$4&amp;",",""),IF($BG390=Довідники!$E$5,$BA$4&amp;"*,",""),IF($BN390=Довідники!$E$3,$BH$4&amp;",",""),IF($BN390=Довідники!$E$5,$BH$4&amp;"*,",""),IF($BU390=Довідники!$E$3,$BO$4&amp;",",""),IF($BU390=Довідники!$E$5,$BO$4&amp;"*,",""),IF($CB390=Довідники!$E$3,$BV$4&amp;",",""),IF($CB390=Довідники!$E$5,$BV$4&amp;"*,",""),IF($CI390=Довідники!$E$3,$CC$4&amp;",",""),IF($CI390=Довідники!$E$5,$CC$4&amp;"*,",""),IF($CP390=Довідники!$E$3,$CJ$4&amp;",",""),IF($CP390=Довідники!$E$5,$CJ$4&amp;"*,",""),IF($CW390=Довідники!$E$3,$CQ$4&amp;",",""),IF($CW390=Довідники!$E$5,$CQ$4&amp;"*,",""),IF($DD390=Довідники!$E$3,$CX$4&amp;",",""),IF($DD390=Довідники!$E$5,$CX$4&amp;"*,",""),IF($DK390=Довідники!$E$3,$DE$4&amp;",",""),IF($DK390=Довідники!$E$5,$DE$4&amp;"*,",""))</f>
        <v/>
      </c>
      <c r="H390" s="538" t="str">
        <f>_xlfn.CONCAT(IF($W390=Довідники!$N$4,$R$4&amp;",",""),IF($AD390=Довідники!$N$4,$Y$4&amp;",",""),IF($AK390=Довідники!$N$4,$AF$4&amp;",",""),IF($AR390=Довідники!$N$4,$AM$4&amp;",",""),IF($AY390=Довідники!$N$4,$AT$4&amp;",",""),IF($BF390=Довідники!$N$4,$BA$4&amp;",",""),IF($BM390=Довідники!$N$4,$BH$4&amp;",",""),IF($BT390=Довідники!$N$4,$BO$4&amp;",",""),IF($CA390=Довідники!$N$4,$BV$4&amp;",",""),IF($CH390=Довідники!$N$4,$CC$4&amp;",",""),IF($CO390=Довідники!$N$4,$CJ$4&amp;",",""),IF($CV390=Довідники!$N$4,$CQ$4&amp;",",""),IF($DC390=Довідники!$N$4,$CX$4&amp;",",""),IF($DJ390=Довідники!$N$4,$DE$4&amp;",",""))</f>
        <v/>
      </c>
      <c r="I390" s="538" t="str">
        <f>_xlfn.CONCAT(IF($W390=Довідники!$N$3,$R$4&amp;",",""),IF($AD390=Довідники!$N$3,$Y$4&amp;",",""),IF($AK390=Довідники!$N$3,$AF$4&amp;",",""),IF($AR390=Довідники!$N$3,$AM$4&amp;",",""),IF($AY390=Довідники!$N$3,$AT$4&amp;",",""),IF($BF390=Довідники!$N$3,$BA$4&amp;",",""),IF($BM390=Довідники!$N$3,$BH$4&amp;",",""),IF($BT390=Довідники!$N$3,$BO$4&amp;",",""),IF($CA390=Довідники!$N$3,$BV$4&amp;",",""),IF($CH390=Довідники!$N$3,$CC$4&amp;",",""),IF($CO390=Довідники!$N$3,$CJ$4&amp;",",""),IF($CV390=Довідники!$N$3,$CQ$4&amp;",",""),IF($DC390=Довідники!$N$3,$CX$4&amp;",",""),IF($DJ390=Довідники!$N$3,$DE$4&amp;",",""))</f>
        <v/>
      </c>
      <c r="J390" s="538"/>
      <c r="K390" s="538"/>
      <c r="L390" s="538">
        <f t="shared" ca="1" si="253"/>
        <v>0</v>
      </c>
      <c r="M390" s="539">
        <f t="shared" ca="1" si="254"/>
        <v>0</v>
      </c>
      <c r="N390" s="539">
        <f t="shared" ca="1" si="255"/>
        <v>0</v>
      </c>
      <c r="O390" s="540">
        <f t="shared" ca="1" si="256"/>
        <v>0</v>
      </c>
      <c r="P390" s="541" t="str">
        <f t="shared" si="257"/>
        <v/>
      </c>
      <c r="Q390" s="542" t="str">
        <f>IF(IF(TRIM(P390)="",FALSE,OR($P390&lt;Довідники!$J$8,$P390&gt;Довідники!$K$8)),"!","")</f>
        <v/>
      </c>
      <c r="R390" s="172"/>
      <c r="S390" s="169"/>
      <c r="T390" s="169"/>
      <c r="U390" s="549">
        <f t="shared" si="262"/>
        <v>0</v>
      </c>
      <c r="V390" s="539"/>
      <c r="W390" s="175"/>
      <c r="X390" s="176"/>
      <c r="Y390" s="172"/>
      <c r="Z390" s="169"/>
      <c r="AA390" s="169"/>
      <c r="AB390" s="549">
        <f t="shared" si="263"/>
        <v>0</v>
      </c>
      <c r="AC390" s="539"/>
      <c r="AD390" s="175"/>
      <c r="AE390" s="176"/>
      <c r="AF390" s="172"/>
      <c r="AG390" s="169"/>
      <c r="AH390" s="169"/>
      <c r="AI390" s="549">
        <f t="shared" si="264"/>
        <v>0</v>
      </c>
      <c r="AJ390" s="539"/>
      <c r="AK390" s="175"/>
      <c r="AL390" s="176"/>
      <c r="AM390" s="172"/>
      <c r="AN390" s="169"/>
      <c r="AO390" s="169"/>
      <c r="AP390" s="549">
        <f t="shared" si="265"/>
        <v>0</v>
      </c>
      <c r="AQ390" s="539"/>
      <c r="AR390" s="175"/>
      <c r="AS390" s="176"/>
      <c r="AT390" s="172"/>
      <c r="AU390" s="169"/>
      <c r="AV390" s="169"/>
      <c r="AW390" s="549">
        <f t="shared" si="266"/>
        <v>0</v>
      </c>
      <c r="AX390" s="539"/>
      <c r="AY390" s="175"/>
      <c r="AZ390" s="176"/>
      <c r="BA390" s="172"/>
      <c r="BB390" s="169"/>
      <c r="BC390" s="169"/>
      <c r="BD390" s="549">
        <f t="shared" si="267"/>
        <v>0</v>
      </c>
      <c r="BE390" s="539"/>
      <c r="BF390" s="175"/>
      <c r="BG390" s="176"/>
      <c r="BH390" s="172"/>
      <c r="BI390" s="169"/>
      <c r="BJ390" s="169"/>
      <c r="BK390" s="549">
        <f t="shared" si="268"/>
        <v>0</v>
      </c>
      <c r="BL390" s="539"/>
      <c r="BM390" s="175"/>
      <c r="BN390" s="176"/>
      <c r="BO390" s="172"/>
      <c r="BP390" s="169"/>
      <c r="BQ390" s="169"/>
      <c r="BR390" s="549">
        <f t="shared" si="269"/>
        <v>0</v>
      </c>
      <c r="BS390" s="539"/>
      <c r="BT390" s="175"/>
      <c r="BU390" s="176"/>
      <c r="BV390" s="172"/>
      <c r="BW390" s="169"/>
      <c r="BX390" s="169"/>
      <c r="BY390" s="549">
        <f t="shared" si="270"/>
        <v>0</v>
      </c>
      <c r="BZ390" s="539"/>
      <c r="CA390" s="175"/>
      <c r="CB390" s="176"/>
      <c r="CC390" s="172"/>
      <c r="CD390" s="169"/>
      <c r="CE390" s="169"/>
      <c r="CF390" s="549">
        <f t="shared" si="271"/>
        <v>0</v>
      </c>
      <c r="CG390" s="539"/>
      <c r="CH390" s="175"/>
      <c r="CI390" s="176"/>
      <c r="CJ390" s="172"/>
      <c r="CK390" s="169"/>
      <c r="CL390" s="169"/>
      <c r="CM390" s="549">
        <f t="shared" si="272"/>
        <v>0</v>
      </c>
      <c r="CN390" s="539"/>
      <c r="CO390" s="175"/>
      <c r="CP390" s="176"/>
      <c r="CQ390" s="172"/>
      <c r="CR390" s="169"/>
      <c r="CS390" s="169"/>
      <c r="CT390" s="549">
        <f t="shared" si="273"/>
        <v>0</v>
      </c>
      <c r="CU390" s="539"/>
      <c r="CV390" s="175"/>
      <c r="CW390" s="176"/>
      <c r="CX390" s="361"/>
      <c r="CY390" s="108"/>
      <c r="CZ390" s="108"/>
      <c r="DA390" s="549">
        <f t="shared" si="274"/>
        <v>0</v>
      </c>
      <c r="DB390" s="539"/>
      <c r="DC390" s="439"/>
      <c r="DD390" s="439"/>
      <c r="DE390" s="108"/>
      <c r="DF390" s="108"/>
      <c r="DG390" s="108"/>
      <c r="DH390" s="549">
        <f t="shared" si="275"/>
        <v>0</v>
      </c>
      <c r="DI390" s="539"/>
      <c r="DJ390" s="439"/>
      <c r="DK390" s="440"/>
      <c r="DL390" s="555">
        <f t="shared" ca="1" si="261"/>
        <v>0</v>
      </c>
      <c r="DM390" s="539">
        <f>DN390*Довідники!$H$2</f>
        <v>0</v>
      </c>
      <c r="DN390" s="549">
        <f t="shared" si="276"/>
        <v>0</v>
      </c>
      <c r="DO390" s="541" t="str">
        <f t="shared" si="277"/>
        <v xml:space="preserve"> </v>
      </c>
      <c r="DP390" s="556" t="str">
        <f>IF(OR(DO390&lt;Довідники!$J$3, DO390&gt;Довідники!$K$3), "!", "")</f>
        <v>!</v>
      </c>
      <c r="DQ390" s="557"/>
      <c r="DR390" s="558" t="str">
        <f t="shared" si="278"/>
        <v/>
      </c>
      <c r="DS390" s="528"/>
      <c r="DT390" s="555"/>
      <c r="DU390" s="539"/>
      <c r="DV390" s="539"/>
      <c r="DW390" s="540"/>
      <c r="DX390" s="557"/>
      <c r="DY390" s="568"/>
      <c r="DZ390" s="569"/>
      <c r="EA390" s="570"/>
      <c r="EB390" s="179"/>
      <c r="EC390" s="452"/>
      <c r="ED390" s="219" t="e">
        <f t="shared" ca="1" si="280"/>
        <v>#NAME?</v>
      </c>
      <c r="EE390" s="219" t="e">
        <f t="shared" ca="1" si="281"/>
        <v>#NAME?</v>
      </c>
      <c r="EF390" s="219" t="e">
        <f t="shared" ca="1" si="282"/>
        <v>#NAME?</v>
      </c>
      <c r="EG390" s="219" t="e">
        <f t="shared" ca="1" si="283"/>
        <v>#NAME?</v>
      </c>
      <c r="EH390" s="219" t="e">
        <f t="shared" ca="1" si="284"/>
        <v>#NAME?</v>
      </c>
      <c r="EI390" s="219" t="e">
        <f t="shared" ca="1" si="285"/>
        <v>#NAME?</v>
      </c>
      <c r="EJ390" s="219" t="e">
        <f t="shared" ca="1" si="286"/>
        <v>#NAME?</v>
      </c>
      <c r="EK390" s="74"/>
      <c r="EL390" s="91" t="str">
        <f t="shared" ca="1" si="279"/>
        <v/>
      </c>
      <c r="EM390" s="91" t="str">
        <f t="shared" si="258"/>
        <v/>
      </c>
      <c r="EN390" s="91" t="str" cm="1">
        <f t="array" ref="EN390">IF(OR(SUM(ISTEXT(R390:T390)*1,ISNUMBER(W390:X390)*1)&gt;0,SUM(ISTEXT(Y390:AA390)*1,ISNUMBER(AD390:AE390)*1)&gt;0,SUM(ISTEXT(AF390:AH390)*1,ISNUMBER(AK390:AL390)*1)&gt;0,SUM(ISTEXT(AM390:AO390)*1,ISNUMBER(AR390:AS390)*1)&gt;0,SUM(ISTEXT(AT390:AV390)*1,ISNUMBER(AY390:AZ390)*1)&gt;0,SUM(ISTEXT(BA390:BC390)*1,ISNUMBER(BF390:BG390)*1)&gt;0,SUM(ISTEXT(BH390:BJ390)*1,ISNUMBER(BM390:BN390)*1)&gt;0,SUM(ISTEXT(BO390:BQ390)*1,ISNUMBER(BT390:BU390)*1)&gt;0,SUM(ISTEXT(BV390:BX390)*1,ISNUMBER(CA390:CB390)*1)&gt;0,SUM(ISTEXT(CC390:CE390)*1,ISNUMBER(CH390:CI390)*1)&gt;0,SUM(ISTEXT(CJ390:CL390)*1,ISNUMBER(CO390:CP390)*1)&gt;0,SUM(ISTEXT(CQ390:CS390)*1,ISNUMBER(CV390:CW390)*1)&gt;0),"!","")</f>
        <v/>
      </c>
      <c r="EO390" s="91" t="e">
        <f t="shared" ca="1" si="259"/>
        <v>#NAME?</v>
      </c>
      <c r="EP390" s="74" t="e">
        <f t="shared" ca="1" si="260"/>
        <v>#NAME?</v>
      </c>
    </row>
    <row r="391" spans="1:146" s="3" customFormat="1" x14ac:dyDescent="0.2">
      <c r="A391" s="528" t="e">
        <f ca="1">IF(AND(TRIM($B391&lt;&gt;""),$E391&lt;&gt;"",$EP391=""),MAX($A$318:A390)+1,"")</f>
        <v>#NAME?</v>
      </c>
      <c r="B391" s="312"/>
      <c r="C391" s="531" t="str">
        <f>IF(ISBLANK(D391)=FALSE,VLOOKUP(D391,Довідники!$B$2:$C$45,2,FALSE),"")</f>
        <v/>
      </c>
      <c r="D391" s="410"/>
      <c r="E391" s="313"/>
      <c r="F391" s="538" t="str">
        <f>_xlfn.CONCAT(IF($X391=Довідники!$E$4,$R$4&amp;",",""),IF($AE391=Довідники!$E$4,$Y$4&amp;",",""),IF($AL391=Довідники!$E$4,$AF$4&amp;",",""),IF($AS391=Довідники!$E$4,$AM$4&amp;",",""),IF($AZ391=Довідники!$E$4,$AT$4&amp;",",""),IF($BG391=Довідники!$E$4,$BA$4&amp;",",""),IF($BN391=Довідники!$E$4,$BH$4&amp;",",""),IF($BU391=Довідники!$E$4,$BO$4&amp;",",""),IF($CB391=Довідники!$E$4,$BV$4&amp;",",""),IF($CI391=Довідники!$E$4,$CC$4&amp;",",""),IF($CP391=Довідники!$E$4,$CJ$4&amp;",",""),IF($CW391=Довідники!$E$4,$CQ$4&amp;",",""),IF($DD391=Довідники!$E$4,$CX$4&amp;",",""),IF($DK391=Довідники!$E$4,$DE$4&amp;",",""))</f>
        <v/>
      </c>
      <c r="G391" s="538" t="str">
        <f>_xlfn.CONCAT(IF($X391=Довідники!$E$3,$R$4&amp;",",""),IF($X391=Довідники!$E$5,$R$4&amp;"*,",""),IF($AE391=Довідники!$E$3,$Y$4&amp;",",""),IF($AE391=Довідники!$E$5,$Y$4&amp;"*,",""),IF($AL391=Довідники!$E$3,$AF$4&amp;",",""),IF($AL391=Довідники!$E$5,$AF$4&amp;"*,",""),IF($AS391=Довідники!$E$3,$AM$4&amp;",",""),IF($AS391=Довідники!$E$5,$AM$4&amp;"*,",""),IF($AZ391=Довідники!$E$3,$AT$4&amp;",",""),IF($AZ391=Довідники!$E$5,$AT$4&amp;"*,",""),IF($BG391=Довідники!$E$3,$BA$4&amp;",",""),IF($BG391=Довідники!$E$5,$BA$4&amp;"*,",""),IF($BN391=Довідники!$E$3,$BH$4&amp;",",""),IF($BN391=Довідники!$E$5,$BH$4&amp;"*,",""),IF($BU391=Довідники!$E$3,$BO$4&amp;",",""),IF($BU391=Довідники!$E$5,$BO$4&amp;"*,",""),IF($CB391=Довідники!$E$3,$BV$4&amp;",",""),IF($CB391=Довідники!$E$5,$BV$4&amp;"*,",""),IF($CI391=Довідники!$E$3,$CC$4&amp;",",""),IF($CI391=Довідники!$E$5,$CC$4&amp;"*,",""),IF($CP391=Довідники!$E$3,$CJ$4&amp;",",""),IF($CP391=Довідники!$E$5,$CJ$4&amp;"*,",""),IF($CW391=Довідники!$E$3,$CQ$4&amp;",",""),IF($CW391=Довідники!$E$5,$CQ$4&amp;"*,",""),IF($DD391=Довідники!$E$3,$CX$4&amp;",",""),IF($DD391=Довідники!$E$5,$CX$4&amp;"*,",""),IF($DK391=Довідники!$E$3,$DE$4&amp;",",""),IF($DK391=Довідники!$E$5,$DE$4&amp;"*,",""))</f>
        <v/>
      </c>
      <c r="H391" s="538" t="str">
        <f>_xlfn.CONCAT(IF($W391=Довідники!$N$4,$R$4&amp;",",""),IF($AD391=Довідники!$N$4,$Y$4&amp;",",""),IF($AK391=Довідники!$N$4,$AF$4&amp;",",""),IF($AR391=Довідники!$N$4,$AM$4&amp;",",""),IF($AY391=Довідники!$N$4,$AT$4&amp;",",""),IF($BF391=Довідники!$N$4,$BA$4&amp;",",""),IF($BM391=Довідники!$N$4,$BH$4&amp;",",""),IF($BT391=Довідники!$N$4,$BO$4&amp;",",""),IF($CA391=Довідники!$N$4,$BV$4&amp;",",""),IF($CH391=Довідники!$N$4,$CC$4&amp;",",""),IF($CO391=Довідники!$N$4,$CJ$4&amp;",",""),IF($CV391=Довідники!$N$4,$CQ$4&amp;",",""),IF($DC391=Довідники!$N$4,$CX$4&amp;",",""),IF($DJ391=Довідники!$N$4,$DE$4&amp;",",""))</f>
        <v/>
      </c>
      <c r="I391" s="538" t="str">
        <f>_xlfn.CONCAT(IF($W391=Довідники!$N$3,$R$4&amp;",",""),IF($AD391=Довідники!$N$3,$Y$4&amp;",",""),IF($AK391=Довідники!$N$3,$AF$4&amp;",",""),IF($AR391=Довідники!$N$3,$AM$4&amp;",",""),IF($AY391=Довідники!$N$3,$AT$4&amp;",",""),IF($BF391=Довідники!$N$3,$BA$4&amp;",",""),IF($BM391=Довідники!$N$3,$BH$4&amp;",",""),IF($BT391=Довідники!$N$3,$BO$4&amp;",",""),IF($CA391=Довідники!$N$3,$BV$4&amp;",",""),IF($CH391=Довідники!$N$3,$CC$4&amp;",",""),IF($CO391=Довідники!$N$3,$CJ$4&amp;",",""),IF($CV391=Довідники!$N$3,$CQ$4&amp;",",""),IF($DC391=Довідники!$N$3,$CX$4&amp;",",""),IF($DJ391=Довідники!$N$3,$DE$4&amp;",",""))</f>
        <v/>
      </c>
      <c r="J391" s="538"/>
      <c r="K391" s="538"/>
      <c r="L391" s="538">
        <f t="shared" ca="1" si="253"/>
        <v>0</v>
      </c>
      <c r="M391" s="539">
        <f t="shared" ca="1" si="254"/>
        <v>0</v>
      </c>
      <c r="N391" s="539">
        <f t="shared" ca="1" si="255"/>
        <v>0</v>
      </c>
      <c r="O391" s="540">
        <f t="shared" ca="1" si="256"/>
        <v>0</v>
      </c>
      <c r="P391" s="541" t="str">
        <f t="shared" si="257"/>
        <v/>
      </c>
      <c r="Q391" s="542" t="str">
        <f>IF(IF(TRIM(P391)="",FALSE,OR($P391&lt;Довідники!$J$8,$P391&gt;Довідники!$K$8)),"!","")</f>
        <v/>
      </c>
      <c r="R391" s="172"/>
      <c r="S391" s="169"/>
      <c r="T391" s="169"/>
      <c r="U391" s="549">
        <f t="shared" si="262"/>
        <v>0</v>
      </c>
      <c r="V391" s="539"/>
      <c r="W391" s="175"/>
      <c r="X391" s="176"/>
      <c r="Y391" s="172"/>
      <c r="Z391" s="169"/>
      <c r="AA391" s="169"/>
      <c r="AB391" s="549">
        <f t="shared" si="263"/>
        <v>0</v>
      </c>
      <c r="AC391" s="539"/>
      <c r="AD391" s="175"/>
      <c r="AE391" s="176"/>
      <c r="AF391" s="172"/>
      <c r="AG391" s="169"/>
      <c r="AH391" s="169"/>
      <c r="AI391" s="549">
        <f t="shared" si="264"/>
        <v>0</v>
      </c>
      <c r="AJ391" s="539"/>
      <c r="AK391" s="175"/>
      <c r="AL391" s="176"/>
      <c r="AM391" s="172"/>
      <c r="AN391" s="169"/>
      <c r="AO391" s="169"/>
      <c r="AP391" s="549">
        <f t="shared" si="265"/>
        <v>0</v>
      </c>
      <c r="AQ391" s="539"/>
      <c r="AR391" s="175"/>
      <c r="AS391" s="176"/>
      <c r="AT391" s="172"/>
      <c r="AU391" s="169"/>
      <c r="AV391" s="169"/>
      <c r="AW391" s="549">
        <f t="shared" si="266"/>
        <v>0</v>
      </c>
      <c r="AX391" s="539"/>
      <c r="AY391" s="175"/>
      <c r="AZ391" s="176"/>
      <c r="BA391" s="172"/>
      <c r="BB391" s="169"/>
      <c r="BC391" s="169"/>
      <c r="BD391" s="549">
        <f t="shared" si="267"/>
        <v>0</v>
      </c>
      <c r="BE391" s="539"/>
      <c r="BF391" s="175"/>
      <c r="BG391" s="176"/>
      <c r="BH391" s="172"/>
      <c r="BI391" s="169"/>
      <c r="BJ391" s="169"/>
      <c r="BK391" s="549">
        <f t="shared" si="268"/>
        <v>0</v>
      </c>
      <c r="BL391" s="539"/>
      <c r="BM391" s="175"/>
      <c r="BN391" s="176"/>
      <c r="BO391" s="172"/>
      <c r="BP391" s="169"/>
      <c r="BQ391" s="169"/>
      <c r="BR391" s="549">
        <f t="shared" si="269"/>
        <v>0</v>
      </c>
      <c r="BS391" s="539"/>
      <c r="BT391" s="175"/>
      <c r="BU391" s="176"/>
      <c r="BV391" s="172"/>
      <c r="BW391" s="169"/>
      <c r="BX391" s="169"/>
      <c r="BY391" s="549">
        <f t="shared" si="270"/>
        <v>0</v>
      </c>
      <c r="BZ391" s="539"/>
      <c r="CA391" s="175"/>
      <c r="CB391" s="176"/>
      <c r="CC391" s="172"/>
      <c r="CD391" s="169"/>
      <c r="CE391" s="169"/>
      <c r="CF391" s="549">
        <f t="shared" si="271"/>
        <v>0</v>
      </c>
      <c r="CG391" s="539"/>
      <c r="CH391" s="175"/>
      <c r="CI391" s="176"/>
      <c r="CJ391" s="172"/>
      <c r="CK391" s="169"/>
      <c r="CL391" s="169"/>
      <c r="CM391" s="549">
        <f t="shared" si="272"/>
        <v>0</v>
      </c>
      <c r="CN391" s="539"/>
      <c r="CO391" s="175"/>
      <c r="CP391" s="176"/>
      <c r="CQ391" s="172"/>
      <c r="CR391" s="169"/>
      <c r="CS391" s="169"/>
      <c r="CT391" s="549">
        <f t="shared" si="273"/>
        <v>0</v>
      </c>
      <c r="CU391" s="539"/>
      <c r="CV391" s="175"/>
      <c r="CW391" s="176"/>
      <c r="CX391" s="361"/>
      <c r="CY391" s="108"/>
      <c r="CZ391" s="108"/>
      <c r="DA391" s="549">
        <f t="shared" si="274"/>
        <v>0</v>
      </c>
      <c r="DB391" s="539"/>
      <c r="DC391" s="439"/>
      <c r="DD391" s="439"/>
      <c r="DE391" s="108"/>
      <c r="DF391" s="108"/>
      <c r="DG391" s="108"/>
      <c r="DH391" s="549">
        <f t="shared" si="275"/>
        <v>0</v>
      </c>
      <c r="DI391" s="539"/>
      <c r="DJ391" s="439"/>
      <c r="DK391" s="440"/>
      <c r="DL391" s="555">
        <f t="shared" ca="1" si="261"/>
        <v>0</v>
      </c>
      <c r="DM391" s="539">
        <f>DN391*Довідники!$H$2</f>
        <v>0</v>
      </c>
      <c r="DN391" s="549">
        <f t="shared" si="276"/>
        <v>0</v>
      </c>
      <c r="DO391" s="541" t="str">
        <f t="shared" si="277"/>
        <v xml:space="preserve"> </v>
      </c>
      <c r="DP391" s="556" t="str">
        <f>IF(OR(DO391&lt;Довідники!$J$3, DO391&gt;Довідники!$K$3), "!", "")</f>
        <v>!</v>
      </c>
      <c r="DQ391" s="557"/>
      <c r="DR391" s="558" t="str">
        <f t="shared" si="278"/>
        <v/>
      </c>
      <c r="DS391" s="528"/>
      <c r="DT391" s="555"/>
      <c r="DU391" s="539"/>
      <c r="DV391" s="539"/>
      <c r="DW391" s="540"/>
      <c r="DX391" s="557"/>
      <c r="DY391" s="568"/>
      <c r="DZ391" s="569"/>
      <c r="EA391" s="570"/>
      <c r="EB391" s="179"/>
      <c r="EC391" s="452"/>
      <c r="ED391" s="219" t="e">
        <f t="shared" ca="1" si="280"/>
        <v>#NAME?</v>
      </c>
      <c r="EE391" s="219" t="e">
        <f t="shared" ca="1" si="281"/>
        <v>#NAME?</v>
      </c>
      <c r="EF391" s="219" t="e">
        <f t="shared" ca="1" si="282"/>
        <v>#NAME?</v>
      </c>
      <c r="EG391" s="219" t="e">
        <f t="shared" ca="1" si="283"/>
        <v>#NAME?</v>
      </c>
      <c r="EH391" s="219" t="e">
        <f t="shared" ca="1" si="284"/>
        <v>#NAME?</v>
      </c>
      <c r="EI391" s="219" t="e">
        <f t="shared" ca="1" si="285"/>
        <v>#NAME?</v>
      </c>
      <c r="EJ391" s="219" t="e">
        <f t="shared" ca="1" si="286"/>
        <v>#NAME?</v>
      </c>
      <c r="EK391" s="74"/>
      <c r="EL391" s="91" t="str">
        <f t="shared" ca="1" si="279"/>
        <v/>
      </c>
      <c r="EM391" s="91" t="str">
        <f t="shared" si="258"/>
        <v/>
      </c>
      <c r="EN391" s="91" t="str" cm="1">
        <f t="array" ref="EN391">IF(OR(SUM(ISTEXT(R391:T391)*1,ISNUMBER(W391:X391)*1)&gt;0,SUM(ISTEXT(Y391:AA391)*1,ISNUMBER(AD391:AE391)*1)&gt;0,SUM(ISTEXT(AF391:AH391)*1,ISNUMBER(AK391:AL391)*1)&gt;0,SUM(ISTEXT(AM391:AO391)*1,ISNUMBER(AR391:AS391)*1)&gt;0,SUM(ISTEXT(AT391:AV391)*1,ISNUMBER(AY391:AZ391)*1)&gt;0,SUM(ISTEXT(BA391:BC391)*1,ISNUMBER(BF391:BG391)*1)&gt;0,SUM(ISTEXT(BH391:BJ391)*1,ISNUMBER(BM391:BN391)*1)&gt;0,SUM(ISTEXT(BO391:BQ391)*1,ISNUMBER(BT391:BU391)*1)&gt;0,SUM(ISTEXT(BV391:BX391)*1,ISNUMBER(CA391:CB391)*1)&gt;0,SUM(ISTEXT(CC391:CE391)*1,ISNUMBER(CH391:CI391)*1)&gt;0,SUM(ISTEXT(CJ391:CL391)*1,ISNUMBER(CO391:CP391)*1)&gt;0,SUM(ISTEXT(CQ391:CS391)*1,ISNUMBER(CV391:CW391)*1)&gt;0),"!","")</f>
        <v/>
      </c>
      <c r="EO391" s="91" t="e">
        <f t="shared" ca="1" si="259"/>
        <v>#NAME?</v>
      </c>
      <c r="EP391" s="74" t="e">
        <f t="shared" ca="1" si="260"/>
        <v>#NAME?</v>
      </c>
    </row>
    <row r="392" spans="1:146" s="3" customFormat="1" x14ac:dyDescent="0.2">
      <c r="A392" s="528" t="e">
        <f ca="1">IF(AND(TRIM($B392&lt;&gt;""),$E392&lt;&gt;"",$EP392=""),MAX($A$318:A391)+1,"")</f>
        <v>#NAME?</v>
      </c>
      <c r="B392" s="312"/>
      <c r="C392" s="531" t="str">
        <f>IF(ISBLANK(D392)=FALSE,VLOOKUP(D392,Довідники!$B$2:$C$45,2,FALSE),"")</f>
        <v/>
      </c>
      <c r="D392" s="410"/>
      <c r="E392" s="313"/>
      <c r="F392" s="538" t="str">
        <f>_xlfn.CONCAT(IF($X392=Довідники!$E$4,$R$4&amp;",",""),IF($AE392=Довідники!$E$4,$Y$4&amp;",",""),IF($AL392=Довідники!$E$4,$AF$4&amp;",",""),IF($AS392=Довідники!$E$4,$AM$4&amp;",",""),IF($AZ392=Довідники!$E$4,$AT$4&amp;",",""),IF($BG392=Довідники!$E$4,$BA$4&amp;",",""),IF($BN392=Довідники!$E$4,$BH$4&amp;",",""),IF($BU392=Довідники!$E$4,$BO$4&amp;",",""),IF($CB392=Довідники!$E$4,$BV$4&amp;",",""),IF($CI392=Довідники!$E$4,$CC$4&amp;",",""),IF($CP392=Довідники!$E$4,$CJ$4&amp;",",""),IF($CW392=Довідники!$E$4,$CQ$4&amp;",",""),IF($DD392=Довідники!$E$4,$CX$4&amp;",",""),IF($DK392=Довідники!$E$4,$DE$4&amp;",",""))</f>
        <v/>
      </c>
      <c r="G392" s="538" t="str">
        <f>_xlfn.CONCAT(IF($X392=Довідники!$E$3,$R$4&amp;",",""),IF($X392=Довідники!$E$5,$R$4&amp;"*,",""),IF($AE392=Довідники!$E$3,$Y$4&amp;",",""),IF($AE392=Довідники!$E$5,$Y$4&amp;"*,",""),IF($AL392=Довідники!$E$3,$AF$4&amp;",",""),IF($AL392=Довідники!$E$5,$AF$4&amp;"*,",""),IF($AS392=Довідники!$E$3,$AM$4&amp;",",""),IF($AS392=Довідники!$E$5,$AM$4&amp;"*,",""),IF($AZ392=Довідники!$E$3,$AT$4&amp;",",""),IF($AZ392=Довідники!$E$5,$AT$4&amp;"*,",""),IF($BG392=Довідники!$E$3,$BA$4&amp;",",""),IF($BG392=Довідники!$E$5,$BA$4&amp;"*,",""),IF($BN392=Довідники!$E$3,$BH$4&amp;",",""),IF($BN392=Довідники!$E$5,$BH$4&amp;"*,",""),IF($BU392=Довідники!$E$3,$BO$4&amp;",",""),IF($BU392=Довідники!$E$5,$BO$4&amp;"*,",""),IF($CB392=Довідники!$E$3,$BV$4&amp;",",""),IF($CB392=Довідники!$E$5,$BV$4&amp;"*,",""),IF($CI392=Довідники!$E$3,$CC$4&amp;",",""),IF($CI392=Довідники!$E$5,$CC$4&amp;"*,",""),IF($CP392=Довідники!$E$3,$CJ$4&amp;",",""),IF($CP392=Довідники!$E$5,$CJ$4&amp;"*,",""),IF($CW392=Довідники!$E$3,$CQ$4&amp;",",""),IF($CW392=Довідники!$E$5,$CQ$4&amp;"*,",""),IF($DD392=Довідники!$E$3,$CX$4&amp;",",""),IF($DD392=Довідники!$E$5,$CX$4&amp;"*,",""),IF($DK392=Довідники!$E$3,$DE$4&amp;",",""),IF($DK392=Довідники!$E$5,$DE$4&amp;"*,",""))</f>
        <v/>
      </c>
      <c r="H392" s="538" t="str">
        <f>_xlfn.CONCAT(IF($W392=Довідники!$N$4,$R$4&amp;",",""),IF($AD392=Довідники!$N$4,$Y$4&amp;",",""),IF($AK392=Довідники!$N$4,$AF$4&amp;",",""),IF($AR392=Довідники!$N$4,$AM$4&amp;",",""),IF($AY392=Довідники!$N$4,$AT$4&amp;",",""),IF($BF392=Довідники!$N$4,$BA$4&amp;",",""),IF($BM392=Довідники!$N$4,$BH$4&amp;",",""),IF($BT392=Довідники!$N$4,$BO$4&amp;",",""),IF($CA392=Довідники!$N$4,$BV$4&amp;",",""),IF($CH392=Довідники!$N$4,$CC$4&amp;",",""),IF($CO392=Довідники!$N$4,$CJ$4&amp;",",""),IF($CV392=Довідники!$N$4,$CQ$4&amp;",",""),IF($DC392=Довідники!$N$4,$CX$4&amp;",",""),IF($DJ392=Довідники!$N$4,$DE$4&amp;",",""))</f>
        <v/>
      </c>
      <c r="I392" s="538" t="str">
        <f>_xlfn.CONCAT(IF($W392=Довідники!$N$3,$R$4&amp;",",""),IF($AD392=Довідники!$N$3,$Y$4&amp;",",""),IF($AK392=Довідники!$N$3,$AF$4&amp;",",""),IF($AR392=Довідники!$N$3,$AM$4&amp;",",""),IF($AY392=Довідники!$N$3,$AT$4&amp;",",""),IF($BF392=Довідники!$N$3,$BA$4&amp;",",""),IF($BM392=Довідники!$N$3,$BH$4&amp;",",""),IF($BT392=Довідники!$N$3,$BO$4&amp;",",""),IF($CA392=Довідники!$N$3,$BV$4&amp;",",""),IF($CH392=Довідники!$N$3,$CC$4&amp;",",""),IF($CO392=Довідники!$N$3,$CJ$4&amp;",",""),IF($CV392=Довідники!$N$3,$CQ$4&amp;",",""),IF($DC392=Довідники!$N$3,$CX$4&amp;",",""),IF($DJ392=Довідники!$N$3,$DE$4&amp;",",""))</f>
        <v/>
      </c>
      <c r="J392" s="538"/>
      <c r="K392" s="538"/>
      <c r="L392" s="538">
        <f t="shared" ca="1" si="253"/>
        <v>0</v>
      </c>
      <c r="M392" s="539">
        <f t="shared" ca="1" si="254"/>
        <v>0</v>
      </c>
      <c r="N392" s="539">
        <f t="shared" ca="1" si="255"/>
        <v>0</v>
      </c>
      <c r="O392" s="540">
        <f t="shared" ca="1" si="256"/>
        <v>0</v>
      </c>
      <c r="P392" s="541" t="str">
        <f t="shared" si="257"/>
        <v/>
      </c>
      <c r="Q392" s="542" t="str">
        <f>IF(IF(TRIM(P392)="",FALSE,OR($P392&lt;Довідники!$J$8,$P392&gt;Довідники!$K$8)),"!","")</f>
        <v/>
      </c>
      <c r="R392" s="172"/>
      <c r="S392" s="169"/>
      <c r="T392" s="169"/>
      <c r="U392" s="549">
        <f t="shared" si="262"/>
        <v>0</v>
      </c>
      <c r="V392" s="539"/>
      <c r="W392" s="175"/>
      <c r="X392" s="176"/>
      <c r="Y392" s="172"/>
      <c r="Z392" s="169"/>
      <c r="AA392" s="169"/>
      <c r="AB392" s="549">
        <f t="shared" si="263"/>
        <v>0</v>
      </c>
      <c r="AC392" s="539"/>
      <c r="AD392" s="175"/>
      <c r="AE392" s="176"/>
      <c r="AF392" s="172"/>
      <c r="AG392" s="169"/>
      <c r="AH392" s="169"/>
      <c r="AI392" s="549">
        <f t="shared" si="264"/>
        <v>0</v>
      </c>
      <c r="AJ392" s="539"/>
      <c r="AK392" s="175"/>
      <c r="AL392" s="176"/>
      <c r="AM392" s="172"/>
      <c r="AN392" s="169"/>
      <c r="AO392" s="169"/>
      <c r="AP392" s="549">
        <f t="shared" si="265"/>
        <v>0</v>
      </c>
      <c r="AQ392" s="539"/>
      <c r="AR392" s="175"/>
      <c r="AS392" s="176"/>
      <c r="AT392" s="172"/>
      <c r="AU392" s="169"/>
      <c r="AV392" s="169"/>
      <c r="AW392" s="549">
        <f t="shared" si="266"/>
        <v>0</v>
      </c>
      <c r="AX392" s="539"/>
      <c r="AY392" s="175"/>
      <c r="AZ392" s="176"/>
      <c r="BA392" s="172"/>
      <c r="BB392" s="169"/>
      <c r="BC392" s="169"/>
      <c r="BD392" s="549">
        <f t="shared" si="267"/>
        <v>0</v>
      </c>
      <c r="BE392" s="539"/>
      <c r="BF392" s="175"/>
      <c r="BG392" s="176"/>
      <c r="BH392" s="172"/>
      <c r="BI392" s="169"/>
      <c r="BJ392" s="169"/>
      <c r="BK392" s="549">
        <f t="shared" si="268"/>
        <v>0</v>
      </c>
      <c r="BL392" s="539"/>
      <c r="BM392" s="175"/>
      <c r="BN392" s="176"/>
      <c r="BO392" s="172"/>
      <c r="BP392" s="169"/>
      <c r="BQ392" s="169"/>
      <c r="BR392" s="549">
        <f t="shared" si="269"/>
        <v>0</v>
      </c>
      <c r="BS392" s="539"/>
      <c r="BT392" s="175"/>
      <c r="BU392" s="176"/>
      <c r="BV392" s="172"/>
      <c r="BW392" s="169"/>
      <c r="BX392" s="169"/>
      <c r="BY392" s="549">
        <f t="shared" si="270"/>
        <v>0</v>
      </c>
      <c r="BZ392" s="539"/>
      <c r="CA392" s="175"/>
      <c r="CB392" s="176"/>
      <c r="CC392" s="172"/>
      <c r="CD392" s="169"/>
      <c r="CE392" s="169"/>
      <c r="CF392" s="549">
        <f t="shared" si="271"/>
        <v>0</v>
      </c>
      <c r="CG392" s="539"/>
      <c r="CH392" s="175"/>
      <c r="CI392" s="176"/>
      <c r="CJ392" s="172"/>
      <c r="CK392" s="169"/>
      <c r="CL392" s="169"/>
      <c r="CM392" s="549">
        <f t="shared" si="272"/>
        <v>0</v>
      </c>
      <c r="CN392" s="539"/>
      <c r="CO392" s="175"/>
      <c r="CP392" s="176"/>
      <c r="CQ392" s="172"/>
      <c r="CR392" s="169"/>
      <c r="CS392" s="169"/>
      <c r="CT392" s="549">
        <f t="shared" si="273"/>
        <v>0</v>
      </c>
      <c r="CU392" s="539"/>
      <c r="CV392" s="175"/>
      <c r="CW392" s="176"/>
      <c r="CX392" s="361"/>
      <c r="CY392" s="108"/>
      <c r="CZ392" s="108"/>
      <c r="DA392" s="549">
        <f t="shared" si="274"/>
        <v>0</v>
      </c>
      <c r="DB392" s="539"/>
      <c r="DC392" s="439"/>
      <c r="DD392" s="439"/>
      <c r="DE392" s="108"/>
      <c r="DF392" s="108"/>
      <c r="DG392" s="108"/>
      <c r="DH392" s="549">
        <f t="shared" si="275"/>
        <v>0</v>
      </c>
      <c r="DI392" s="539"/>
      <c r="DJ392" s="439"/>
      <c r="DK392" s="440"/>
      <c r="DL392" s="555">
        <f t="shared" ca="1" si="261"/>
        <v>0</v>
      </c>
      <c r="DM392" s="539">
        <f>DN392*Довідники!$H$2</f>
        <v>0</v>
      </c>
      <c r="DN392" s="549">
        <f t="shared" si="276"/>
        <v>0</v>
      </c>
      <c r="DO392" s="541" t="str">
        <f t="shared" si="277"/>
        <v xml:space="preserve"> </v>
      </c>
      <c r="DP392" s="556" t="str">
        <f>IF(OR(DO392&lt;Довідники!$J$3, DO392&gt;Довідники!$K$3), "!", "")</f>
        <v>!</v>
      </c>
      <c r="DQ392" s="557"/>
      <c r="DR392" s="558" t="str">
        <f t="shared" si="278"/>
        <v/>
      </c>
      <c r="DS392" s="528"/>
      <c r="DT392" s="555"/>
      <c r="DU392" s="539"/>
      <c r="DV392" s="539"/>
      <c r="DW392" s="540"/>
      <c r="DX392" s="557"/>
      <c r="DY392" s="568"/>
      <c r="DZ392" s="569"/>
      <c r="EA392" s="570"/>
      <c r="EB392" s="179"/>
      <c r="EC392" s="452"/>
      <c r="ED392" s="219" t="e">
        <f t="shared" ca="1" si="280"/>
        <v>#NAME?</v>
      </c>
      <c r="EE392" s="219" t="e">
        <f t="shared" ca="1" si="281"/>
        <v>#NAME?</v>
      </c>
      <c r="EF392" s="219" t="e">
        <f t="shared" ca="1" si="282"/>
        <v>#NAME?</v>
      </c>
      <c r="EG392" s="219" t="e">
        <f t="shared" ca="1" si="283"/>
        <v>#NAME?</v>
      </c>
      <c r="EH392" s="219" t="e">
        <f t="shared" ca="1" si="284"/>
        <v>#NAME?</v>
      </c>
      <c r="EI392" s="219" t="e">
        <f t="shared" ca="1" si="285"/>
        <v>#NAME?</v>
      </c>
      <c r="EJ392" s="219" t="e">
        <f t="shared" ca="1" si="286"/>
        <v>#NAME?</v>
      </c>
      <c r="EK392" s="74"/>
      <c r="EL392" s="91" t="str">
        <f t="shared" ca="1" si="279"/>
        <v/>
      </c>
      <c r="EM392" s="91" t="str">
        <f t="shared" si="258"/>
        <v/>
      </c>
      <c r="EN392" s="91" t="str" cm="1">
        <f t="array" ref="EN392">IF(OR(SUM(ISTEXT(R392:T392)*1,ISNUMBER(W392:X392)*1)&gt;0,SUM(ISTEXT(Y392:AA392)*1,ISNUMBER(AD392:AE392)*1)&gt;0,SUM(ISTEXT(AF392:AH392)*1,ISNUMBER(AK392:AL392)*1)&gt;0,SUM(ISTEXT(AM392:AO392)*1,ISNUMBER(AR392:AS392)*1)&gt;0,SUM(ISTEXT(AT392:AV392)*1,ISNUMBER(AY392:AZ392)*1)&gt;0,SUM(ISTEXT(BA392:BC392)*1,ISNUMBER(BF392:BG392)*1)&gt;0,SUM(ISTEXT(BH392:BJ392)*1,ISNUMBER(BM392:BN392)*1)&gt;0,SUM(ISTEXT(BO392:BQ392)*1,ISNUMBER(BT392:BU392)*1)&gt;0,SUM(ISTEXT(BV392:BX392)*1,ISNUMBER(CA392:CB392)*1)&gt;0,SUM(ISTEXT(CC392:CE392)*1,ISNUMBER(CH392:CI392)*1)&gt;0,SUM(ISTEXT(CJ392:CL392)*1,ISNUMBER(CO392:CP392)*1)&gt;0,SUM(ISTEXT(CQ392:CS392)*1,ISNUMBER(CV392:CW392)*1)&gt;0),"!","")</f>
        <v/>
      </c>
      <c r="EO392" s="91" t="e">
        <f t="shared" ca="1" si="259"/>
        <v>#NAME?</v>
      </c>
      <c r="EP392" s="74" t="e">
        <f t="shared" ca="1" si="260"/>
        <v>#NAME?</v>
      </c>
    </row>
    <row r="393" spans="1:146" s="3" customFormat="1" x14ac:dyDescent="0.2">
      <c r="A393" s="528" t="e">
        <f ca="1">IF(AND(TRIM($B393&lt;&gt;""),$E393&lt;&gt;"",$EP393=""),MAX($A$318:A392)+1,"")</f>
        <v>#NAME?</v>
      </c>
      <c r="B393" s="312"/>
      <c r="C393" s="531" t="str">
        <f>IF(ISBLANK(D393)=FALSE,VLOOKUP(D393,Довідники!$B$2:$C$45,2,FALSE),"")</f>
        <v/>
      </c>
      <c r="D393" s="410"/>
      <c r="E393" s="313"/>
      <c r="F393" s="538" t="str">
        <f>_xlfn.CONCAT(IF($X393=Довідники!$E$4,$R$4&amp;",",""),IF($AE393=Довідники!$E$4,$Y$4&amp;",",""),IF($AL393=Довідники!$E$4,$AF$4&amp;",",""),IF($AS393=Довідники!$E$4,$AM$4&amp;",",""),IF($AZ393=Довідники!$E$4,$AT$4&amp;",",""),IF($BG393=Довідники!$E$4,$BA$4&amp;",",""),IF($BN393=Довідники!$E$4,$BH$4&amp;",",""),IF($BU393=Довідники!$E$4,$BO$4&amp;",",""),IF($CB393=Довідники!$E$4,$BV$4&amp;",",""),IF($CI393=Довідники!$E$4,$CC$4&amp;",",""),IF($CP393=Довідники!$E$4,$CJ$4&amp;",",""),IF($CW393=Довідники!$E$4,$CQ$4&amp;",",""),IF($DD393=Довідники!$E$4,$CX$4&amp;",",""),IF($DK393=Довідники!$E$4,$DE$4&amp;",",""))</f>
        <v/>
      </c>
      <c r="G393" s="538" t="str">
        <f>_xlfn.CONCAT(IF($X393=Довідники!$E$3,$R$4&amp;",",""),IF($X393=Довідники!$E$5,$R$4&amp;"*,",""),IF($AE393=Довідники!$E$3,$Y$4&amp;",",""),IF($AE393=Довідники!$E$5,$Y$4&amp;"*,",""),IF($AL393=Довідники!$E$3,$AF$4&amp;",",""),IF($AL393=Довідники!$E$5,$AF$4&amp;"*,",""),IF($AS393=Довідники!$E$3,$AM$4&amp;",",""),IF($AS393=Довідники!$E$5,$AM$4&amp;"*,",""),IF($AZ393=Довідники!$E$3,$AT$4&amp;",",""),IF($AZ393=Довідники!$E$5,$AT$4&amp;"*,",""),IF($BG393=Довідники!$E$3,$BA$4&amp;",",""),IF($BG393=Довідники!$E$5,$BA$4&amp;"*,",""),IF($BN393=Довідники!$E$3,$BH$4&amp;",",""),IF($BN393=Довідники!$E$5,$BH$4&amp;"*,",""),IF($BU393=Довідники!$E$3,$BO$4&amp;",",""),IF($BU393=Довідники!$E$5,$BO$4&amp;"*,",""),IF($CB393=Довідники!$E$3,$BV$4&amp;",",""),IF($CB393=Довідники!$E$5,$BV$4&amp;"*,",""),IF($CI393=Довідники!$E$3,$CC$4&amp;",",""),IF($CI393=Довідники!$E$5,$CC$4&amp;"*,",""),IF($CP393=Довідники!$E$3,$CJ$4&amp;",",""),IF($CP393=Довідники!$E$5,$CJ$4&amp;"*,",""),IF($CW393=Довідники!$E$3,$CQ$4&amp;",",""),IF($CW393=Довідники!$E$5,$CQ$4&amp;"*,",""),IF($DD393=Довідники!$E$3,$CX$4&amp;",",""),IF($DD393=Довідники!$E$5,$CX$4&amp;"*,",""),IF($DK393=Довідники!$E$3,$DE$4&amp;",",""),IF($DK393=Довідники!$E$5,$DE$4&amp;"*,",""))</f>
        <v/>
      </c>
      <c r="H393" s="538" t="str">
        <f>_xlfn.CONCAT(IF($W393=Довідники!$N$4,$R$4&amp;",",""),IF($AD393=Довідники!$N$4,$Y$4&amp;",",""),IF($AK393=Довідники!$N$4,$AF$4&amp;",",""),IF($AR393=Довідники!$N$4,$AM$4&amp;",",""),IF($AY393=Довідники!$N$4,$AT$4&amp;",",""),IF($BF393=Довідники!$N$4,$BA$4&amp;",",""),IF($BM393=Довідники!$N$4,$BH$4&amp;",",""),IF($BT393=Довідники!$N$4,$BO$4&amp;",",""),IF($CA393=Довідники!$N$4,$BV$4&amp;",",""),IF($CH393=Довідники!$N$4,$CC$4&amp;",",""),IF($CO393=Довідники!$N$4,$CJ$4&amp;",",""),IF($CV393=Довідники!$N$4,$CQ$4&amp;",",""),IF($DC393=Довідники!$N$4,$CX$4&amp;",",""),IF($DJ393=Довідники!$N$4,$DE$4&amp;",",""))</f>
        <v/>
      </c>
      <c r="I393" s="538" t="str">
        <f>_xlfn.CONCAT(IF($W393=Довідники!$N$3,$R$4&amp;",",""),IF($AD393=Довідники!$N$3,$Y$4&amp;",",""),IF($AK393=Довідники!$N$3,$AF$4&amp;",",""),IF($AR393=Довідники!$N$3,$AM$4&amp;",",""),IF($AY393=Довідники!$N$3,$AT$4&amp;",",""),IF($BF393=Довідники!$N$3,$BA$4&amp;",",""),IF($BM393=Довідники!$N$3,$BH$4&amp;",",""),IF($BT393=Довідники!$N$3,$BO$4&amp;",",""),IF($CA393=Довідники!$N$3,$BV$4&amp;",",""),IF($CH393=Довідники!$N$3,$CC$4&amp;",",""),IF($CO393=Довідники!$N$3,$CJ$4&amp;",",""),IF($CV393=Довідники!$N$3,$CQ$4&amp;",",""),IF($DC393=Довідники!$N$3,$CX$4&amp;",",""),IF($DJ393=Довідники!$N$3,$DE$4&amp;",",""))</f>
        <v/>
      </c>
      <c r="J393" s="538"/>
      <c r="K393" s="538"/>
      <c r="L393" s="538">
        <f t="shared" ref="L393:L417" ca="1" si="287">SUM(M393:O393)</f>
        <v>0</v>
      </c>
      <c r="M393" s="539">
        <f t="shared" ref="M393:M417" ca="1" si="288">IFERROR(SUM($R$6*R393,$Y$6*Y393,$AF$6*AF393,$AM$6*AM393,$AT$6*AT393,$BA$6*BA393,$BH$6*BH393,$BO$6*BO393,$BV$6*BV393,$CC$6*CC393,$CJ$6*CJ393,$CQ$6*CQ393,$CX$6*CX393,$DE$6*DE393),0)</f>
        <v>0</v>
      </c>
      <c r="N393" s="539">
        <f t="shared" ref="N393:N417" ca="1" si="289">IFERROR(SUM($R$6*S393,$Y$6*Z393,$AF$6*AG393,$AM$6*AN393,$AT$6*AU393,$BA$6*BB393,$BH$6*BI393,$BO$6*BP393,$BV$6*BW393,$CC$6*CD393,$CJ$6*CK393,$CQ$6*CR393,$CX$6*CY393,$DE$6*DF393),0)</f>
        <v>0</v>
      </c>
      <c r="O393" s="540">
        <f t="shared" ref="O393:O417" ca="1" si="290">IFERROR(SUM($R$6*T393,$Y$6*AA393,$AF$6*AH393,$AM$6*AO393,$AT$6*AV393,$BA$6*BC393,$BH$6*BJ393,$BO$6*BQ393,$BV$6*BX393,$CC$6*CE393,$CJ$6*CL393,$CQ$6*CS393,$CX$6*CZ393,$DE$6*DG393),0)</f>
        <v>0</v>
      </c>
      <c r="P393" s="541" t="str">
        <f t="shared" ref="P393:P417" si="291">IF(DM393&lt;&gt;0,L393/DM393,"")</f>
        <v/>
      </c>
      <c r="Q393" s="542" t="str">
        <f>IF(IF(TRIM(P393)="",FALSE,OR($P393&lt;Довідники!$J$8,$P393&gt;Довідники!$K$8)),"!","")</f>
        <v/>
      </c>
      <c r="R393" s="172"/>
      <c r="S393" s="169"/>
      <c r="T393" s="169"/>
      <c r="U393" s="549">
        <f t="shared" si="262"/>
        <v>0</v>
      </c>
      <c r="V393" s="539"/>
      <c r="W393" s="175"/>
      <c r="X393" s="176"/>
      <c r="Y393" s="172"/>
      <c r="Z393" s="169"/>
      <c r="AA393" s="169"/>
      <c r="AB393" s="549">
        <f t="shared" si="263"/>
        <v>0</v>
      </c>
      <c r="AC393" s="539"/>
      <c r="AD393" s="175"/>
      <c r="AE393" s="176"/>
      <c r="AF393" s="172"/>
      <c r="AG393" s="169"/>
      <c r="AH393" s="169"/>
      <c r="AI393" s="549">
        <f t="shared" si="264"/>
        <v>0</v>
      </c>
      <c r="AJ393" s="539"/>
      <c r="AK393" s="175"/>
      <c r="AL393" s="176"/>
      <c r="AM393" s="172"/>
      <c r="AN393" s="169"/>
      <c r="AO393" s="169"/>
      <c r="AP393" s="549">
        <f t="shared" si="265"/>
        <v>0</v>
      </c>
      <c r="AQ393" s="539"/>
      <c r="AR393" s="175"/>
      <c r="AS393" s="176"/>
      <c r="AT393" s="172"/>
      <c r="AU393" s="169"/>
      <c r="AV393" s="169"/>
      <c r="AW393" s="549">
        <f t="shared" si="266"/>
        <v>0</v>
      </c>
      <c r="AX393" s="539"/>
      <c r="AY393" s="175"/>
      <c r="AZ393" s="176"/>
      <c r="BA393" s="172"/>
      <c r="BB393" s="169"/>
      <c r="BC393" s="169"/>
      <c r="BD393" s="549">
        <f t="shared" si="267"/>
        <v>0</v>
      </c>
      <c r="BE393" s="539"/>
      <c r="BF393" s="175"/>
      <c r="BG393" s="176"/>
      <c r="BH393" s="172"/>
      <c r="BI393" s="169"/>
      <c r="BJ393" s="169"/>
      <c r="BK393" s="549">
        <f t="shared" si="268"/>
        <v>0</v>
      </c>
      <c r="BL393" s="539"/>
      <c r="BM393" s="175"/>
      <c r="BN393" s="176"/>
      <c r="BO393" s="172"/>
      <c r="BP393" s="169"/>
      <c r="BQ393" s="169"/>
      <c r="BR393" s="549">
        <f t="shared" si="269"/>
        <v>0</v>
      </c>
      <c r="BS393" s="539"/>
      <c r="BT393" s="175"/>
      <c r="BU393" s="176"/>
      <c r="BV393" s="172"/>
      <c r="BW393" s="169"/>
      <c r="BX393" s="169"/>
      <c r="BY393" s="549">
        <f t="shared" si="270"/>
        <v>0</v>
      </c>
      <c r="BZ393" s="539"/>
      <c r="CA393" s="175"/>
      <c r="CB393" s="176"/>
      <c r="CC393" s="172"/>
      <c r="CD393" s="169"/>
      <c r="CE393" s="169"/>
      <c r="CF393" s="549">
        <f t="shared" si="271"/>
        <v>0</v>
      </c>
      <c r="CG393" s="539"/>
      <c r="CH393" s="175"/>
      <c r="CI393" s="176"/>
      <c r="CJ393" s="172"/>
      <c r="CK393" s="169"/>
      <c r="CL393" s="169"/>
      <c r="CM393" s="549">
        <f t="shared" si="272"/>
        <v>0</v>
      </c>
      <c r="CN393" s="539"/>
      <c r="CO393" s="175"/>
      <c r="CP393" s="176"/>
      <c r="CQ393" s="172"/>
      <c r="CR393" s="169"/>
      <c r="CS393" s="169"/>
      <c r="CT393" s="549">
        <f t="shared" si="273"/>
        <v>0</v>
      </c>
      <c r="CU393" s="539"/>
      <c r="CV393" s="175"/>
      <c r="CW393" s="176"/>
      <c r="CX393" s="361"/>
      <c r="CY393" s="108"/>
      <c r="CZ393" s="108"/>
      <c r="DA393" s="549">
        <f t="shared" si="274"/>
        <v>0</v>
      </c>
      <c r="DB393" s="539"/>
      <c r="DC393" s="439"/>
      <c r="DD393" s="439"/>
      <c r="DE393" s="108"/>
      <c r="DF393" s="108"/>
      <c r="DG393" s="108"/>
      <c r="DH393" s="549">
        <f t="shared" si="275"/>
        <v>0</v>
      </c>
      <c r="DI393" s="539"/>
      <c r="DJ393" s="439"/>
      <c r="DK393" s="440"/>
      <c r="DL393" s="555">
        <f t="shared" ca="1" si="261"/>
        <v>0</v>
      </c>
      <c r="DM393" s="539">
        <f>DN393*Довідники!$H$2</f>
        <v>0</v>
      </c>
      <c r="DN393" s="549">
        <f t="shared" si="276"/>
        <v>0</v>
      </c>
      <c r="DO393" s="541" t="str">
        <f t="shared" si="277"/>
        <v xml:space="preserve"> </v>
      </c>
      <c r="DP393" s="556" t="str">
        <f>IF(OR(DO393&lt;Довідники!$J$3, DO393&gt;Довідники!$K$3), "!", "")</f>
        <v>!</v>
      </c>
      <c r="DQ393" s="557"/>
      <c r="DR393" s="558" t="str">
        <f t="shared" si="278"/>
        <v/>
      </c>
      <c r="DS393" s="528"/>
      <c r="DT393" s="555"/>
      <c r="DU393" s="539"/>
      <c r="DV393" s="539"/>
      <c r="DW393" s="540"/>
      <c r="DX393" s="557"/>
      <c r="DY393" s="568"/>
      <c r="DZ393" s="569"/>
      <c r="EA393" s="570"/>
      <c r="EB393" s="179"/>
      <c r="EC393" s="452"/>
      <c r="ED393" s="219" t="e">
        <f t="shared" ca="1" si="280"/>
        <v>#NAME?</v>
      </c>
      <c r="EE393" s="219" t="e">
        <f t="shared" ca="1" si="281"/>
        <v>#NAME?</v>
      </c>
      <c r="EF393" s="219" t="e">
        <f t="shared" ca="1" si="282"/>
        <v>#NAME?</v>
      </c>
      <c r="EG393" s="219" t="e">
        <f t="shared" ca="1" si="283"/>
        <v>#NAME?</v>
      </c>
      <c r="EH393" s="219" t="e">
        <f t="shared" ca="1" si="284"/>
        <v>#NAME?</v>
      </c>
      <c r="EI393" s="219" t="e">
        <f t="shared" ca="1" si="285"/>
        <v>#NAME?</v>
      </c>
      <c r="EJ393" s="219" t="e">
        <f t="shared" ca="1" si="286"/>
        <v>#NAME?</v>
      </c>
      <c r="EK393" s="74"/>
      <c r="EL393" s="91" t="str">
        <f t="shared" ca="1" si="279"/>
        <v/>
      </c>
      <c r="EM393" s="91" t="str">
        <f t="shared" ref="EM393:EM417" si="292">IF(OR(AND(U393=0,X393&lt;&gt;""),AND(AB393=0,AE393&lt;&gt;""),AND(AI393=0,AL393&lt;&gt;""),AND(AP393=0,AS393&lt;&gt;""),AND(AW393=0,AZ393&lt;&gt;""),AND(BD393=0,BG393&lt;&gt;""),AND(BK393=0,BN393&lt;&gt;""),AND(BR393=0,BU393&lt;&gt;""),AND(BY393=0,CB393&lt;&gt;""),AND(CF393=0,CI393&lt;&gt;""),AND(CM393=0,CP393&lt;&gt;""),AND(CT393=0,CW393&lt;&gt;"")),"!","")</f>
        <v/>
      </c>
      <c r="EN393" s="91" t="str" cm="1">
        <f t="array" ref="EN393">IF(OR(SUM(ISTEXT(R393:T393)*1,ISNUMBER(W393:X393)*1)&gt;0,SUM(ISTEXT(Y393:AA393)*1,ISNUMBER(AD393:AE393)*1)&gt;0,SUM(ISTEXT(AF393:AH393)*1,ISNUMBER(AK393:AL393)*1)&gt;0,SUM(ISTEXT(AM393:AO393)*1,ISNUMBER(AR393:AS393)*1)&gt;0,SUM(ISTEXT(AT393:AV393)*1,ISNUMBER(AY393:AZ393)*1)&gt;0,SUM(ISTEXT(BA393:BC393)*1,ISNUMBER(BF393:BG393)*1)&gt;0,SUM(ISTEXT(BH393:BJ393)*1,ISNUMBER(BM393:BN393)*1)&gt;0,SUM(ISTEXT(BO393:BQ393)*1,ISNUMBER(BT393:BU393)*1)&gt;0,SUM(ISTEXT(BV393:BX393)*1,ISNUMBER(CA393:CB393)*1)&gt;0,SUM(ISTEXT(CC393:CE393)*1,ISNUMBER(CH393:CI393)*1)&gt;0,SUM(ISTEXT(CJ393:CL393)*1,ISNUMBER(CO393:CP393)*1)&gt;0,SUM(ISTEXT(CQ393:CS393)*1,ISNUMBER(CV393:CW393)*1)&gt;0),"!","")</f>
        <v/>
      </c>
      <c r="EO393" s="91" t="e">
        <f t="shared" ref="EO393:EO417" ca="1" si="293">IF(OR(AND($R$6=0,OR(U393&gt;0,W393&lt;&gt;"",X393&lt;&gt;"")),AND($Y$6=0,OR(AB393&gt;0,AD393&lt;&gt;"",AE393&lt;&gt;"")),AND($AF$6=0,OR(AI393&gt;0,AK393&lt;&gt;"",AL393&lt;&gt;"")),AND($AM$6=0,OR(AP393&gt;0,AR393&lt;&gt;"",AS393&lt;&gt;"")),AND($AT$6=0,OR(AW393&gt;0,AY393&lt;&gt;"",AZ393&lt;&gt;"")),AND($BA$6=0,OR(BD393&gt;0,BF393&lt;&gt;"",BG393&lt;&gt;"")),AND($BH$6=0,OR(BK393&gt;0,BM393&lt;&gt;"",BN393&lt;&gt;"")),AND($BO$6=0,OR(BR393&gt;0,BT393&lt;&gt;"",BU393&lt;&gt;"")),AND($BV$6=0,OR(BY393&gt;0,CA393&lt;&gt;"",CB393&lt;&gt;"")),AND($CC$6=0,OR(CF393&gt;0,CH393&lt;&gt;"",CI393&lt;&gt;"")),AND($CJ$6=0,OR(CM393&gt;0,CO393&lt;&gt;"",CP393&lt;&gt;"")),AND($CQ$6=0,OR(CT393&gt;0,CV393&lt;&gt;"",CW393&lt;&gt;""))), "!", "")</f>
        <v>#NAME?</v>
      </c>
      <c r="EP393" s="74" t="e">
        <f t="shared" ca="1" si="260"/>
        <v>#NAME?</v>
      </c>
    </row>
    <row r="394" spans="1:146" s="3" customFormat="1" x14ac:dyDescent="0.2">
      <c r="A394" s="528" t="e">
        <f ca="1">IF(AND(TRIM($B394&lt;&gt;""),$E394&lt;&gt;"",$EP394=""),MAX($A$318:A393)+1,"")</f>
        <v>#NAME?</v>
      </c>
      <c r="B394" s="312"/>
      <c r="C394" s="531" t="str">
        <f>IF(ISBLANK(D394)=FALSE,VLOOKUP(D394,Довідники!$B$2:$C$45,2,FALSE),"")</f>
        <v/>
      </c>
      <c r="D394" s="410"/>
      <c r="E394" s="313"/>
      <c r="F394" s="538" t="str">
        <f>_xlfn.CONCAT(IF($X394=Довідники!$E$4,$R$4&amp;",",""),IF($AE394=Довідники!$E$4,$Y$4&amp;",",""),IF($AL394=Довідники!$E$4,$AF$4&amp;",",""),IF($AS394=Довідники!$E$4,$AM$4&amp;",",""),IF($AZ394=Довідники!$E$4,$AT$4&amp;",",""),IF($BG394=Довідники!$E$4,$BA$4&amp;",",""),IF($BN394=Довідники!$E$4,$BH$4&amp;",",""),IF($BU394=Довідники!$E$4,$BO$4&amp;",",""),IF($CB394=Довідники!$E$4,$BV$4&amp;",",""),IF($CI394=Довідники!$E$4,$CC$4&amp;",",""),IF($CP394=Довідники!$E$4,$CJ$4&amp;",",""),IF($CW394=Довідники!$E$4,$CQ$4&amp;",",""),IF($DD394=Довідники!$E$4,$CX$4&amp;",",""),IF($DK394=Довідники!$E$4,$DE$4&amp;",",""))</f>
        <v/>
      </c>
      <c r="G394" s="538" t="str">
        <f>_xlfn.CONCAT(IF($X394=Довідники!$E$3,$R$4&amp;",",""),IF($X394=Довідники!$E$5,$R$4&amp;"*,",""),IF($AE394=Довідники!$E$3,$Y$4&amp;",",""),IF($AE394=Довідники!$E$5,$Y$4&amp;"*,",""),IF($AL394=Довідники!$E$3,$AF$4&amp;",",""),IF($AL394=Довідники!$E$5,$AF$4&amp;"*,",""),IF($AS394=Довідники!$E$3,$AM$4&amp;",",""),IF($AS394=Довідники!$E$5,$AM$4&amp;"*,",""),IF($AZ394=Довідники!$E$3,$AT$4&amp;",",""),IF($AZ394=Довідники!$E$5,$AT$4&amp;"*,",""),IF($BG394=Довідники!$E$3,$BA$4&amp;",",""),IF($BG394=Довідники!$E$5,$BA$4&amp;"*,",""),IF($BN394=Довідники!$E$3,$BH$4&amp;",",""),IF($BN394=Довідники!$E$5,$BH$4&amp;"*,",""),IF($BU394=Довідники!$E$3,$BO$4&amp;",",""),IF($BU394=Довідники!$E$5,$BO$4&amp;"*,",""),IF($CB394=Довідники!$E$3,$BV$4&amp;",",""),IF($CB394=Довідники!$E$5,$BV$4&amp;"*,",""),IF($CI394=Довідники!$E$3,$CC$4&amp;",",""),IF($CI394=Довідники!$E$5,$CC$4&amp;"*,",""),IF($CP394=Довідники!$E$3,$CJ$4&amp;",",""),IF($CP394=Довідники!$E$5,$CJ$4&amp;"*,",""),IF($CW394=Довідники!$E$3,$CQ$4&amp;",",""),IF($CW394=Довідники!$E$5,$CQ$4&amp;"*,",""),IF($DD394=Довідники!$E$3,$CX$4&amp;",",""),IF($DD394=Довідники!$E$5,$CX$4&amp;"*,",""),IF($DK394=Довідники!$E$3,$DE$4&amp;",",""),IF($DK394=Довідники!$E$5,$DE$4&amp;"*,",""))</f>
        <v/>
      </c>
      <c r="H394" s="538" t="str">
        <f>_xlfn.CONCAT(IF($W394=Довідники!$N$4,$R$4&amp;",",""),IF($AD394=Довідники!$N$4,$Y$4&amp;",",""),IF($AK394=Довідники!$N$4,$AF$4&amp;",",""),IF($AR394=Довідники!$N$4,$AM$4&amp;",",""),IF($AY394=Довідники!$N$4,$AT$4&amp;",",""),IF($BF394=Довідники!$N$4,$BA$4&amp;",",""),IF($BM394=Довідники!$N$4,$BH$4&amp;",",""),IF($BT394=Довідники!$N$4,$BO$4&amp;",",""),IF($CA394=Довідники!$N$4,$BV$4&amp;",",""),IF($CH394=Довідники!$N$4,$CC$4&amp;",",""),IF($CO394=Довідники!$N$4,$CJ$4&amp;",",""),IF($CV394=Довідники!$N$4,$CQ$4&amp;",",""),IF($DC394=Довідники!$N$4,$CX$4&amp;",",""),IF($DJ394=Довідники!$N$4,$DE$4&amp;",",""))</f>
        <v/>
      </c>
      <c r="I394" s="538" t="str">
        <f>_xlfn.CONCAT(IF($W394=Довідники!$N$3,$R$4&amp;",",""),IF($AD394=Довідники!$N$3,$Y$4&amp;",",""),IF($AK394=Довідники!$N$3,$AF$4&amp;",",""),IF($AR394=Довідники!$N$3,$AM$4&amp;",",""),IF($AY394=Довідники!$N$3,$AT$4&amp;",",""),IF($BF394=Довідники!$N$3,$BA$4&amp;",",""),IF($BM394=Довідники!$N$3,$BH$4&amp;",",""),IF($BT394=Довідники!$N$3,$BO$4&amp;",",""),IF($CA394=Довідники!$N$3,$BV$4&amp;",",""),IF($CH394=Довідники!$N$3,$CC$4&amp;",",""),IF($CO394=Довідники!$N$3,$CJ$4&amp;",",""),IF($CV394=Довідники!$N$3,$CQ$4&amp;",",""),IF($DC394=Довідники!$N$3,$CX$4&amp;",",""),IF($DJ394=Довідники!$N$3,$DE$4&amp;",",""))</f>
        <v/>
      </c>
      <c r="J394" s="538"/>
      <c r="K394" s="538"/>
      <c r="L394" s="538">
        <f t="shared" ca="1" si="287"/>
        <v>0</v>
      </c>
      <c r="M394" s="539">
        <f t="shared" ca="1" si="288"/>
        <v>0</v>
      </c>
      <c r="N394" s="539">
        <f t="shared" ca="1" si="289"/>
        <v>0</v>
      </c>
      <c r="O394" s="540">
        <f t="shared" ca="1" si="290"/>
        <v>0</v>
      </c>
      <c r="P394" s="541" t="str">
        <f t="shared" si="291"/>
        <v/>
      </c>
      <c r="Q394" s="542" t="str">
        <f>IF(IF(TRIM(P394)="",FALSE,OR($P394&lt;Довідники!$J$8,$P394&gt;Довідники!$K$8)),"!","")</f>
        <v/>
      </c>
      <c r="R394" s="172"/>
      <c r="S394" s="169"/>
      <c r="T394" s="169"/>
      <c r="U394" s="549">
        <f t="shared" si="262"/>
        <v>0</v>
      </c>
      <c r="V394" s="539"/>
      <c r="W394" s="175"/>
      <c r="X394" s="176"/>
      <c r="Y394" s="172"/>
      <c r="Z394" s="169"/>
      <c r="AA394" s="169"/>
      <c r="AB394" s="549">
        <f t="shared" si="263"/>
        <v>0</v>
      </c>
      <c r="AC394" s="539"/>
      <c r="AD394" s="175"/>
      <c r="AE394" s="176"/>
      <c r="AF394" s="172"/>
      <c r="AG394" s="169"/>
      <c r="AH394" s="169"/>
      <c r="AI394" s="549">
        <f t="shared" si="264"/>
        <v>0</v>
      </c>
      <c r="AJ394" s="539"/>
      <c r="AK394" s="175"/>
      <c r="AL394" s="176"/>
      <c r="AM394" s="172"/>
      <c r="AN394" s="169"/>
      <c r="AO394" s="169"/>
      <c r="AP394" s="549">
        <f t="shared" si="265"/>
        <v>0</v>
      </c>
      <c r="AQ394" s="539"/>
      <c r="AR394" s="175"/>
      <c r="AS394" s="176"/>
      <c r="AT394" s="172"/>
      <c r="AU394" s="169"/>
      <c r="AV394" s="169"/>
      <c r="AW394" s="549">
        <f t="shared" si="266"/>
        <v>0</v>
      </c>
      <c r="AX394" s="539"/>
      <c r="AY394" s="175"/>
      <c r="AZ394" s="176"/>
      <c r="BA394" s="172"/>
      <c r="BB394" s="169"/>
      <c r="BC394" s="169"/>
      <c r="BD394" s="549">
        <f t="shared" si="267"/>
        <v>0</v>
      </c>
      <c r="BE394" s="539"/>
      <c r="BF394" s="175"/>
      <c r="BG394" s="176"/>
      <c r="BH394" s="172"/>
      <c r="BI394" s="169"/>
      <c r="BJ394" s="169"/>
      <c r="BK394" s="549">
        <f t="shared" si="268"/>
        <v>0</v>
      </c>
      <c r="BL394" s="539"/>
      <c r="BM394" s="175"/>
      <c r="BN394" s="176"/>
      <c r="BO394" s="172"/>
      <c r="BP394" s="169"/>
      <c r="BQ394" s="169"/>
      <c r="BR394" s="549">
        <f t="shared" si="269"/>
        <v>0</v>
      </c>
      <c r="BS394" s="539"/>
      <c r="BT394" s="175"/>
      <c r="BU394" s="176"/>
      <c r="BV394" s="172"/>
      <c r="BW394" s="169"/>
      <c r="BX394" s="169"/>
      <c r="BY394" s="549">
        <f t="shared" si="270"/>
        <v>0</v>
      </c>
      <c r="BZ394" s="539"/>
      <c r="CA394" s="175"/>
      <c r="CB394" s="176"/>
      <c r="CC394" s="172"/>
      <c r="CD394" s="169"/>
      <c r="CE394" s="169"/>
      <c r="CF394" s="549">
        <f t="shared" si="271"/>
        <v>0</v>
      </c>
      <c r="CG394" s="539"/>
      <c r="CH394" s="175"/>
      <c r="CI394" s="176"/>
      <c r="CJ394" s="172"/>
      <c r="CK394" s="169"/>
      <c r="CL394" s="169"/>
      <c r="CM394" s="549">
        <f t="shared" si="272"/>
        <v>0</v>
      </c>
      <c r="CN394" s="539"/>
      <c r="CO394" s="175"/>
      <c r="CP394" s="176"/>
      <c r="CQ394" s="172"/>
      <c r="CR394" s="169"/>
      <c r="CS394" s="169"/>
      <c r="CT394" s="549">
        <f t="shared" si="273"/>
        <v>0</v>
      </c>
      <c r="CU394" s="539"/>
      <c r="CV394" s="175"/>
      <c r="CW394" s="176"/>
      <c r="CX394" s="361"/>
      <c r="CY394" s="108"/>
      <c r="CZ394" s="108"/>
      <c r="DA394" s="549">
        <f t="shared" si="274"/>
        <v>0</v>
      </c>
      <c r="DB394" s="539"/>
      <c r="DC394" s="439"/>
      <c r="DD394" s="439"/>
      <c r="DE394" s="108"/>
      <c r="DF394" s="108"/>
      <c r="DG394" s="108"/>
      <c r="DH394" s="549">
        <f t="shared" si="275"/>
        <v>0</v>
      </c>
      <c r="DI394" s="539"/>
      <c r="DJ394" s="439"/>
      <c r="DK394" s="440"/>
      <c r="DL394" s="555">
        <f t="shared" ca="1" si="261"/>
        <v>0</v>
      </c>
      <c r="DM394" s="539">
        <f>DN394*Довідники!$H$2</f>
        <v>0</v>
      </c>
      <c r="DN394" s="549">
        <f t="shared" si="276"/>
        <v>0</v>
      </c>
      <c r="DO394" s="541" t="str">
        <f t="shared" si="277"/>
        <v xml:space="preserve"> </v>
      </c>
      <c r="DP394" s="556" t="str">
        <f>IF(OR(DO394&lt;Довідники!$J$3, DO394&gt;Довідники!$K$3), "!", "")</f>
        <v>!</v>
      </c>
      <c r="DQ394" s="557"/>
      <c r="DR394" s="558" t="str">
        <f t="shared" si="278"/>
        <v/>
      </c>
      <c r="DS394" s="528"/>
      <c r="DT394" s="555"/>
      <c r="DU394" s="539"/>
      <c r="DV394" s="539"/>
      <c r="DW394" s="540"/>
      <c r="DX394" s="557"/>
      <c r="DY394" s="568"/>
      <c r="DZ394" s="569"/>
      <c r="EA394" s="570"/>
      <c r="EB394" s="179"/>
      <c r="EC394" s="452"/>
      <c r="ED394" s="219" t="e">
        <f t="shared" ca="1" si="280"/>
        <v>#NAME?</v>
      </c>
      <c r="EE394" s="219" t="e">
        <f t="shared" ca="1" si="281"/>
        <v>#NAME?</v>
      </c>
      <c r="EF394" s="219" t="e">
        <f t="shared" ca="1" si="282"/>
        <v>#NAME?</v>
      </c>
      <c r="EG394" s="219" t="e">
        <f t="shared" ca="1" si="283"/>
        <v>#NAME?</v>
      </c>
      <c r="EH394" s="219" t="e">
        <f t="shared" ca="1" si="284"/>
        <v>#NAME?</v>
      </c>
      <c r="EI394" s="219" t="e">
        <f t="shared" ca="1" si="285"/>
        <v>#NAME?</v>
      </c>
      <c r="EJ394" s="219" t="e">
        <f t="shared" ca="1" si="286"/>
        <v>#NAME?</v>
      </c>
      <c r="EK394" s="74"/>
      <c r="EL394" s="91" t="str">
        <f t="shared" ca="1" si="279"/>
        <v/>
      </c>
      <c r="EM394" s="91" t="str">
        <f t="shared" si="292"/>
        <v/>
      </c>
      <c r="EN394" s="91" t="str" cm="1">
        <f t="array" ref="EN394">IF(OR(SUM(ISTEXT(R394:T394)*1,ISNUMBER(W394:X394)*1)&gt;0,SUM(ISTEXT(Y394:AA394)*1,ISNUMBER(AD394:AE394)*1)&gt;0,SUM(ISTEXT(AF394:AH394)*1,ISNUMBER(AK394:AL394)*1)&gt;0,SUM(ISTEXT(AM394:AO394)*1,ISNUMBER(AR394:AS394)*1)&gt;0,SUM(ISTEXT(AT394:AV394)*1,ISNUMBER(AY394:AZ394)*1)&gt;0,SUM(ISTEXT(BA394:BC394)*1,ISNUMBER(BF394:BG394)*1)&gt;0,SUM(ISTEXT(BH394:BJ394)*1,ISNUMBER(BM394:BN394)*1)&gt;0,SUM(ISTEXT(BO394:BQ394)*1,ISNUMBER(BT394:BU394)*1)&gt;0,SUM(ISTEXT(BV394:BX394)*1,ISNUMBER(CA394:CB394)*1)&gt;0,SUM(ISTEXT(CC394:CE394)*1,ISNUMBER(CH394:CI394)*1)&gt;0,SUM(ISTEXT(CJ394:CL394)*1,ISNUMBER(CO394:CP394)*1)&gt;0,SUM(ISTEXT(CQ394:CS394)*1,ISNUMBER(CV394:CW394)*1)&gt;0),"!","")</f>
        <v/>
      </c>
      <c r="EO394" s="91" t="e">
        <f t="shared" ca="1" si="293"/>
        <v>#NAME?</v>
      </c>
      <c r="EP394" s="74" t="e">
        <f t="shared" ca="1" si="260"/>
        <v>#NAME?</v>
      </c>
    </row>
    <row r="395" spans="1:146" s="3" customFormat="1" x14ac:dyDescent="0.2">
      <c r="A395" s="528" t="e">
        <f ca="1">IF(AND(TRIM($B395&lt;&gt;""),$E395&lt;&gt;"",$EP395=""),MAX($A$318:A394)+1,"")</f>
        <v>#NAME?</v>
      </c>
      <c r="B395" s="312"/>
      <c r="C395" s="531" t="str">
        <f>IF(ISBLANK(D395)=FALSE,VLOOKUP(D395,Довідники!$B$2:$C$45,2,FALSE),"")</f>
        <v/>
      </c>
      <c r="D395" s="410"/>
      <c r="E395" s="313"/>
      <c r="F395" s="538" t="str">
        <f>_xlfn.CONCAT(IF($X395=Довідники!$E$4,$R$4&amp;",",""),IF($AE395=Довідники!$E$4,$Y$4&amp;",",""),IF($AL395=Довідники!$E$4,$AF$4&amp;",",""),IF($AS395=Довідники!$E$4,$AM$4&amp;",",""),IF($AZ395=Довідники!$E$4,$AT$4&amp;",",""),IF($BG395=Довідники!$E$4,$BA$4&amp;",",""),IF($BN395=Довідники!$E$4,$BH$4&amp;",",""),IF($BU395=Довідники!$E$4,$BO$4&amp;",",""),IF($CB395=Довідники!$E$4,$BV$4&amp;",",""),IF($CI395=Довідники!$E$4,$CC$4&amp;",",""),IF($CP395=Довідники!$E$4,$CJ$4&amp;",",""),IF($CW395=Довідники!$E$4,$CQ$4&amp;",",""),IF($DD395=Довідники!$E$4,$CX$4&amp;",",""),IF($DK395=Довідники!$E$4,$DE$4&amp;",",""))</f>
        <v/>
      </c>
      <c r="G395" s="538" t="str">
        <f>_xlfn.CONCAT(IF($X395=Довідники!$E$3,$R$4&amp;",",""),IF($X395=Довідники!$E$5,$R$4&amp;"*,",""),IF($AE395=Довідники!$E$3,$Y$4&amp;",",""),IF($AE395=Довідники!$E$5,$Y$4&amp;"*,",""),IF($AL395=Довідники!$E$3,$AF$4&amp;",",""),IF($AL395=Довідники!$E$5,$AF$4&amp;"*,",""),IF($AS395=Довідники!$E$3,$AM$4&amp;",",""),IF($AS395=Довідники!$E$5,$AM$4&amp;"*,",""),IF($AZ395=Довідники!$E$3,$AT$4&amp;",",""),IF($AZ395=Довідники!$E$5,$AT$4&amp;"*,",""),IF($BG395=Довідники!$E$3,$BA$4&amp;",",""),IF($BG395=Довідники!$E$5,$BA$4&amp;"*,",""),IF($BN395=Довідники!$E$3,$BH$4&amp;",",""),IF($BN395=Довідники!$E$5,$BH$4&amp;"*,",""),IF($BU395=Довідники!$E$3,$BO$4&amp;",",""),IF($BU395=Довідники!$E$5,$BO$4&amp;"*,",""),IF($CB395=Довідники!$E$3,$BV$4&amp;",",""),IF($CB395=Довідники!$E$5,$BV$4&amp;"*,",""),IF($CI395=Довідники!$E$3,$CC$4&amp;",",""),IF($CI395=Довідники!$E$5,$CC$4&amp;"*,",""),IF($CP395=Довідники!$E$3,$CJ$4&amp;",",""),IF($CP395=Довідники!$E$5,$CJ$4&amp;"*,",""),IF($CW395=Довідники!$E$3,$CQ$4&amp;",",""),IF($CW395=Довідники!$E$5,$CQ$4&amp;"*,",""),IF($DD395=Довідники!$E$3,$CX$4&amp;",",""),IF($DD395=Довідники!$E$5,$CX$4&amp;"*,",""),IF($DK395=Довідники!$E$3,$DE$4&amp;",",""),IF($DK395=Довідники!$E$5,$DE$4&amp;"*,",""))</f>
        <v/>
      </c>
      <c r="H395" s="538" t="str">
        <f>_xlfn.CONCAT(IF($W395=Довідники!$N$4,$R$4&amp;",",""),IF($AD395=Довідники!$N$4,$Y$4&amp;",",""),IF($AK395=Довідники!$N$4,$AF$4&amp;",",""),IF($AR395=Довідники!$N$4,$AM$4&amp;",",""),IF($AY395=Довідники!$N$4,$AT$4&amp;",",""),IF($BF395=Довідники!$N$4,$BA$4&amp;",",""),IF($BM395=Довідники!$N$4,$BH$4&amp;",",""),IF($BT395=Довідники!$N$4,$BO$4&amp;",",""),IF($CA395=Довідники!$N$4,$BV$4&amp;",",""),IF($CH395=Довідники!$N$4,$CC$4&amp;",",""),IF($CO395=Довідники!$N$4,$CJ$4&amp;",",""),IF($CV395=Довідники!$N$4,$CQ$4&amp;",",""),IF($DC395=Довідники!$N$4,$CX$4&amp;",",""),IF($DJ395=Довідники!$N$4,$DE$4&amp;",",""))</f>
        <v/>
      </c>
      <c r="I395" s="538" t="str">
        <f>_xlfn.CONCAT(IF($W395=Довідники!$N$3,$R$4&amp;",",""),IF($AD395=Довідники!$N$3,$Y$4&amp;",",""),IF($AK395=Довідники!$N$3,$AF$4&amp;",",""),IF($AR395=Довідники!$N$3,$AM$4&amp;",",""),IF($AY395=Довідники!$N$3,$AT$4&amp;",",""),IF($BF395=Довідники!$N$3,$BA$4&amp;",",""),IF($BM395=Довідники!$N$3,$BH$4&amp;",",""),IF($BT395=Довідники!$N$3,$BO$4&amp;",",""),IF($CA395=Довідники!$N$3,$BV$4&amp;",",""),IF($CH395=Довідники!$N$3,$CC$4&amp;",",""),IF($CO395=Довідники!$N$3,$CJ$4&amp;",",""),IF($CV395=Довідники!$N$3,$CQ$4&amp;",",""),IF($DC395=Довідники!$N$3,$CX$4&amp;",",""),IF($DJ395=Довідники!$N$3,$DE$4&amp;",",""))</f>
        <v/>
      </c>
      <c r="J395" s="538"/>
      <c r="K395" s="538"/>
      <c r="L395" s="538">
        <f t="shared" ca="1" si="287"/>
        <v>0</v>
      </c>
      <c r="M395" s="539">
        <f t="shared" ca="1" si="288"/>
        <v>0</v>
      </c>
      <c r="N395" s="539">
        <f t="shared" ca="1" si="289"/>
        <v>0</v>
      </c>
      <c r="O395" s="540">
        <f t="shared" ca="1" si="290"/>
        <v>0</v>
      </c>
      <c r="P395" s="541" t="str">
        <f t="shared" si="291"/>
        <v/>
      </c>
      <c r="Q395" s="542" t="str">
        <f>IF(IF(TRIM(P395)="",FALSE,OR($P395&lt;Довідники!$J$8,$P395&gt;Довідники!$K$8)),"!","")</f>
        <v/>
      </c>
      <c r="R395" s="172"/>
      <c r="S395" s="169"/>
      <c r="T395" s="169"/>
      <c r="U395" s="549">
        <f t="shared" si="262"/>
        <v>0</v>
      </c>
      <c r="V395" s="539"/>
      <c r="W395" s="175"/>
      <c r="X395" s="176"/>
      <c r="Y395" s="172"/>
      <c r="Z395" s="169"/>
      <c r="AA395" s="169"/>
      <c r="AB395" s="549">
        <f t="shared" si="263"/>
        <v>0</v>
      </c>
      <c r="AC395" s="539"/>
      <c r="AD395" s="175"/>
      <c r="AE395" s="176"/>
      <c r="AF395" s="172"/>
      <c r="AG395" s="169"/>
      <c r="AH395" s="169"/>
      <c r="AI395" s="549">
        <f t="shared" si="264"/>
        <v>0</v>
      </c>
      <c r="AJ395" s="539"/>
      <c r="AK395" s="175"/>
      <c r="AL395" s="176"/>
      <c r="AM395" s="172"/>
      <c r="AN395" s="169"/>
      <c r="AO395" s="169"/>
      <c r="AP395" s="549">
        <f t="shared" si="265"/>
        <v>0</v>
      </c>
      <c r="AQ395" s="539"/>
      <c r="AR395" s="175"/>
      <c r="AS395" s="176"/>
      <c r="AT395" s="172"/>
      <c r="AU395" s="169"/>
      <c r="AV395" s="169"/>
      <c r="AW395" s="549">
        <f t="shared" si="266"/>
        <v>0</v>
      </c>
      <c r="AX395" s="539"/>
      <c r="AY395" s="175"/>
      <c r="AZ395" s="176"/>
      <c r="BA395" s="172"/>
      <c r="BB395" s="169"/>
      <c r="BC395" s="169"/>
      <c r="BD395" s="549">
        <f t="shared" si="267"/>
        <v>0</v>
      </c>
      <c r="BE395" s="539"/>
      <c r="BF395" s="175"/>
      <c r="BG395" s="176"/>
      <c r="BH395" s="172"/>
      <c r="BI395" s="169"/>
      <c r="BJ395" s="169"/>
      <c r="BK395" s="549">
        <f t="shared" si="268"/>
        <v>0</v>
      </c>
      <c r="BL395" s="539"/>
      <c r="BM395" s="175"/>
      <c r="BN395" s="176"/>
      <c r="BO395" s="172"/>
      <c r="BP395" s="169"/>
      <c r="BQ395" s="169"/>
      <c r="BR395" s="549">
        <f t="shared" si="269"/>
        <v>0</v>
      </c>
      <c r="BS395" s="539"/>
      <c r="BT395" s="175"/>
      <c r="BU395" s="176"/>
      <c r="BV395" s="172"/>
      <c r="BW395" s="169"/>
      <c r="BX395" s="169"/>
      <c r="BY395" s="549">
        <f t="shared" si="270"/>
        <v>0</v>
      </c>
      <c r="BZ395" s="539"/>
      <c r="CA395" s="175"/>
      <c r="CB395" s="176"/>
      <c r="CC395" s="172"/>
      <c r="CD395" s="169"/>
      <c r="CE395" s="169"/>
      <c r="CF395" s="549">
        <f t="shared" si="271"/>
        <v>0</v>
      </c>
      <c r="CG395" s="539"/>
      <c r="CH395" s="175"/>
      <c r="CI395" s="176"/>
      <c r="CJ395" s="172"/>
      <c r="CK395" s="169"/>
      <c r="CL395" s="169"/>
      <c r="CM395" s="549">
        <f t="shared" si="272"/>
        <v>0</v>
      </c>
      <c r="CN395" s="539"/>
      <c r="CO395" s="175"/>
      <c r="CP395" s="176"/>
      <c r="CQ395" s="172"/>
      <c r="CR395" s="169"/>
      <c r="CS395" s="169"/>
      <c r="CT395" s="549">
        <f t="shared" si="273"/>
        <v>0</v>
      </c>
      <c r="CU395" s="539"/>
      <c r="CV395" s="175"/>
      <c r="CW395" s="176"/>
      <c r="CX395" s="361"/>
      <c r="CY395" s="108"/>
      <c r="CZ395" s="108"/>
      <c r="DA395" s="549">
        <f t="shared" si="274"/>
        <v>0</v>
      </c>
      <c r="DB395" s="539"/>
      <c r="DC395" s="439"/>
      <c r="DD395" s="439"/>
      <c r="DE395" s="108"/>
      <c r="DF395" s="108"/>
      <c r="DG395" s="108"/>
      <c r="DH395" s="549">
        <f t="shared" si="275"/>
        <v>0</v>
      </c>
      <c r="DI395" s="539"/>
      <c r="DJ395" s="439"/>
      <c r="DK395" s="440"/>
      <c r="DL395" s="555">
        <f t="shared" ca="1" si="261"/>
        <v>0</v>
      </c>
      <c r="DM395" s="539">
        <f>DN395*Довідники!$H$2</f>
        <v>0</v>
      </c>
      <c r="DN395" s="549">
        <f t="shared" si="276"/>
        <v>0</v>
      </c>
      <c r="DO395" s="541" t="str">
        <f t="shared" si="277"/>
        <v xml:space="preserve"> </v>
      </c>
      <c r="DP395" s="556" t="str">
        <f>IF(OR(DO395&lt;Довідники!$J$3, DO395&gt;Довідники!$K$3), "!", "")</f>
        <v>!</v>
      </c>
      <c r="DQ395" s="557"/>
      <c r="DR395" s="558" t="str">
        <f t="shared" si="278"/>
        <v/>
      </c>
      <c r="DS395" s="528"/>
      <c r="DT395" s="555"/>
      <c r="DU395" s="539"/>
      <c r="DV395" s="539"/>
      <c r="DW395" s="540"/>
      <c r="DX395" s="557"/>
      <c r="DY395" s="568"/>
      <c r="DZ395" s="569"/>
      <c r="EA395" s="570"/>
      <c r="EB395" s="179"/>
      <c r="EC395" s="452"/>
      <c r="ED395" s="219" t="e">
        <f t="shared" ca="1" si="280"/>
        <v>#NAME?</v>
      </c>
      <c r="EE395" s="219" t="e">
        <f t="shared" ca="1" si="281"/>
        <v>#NAME?</v>
      </c>
      <c r="EF395" s="219" t="e">
        <f t="shared" ca="1" si="282"/>
        <v>#NAME?</v>
      </c>
      <c r="EG395" s="219" t="e">
        <f t="shared" ca="1" si="283"/>
        <v>#NAME?</v>
      </c>
      <c r="EH395" s="219" t="e">
        <f t="shared" ca="1" si="284"/>
        <v>#NAME?</v>
      </c>
      <c r="EI395" s="219" t="e">
        <f t="shared" ca="1" si="285"/>
        <v>#NAME?</v>
      </c>
      <c r="EJ395" s="219" t="e">
        <f t="shared" ca="1" si="286"/>
        <v>#NAME?</v>
      </c>
      <c r="EK395" s="74"/>
      <c r="EL395" s="91" t="str">
        <f t="shared" ca="1" si="279"/>
        <v/>
      </c>
      <c r="EM395" s="91" t="str">
        <f t="shared" si="292"/>
        <v/>
      </c>
      <c r="EN395" s="91" t="str" cm="1">
        <f t="array" ref="EN395">IF(OR(SUM(ISTEXT(R395:T395)*1,ISNUMBER(W395:X395)*1)&gt;0,SUM(ISTEXT(Y395:AA395)*1,ISNUMBER(AD395:AE395)*1)&gt;0,SUM(ISTEXT(AF395:AH395)*1,ISNUMBER(AK395:AL395)*1)&gt;0,SUM(ISTEXT(AM395:AO395)*1,ISNUMBER(AR395:AS395)*1)&gt;0,SUM(ISTEXT(AT395:AV395)*1,ISNUMBER(AY395:AZ395)*1)&gt;0,SUM(ISTEXT(BA395:BC395)*1,ISNUMBER(BF395:BG395)*1)&gt;0,SUM(ISTEXT(BH395:BJ395)*1,ISNUMBER(BM395:BN395)*1)&gt;0,SUM(ISTEXT(BO395:BQ395)*1,ISNUMBER(BT395:BU395)*1)&gt;0,SUM(ISTEXT(BV395:BX395)*1,ISNUMBER(CA395:CB395)*1)&gt;0,SUM(ISTEXT(CC395:CE395)*1,ISNUMBER(CH395:CI395)*1)&gt;0,SUM(ISTEXT(CJ395:CL395)*1,ISNUMBER(CO395:CP395)*1)&gt;0,SUM(ISTEXT(CQ395:CS395)*1,ISNUMBER(CV395:CW395)*1)&gt;0),"!","")</f>
        <v/>
      </c>
      <c r="EO395" s="91" t="e">
        <f t="shared" ca="1" si="293"/>
        <v>#NAME?</v>
      </c>
      <c r="EP395" s="74" t="e">
        <f t="shared" ref="EP395:EP439" ca="1" si="294">IF(OR($EL395&lt;&gt;"",$EM395&lt;&gt;"",$EN395&lt;&gt;"",$EO395&lt;&gt;""),ROW($A395)&amp;";","")</f>
        <v>#NAME?</v>
      </c>
    </row>
    <row r="396" spans="1:146" s="3" customFormat="1" x14ac:dyDescent="0.2">
      <c r="A396" s="528" t="e">
        <f ca="1">IF(AND(TRIM($B396&lt;&gt;""),$E396&lt;&gt;"",$EP396=""),MAX($A$318:A395)+1,"")</f>
        <v>#NAME?</v>
      </c>
      <c r="B396" s="312"/>
      <c r="C396" s="531" t="str">
        <f>IF(ISBLANK(D396)=FALSE,VLOOKUP(D396,Довідники!$B$2:$C$45,2,FALSE),"")</f>
        <v/>
      </c>
      <c r="D396" s="410"/>
      <c r="E396" s="313"/>
      <c r="F396" s="538" t="str">
        <f>_xlfn.CONCAT(IF($X396=Довідники!$E$4,$R$4&amp;",",""),IF($AE396=Довідники!$E$4,$Y$4&amp;",",""),IF($AL396=Довідники!$E$4,$AF$4&amp;",",""),IF($AS396=Довідники!$E$4,$AM$4&amp;",",""),IF($AZ396=Довідники!$E$4,$AT$4&amp;",",""),IF($BG396=Довідники!$E$4,$BA$4&amp;",",""),IF($BN396=Довідники!$E$4,$BH$4&amp;",",""),IF($BU396=Довідники!$E$4,$BO$4&amp;",",""),IF($CB396=Довідники!$E$4,$BV$4&amp;",",""),IF($CI396=Довідники!$E$4,$CC$4&amp;",",""),IF($CP396=Довідники!$E$4,$CJ$4&amp;",",""),IF($CW396=Довідники!$E$4,$CQ$4&amp;",",""),IF($DD396=Довідники!$E$4,$CX$4&amp;",",""),IF($DK396=Довідники!$E$4,$DE$4&amp;",",""))</f>
        <v/>
      </c>
      <c r="G396" s="538" t="str">
        <f>_xlfn.CONCAT(IF($X396=Довідники!$E$3,$R$4&amp;",",""),IF($X396=Довідники!$E$5,$R$4&amp;"*,",""),IF($AE396=Довідники!$E$3,$Y$4&amp;",",""),IF($AE396=Довідники!$E$5,$Y$4&amp;"*,",""),IF($AL396=Довідники!$E$3,$AF$4&amp;",",""),IF($AL396=Довідники!$E$5,$AF$4&amp;"*,",""),IF($AS396=Довідники!$E$3,$AM$4&amp;",",""),IF($AS396=Довідники!$E$5,$AM$4&amp;"*,",""),IF($AZ396=Довідники!$E$3,$AT$4&amp;",",""),IF($AZ396=Довідники!$E$5,$AT$4&amp;"*,",""),IF($BG396=Довідники!$E$3,$BA$4&amp;",",""),IF($BG396=Довідники!$E$5,$BA$4&amp;"*,",""),IF($BN396=Довідники!$E$3,$BH$4&amp;",",""),IF($BN396=Довідники!$E$5,$BH$4&amp;"*,",""),IF($BU396=Довідники!$E$3,$BO$4&amp;",",""),IF($BU396=Довідники!$E$5,$BO$4&amp;"*,",""),IF($CB396=Довідники!$E$3,$BV$4&amp;",",""),IF($CB396=Довідники!$E$5,$BV$4&amp;"*,",""),IF($CI396=Довідники!$E$3,$CC$4&amp;",",""),IF($CI396=Довідники!$E$5,$CC$4&amp;"*,",""),IF($CP396=Довідники!$E$3,$CJ$4&amp;",",""),IF($CP396=Довідники!$E$5,$CJ$4&amp;"*,",""),IF($CW396=Довідники!$E$3,$CQ$4&amp;",",""),IF($CW396=Довідники!$E$5,$CQ$4&amp;"*,",""),IF($DD396=Довідники!$E$3,$CX$4&amp;",",""),IF($DD396=Довідники!$E$5,$CX$4&amp;"*,",""),IF($DK396=Довідники!$E$3,$DE$4&amp;",",""),IF($DK396=Довідники!$E$5,$DE$4&amp;"*,",""))</f>
        <v/>
      </c>
      <c r="H396" s="538" t="str">
        <f>_xlfn.CONCAT(IF($W396=Довідники!$N$4,$R$4&amp;",",""),IF($AD396=Довідники!$N$4,$Y$4&amp;",",""),IF($AK396=Довідники!$N$4,$AF$4&amp;",",""),IF($AR396=Довідники!$N$4,$AM$4&amp;",",""),IF($AY396=Довідники!$N$4,$AT$4&amp;",",""),IF($BF396=Довідники!$N$4,$BA$4&amp;",",""),IF($BM396=Довідники!$N$4,$BH$4&amp;",",""),IF($BT396=Довідники!$N$4,$BO$4&amp;",",""),IF($CA396=Довідники!$N$4,$BV$4&amp;",",""),IF($CH396=Довідники!$N$4,$CC$4&amp;",",""),IF($CO396=Довідники!$N$4,$CJ$4&amp;",",""),IF($CV396=Довідники!$N$4,$CQ$4&amp;",",""),IF($DC396=Довідники!$N$4,$CX$4&amp;",",""),IF($DJ396=Довідники!$N$4,$DE$4&amp;",",""))</f>
        <v/>
      </c>
      <c r="I396" s="538" t="str">
        <f>_xlfn.CONCAT(IF($W396=Довідники!$N$3,$R$4&amp;",",""),IF($AD396=Довідники!$N$3,$Y$4&amp;",",""),IF($AK396=Довідники!$N$3,$AF$4&amp;",",""),IF($AR396=Довідники!$N$3,$AM$4&amp;",",""),IF($AY396=Довідники!$N$3,$AT$4&amp;",",""),IF($BF396=Довідники!$N$3,$BA$4&amp;",",""),IF($BM396=Довідники!$N$3,$BH$4&amp;",",""),IF($BT396=Довідники!$N$3,$BO$4&amp;",",""),IF($CA396=Довідники!$N$3,$BV$4&amp;",",""),IF($CH396=Довідники!$N$3,$CC$4&amp;",",""),IF($CO396=Довідники!$N$3,$CJ$4&amp;",",""),IF($CV396=Довідники!$N$3,$CQ$4&amp;",",""),IF($DC396=Довідники!$N$3,$CX$4&amp;",",""),IF($DJ396=Довідники!$N$3,$DE$4&amp;",",""))</f>
        <v/>
      </c>
      <c r="J396" s="538"/>
      <c r="K396" s="538"/>
      <c r="L396" s="538">
        <f t="shared" ca="1" si="287"/>
        <v>0</v>
      </c>
      <c r="M396" s="539">
        <f t="shared" ca="1" si="288"/>
        <v>0</v>
      </c>
      <c r="N396" s="539">
        <f t="shared" ca="1" si="289"/>
        <v>0</v>
      </c>
      <c r="O396" s="540">
        <f t="shared" ca="1" si="290"/>
        <v>0</v>
      </c>
      <c r="P396" s="541" t="str">
        <f t="shared" si="291"/>
        <v/>
      </c>
      <c r="Q396" s="542" t="str">
        <f>IF(IF(TRIM(P396)="",FALSE,OR($P396&lt;Довідники!$J$8,$P396&gt;Довідники!$K$8)),"!","")</f>
        <v/>
      </c>
      <c r="R396" s="172"/>
      <c r="S396" s="169"/>
      <c r="T396" s="169"/>
      <c r="U396" s="549">
        <f t="shared" si="262"/>
        <v>0</v>
      </c>
      <c r="V396" s="539"/>
      <c r="W396" s="175"/>
      <c r="X396" s="176"/>
      <c r="Y396" s="172"/>
      <c r="Z396" s="169"/>
      <c r="AA396" s="169"/>
      <c r="AB396" s="549">
        <f t="shared" si="263"/>
        <v>0</v>
      </c>
      <c r="AC396" s="539"/>
      <c r="AD396" s="175"/>
      <c r="AE396" s="176"/>
      <c r="AF396" s="172"/>
      <c r="AG396" s="169"/>
      <c r="AH396" s="169"/>
      <c r="AI396" s="549">
        <f t="shared" si="264"/>
        <v>0</v>
      </c>
      <c r="AJ396" s="539"/>
      <c r="AK396" s="175"/>
      <c r="AL396" s="176"/>
      <c r="AM396" s="172"/>
      <c r="AN396" s="169"/>
      <c r="AO396" s="169"/>
      <c r="AP396" s="549">
        <f t="shared" si="265"/>
        <v>0</v>
      </c>
      <c r="AQ396" s="539"/>
      <c r="AR396" s="175"/>
      <c r="AS396" s="176"/>
      <c r="AT396" s="172"/>
      <c r="AU396" s="169"/>
      <c r="AV396" s="169"/>
      <c r="AW396" s="549">
        <f t="shared" si="266"/>
        <v>0</v>
      </c>
      <c r="AX396" s="539"/>
      <c r="AY396" s="175"/>
      <c r="AZ396" s="176"/>
      <c r="BA396" s="172"/>
      <c r="BB396" s="169"/>
      <c r="BC396" s="169"/>
      <c r="BD396" s="549">
        <f t="shared" si="267"/>
        <v>0</v>
      </c>
      <c r="BE396" s="539"/>
      <c r="BF396" s="175"/>
      <c r="BG396" s="176"/>
      <c r="BH396" s="172"/>
      <c r="BI396" s="169"/>
      <c r="BJ396" s="169"/>
      <c r="BK396" s="549">
        <f t="shared" si="268"/>
        <v>0</v>
      </c>
      <c r="BL396" s="539"/>
      <c r="BM396" s="175"/>
      <c r="BN396" s="176"/>
      <c r="BO396" s="172"/>
      <c r="BP396" s="169"/>
      <c r="BQ396" s="169"/>
      <c r="BR396" s="549">
        <f t="shared" si="269"/>
        <v>0</v>
      </c>
      <c r="BS396" s="539"/>
      <c r="BT396" s="175"/>
      <c r="BU396" s="176"/>
      <c r="BV396" s="172"/>
      <c r="BW396" s="169"/>
      <c r="BX396" s="169"/>
      <c r="BY396" s="549">
        <f t="shared" si="270"/>
        <v>0</v>
      </c>
      <c r="BZ396" s="539"/>
      <c r="CA396" s="175"/>
      <c r="CB396" s="176"/>
      <c r="CC396" s="172"/>
      <c r="CD396" s="169"/>
      <c r="CE396" s="169"/>
      <c r="CF396" s="549">
        <f t="shared" si="271"/>
        <v>0</v>
      </c>
      <c r="CG396" s="539"/>
      <c r="CH396" s="175"/>
      <c r="CI396" s="176"/>
      <c r="CJ396" s="172"/>
      <c r="CK396" s="169"/>
      <c r="CL396" s="169"/>
      <c r="CM396" s="549">
        <f t="shared" si="272"/>
        <v>0</v>
      </c>
      <c r="CN396" s="539"/>
      <c r="CO396" s="175"/>
      <c r="CP396" s="176"/>
      <c r="CQ396" s="172"/>
      <c r="CR396" s="169"/>
      <c r="CS396" s="169"/>
      <c r="CT396" s="549">
        <f t="shared" si="273"/>
        <v>0</v>
      </c>
      <c r="CU396" s="539"/>
      <c r="CV396" s="175"/>
      <c r="CW396" s="176"/>
      <c r="CX396" s="361"/>
      <c r="CY396" s="108"/>
      <c r="CZ396" s="108"/>
      <c r="DA396" s="549">
        <f t="shared" si="274"/>
        <v>0</v>
      </c>
      <c r="DB396" s="539"/>
      <c r="DC396" s="439"/>
      <c r="DD396" s="439"/>
      <c r="DE396" s="108"/>
      <c r="DF396" s="108"/>
      <c r="DG396" s="108"/>
      <c r="DH396" s="549">
        <f t="shared" si="275"/>
        <v>0</v>
      </c>
      <c r="DI396" s="539"/>
      <c r="DJ396" s="439"/>
      <c r="DK396" s="440"/>
      <c r="DL396" s="555">
        <f t="shared" ca="1" si="261"/>
        <v>0</v>
      </c>
      <c r="DM396" s="539">
        <f>DN396*Довідники!$H$2</f>
        <v>0</v>
      </c>
      <c r="DN396" s="549">
        <f t="shared" si="276"/>
        <v>0</v>
      </c>
      <c r="DO396" s="541" t="str">
        <f t="shared" si="277"/>
        <v xml:space="preserve"> </v>
      </c>
      <c r="DP396" s="556" t="str">
        <f>IF(OR(DO396&lt;Довідники!$J$3, DO396&gt;Довідники!$K$3), "!", "")</f>
        <v>!</v>
      </c>
      <c r="DQ396" s="557"/>
      <c r="DR396" s="558" t="str">
        <f t="shared" si="278"/>
        <v/>
      </c>
      <c r="DS396" s="528"/>
      <c r="DT396" s="555"/>
      <c r="DU396" s="539"/>
      <c r="DV396" s="539"/>
      <c r="DW396" s="540"/>
      <c r="DX396" s="557"/>
      <c r="DY396" s="568"/>
      <c r="DZ396" s="569"/>
      <c r="EA396" s="570"/>
      <c r="EB396" s="179"/>
      <c r="EC396" s="452"/>
      <c r="ED396" s="219" t="e">
        <f t="shared" ca="1" si="280"/>
        <v>#NAME?</v>
      </c>
      <c r="EE396" s="219" t="e">
        <f t="shared" ca="1" si="281"/>
        <v>#NAME?</v>
      </c>
      <c r="EF396" s="219" t="e">
        <f t="shared" ca="1" si="282"/>
        <v>#NAME?</v>
      </c>
      <c r="EG396" s="219" t="e">
        <f t="shared" ca="1" si="283"/>
        <v>#NAME?</v>
      </c>
      <c r="EH396" s="219" t="e">
        <f t="shared" ca="1" si="284"/>
        <v>#NAME?</v>
      </c>
      <c r="EI396" s="219" t="e">
        <f t="shared" ca="1" si="285"/>
        <v>#NAME?</v>
      </c>
      <c r="EJ396" s="219" t="e">
        <f t="shared" ca="1" si="286"/>
        <v>#NAME?</v>
      </c>
      <c r="EK396" s="74"/>
      <c r="EL396" s="91" t="str">
        <f t="shared" ca="1" si="279"/>
        <v/>
      </c>
      <c r="EM396" s="91" t="str">
        <f t="shared" si="292"/>
        <v/>
      </c>
      <c r="EN396" s="91" t="str" cm="1">
        <f t="array" ref="EN396">IF(OR(SUM(ISTEXT(R396:T396)*1,ISNUMBER(W396:X396)*1)&gt;0,SUM(ISTEXT(Y396:AA396)*1,ISNUMBER(AD396:AE396)*1)&gt;0,SUM(ISTEXT(AF396:AH396)*1,ISNUMBER(AK396:AL396)*1)&gt;0,SUM(ISTEXT(AM396:AO396)*1,ISNUMBER(AR396:AS396)*1)&gt;0,SUM(ISTEXT(AT396:AV396)*1,ISNUMBER(AY396:AZ396)*1)&gt;0,SUM(ISTEXT(BA396:BC396)*1,ISNUMBER(BF396:BG396)*1)&gt;0,SUM(ISTEXT(BH396:BJ396)*1,ISNUMBER(BM396:BN396)*1)&gt;0,SUM(ISTEXT(BO396:BQ396)*1,ISNUMBER(BT396:BU396)*1)&gt;0,SUM(ISTEXT(BV396:BX396)*1,ISNUMBER(CA396:CB396)*1)&gt;0,SUM(ISTEXT(CC396:CE396)*1,ISNUMBER(CH396:CI396)*1)&gt;0,SUM(ISTEXT(CJ396:CL396)*1,ISNUMBER(CO396:CP396)*1)&gt;0,SUM(ISTEXT(CQ396:CS396)*1,ISNUMBER(CV396:CW396)*1)&gt;0),"!","")</f>
        <v/>
      </c>
      <c r="EO396" s="91" t="e">
        <f t="shared" ca="1" si="293"/>
        <v>#NAME?</v>
      </c>
      <c r="EP396" s="74" t="e">
        <f t="shared" ca="1" si="294"/>
        <v>#NAME?</v>
      </c>
    </row>
    <row r="397" spans="1:146" s="3" customFormat="1" x14ac:dyDescent="0.2">
      <c r="A397" s="528" t="e">
        <f ca="1">IF(AND(TRIM($B397&lt;&gt;""),$E397&lt;&gt;"",$EP397=""),MAX($A$318:A396)+1,"")</f>
        <v>#NAME?</v>
      </c>
      <c r="B397" s="312"/>
      <c r="C397" s="531" t="str">
        <f>IF(ISBLANK(D397)=FALSE,VLOOKUP(D397,Довідники!$B$2:$C$45,2,FALSE),"")</f>
        <v/>
      </c>
      <c r="D397" s="410"/>
      <c r="E397" s="313"/>
      <c r="F397" s="538" t="str">
        <f>_xlfn.CONCAT(IF($X397=Довідники!$E$4,$R$4&amp;",",""),IF($AE397=Довідники!$E$4,$Y$4&amp;",",""),IF($AL397=Довідники!$E$4,$AF$4&amp;",",""),IF($AS397=Довідники!$E$4,$AM$4&amp;",",""),IF($AZ397=Довідники!$E$4,$AT$4&amp;",",""),IF($BG397=Довідники!$E$4,$BA$4&amp;",",""),IF($BN397=Довідники!$E$4,$BH$4&amp;",",""),IF($BU397=Довідники!$E$4,$BO$4&amp;",",""),IF($CB397=Довідники!$E$4,$BV$4&amp;",",""),IF($CI397=Довідники!$E$4,$CC$4&amp;",",""),IF($CP397=Довідники!$E$4,$CJ$4&amp;",",""),IF($CW397=Довідники!$E$4,$CQ$4&amp;",",""),IF($DD397=Довідники!$E$4,$CX$4&amp;",",""),IF($DK397=Довідники!$E$4,$DE$4&amp;",",""))</f>
        <v/>
      </c>
      <c r="G397" s="538" t="str">
        <f>_xlfn.CONCAT(IF($X397=Довідники!$E$3,$R$4&amp;",",""),IF($X397=Довідники!$E$5,$R$4&amp;"*,",""),IF($AE397=Довідники!$E$3,$Y$4&amp;",",""),IF($AE397=Довідники!$E$5,$Y$4&amp;"*,",""),IF($AL397=Довідники!$E$3,$AF$4&amp;",",""),IF($AL397=Довідники!$E$5,$AF$4&amp;"*,",""),IF($AS397=Довідники!$E$3,$AM$4&amp;",",""),IF($AS397=Довідники!$E$5,$AM$4&amp;"*,",""),IF($AZ397=Довідники!$E$3,$AT$4&amp;",",""),IF($AZ397=Довідники!$E$5,$AT$4&amp;"*,",""),IF($BG397=Довідники!$E$3,$BA$4&amp;",",""),IF($BG397=Довідники!$E$5,$BA$4&amp;"*,",""),IF($BN397=Довідники!$E$3,$BH$4&amp;",",""),IF($BN397=Довідники!$E$5,$BH$4&amp;"*,",""),IF($BU397=Довідники!$E$3,$BO$4&amp;",",""),IF($BU397=Довідники!$E$5,$BO$4&amp;"*,",""),IF($CB397=Довідники!$E$3,$BV$4&amp;",",""),IF($CB397=Довідники!$E$5,$BV$4&amp;"*,",""),IF($CI397=Довідники!$E$3,$CC$4&amp;",",""),IF($CI397=Довідники!$E$5,$CC$4&amp;"*,",""),IF($CP397=Довідники!$E$3,$CJ$4&amp;",",""),IF($CP397=Довідники!$E$5,$CJ$4&amp;"*,",""),IF($CW397=Довідники!$E$3,$CQ$4&amp;",",""),IF($CW397=Довідники!$E$5,$CQ$4&amp;"*,",""),IF($DD397=Довідники!$E$3,$CX$4&amp;",",""),IF($DD397=Довідники!$E$5,$CX$4&amp;"*,",""),IF($DK397=Довідники!$E$3,$DE$4&amp;",",""),IF($DK397=Довідники!$E$5,$DE$4&amp;"*,",""))</f>
        <v/>
      </c>
      <c r="H397" s="538" t="str">
        <f>_xlfn.CONCAT(IF($W397=Довідники!$N$4,$R$4&amp;",",""),IF($AD397=Довідники!$N$4,$Y$4&amp;",",""),IF($AK397=Довідники!$N$4,$AF$4&amp;",",""),IF($AR397=Довідники!$N$4,$AM$4&amp;",",""),IF($AY397=Довідники!$N$4,$AT$4&amp;",",""),IF($BF397=Довідники!$N$4,$BA$4&amp;",",""),IF($BM397=Довідники!$N$4,$BH$4&amp;",",""),IF($BT397=Довідники!$N$4,$BO$4&amp;",",""),IF($CA397=Довідники!$N$4,$BV$4&amp;",",""),IF($CH397=Довідники!$N$4,$CC$4&amp;",",""),IF($CO397=Довідники!$N$4,$CJ$4&amp;",",""),IF($CV397=Довідники!$N$4,$CQ$4&amp;",",""),IF($DC397=Довідники!$N$4,$CX$4&amp;",",""),IF($DJ397=Довідники!$N$4,$DE$4&amp;",",""))</f>
        <v/>
      </c>
      <c r="I397" s="538" t="str">
        <f>_xlfn.CONCAT(IF($W397=Довідники!$N$3,$R$4&amp;",",""),IF($AD397=Довідники!$N$3,$Y$4&amp;",",""),IF($AK397=Довідники!$N$3,$AF$4&amp;",",""),IF($AR397=Довідники!$N$3,$AM$4&amp;",",""),IF($AY397=Довідники!$N$3,$AT$4&amp;",",""),IF($BF397=Довідники!$N$3,$BA$4&amp;",",""),IF($BM397=Довідники!$N$3,$BH$4&amp;",",""),IF($BT397=Довідники!$N$3,$BO$4&amp;",",""),IF($CA397=Довідники!$N$3,$BV$4&amp;",",""),IF($CH397=Довідники!$N$3,$CC$4&amp;",",""),IF($CO397=Довідники!$N$3,$CJ$4&amp;",",""),IF($CV397=Довідники!$N$3,$CQ$4&amp;",",""),IF($DC397=Довідники!$N$3,$CX$4&amp;",",""),IF($DJ397=Довідники!$N$3,$DE$4&amp;",",""))</f>
        <v/>
      </c>
      <c r="J397" s="538"/>
      <c r="K397" s="538"/>
      <c r="L397" s="538">
        <f t="shared" ca="1" si="287"/>
        <v>0</v>
      </c>
      <c r="M397" s="539">
        <f t="shared" ca="1" si="288"/>
        <v>0</v>
      </c>
      <c r="N397" s="539">
        <f t="shared" ca="1" si="289"/>
        <v>0</v>
      </c>
      <c r="O397" s="540">
        <f t="shared" ca="1" si="290"/>
        <v>0</v>
      </c>
      <c r="P397" s="541" t="str">
        <f t="shared" si="291"/>
        <v/>
      </c>
      <c r="Q397" s="542" t="str">
        <f>IF(IF(TRIM(P397)="",FALSE,OR($P397&lt;Довідники!$J$8,$P397&gt;Довідники!$K$8)),"!","")</f>
        <v/>
      </c>
      <c r="R397" s="172"/>
      <c r="S397" s="169"/>
      <c r="T397" s="169"/>
      <c r="U397" s="549">
        <f t="shared" si="262"/>
        <v>0</v>
      </c>
      <c r="V397" s="539"/>
      <c r="W397" s="175"/>
      <c r="X397" s="176"/>
      <c r="Y397" s="172"/>
      <c r="Z397" s="169"/>
      <c r="AA397" s="169"/>
      <c r="AB397" s="549">
        <f t="shared" si="263"/>
        <v>0</v>
      </c>
      <c r="AC397" s="539"/>
      <c r="AD397" s="175"/>
      <c r="AE397" s="176"/>
      <c r="AF397" s="172"/>
      <c r="AG397" s="169"/>
      <c r="AH397" s="169"/>
      <c r="AI397" s="549">
        <f t="shared" si="264"/>
        <v>0</v>
      </c>
      <c r="AJ397" s="539"/>
      <c r="AK397" s="175"/>
      <c r="AL397" s="176"/>
      <c r="AM397" s="172"/>
      <c r="AN397" s="169"/>
      <c r="AO397" s="169"/>
      <c r="AP397" s="549">
        <f t="shared" si="265"/>
        <v>0</v>
      </c>
      <c r="AQ397" s="539"/>
      <c r="AR397" s="175"/>
      <c r="AS397" s="176"/>
      <c r="AT397" s="172"/>
      <c r="AU397" s="169"/>
      <c r="AV397" s="169"/>
      <c r="AW397" s="549">
        <f t="shared" si="266"/>
        <v>0</v>
      </c>
      <c r="AX397" s="539"/>
      <c r="AY397" s="175"/>
      <c r="AZ397" s="176"/>
      <c r="BA397" s="172"/>
      <c r="BB397" s="169"/>
      <c r="BC397" s="169"/>
      <c r="BD397" s="549">
        <f t="shared" si="267"/>
        <v>0</v>
      </c>
      <c r="BE397" s="539"/>
      <c r="BF397" s="175"/>
      <c r="BG397" s="176"/>
      <c r="BH397" s="172"/>
      <c r="BI397" s="169"/>
      <c r="BJ397" s="169"/>
      <c r="BK397" s="549">
        <f t="shared" si="268"/>
        <v>0</v>
      </c>
      <c r="BL397" s="539"/>
      <c r="BM397" s="175"/>
      <c r="BN397" s="176"/>
      <c r="BO397" s="172"/>
      <c r="BP397" s="169"/>
      <c r="BQ397" s="169"/>
      <c r="BR397" s="549">
        <f t="shared" si="269"/>
        <v>0</v>
      </c>
      <c r="BS397" s="539"/>
      <c r="BT397" s="175"/>
      <c r="BU397" s="176"/>
      <c r="BV397" s="172"/>
      <c r="BW397" s="169"/>
      <c r="BX397" s="169"/>
      <c r="BY397" s="549">
        <f t="shared" si="270"/>
        <v>0</v>
      </c>
      <c r="BZ397" s="539"/>
      <c r="CA397" s="175"/>
      <c r="CB397" s="176"/>
      <c r="CC397" s="172"/>
      <c r="CD397" s="169"/>
      <c r="CE397" s="169"/>
      <c r="CF397" s="549">
        <f t="shared" si="271"/>
        <v>0</v>
      </c>
      <c r="CG397" s="539"/>
      <c r="CH397" s="175"/>
      <c r="CI397" s="176"/>
      <c r="CJ397" s="172"/>
      <c r="CK397" s="169"/>
      <c r="CL397" s="169"/>
      <c r="CM397" s="549">
        <f t="shared" si="272"/>
        <v>0</v>
      </c>
      <c r="CN397" s="539"/>
      <c r="CO397" s="175"/>
      <c r="CP397" s="176"/>
      <c r="CQ397" s="172"/>
      <c r="CR397" s="169"/>
      <c r="CS397" s="169"/>
      <c r="CT397" s="549">
        <f t="shared" si="273"/>
        <v>0</v>
      </c>
      <c r="CU397" s="539"/>
      <c r="CV397" s="175"/>
      <c r="CW397" s="176"/>
      <c r="CX397" s="361"/>
      <c r="CY397" s="108"/>
      <c r="CZ397" s="108"/>
      <c r="DA397" s="549">
        <f t="shared" si="274"/>
        <v>0</v>
      </c>
      <c r="DB397" s="539"/>
      <c r="DC397" s="439"/>
      <c r="DD397" s="439"/>
      <c r="DE397" s="108"/>
      <c r="DF397" s="108"/>
      <c r="DG397" s="108"/>
      <c r="DH397" s="549">
        <f t="shared" si="275"/>
        <v>0</v>
      </c>
      <c r="DI397" s="539"/>
      <c r="DJ397" s="439"/>
      <c r="DK397" s="440"/>
      <c r="DL397" s="555">
        <f t="shared" ca="1" si="261"/>
        <v>0</v>
      </c>
      <c r="DM397" s="539">
        <f>DN397*Довідники!$H$2</f>
        <v>0</v>
      </c>
      <c r="DN397" s="549">
        <f t="shared" si="276"/>
        <v>0</v>
      </c>
      <c r="DO397" s="541" t="str">
        <f t="shared" si="277"/>
        <v xml:space="preserve"> </v>
      </c>
      <c r="DP397" s="556" t="str">
        <f>IF(OR(DO397&lt;Довідники!$J$3, DO397&gt;Довідники!$K$3), "!", "")</f>
        <v>!</v>
      </c>
      <c r="DQ397" s="557"/>
      <c r="DR397" s="558" t="str">
        <f t="shared" si="278"/>
        <v/>
      </c>
      <c r="DS397" s="528"/>
      <c r="DT397" s="555"/>
      <c r="DU397" s="539"/>
      <c r="DV397" s="539"/>
      <c r="DW397" s="540"/>
      <c r="DX397" s="557"/>
      <c r="DY397" s="568"/>
      <c r="DZ397" s="569"/>
      <c r="EA397" s="570"/>
      <c r="EB397" s="179"/>
      <c r="EC397" s="452"/>
      <c r="ED397" s="219" t="e">
        <f t="shared" ca="1" si="280"/>
        <v>#NAME?</v>
      </c>
      <c r="EE397" s="219" t="e">
        <f t="shared" ca="1" si="281"/>
        <v>#NAME?</v>
      </c>
      <c r="EF397" s="219" t="e">
        <f t="shared" ca="1" si="282"/>
        <v>#NAME?</v>
      </c>
      <c r="EG397" s="219" t="e">
        <f t="shared" ca="1" si="283"/>
        <v>#NAME?</v>
      </c>
      <c r="EH397" s="219" t="e">
        <f t="shared" ca="1" si="284"/>
        <v>#NAME?</v>
      </c>
      <c r="EI397" s="219" t="e">
        <f t="shared" ca="1" si="285"/>
        <v>#NAME?</v>
      </c>
      <c r="EJ397" s="219" t="e">
        <f t="shared" ca="1" si="286"/>
        <v>#NAME?</v>
      </c>
      <c r="EK397" s="74"/>
      <c r="EL397" s="91" t="str">
        <f t="shared" ca="1" si="279"/>
        <v/>
      </c>
      <c r="EM397" s="91" t="str">
        <f t="shared" si="292"/>
        <v/>
      </c>
      <c r="EN397" s="91" t="str" cm="1">
        <f t="array" ref="EN397">IF(OR(SUM(ISTEXT(R397:T397)*1,ISNUMBER(W397:X397)*1)&gt;0,SUM(ISTEXT(Y397:AA397)*1,ISNUMBER(AD397:AE397)*1)&gt;0,SUM(ISTEXT(AF397:AH397)*1,ISNUMBER(AK397:AL397)*1)&gt;0,SUM(ISTEXT(AM397:AO397)*1,ISNUMBER(AR397:AS397)*1)&gt;0,SUM(ISTEXT(AT397:AV397)*1,ISNUMBER(AY397:AZ397)*1)&gt;0,SUM(ISTEXT(BA397:BC397)*1,ISNUMBER(BF397:BG397)*1)&gt;0,SUM(ISTEXT(BH397:BJ397)*1,ISNUMBER(BM397:BN397)*1)&gt;0,SUM(ISTEXT(BO397:BQ397)*1,ISNUMBER(BT397:BU397)*1)&gt;0,SUM(ISTEXT(BV397:BX397)*1,ISNUMBER(CA397:CB397)*1)&gt;0,SUM(ISTEXT(CC397:CE397)*1,ISNUMBER(CH397:CI397)*1)&gt;0,SUM(ISTEXT(CJ397:CL397)*1,ISNUMBER(CO397:CP397)*1)&gt;0,SUM(ISTEXT(CQ397:CS397)*1,ISNUMBER(CV397:CW397)*1)&gt;0),"!","")</f>
        <v/>
      </c>
      <c r="EO397" s="91" t="e">
        <f t="shared" ca="1" si="293"/>
        <v>#NAME?</v>
      </c>
      <c r="EP397" s="74" t="e">
        <f t="shared" ca="1" si="294"/>
        <v>#NAME?</v>
      </c>
    </row>
    <row r="398" spans="1:146" s="3" customFormat="1" x14ac:dyDescent="0.2">
      <c r="A398" s="528" t="e">
        <f ca="1">IF(AND(TRIM($B398&lt;&gt;""),$E398&lt;&gt;"",$EP398=""),MAX($A$318:A397)+1,"")</f>
        <v>#NAME?</v>
      </c>
      <c r="B398" s="312"/>
      <c r="C398" s="531" t="str">
        <f>IF(ISBLANK(D398)=FALSE,VLOOKUP(D398,Довідники!$B$2:$C$45,2,FALSE),"")</f>
        <v/>
      </c>
      <c r="D398" s="410"/>
      <c r="E398" s="313"/>
      <c r="F398" s="538" t="str">
        <f>_xlfn.CONCAT(IF($X398=Довідники!$E$4,$R$4&amp;",",""),IF($AE398=Довідники!$E$4,$Y$4&amp;",",""),IF($AL398=Довідники!$E$4,$AF$4&amp;",",""),IF($AS398=Довідники!$E$4,$AM$4&amp;",",""),IF($AZ398=Довідники!$E$4,$AT$4&amp;",",""),IF($BG398=Довідники!$E$4,$BA$4&amp;",",""),IF($BN398=Довідники!$E$4,$BH$4&amp;",",""),IF($BU398=Довідники!$E$4,$BO$4&amp;",",""),IF($CB398=Довідники!$E$4,$BV$4&amp;",",""),IF($CI398=Довідники!$E$4,$CC$4&amp;",",""),IF($CP398=Довідники!$E$4,$CJ$4&amp;",",""),IF($CW398=Довідники!$E$4,$CQ$4&amp;",",""),IF($DD398=Довідники!$E$4,$CX$4&amp;",",""),IF($DK398=Довідники!$E$4,$DE$4&amp;",",""))</f>
        <v/>
      </c>
      <c r="G398" s="538" t="str">
        <f>_xlfn.CONCAT(IF($X398=Довідники!$E$3,$R$4&amp;",",""),IF($X398=Довідники!$E$5,$R$4&amp;"*,",""),IF($AE398=Довідники!$E$3,$Y$4&amp;",",""),IF($AE398=Довідники!$E$5,$Y$4&amp;"*,",""),IF($AL398=Довідники!$E$3,$AF$4&amp;",",""),IF($AL398=Довідники!$E$5,$AF$4&amp;"*,",""),IF($AS398=Довідники!$E$3,$AM$4&amp;",",""),IF($AS398=Довідники!$E$5,$AM$4&amp;"*,",""),IF($AZ398=Довідники!$E$3,$AT$4&amp;",",""),IF($AZ398=Довідники!$E$5,$AT$4&amp;"*,",""),IF($BG398=Довідники!$E$3,$BA$4&amp;",",""),IF($BG398=Довідники!$E$5,$BA$4&amp;"*,",""),IF($BN398=Довідники!$E$3,$BH$4&amp;",",""),IF($BN398=Довідники!$E$5,$BH$4&amp;"*,",""),IF($BU398=Довідники!$E$3,$BO$4&amp;",",""),IF($BU398=Довідники!$E$5,$BO$4&amp;"*,",""),IF($CB398=Довідники!$E$3,$BV$4&amp;",",""),IF($CB398=Довідники!$E$5,$BV$4&amp;"*,",""),IF($CI398=Довідники!$E$3,$CC$4&amp;",",""),IF($CI398=Довідники!$E$5,$CC$4&amp;"*,",""),IF($CP398=Довідники!$E$3,$CJ$4&amp;",",""),IF($CP398=Довідники!$E$5,$CJ$4&amp;"*,",""),IF($CW398=Довідники!$E$3,$CQ$4&amp;",",""),IF($CW398=Довідники!$E$5,$CQ$4&amp;"*,",""),IF($DD398=Довідники!$E$3,$CX$4&amp;",",""),IF($DD398=Довідники!$E$5,$CX$4&amp;"*,",""),IF($DK398=Довідники!$E$3,$DE$4&amp;",",""),IF($DK398=Довідники!$E$5,$DE$4&amp;"*,",""))</f>
        <v/>
      </c>
      <c r="H398" s="538" t="str">
        <f>_xlfn.CONCAT(IF($W398=Довідники!$N$4,$R$4&amp;",",""),IF($AD398=Довідники!$N$4,$Y$4&amp;",",""),IF($AK398=Довідники!$N$4,$AF$4&amp;",",""),IF($AR398=Довідники!$N$4,$AM$4&amp;",",""),IF($AY398=Довідники!$N$4,$AT$4&amp;",",""),IF($BF398=Довідники!$N$4,$BA$4&amp;",",""),IF($BM398=Довідники!$N$4,$BH$4&amp;",",""),IF($BT398=Довідники!$N$4,$BO$4&amp;",",""),IF($CA398=Довідники!$N$4,$BV$4&amp;",",""),IF($CH398=Довідники!$N$4,$CC$4&amp;",",""),IF($CO398=Довідники!$N$4,$CJ$4&amp;",",""),IF($CV398=Довідники!$N$4,$CQ$4&amp;",",""),IF($DC398=Довідники!$N$4,$CX$4&amp;",",""),IF($DJ398=Довідники!$N$4,$DE$4&amp;",",""))</f>
        <v/>
      </c>
      <c r="I398" s="538" t="str">
        <f>_xlfn.CONCAT(IF($W398=Довідники!$N$3,$R$4&amp;",",""),IF($AD398=Довідники!$N$3,$Y$4&amp;",",""),IF($AK398=Довідники!$N$3,$AF$4&amp;",",""),IF($AR398=Довідники!$N$3,$AM$4&amp;",",""),IF($AY398=Довідники!$N$3,$AT$4&amp;",",""),IF($BF398=Довідники!$N$3,$BA$4&amp;",",""),IF($BM398=Довідники!$N$3,$BH$4&amp;",",""),IF($BT398=Довідники!$N$3,$BO$4&amp;",",""),IF($CA398=Довідники!$N$3,$BV$4&amp;",",""),IF($CH398=Довідники!$N$3,$CC$4&amp;",",""),IF($CO398=Довідники!$N$3,$CJ$4&amp;",",""),IF($CV398=Довідники!$N$3,$CQ$4&amp;",",""),IF($DC398=Довідники!$N$3,$CX$4&amp;",",""),IF($DJ398=Довідники!$N$3,$DE$4&amp;",",""))</f>
        <v/>
      </c>
      <c r="J398" s="538"/>
      <c r="K398" s="538"/>
      <c r="L398" s="538">
        <f t="shared" ca="1" si="287"/>
        <v>0</v>
      </c>
      <c r="M398" s="539">
        <f t="shared" ca="1" si="288"/>
        <v>0</v>
      </c>
      <c r="N398" s="539">
        <f t="shared" ca="1" si="289"/>
        <v>0</v>
      </c>
      <c r="O398" s="540">
        <f t="shared" ca="1" si="290"/>
        <v>0</v>
      </c>
      <c r="P398" s="541" t="str">
        <f t="shared" si="291"/>
        <v/>
      </c>
      <c r="Q398" s="542" t="str">
        <f>IF(IF(TRIM(P398)="",FALSE,OR($P398&lt;Довідники!$J$8,$P398&gt;Довідники!$K$8)),"!","")</f>
        <v/>
      </c>
      <c r="R398" s="172"/>
      <c r="S398" s="169"/>
      <c r="T398" s="169"/>
      <c r="U398" s="549">
        <f t="shared" si="262"/>
        <v>0</v>
      </c>
      <c r="V398" s="539"/>
      <c r="W398" s="175"/>
      <c r="X398" s="176"/>
      <c r="Y398" s="172"/>
      <c r="Z398" s="169"/>
      <c r="AA398" s="169"/>
      <c r="AB398" s="549">
        <f t="shared" si="263"/>
        <v>0</v>
      </c>
      <c r="AC398" s="539"/>
      <c r="AD398" s="175"/>
      <c r="AE398" s="176"/>
      <c r="AF398" s="172"/>
      <c r="AG398" s="169"/>
      <c r="AH398" s="169"/>
      <c r="AI398" s="549">
        <f t="shared" si="264"/>
        <v>0</v>
      </c>
      <c r="AJ398" s="539"/>
      <c r="AK398" s="175"/>
      <c r="AL398" s="176"/>
      <c r="AM398" s="172"/>
      <c r="AN398" s="169"/>
      <c r="AO398" s="169"/>
      <c r="AP398" s="549">
        <f t="shared" si="265"/>
        <v>0</v>
      </c>
      <c r="AQ398" s="539"/>
      <c r="AR398" s="175"/>
      <c r="AS398" s="176"/>
      <c r="AT398" s="172"/>
      <c r="AU398" s="169"/>
      <c r="AV398" s="169"/>
      <c r="AW398" s="549">
        <f t="shared" si="266"/>
        <v>0</v>
      </c>
      <c r="AX398" s="539"/>
      <c r="AY398" s="175"/>
      <c r="AZ398" s="176"/>
      <c r="BA398" s="172"/>
      <c r="BB398" s="169"/>
      <c r="BC398" s="169"/>
      <c r="BD398" s="549">
        <f t="shared" si="267"/>
        <v>0</v>
      </c>
      <c r="BE398" s="539"/>
      <c r="BF398" s="175"/>
      <c r="BG398" s="176"/>
      <c r="BH398" s="172"/>
      <c r="BI398" s="169"/>
      <c r="BJ398" s="169"/>
      <c r="BK398" s="549">
        <f t="shared" si="268"/>
        <v>0</v>
      </c>
      <c r="BL398" s="539"/>
      <c r="BM398" s="175"/>
      <c r="BN398" s="176"/>
      <c r="BO398" s="172"/>
      <c r="BP398" s="169"/>
      <c r="BQ398" s="169"/>
      <c r="BR398" s="549">
        <f t="shared" si="269"/>
        <v>0</v>
      </c>
      <c r="BS398" s="539"/>
      <c r="BT398" s="175"/>
      <c r="BU398" s="176"/>
      <c r="BV398" s="172"/>
      <c r="BW398" s="169"/>
      <c r="BX398" s="169"/>
      <c r="BY398" s="549">
        <f t="shared" si="270"/>
        <v>0</v>
      </c>
      <c r="BZ398" s="539"/>
      <c r="CA398" s="175"/>
      <c r="CB398" s="176"/>
      <c r="CC398" s="172"/>
      <c r="CD398" s="169"/>
      <c r="CE398" s="169"/>
      <c r="CF398" s="549">
        <f t="shared" si="271"/>
        <v>0</v>
      </c>
      <c r="CG398" s="539"/>
      <c r="CH398" s="175"/>
      <c r="CI398" s="176"/>
      <c r="CJ398" s="172"/>
      <c r="CK398" s="169"/>
      <c r="CL398" s="169"/>
      <c r="CM398" s="549">
        <f t="shared" si="272"/>
        <v>0</v>
      </c>
      <c r="CN398" s="539"/>
      <c r="CO398" s="175"/>
      <c r="CP398" s="176"/>
      <c r="CQ398" s="172"/>
      <c r="CR398" s="169"/>
      <c r="CS398" s="169"/>
      <c r="CT398" s="549">
        <f t="shared" si="273"/>
        <v>0</v>
      </c>
      <c r="CU398" s="539"/>
      <c r="CV398" s="175"/>
      <c r="CW398" s="176"/>
      <c r="CX398" s="361"/>
      <c r="CY398" s="108"/>
      <c r="CZ398" s="108"/>
      <c r="DA398" s="549">
        <f t="shared" si="274"/>
        <v>0</v>
      </c>
      <c r="DB398" s="539"/>
      <c r="DC398" s="439"/>
      <c r="DD398" s="439"/>
      <c r="DE398" s="108"/>
      <c r="DF398" s="108"/>
      <c r="DG398" s="108"/>
      <c r="DH398" s="549">
        <f t="shared" si="275"/>
        <v>0</v>
      </c>
      <c r="DI398" s="539"/>
      <c r="DJ398" s="439"/>
      <c r="DK398" s="440"/>
      <c r="DL398" s="555">
        <f t="shared" ca="1" si="261"/>
        <v>0</v>
      </c>
      <c r="DM398" s="539">
        <f>DN398*Довідники!$H$2</f>
        <v>0</v>
      </c>
      <c r="DN398" s="549">
        <f t="shared" si="276"/>
        <v>0</v>
      </c>
      <c r="DO398" s="541" t="str">
        <f t="shared" si="277"/>
        <v xml:space="preserve"> </v>
      </c>
      <c r="DP398" s="556" t="str">
        <f>IF(OR(DO398&lt;Довідники!$J$3, DO398&gt;Довідники!$K$3), "!", "")</f>
        <v>!</v>
      </c>
      <c r="DQ398" s="557"/>
      <c r="DR398" s="558" t="str">
        <f t="shared" si="278"/>
        <v/>
      </c>
      <c r="DS398" s="528"/>
      <c r="DT398" s="555"/>
      <c r="DU398" s="539"/>
      <c r="DV398" s="539"/>
      <c r="DW398" s="540"/>
      <c r="DX398" s="557"/>
      <c r="DY398" s="568"/>
      <c r="DZ398" s="569"/>
      <c r="EA398" s="570"/>
      <c r="EB398" s="179"/>
      <c r="EC398" s="452"/>
      <c r="ED398" s="219" t="e">
        <f t="shared" ca="1" si="280"/>
        <v>#NAME?</v>
      </c>
      <c r="EE398" s="219" t="e">
        <f t="shared" ca="1" si="281"/>
        <v>#NAME?</v>
      </c>
      <c r="EF398" s="219" t="e">
        <f t="shared" ca="1" si="282"/>
        <v>#NAME?</v>
      </c>
      <c r="EG398" s="219" t="e">
        <f t="shared" ca="1" si="283"/>
        <v>#NAME?</v>
      </c>
      <c r="EH398" s="219" t="e">
        <f t="shared" ca="1" si="284"/>
        <v>#NAME?</v>
      </c>
      <c r="EI398" s="219" t="e">
        <f t="shared" ca="1" si="285"/>
        <v>#NAME?</v>
      </c>
      <c r="EJ398" s="219" t="e">
        <f t="shared" ca="1" si="286"/>
        <v>#NAME?</v>
      </c>
      <c r="EK398" s="74"/>
      <c r="EL398" s="91" t="str">
        <f t="shared" ca="1" si="279"/>
        <v/>
      </c>
      <c r="EM398" s="91" t="str">
        <f t="shared" si="292"/>
        <v/>
      </c>
      <c r="EN398" s="91" t="str" cm="1">
        <f t="array" ref="EN398">IF(OR(SUM(ISTEXT(R398:T398)*1,ISNUMBER(W398:X398)*1)&gt;0,SUM(ISTEXT(Y398:AA398)*1,ISNUMBER(AD398:AE398)*1)&gt;0,SUM(ISTEXT(AF398:AH398)*1,ISNUMBER(AK398:AL398)*1)&gt;0,SUM(ISTEXT(AM398:AO398)*1,ISNUMBER(AR398:AS398)*1)&gt;0,SUM(ISTEXT(AT398:AV398)*1,ISNUMBER(AY398:AZ398)*1)&gt;0,SUM(ISTEXT(BA398:BC398)*1,ISNUMBER(BF398:BG398)*1)&gt;0,SUM(ISTEXT(BH398:BJ398)*1,ISNUMBER(BM398:BN398)*1)&gt;0,SUM(ISTEXT(BO398:BQ398)*1,ISNUMBER(BT398:BU398)*1)&gt;0,SUM(ISTEXT(BV398:BX398)*1,ISNUMBER(CA398:CB398)*1)&gt;0,SUM(ISTEXT(CC398:CE398)*1,ISNUMBER(CH398:CI398)*1)&gt;0,SUM(ISTEXT(CJ398:CL398)*1,ISNUMBER(CO398:CP398)*1)&gt;0,SUM(ISTEXT(CQ398:CS398)*1,ISNUMBER(CV398:CW398)*1)&gt;0),"!","")</f>
        <v/>
      </c>
      <c r="EO398" s="91" t="e">
        <f t="shared" ca="1" si="293"/>
        <v>#NAME?</v>
      </c>
      <c r="EP398" s="74" t="e">
        <f t="shared" ca="1" si="294"/>
        <v>#NAME?</v>
      </c>
    </row>
    <row r="399" spans="1:146" s="3" customFormat="1" x14ac:dyDescent="0.2">
      <c r="A399" s="528" t="e">
        <f ca="1">IF(AND(TRIM($B399&lt;&gt;""),$E399&lt;&gt;"",$EP399=""),MAX($A$318:A398)+1,"")</f>
        <v>#NAME?</v>
      </c>
      <c r="B399" s="312"/>
      <c r="C399" s="531" t="str">
        <f>IF(ISBLANK(D399)=FALSE,VLOOKUP(D399,Довідники!$B$2:$C$45,2,FALSE),"")</f>
        <v/>
      </c>
      <c r="D399" s="410"/>
      <c r="E399" s="313"/>
      <c r="F399" s="538" t="str">
        <f>_xlfn.CONCAT(IF($X399=Довідники!$E$4,$R$4&amp;",",""),IF($AE399=Довідники!$E$4,$Y$4&amp;",",""),IF($AL399=Довідники!$E$4,$AF$4&amp;",",""),IF($AS399=Довідники!$E$4,$AM$4&amp;",",""),IF($AZ399=Довідники!$E$4,$AT$4&amp;",",""),IF($BG399=Довідники!$E$4,$BA$4&amp;",",""),IF($BN399=Довідники!$E$4,$BH$4&amp;",",""),IF($BU399=Довідники!$E$4,$BO$4&amp;",",""),IF($CB399=Довідники!$E$4,$BV$4&amp;",",""),IF($CI399=Довідники!$E$4,$CC$4&amp;",",""),IF($CP399=Довідники!$E$4,$CJ$4&amp;",",""),IF($CW399=Довідники!$E$4,$CQ$4&amp;",",""),IF($DD399=Довідники!$E$4,$CX$4&amp;",",""),IF($DK399=Довідники!$E$4,$DE$4&amp;",",""))</f>
        <v/>
      </c>
      <c r="G399" s="538" t="str">
        <f>_xlfn.CONCAT(IF($X399=Довідники!$E$3,$R$4&amp;",",""),IF($X399=Довідники!$E$5,$R$4&amp;"*,",""),IF($AE399=Довідники!$E$3,$Y$4&amp;",",""),IF($AE399=Довідники!$E$5,$Y$4&amp;"*,",""),IF($AL399=Довідники!$E$3,$AF$4&amp;",",""),IF($AL399=Довідники!$E$5,$AF$4&amp;"*,",""),IF($AS399=Довідники!$E$3,$AM$4&amp;",",""),IF($AS399=Довідники!$E$5,$AM$4&amp;"*,",""),IF($AZ399=Довідники!$E$3,$AT$4&amp;",",""),IF($AZ399=Довідники!$E$5,$AT$4&amp;"*,",""),IF($BG399=Довідники!$E$3,$BA$4&amp;",",""),IF($BG399=Довідники!$E$5,$BA$4&amp;"*,",""),IF($BN399=Довідники!$E$3,$BH$4&amp;",",""),IF($BN399=Довідники!$E$5,$BH$4&amp;"*,",""),IF($BU399=Довідники!$E$3,$BO$4&amp;",",""),IF($BU399=Довідники!$E$5,$BO$4&amp;"*,",""),IF($CB399=Довідники!$E$3,$BV$4&amp;",",""),IF($CB399=Довідники!$E$5,$BV$4&amp;"*,",""),IF($CI399=Довідники!$E$3,$CC$4&amp;",",""),IF($CI399=Довідники!$E$5,$CC$4&amp;"*,",""),IF($CP399=Довідники!$E$3,$CJ$4&amp;",",""),IF($CP399=Довідники!$E$5,$CJ$4&amp;"*,",""),IF($CW399=Довідники!$E$3,$CQ$4&amp;",",""),IF($CW399=Довідники!$E$5,$CQ$4&amp;"*,",""),IF($DD399=Довідники!$E$3,$CX$4&amp;",",""),IF($DD399=Довідники!$E$5,$CX$4&amp;"*,",""),IF($DK399=Довідники!$E$3,$DE$4&amp;",",""),IF($DK399=Довідники!$E$5,$DE$4&amp;"*,",""))</f>
        <v/>
      </c>
      <c r="H399" s="538" t="str">
        <f>_xlfn.CONCAT(IF($W399=Довідники!$N$4,$R$4&amp;",",""),IF($AD399=Довідники!$N$4,$Y$4&amp;",",""),IF($AK399=Довідники!$N$4,$AF$4&amp;",",""),IF($AR399=Довідники!$N$4,$AM$4&amp;",",""),IF($AY399=Довідники!$N$4,$AT$4&amp;",",""),IF($BF399=Довідники!$N$4,$BA$4&amp;",",""),IF($BM399=Довідники!$N$4,$BH$4&amp;",",""),IF($BT399=Довідники!$N$4,$BO$4&amp;",",""),IF($CA399=Довідники!$N$4,$BV$4&amp;",",""),IF($CH399=Довідники!$N$4,$CC$4&amp;",",""),IF($CO399=Довідники!$N$4,$CJ$4&amp;",",""),IF($CV399=Довідники!$N$4,$CQ$4&amp;",",""),IF($DC399=Довідники!$N$4,$CX$4&amp;",",""),IF($DJ399=Довідники!$N$4,$DE$4&amp;",",""))</f>
        <v/>
      </c>
      <c r="I399" s="538" t="str">
        <f>_xlfn.CONCAT(IF($W399=Довідники!$N$3,$R$4&amp;",",""),IF($AD399=Довідники!$N$3,$Y$4&amp;",",""),IF($AK399=Довідники!$N$3,$AF$4&amp;",",""),IF($AR399=Довідники!$N$3,$AM$4&amp;",",""),IF($AY399=Довідники!$N$3,$AT$4&amp;",",""),IF($BF399=Довідники!$N$3,$BA$4&amp;",",""),IF($BM399=Довідники!$N$3,$BH$4&amp;",",""),IF($BT399=Довідники!$N$3,$BO$4&amp;",",""),IF($CA399=Довідники!$N$3,$BV$4&amp;",",""),IF($CH399=Довідники!$N$3,$CC$4&amp;",",""),IF($CO399=Довідники!$N$3,$CJ$4&amp;",",""),IF($CV399=Довідники!$N$3,$CQ$4&amp;",",""),IF($DC399=Довідники!$N$3,$CX$4&amp;",",""),IF($DJ399=Довідники!$N$3,$DE$4&amp;",",""))</f>
        <v/>
      </c>
      <c r="J399" s="538"/>
      <c r="K399" s="538"/>
      <c r="L399" s="538">
        <f t="shared" ca="1" si="287"/>
        <v>0</v>
      </c>
      <c r="M399" s="539">
        <f t="shared" ca="1" si="288"/>
        <v>0</v>
      </c>
      <c r="N399" s="539">
        <f t="shared" ca="1" si="289"/>
        <v>0</v>
      </c>
      <c r="O399" s="540">
        <f t="shared" ca="1" si="290"/>
        <v>0</v>
      </c>
      <c r="P399" s="541" t="str">
        <f t="shared" si="291"/>
        <v/>
      </c>
      <c r="Q399" s="542" t="str">
        <f>IF(IF(TRIM(P399)="",FALSE,OR($P399&lt;Довідники!$J$8,$P399&gt;Довідники!$K$8)),"!","")</f>
        <v/>
      </c>
      <c r="R399" s="172"/>
      <c r="S399" s="169"/>
      <c r="T399" s="169"/>
      <c r="U399" s="549">
        <f t="shared" si="262"/>
        <v>0</v>
      </c>
      <c r="V399" s="539"/>
      <c r="W399" s="175"/>
      <c r="X399" s="176"/>
      <c r="Y399" s="172"/>
      <c r="Z399" s="169"/>
      <c r="AA399" s="169"/>
      <c r="AB399" s="549">
        <f t="shared" si="263"/>
        <v>0</v>
      </c>
      <c r="AC399" s="539"/>
      <c r="AD399" s="175"/>
      <c r="AE399" s="176"/>
      <c r="AF399" s="172"/>
      <c r="AG399" s="169"/>
      <c r="AH399" s="169"/>
      <c r="AI399" s="549">
        <f t="shared" si="264"/>
        <v>0</v>
      </c>
      <c r="AJ399" s="539"/>
      <c r="AK399" s="175"/>
      <c r="AL399" s="176"/>
      <c r="AM399" s="172"/>
      <c r="AN399" s="169"/>
      <c r="AO399" s="169"/>
      <c r="AP399" s="549">
        <f t="shared" si="265"/>
        <v>0</v>
      </c>
      <c r="AQ399" s="539"/>
      <c r="AR399" s="175"/>
      <c r="AS399" s="176"/>
      <c r="AT399" s="172"/>
      <c r="AU399" s="169"/>
      <c r="AV399" s="169"/>
      <c r="AW399" s="549">
        <f t="shared" si="266"/>
        <v>0</v>
      </c>
      <c r="AX399" s="539"/>
      <c r="AY399" s="175"/>
      <c r="AZ399" s="176"/>
      <c r="BA399" s="172"/>
      <c r="BB399" s="169"/>
      <c r="BC399" s="169"/>
      <c r="BD399" s="549">
        <f t="shared" si="267"/>
        <v>0</v>
      </c>
      <c r="BE399" s="539"/>
      <c r="BF399" s="175"/>
      <c r="BG399" s="176"/>
      <c r="BH399" s="172"/>
      <c r="BI399" s="169"/>
      <c r="BJ399" s="169"/>
      <c r="BK399" s="549">
        <f t="shared" si="268"/>
        <v>0</v>
      </c>
      <c r="BL399" s="539"/>
      <c r="BM399" s="175"/>
      <c r="BN399" s="176"/>
      <c r="BO399" s="172"/>
      <c r="BP399" s="169"/>
      <c r="BQ399" s="169"/>
      <c r="BR399" s="549">
        <f t="shared" si="269"/>
        <v>0</v>
      </c>
      <c r="BS399" s="539"/>
      <c r="BT399" s="175"/>
      <c r="BU399" s="176"/>
      <c r="BV399" s="172"/>
      <c r="BW399" s="169"/>
      <c r="BX399" s="169"/>
      <c r="BY399" s="549">
        <f t="shared" si="270"/>
        <v>0</v>
      </c>
      <c r="BZ399" s="539"/>
      <c r="CA399" s="175"/>
      <c r="CB399" s="176"/>
      <c r="CC399" s="172"/>
      <c r="CD399" s="169"/>
      <c r="CE399" s="169"/>
      <c r="CF399" s="549">
        <f t="shared" si="271"/>
        <v>0</v>
      </c>
      <c r="CG399" s="539"/>
      <c r="CH399" s="175"/>
      <c r="CI399" s="176"/>
      <c r="CJ399" s="172"/>
      <c r="CK399" s="169"/>
      <c r="CL399" s="169"/>
      <c r="CM399" s="549">
        <f t="shared" si="272"/>
        <v>0</v>
      </c>
      <c r="CN399" s="539"/>
      <c r="CO399" s="175"/>
      <c r="CP399" s="176"/>
      <c r="CQ399" s="172"/>
      <c r="CR399" s="169"/>
      <c r="CS399" s="169"/>
      <c r="CT399" s="549">
        <f t="shared" si="273"/>
        <v>0</v>
      </c>
      <c r="CU399" s="539"/>
      <c r="CV399" s="175"/>
      <c r="CW399" s="176"/>
      <c r="CX399" s="361"/>
      <c r="CY399" s="108"/>
      <c r="CZ399" s="108"/>
      <c r="DA399" s="549">
        <f t="shared" si="274"/>
        <v>0</v>
      </c>
      <c r="DB399" s="539"/>
      <c r="DC399" s="439"/>
      <c r="DD399" s="439"/>
      <c r="DE399" s="108"/>
      <c r="DF399" s="108"/>
      <c r="DG399" s="108"/>
      <c r="DH399" s="549">
        <f t="shared" si="275"/>
        <v>0</v>
      </c>
      <c r="DI399" s="539"/>
      <c r="DJ399" s="439"/>
      <c r="DK399" s="440"/>
      <c r="DL399" s="555">
        <f t="shared" ca="1" si="261"/>
        <v>0</v>
      </c>
      <c r="DM399" s="539">
        <f>DN399*Довідники!$H$2</f>
        <v>0</v>
      </c>
      <c r="DN399" s="549">
        <f t="shared" si="276"/>
        <v>0</v>
      </c>
      <c r="DO399" s="541" t="str">
        <f t="shared" si="277"/>
        <v xml:space="preserve"> </v>
      </c>
      <c r="DP399" s="556" t="str">
        <f>IF(OR(DO399&lt;Довідники!$J$3, DO399&gt;Довідники!$K$3), "!", "")</f>
        <v>!</v>
      </c>
      <c r="DQ399" s="557"/>
      <c r="DR399" s="558" t="str">
        <f t="shared" si="278"/>
        <v/>
      </c>
      <c r="DS399" s="528"/>
      <c r="DT399" s="555"/>
      <c r="DU399" s="539"/>
      <c r="DV399" s="539"/>
      <c r="DW399" s="540"/>
      <c r="DX399" s="557"/>
      <c r="DY399" s="568"/>
      <c r="DZ399" s="569"/>
      <c r="EA399" s="570"/>
      <c r="EB399" s="179"/>
      <c r="EC399" s="452"/>
      <c r="ED399" s="219" t="e">
        <f t="shared" ca="1" si="280"/>
        <v>#NAME?</v>
      </c>
      <c r="EE399" s="219" t="e">
        <f t="shared" ca="1" si="281"/>
        <v>#NAME?</v>
      </c>
      <c r="EF399" s="219" t="e">
        <f t="shared" ca="1" si="282"/>
        <v>#NAME?</v>
      </c>
      <c r="EG399" s="219" t="e">
        <f t="shared" ca="1" si="283"/>
        <v>#NAME?</v>
      </c>
      <c r="EH399" s="219" t="e">
        <f t="shared" ca="1" si="284"/>
        <v>#NAME?</v>
      </c>
      <c r="EI399" s="219" t="e">
        <f t="shared" ca="1" si="285"/>
        <v>#NAME?</v>
      </c>
      <c r="EJ399" s="219" t="e">
        <f t="shared" ca="1" si="286"/>
        <v>#NAME?</v>
      </c>
      <c r="EK399" s="74"/>
      <c r="EL399" s="91" t="str">
        <f t="shared" ca="1" si="279"/>
        <v/>
      </c>
      <c r="EM399" s="91" t="str">
        <f t="shared" si="292"/>
        <v/>
      </c>
      <c r="EN399" s="91" t="str" cm="1">
        <f t="array" ref="EN399">IF(OR(SUM(ISTEXT(R399:T399)*1,ISNUMBER(W399:X399)*1)&gt;0,SUM(ISTEXT(Y399:AA399)*1,ISNUMBER(AD399:AE399)*1)&gt;0,SUM(ISTEXT(AF399:AH399)*1,ISNUMBER(AK399:AL399)*1)&gt;0,SUM(ISTEXT(AM399:AO399)*1,ISNUMBER(AR399:AS399)*1)&gt;0,SUM(ISTEXT(AT399:AV399)*1,ISNUMBER(AY399:AZ399)*1)&gt;0,SUM(ISTEXT(BA399:BC399)*1,ISNUMBER(BF399:BG399)*1)&gt;0,SUM(ISTEXT(BH399:BJ399)*1,ISNUMBER(BM399:BN399)*1)&gt;0,SUM(ISTEXT(BO399:BQ399)*1,ISNUMBER(BT399:BU399)*1)&gt;0,SUM(ISTEXT(BV399:BX399)*1,ISNUMBER(CA399:CB399)*1)&gt;0,SUM(ISTEXT(CC399:CE399)*1,ISNUMBER(CH399:CI399)*1)&gt;0,SUM(ISTEXT(CJ399:CL399)*1,ISNUMBER(CO399:CP399)*1)&gt;0,SUM(ISTEXT(CQ399:CS399)*1,ISNUMBER(CV399:CW399)*1)&gt;0),"!","")</f>
        <v/>
      </c>
      <c r="EO399" s="91" t="e">
        <f t="shared" ca="1" si="293"/>
        <v>#NAME?</v>
      </c>
      <c r="EP399" s="74" t="e">
        <f t="shared" ca="1" si="294"/>
        <v>#NAME?</v>
      </c>
    </row>
    <row r="400" spans="1:146" s="3" customFormat="1" x14ac:dyDescent="0.2">
      <c r="A400" s="528" t="e">
        <f ca="1">IF(AND(TRIM($B400&lt;&gt;""),$E400&lt;&gt;"",$EP400=""),MAX($A$318:A399)+1,"")</f>
        <v>#NAME?</v>
      </c>
      <c r="B400" s="312"/>
      <c r="C400" s="531" t="str">
        <f>IF(ISBLANK(D400)=FALSE,VLOOKUP(D400,Довідники!$B$2:$C$45,2,FALSE),"")</f>
        <v/>
      </c>
      <c r="D400" s="410"/>
      <c r="E400" s="313"/>
      <c r="F400" s="538" t="str">
        <f>_xlfn.CONCAT(IF($X400=Довідники!$E$4,$R$4&amp;",",""),IF($AE400=Довідники!$E$4,$Y$4&amp;",",""),IF($AL400=Довідники!$E$4,$AF$4&amp;",",""),IF($AS400=Довідники!$E$4,$AM$4&amp;",",""),IF($AZ400=Довідники!$E$4,$AT$4&amp;",",""),IF($BG400=Довідники!$E$4,$BA$4&amp;",",""),IF($BN400=Довідники!$E$4,$BH$4&amp;",",""),IF($BU400=Довідники!$E$4,$BO$4&amp;",",""),IF($CB400=Довідники!$E$4,$BV$4&amp;",",""),IF($CI400=Довідники!$E$4,$CC$4&amp;",",""),IF($CP400=Довідники!$E$4,$CJ$4&amp;",",""),IF($CW400=Довідники!$E$4,$CQ$4&amp;",",""),IF($DD400=Довідники!$E$4,$CX$4&amp;",",""),IF($DK400=Довідники!$E$4,$DE$4&amp;",",""))</f>
        <v/>
      </c>
      <c r="G400" s="538" t="str">
        <f>_xlfn.CONCAT(IF($X400=Довідники!$E$3,$R$4&amp;",",""),IF($X400=Довідники!$E$5,$R$4&amp;"*,",""),IF($AE400=Довідники!$E$3,$Y$4&amp;",",""),IF($AE400=Довідники!$E$5,$Y$4&amp;"*,",""),IF($AL400=Довідники!$E$3,$AF$4&amp;",",""),IF($AL400=Довідники!$E$5,$AF$4&amp;"*,",""),IF($AS400=Довідники!$E$3,$AM$4&amp;",",""),IF($AS400=Довідники!$E$5,$AM$4&amp;"*,",""),IF($AZ400=Довідники!$E$3,$AT$4&amp;",",""),IF($AZ400=Довідники!$E$5,$AT$4&amp;"*,",""),IF($BG400=Довідники!$E$3,$BA$4&amp;",",""),IF($BG400=Довідники!$E$5,$BA$4&amp;"*,",""),IF($BN400=Довідники!$E$3,$BH$4&amp;",",""),IF($BN400=Довідники!$E$5,$BH$4&amp;"*,",""),IF($BU400=Довідники!$E$3,$BO$4&amp;",",""),IF($BU400=Довідники!$E$5,$BO$4&amp;"*,",""),IF($CB400=Довідники!$E$3,$BV$4&amp;",",""),IF($CB400=Довідники!$E$5,$BV$4&amp;"*,",""),IF($CI400=Довідники!$E$3,$CC$4&amp;",",""),IF($CI400=Довідники!$E$5,$CC$4&amp;"*,",""),IF($CP400=Довідники!$E$3,$CJ$4&amp;",",""),IF($CP400=Довідники!$E$5,$CJ$4&amp;"*,",""),IF($CW400=Довідники!$E$3,$CQ$4&amp;",",""),IF($CW400=Довідники!$E$5,$CQ$4&amp;"*,",""),IF($DD400=Довідники!$E$3,$CX$4&amp;",",""),IF($DD400=Довідники!$E$5,$CX$4&amp;"*,",""),IF($DK400=Довідники!$E$3,$DE$4&amp;",",""),IF($DK400=Довідники!$E$5,$DE$4&amp;"*,",""))</f>
        <v/>
      </c>
      <c r="H400" s="538" t="str">
        <f>_xlfn.CONCAT(IF($W400=Довідники!$N$4,$R$4&amp;",",""),IF($AD400=Довідники!$N$4,$Y$4&amp;",",""),IF($AK400=Довідники!$N$4,$AF$4&amp;",",""),IF($AR400=Довідники!$N$4,$AM$4&amp;",",""),IF($AY400=Довідники!$N$4,$AT$4&amp;",",""),IF($BF400=Довідники!$N$4,$BA$4&amp;",",""),IF($BM400=Довідники!$N$4,$BH$4&amp;",",""),IF($BT400=Довідники!$N$4,$BO$4&amp;",",""),IF($CA400=Довідники!$N$4,$BV$4&amp;",",""),IF($CH400=Довідники!$N$4,$CC$4&amp;",",""),IF($CO400=Довідники!$N$4,$CJ$4&amp;",",""),IF($CV400=Довідники!$N$4,$CQ$4&amp;",",""),IF($DC400=Довідники!$N$4,$CX$4&amp;",",""),IF($DJ400=Довідники!$N$4,$DE$4&amp;",",""))</f>
        <v/>
      </c>
      <c r="I400" s="538" t="str">
        <f>_xlfn.CONCAT(IF($W400=Довідники!$N$3,$R$4&amp;",",""),IF($AD400=Довідники!$N$3,$Y$4&amp;",",""),IF($AK400=Довідники!$N$3,$AF$4&amp;",",""),IF($AR400=Довідники!$N$3,$AM$4&amp;",",""),IF($AY400=Довідники!$N$3,$AT$4&amp;",",""),IF($BF400=Довідники!$N$3,$BA$4&amp;",",""),IF($BM400=Довідники!$N$3,$BH$4&amp;",",""),IF($BT400=Довідники!$N$3,$BO$4&amp;",",""),IF($CA400=Довідники!$N$3,$BV$4&amp;",",""),IF($CH400=Довідники!$N$3,$CC$4&amp;",",""),IF($CO400=Довідники!$N$3,$CJ$4&amp;",",""),IF($CV400=Довідники!$N$3,$CQ$4&amp;",",""),IF($DC400=Довідники!$N$3,$CX$4&amp;",",""),IF($DJ400=Довідники!$N$3,$DE$4&amp;",",""))</f>
        <v/>
      </c>
      <c r="J400" s="538"/>
      <c r="K400" s="538"/>
      <c r="L400" s="538">
        <f t="shared" ca="1" si="287"/>
        <v>0</v>
      </c>
      <c r="M400" s="539">
        <f t="shared" ca="1" si="288"/>
        <v>0</v>
      </c>
      <c r="N400" s="539">
        <f t="shared" ca="1" si="289"/>
        <v>0</v>
      </c>
      <c r="O400" s="540">
        <f t="shared" ca="1" si="290"/>
        <v>0</v>
      </c>
      <c r="P400" s="541" t="str">
        <f t="shared" si="291"/>
        <v/>
      </c>
      <c r="Q400" s="542" t="str">
        <f>IF(IF(TRIM(P400)="",FALSE,OR($P400&lt;Довідники!$J$8,$P400&gt;Довідники!$K$8)),"!","")</f>
        <v/>
      </c>
      <c r="R400" s="172"/>
      <c r="S400" s="169"/>
      <c r="T400" s="169"/>
      <c r="U400" s="549">
        <f t="shared" si="262"/>
        <v>0</v>
      </c>
      <c r="V400" s="539"/>
      <c r="W400" s="175"/>
      <c r="X400" s="176"/>
      <c r="Y400" s="172"/>
      <c r="Z400" s="169"/>
      <c r="AA400" s="169"/>
      <c r="AB400" s="549">
        <f t="shared" si="263"/>
        <v>0</v>
      </c>
      <c r="AC400" s="539"/>
      <c r="AD400" s="175"/>
      <c r="AE400" s="176"/>
      <c r="AF400" s="172"/>
      <c r="AG400" s="169"/>
      <c r="AH400" s="169"/>
      <c r="AI400" s="549">
        <f t="shared" si="264"/>
        <v>0</v>
      </c>
      <c r="AJ400" s="539"/>
      <c r="AK400" s="175"/>
      <c r="AL400" s="176"/>
      <c r="AM400" s="172"/>
      <c r="AN400" s="169"/>
      <c r="AO400" s="169"/>
      <c r="AP400" s="549">
        <f t="shared" si="265"/>
        <v>0</v>
      </c>
      <c r="AQ400" s="539"/>
      <c r="AR400" s="175"/>
      <c r="AS400" s="176"/>
      <c r="AT400" s="172"/>
      <c r="AU400" s="169"/>
      <c r="AV400" s="169"/>
      <c r="AW400" s="549">
        <f t="shared" si="266"/>
        <v>0</v>
      </c>
      <c r="AX400" s="539"/>
      <c r="AY400" s="175"/>
      <c r="AZ400" s="176"/>
      <c r="BA400" s="172"/>
      <c r="BB400" s="169"/>
      <c r="BC400" s="169"/>
      <c r="BD400" s="549">
        <f t="shared" si="267"/>
        <v>0</v>
      </c>
      <c r="BE400" s="539"/>
      <c r="BF400" s="175"/>
      <c r="BG400" s="176"/>
      <c r="BH400" s="172"/>
      <c r="BI400" s="169"/>
      <c r="BJ400" s="169"/>
      <c r="BK400" s="549">
        <f t="shared" si="268"/>
        <v>0</v>
      </c>
      <c r="BL400" s="539"/>
      <c r="BM400" s="175"/>
      <c r="BN400" s="176"/>
      <c r="BO400" s="172"/>
      <c r="BP400" s="169"/>
      <c r="BQ400" s="169"/>
      <c r="BR400" s="549">
        <f t="shared" si="269"/>
        <v>0</v>
      </c>
      <c r="BS400" s="539"/>
      <c r="BT400" s="175"/>
      <c r="BU400" s="176"/>
      <c r="BV400" s="172"/>
      <c r="BW400" s="169"/>
      <c r="BX400" s="169"/>
      <c r="BY400" s="549">
        <f t="shared" si="270"/>
        <v>0</v>
      </c>
      <c r="BZ400" s="539"/>
      <c r="CA400" s="175"/>
      <c r="CB400" s="176"/>
      <c r="CC400" s="172"/>
      <c r="CD400" s="169"/>
      <c r="CE400" s="169"/>
      <c r="CF400" s="549">
        <f t="shared" si="271"/>
        <v>0</v>
      </c>
      <c r="CG400" s="539"/>
      <c r="CH400" s="175"/>
      <c r="CI400" s="176"/>
      <c r="CJ400" s="172"/>
      <c r="CK400" s="169"/>
      <c r="CL400" s="169"/>
      <c r="CM400" s="549">
        <f t="shared" si="272"/>
        <v>0</v>
      </c>
      <c r="CN400" s="539"/>
      <c r="CO400" s="175"/>
      <c r="CP400" s="176"/>
      <c r="CQ400" s="172"/>
      <c r="CR400" s="169"/>
      <c r="CS400" s="169"/>
      <c r="CT400" s="549">
        <f t="shared" si="273"/>
        <v>0</v>
      </c>
      <c r="CU400" s="539"/>
      <c r="CV400" s="175"/>
      <c r="CW400" s="176"/>
      <c r="CX400" s="361"/>
      <c r="CY400" s="108"/>
      <c r="CZ400" s="108"/>
      <c r="DA400" s="549">
        <f t="shared" si="274"/>
        <v>0</v>
      </c>
      <c r="DB400" s="539"/>
      <c r="DC400" s="439"/>
      <c r="DD400" s="439"/>
      <c r="DE400" s="108"/>
      <c r="DF400" s="108"/>
      <c r="DG400" s="108"/>
      <c r="DH400" s="549">
        <f t="shared" si="275"/>
        <v>0</v>
      </c>
      <c r="DI400" s="539"/>
      <c r="DJ400" s="439"/>
      <c r="DK400" s="440"/>
      <c r="DL400" s="555">
        <f t="shared" ca="1" si="261"/>
        <v>0</v>
      </c>
      <c r="DM400" s="539">
        <f>DN400*Довідники!$H$2</f>
        <v>0</v>
      </c>
      <c r="DN400" s="549">
        <f t="shared" si="276"/>
        <v>0</v>
      </c>
      <c r="DO400" s="541" t="str">
        <f t="shared" si="277"/>
        <v xml:space="preserve"> </v>
      </c>
      <c r="DP400" s="556" t="str">
        <f>IF(OR(DO400&lt;Довідники!$J$3, DO400&gt;Довідники!$K$3), "!", "")</f>
        <v>!</v>
      </c>
      <c r="DQ400" s="557"/>
      <c r="DR400" s="558" t="str">
        <f t="shared" si="278"/>
        <v/>
      </c>
      <c r="DS400" s="528"/>
      <c r="DT400" s="555"/>
      <c r="DU400" s="539"/>
      <c r="DV400" s="539"/>
      <c r="DW400" s="540"/>
      <c r="DX400" s="557"/>
      <c r="DY400" s="568"/>
      <c r="DZ400" s="569"/>
      <c r="EA400" s="570"/>
      <c r="EB400" s="179"/>
      <c r="EC400" s="452"/>
      <c r="ED400" s="219" t="e">
        <f t="shared" ca="1" si="280"/>
        <v>#NAME?</v>
      </c>
      <c r="EE400" s="219" t="e">
        <f t="shared" ca="1" si="281"/>
        <v>#NAME?</v>
      </c>
      <c r="EF400" s="219" t="e">
        <f t="shared" ca="1" si="282"/>
        <v>#NAME?</v>
      </c>
      <c r="EG400" s="219" t="e">
        <f t="shared" ca="1" si="283"/>
        <v>#NAME?</v>
      </c>
      <c r="EH400" s="219" t="e">
        <f t="shared" ca="1" si="284"/>
        <v>#NAME?</v>
      </c>
      <c r="EI400" s="219" t="e">
        <f t="shared" ca="1" si="285"/>
        <v>#NAME?</v>
      </c>
      <c r="EJ400" s="219" t="e">
        <f t="shared" ca="1" si="286"/>
        <v>#NAME?</v>
      </c>
      <c r="EK400" s="74"/>
      <c r="EL400" s="91" t="str">
        <f t="shared" ca="1" si="279"/>
        <v/>
      </c>
      <c r="EM400" s="91" t="str">
        <f t="shared" si="292"/>
        <v/>
      </c>
      <c r="EN400" s="91" t="str" cm="1">
        <f t="array" ref="EN400">IF(OR(SUM(ISTEXT(R400:T400)*1,ISNUMBER(W400:X400)*1)&gt;0,SUM(ISTEXT(Y400:AA400)*1,ISNUMBER(AD400:AE400)*1)&gt;0,SUM(ISTEXT(AF400:AH400)*1,ISNUMBER(AK400:AL400)*1)&gt;0,SUM(ISTEXT(AM400:AO400)*1,ISNUMBER(AR400:AS400)*1)&gt;0,SUM(ISTEXT(AT400:AV400)*1,ISNUMBER(AY400:AZ400)*1)&gt;0,SUM(ISTEXT(BA400:BC400)*1,ISNUMBER(BF400:BG400)*1)&gt;0,SUM(ISTEXT(BH400:BJ400)*1,ISNUMBER(BM400:BN400)*1)&gt;0,SUM(ISTEXT(BO400:BQ400)*1,ISNUMBER(BT400:BU400)*1)&gt;0,SUM(ISTEXT(BV400:BX400)*1,ISNUMBER(CA400:CB400)*1)&gt;0,SUM(ISTEXT(CC400:CE400)*1,ISNUMBER(CH400:CI400)*1)&gt;0,SUM(ISTEXT(CJ400:CL400)*1,ISNUMBER(CO400:CP400)*1)&gt;0,SUM(ISTEXT(CQ400:CS400)*1,ISNUMBER(CV400:CW400)*1)&gt;0),"!","")</f>
        <v/>
      </c>
      <c r="EO400" s="91" t="e">
        <f t="shared" ca="1" si="293"/>
        <v>#NAME?</v>
      </c>
      <c r="EP400" s="74" t="e">
        <f t="shared" ca="1" si="294"/>
        <v>#NAME?</v>
      </c>
    </row>
    <row r="401" spans="1:146" s="3" customFormat="1" x14ac:dyDescent="0.2">
      <c r="A401" s="528" t="e">
        <f ca="1">IF(AND(TRIM($B401&lt;&gt;""),$E401&lt;&gt;"",$EP401=""),MAX($A$318:A400)+1,"")</f>
        <v>#NAME?</v>
      </c>
      <c r="B401" s="312"/>
      <c r="C401" s="531" t="str">
        <f>IF(ISBLANK(D401)=FALSE,VLOOKUP(D401,Довідники!$B$2:$C$45,2,FALSE),"")</f>
        <v/>
      </c>
      <c r="D401" s="410"/>
      <c r="E401" s="313"/>
      <c r="F401" s="538" t="str">
        <f>_xlfn.CONCAT(IF($X401=Довідники!$E$4,$R$4&amp;",",""),IF($AE401=Довідники!$E$4,$Y$4&amp;",",""),IF($AL401=Довідники!$E$4,$AF$4&amp;",",""),IF($AS401=Довідники!$E$4,$AM$4&amp;",",""),IF($AZ401=Довідники!$E$4,$AT$4&amp;",",""),IF($BG401=Довідники!$E$4,$BA$4&amp;",",""),IF($BN401=Довідники!$E$4,$BH$4&amp;",",""),IF($BU401=Довідники!$E$4,$BO$4&amp;",",""),IF($CB401=Довідники!$E$4,$BV$4&amp;",",""),IF($CI401=Довідники!$E$4,$CC$4&amp;",",""),IF($CP401=Довідники!$E$4,$CJ$4&amp;",",""),IF($CW401=Довідники!$E$4,$CQ$4&amp;",",""),IF($DD401=Довідники!$E$4,$CX$4&amp;",",""),IF($DK401=Довідники!$E$4,$DE$4&amp;",",""))</f>
        <v/>
      </c>
      <c r="G401" s="538" t="str">
        <f>_xlfn.CONCAT(IF($X401=Довідники!$E$3,$R$4&amp;",",""),IF($X401=Довідники!$E$5,$R$4&amp;"*,",""),IF($AE401=Довідники!$E$3,$Y$4&amp;",",""),IF($AE401=Довідники!$E$5,$Y$4&amp;"*,",""),IF($AL401=Довідники!$E$3,$AF$4&amp;",",""),IF($AL401=Довідники!$E$5,$AF$4&amp;"*,",""),IF($AS401=Довідники!$E$3,$AM$4&amp;",",""),IF($AS401=Довідники!$E$5,$AM$4&amp;"*,",""),IF($AZ401=Довідники!$E$3,$AT$4&amp;",",""),IF($AZ401=Довідники!$E$5,$AT$4&amp;"*,",""),IF($BG401=Довідники!$E$3,$BA$4&amp;",",""),IF($BG401=Довідники!$E$5,$BA$4&amp;"*,",""),IF($BN401=Довідники!$E$3,$BH$4&amp;",",""),IF($BN401=Довідники!$E$5,$BH$4&amp;"*,",""),IF($BU401=Довідники!$E$3,$BO$4&amp;",",""),IF($BU401=Довідники!$E$5,$BO$4&amp;"*,",""),IF($CB401=Довідники!$E$3,$BV$4&amp;",",""),IF($CB401=Довідники!$E$5,$BV$4&amp;"*,",""),IF($CI401=Довідники!$E$3,$CC$4&amp;",",""),IF($CI401=Довідники!$E$5,$CC$4&amp;"*,",""),IF($CP401=Довідники!$E$3,$CJ$4&amp;",",""),IF($CP401=Довідники!$E$5,$CJ$4&amp;"*,",""),IF($CW401=Довідники!$E$3,$CQ$4&amp;",",""),IF($CW401=Довідники!$E$5,$CQ$4&amp;"*,",""),IF($DD401=Довідники!$E$3,$CX$4&amp;",",""),IF($DD401=Довідники!$E$5,$CX$4&amp;"*,",""),IF($DK401=Довідники!$E$3,$DE$4&amp;",",""),IF($DK401=Довідники!$E$5,$DE$4&amp;"*,",""))</f>
        <v/>
      </c>
      <c r="H401" s="538" t="str">
        <f>_xlfn.CONCAT(IF($W401=Довідники!$N$4,$R$4&amp;",",""),IF($AD401=Довідники!$N$4,$Y$4&amp;",",""),IF($AK401=Довідники!$N$4,$AF$4&amp;",",""),IF($AR401=Довідники!$N$4,$AM$4&amp;",",""),IF($AY401=Довідники!$N$4,$AT$4&amp;",",""),IF($BF401=Довідники!$N$4,$BA$4&amp;",",""),IF($BM401=Довідники!$N$4,$BH$4&amp;",",""),IF($BT401=Довідники!$N$4,$BO$4&amp;",",""),IF($CA401=Довідники!$N$4,$BV$4&amp;",",""),IF($CH401=Довідники!$N$4,$CC$4&amp;",",""),IF($CO401=Довідники!$N$4,$CJ$4&amp;",",""),IF($CV401=Довідники!$N$4,$CQ$4&amp;",",""),IF($DC401=Довідники!$N$4,$CX$4&amp;",",""),IF($DJ401=Довідники!$N$4,$DE$4&amp;",",""))</f>
        <v/>
      </c>
      <c r="I401" s="538" t="str">
        <f>_xlfn.CONCAT(IF($W401=Довідники!$N$3,$R$4&amp;",",""),IF($AD401=Довідники!$N$3,$Y$4&amp;",",""),IF($AK401=Довідники!$N$3,$AF$4&amp;",",""),IF($AR401=Довідники!$N$3,$AM$4&amp;",",""),IF($AY401=Довідники!$N$3,$AT$4&amp;",",""),IF($BF401=Довідники!$N$3,$BA$4&amp;",",""),IF($BM401=Довідники!$N$3,$BH$4&amp;",",""),IF($BT401=Довідники!$N$3,$BO$4&amp;",",""),IF($CA401=Довідники!$N$3,$BV$4&amp;",",""),IF($CH401=Довідники!$N$3,$CC$4&amp;",",""),IF($CO401=Довідники!$N$3,$CJ$4&amp;",",""),IF($CV401=Довідники!$N$3,$CQ$4&amp;",",""),IF($DC401=Довідники!$N$3,$CX$4&amp;",",""),IF($DJ401=Довідники!$N$3,$DE$4&amp;",",""))</f>
        <v/>
      </c>
      <c r="J401" s="538"/>
      <c r="K401" s="538"/>
      <c r="L401" s="538">
        <f t="shared" ca="1" si="287"/>
        <v>0</v>
      </c>
      <c r="M401" s="539">
        <f t="shared" ca="1" si="288"/>
        <v>0</v>
      </c>
      <c r="N401" s="539">
        <f t="shared" ca="1" si="289"/>
        <v>0</v>
      </c>
      <c r="O401" s="540">
        <f t="shared" ca="1" si="290"/>
        <v>0</v>
      </c>
      <c r="P401" s="541" t="str">
        <f t="shared" si="291"/>
        <v/>
      </c>
      <c r="Q401" s="542" t="str">
        <f>IF(IF(TRIM(P401)="",FALSE,OR($P401&lt;Довідники!$J$8,$P401&gt;Довідники!$K$8)),"!","")</f>
        <v/>
      </c>
      <c r="R401" s="172"/>
      <c r="S401" s="169"/>
      <c r="T401" s="169"/>
      <c r="U401" s="549">
        <f t="shared" si="262"/>
        <v>0</v>
      </c>
      <c r="V401" s="539"/>
      <c r="W401" s="175"/>
      <c r="X401" s="176"/>
      <c r="Y401" s="172"/>
      <c r="Z401" s="169"/>
      <c r="AA401" s="169"/>
      <c r="AB401" s="549">
        <f t="shared" si="263"/>
        <v>0</v>
      </c>
      <c r="AC401" s="539"/>
      <c r="AD401" s="175"/>
      <c r="AE401" s="176"/>
      <c r="AF401" s="172"/>
      <c r="AG401" s="169"/>
      <c r="AH401" s="169"/>
      <c r="AI401" s="549">
        <f t="shared" si="264"/>
        <v>0</v>
      </c>
      <c r="AJ401" s="539"/>
      <c r="AK401" s="175"/>
      <c r="AL401" s="176"/>
      <c r="AM401" s="172"/>
      <c r="AN401" s="169"/>
      <c r="AO401" s="169"/>
      <c r="AP401" s="549">
        <f t="shared" si="265"/>
        <v>0</v>
      </c>
      <c r="AQ401" s="539"/>
      <c r="AR401" s="175"/>
      <c r="AS401" s="176"/>
      <c r="AT401" s="172"/>
      <c r="AU401" s="169"/>
      <c r="AV401" s="169"/>
      <c r="AW401" s="549">
        <f t="shared" si="266"/>
        <v>0</v>
      </c>
      <c r="AX401" s="539"/>
      <c r="AY401" s="175"/>
      <c r="AZ401" s="176"/>
      <c r="BA401" s="172"/>
      <c r="BB401" s="169"/>
      <c r="BC401" s="169"/>
      <c r="BD401" s="549">
        <f t="shared" si="267"/>
        <v>0</v>
      </c>
      <c r="BE401" s="539"/>
      <c r="BF401" s="175"/>
      <c r="BG401" s="176"/>
      <c r="BH401" s="172"/>
      <c r="BI401" s="169"/>
      <c r="BJ401" s="169"/>
      <c r="BK401" s="549">
        <f t="shared" si="268"/>
        <v>0</v>
      </c>
      <c r="BL401" s="539"/>
      <c r="BM401" s="175"/>
      <c r="BN401" s="176"/>
      <c r="BO401" s="172"/>
      <c r="BP401" s="169"/>
      <c r="BQ401" s="169"/>
      <c r="BR401" s="549">
        <f t="shared" si="269"/>
        <v>0</v>
      </c>
      <c r="BS401" s="539"/>
      <c r="BT401" s="175"/>
      <c r="BU401" s="176"/>
      <c r="BV401" s="172"/>
      <c r="BW401" s="169"/>
      <c r="BX401" s="169"/>
      <c r="BY401" s="549">
        <f t="shared" si="270"/>
        <v>0</v>
      </c>
      <c r="BZ401" s="539"/>
      <c r="CA401" s="175"/>
      <c r="CB401" s="176"/>
      <c r="CC401" s="172"/>
      <c r="CD401" s="169"/>
      <c r="CE401" s="169"/>
      <c r="CF401" s="549">
        <f t="shared" si="271"/>
        <v>0</v>
      </c>
      <c r="CG401" s="539"/>
      <c r="CH401" s="175"/>
      <c r="CI401" s="176"/>
      <c r="CJ401" s="172"/>
      <c r="CK401" s="169"/>
      <c r="CL401" s="169"/>
      <c r="CM401" s="549">
        <f t="shared" si="272"/>
        <v>0</v>
      </c>
      <c r="CN401" s="539"/>
      <c r="CO401" s="175"/>
      <c r="CP401" s="176"/>
      <c r="CQ401" s="172"/>
      <c r="CR401" s="169"/>
      <c r="CS401" s="169"/>
      <c r="CT401" s="549">
        <f t="shared" si="273"/>
        <v>0</v>
      </c>
      <c r="CU401" s="539"/>
      <c r="CV401" s="175"/>
      <c r="CW401" s="176"/>
      <c r="CX401" s="361"/>
      <c r="CY401" s="108"/>
      <c r="CZ401" s="108"/>
      <c r="DA401" s="549">
        <f t="shared" si="274"/>
        <v>0</v>
      </c>
      <c r="DB401" s="539"/>
      <c r="DC401" s="439"/>
      <c r="DD401" s="439"/>
      <c r="DE401" s="108"/>
      <c r="DF401" s="108"/>
      <c r="DG401" s="108"/>
      <c r="DH401" s="549">
        <f t="shared" si="275"/>
        <v>0</v>
      </c>
      <c r="DI401" s="539"/>
      <c r="DJ401" s="439"/>
      <c r="DK401" s="440"/>
      <c r="DL401" s="555">
        <f t="shared" ca="1" si="261"/>
        <v>0</v>
      </c>
      <c r="DM401" s="539">
        <f>DN401*Довідники!$H$2</f>
        <v>0</v>
      </c>
      <c r="DN401" s="549">
        <f t="shared" si="276"/>
        <v>0</v>
      </c>
      <c r="DO401" s="541" t="str">
        <f t="shared" si="277"/>
        <v xml:space="preserve"> </v>
      </c>
      <c r="DP401" s="556" t="str">
        <f>IF(OR(DO401&lt;Довідники!$J$3, DO401&gt;Довідники!$K$3), "!", "")</f>
        <v>!</v>
      </c>
      <c r="DQ401" s="557"/>
      <c r="DR401" s="558" t="str">
        <f t="shared" si="278"/>
        <v/>
      </c>
      <c r="DS401" s="528"/>
      <c r="DT401" s="555"/>
      <c r="DU401" s="539"/>
      <c r="DV401" s="539"/>
      <c r="DW401" s="540"/>
      <c r="DX401" s="557"/>
      <c r="DY401" s="568"/>
      <c r="DZ401" s="569"/>
      <c r="EA401" s="570"/>
      <c r="EB401" s="179"/>
      <c r="EC401" s="452"/>
      <c r="ED401" s="219" t="e">
        <f t="shared" ca="1" si="280"/>
        <v>#NAME?</v>
      </c>
      <c r="EE401" s="219" t="e">
        <f t="shared" ca="1" si="281"/>
        <v>#NAME?</v>
      </c>
      <c r="EF401" s="219" t="e">
        <f t="shared" ca="1" si="282"/>
        <v>#NAME?</v>
      </c>
      <c r="EG401" s="219" t="e">
        <f t="shared" ca="1" si="283"/>
        <v>#NAME?</v>
      </c>
      <c r="EH401" s="219" t="e">
        <f t="shared" ca="1" si="284"/>
        <v>#NAME?</v>
      </c>
      <c r="EI401" s="219" t="e">
        <f t="shared" ca="1" si="285"/>
        <v>#NAME?</v>
      </c>
      <c r="EJ401" s="219" t="e">
        <f t="shared" ca="1" si="286"/>
        <v>#NAME?</v>
      </c>
      <c r="EK401" s="74"/>
      <c r="EL401" s="91" t="str">
        <f t="shared" ca="1" si="279"/>
        <v/>
      </c>
      <c r="EM401" s="91" t="str">
        <f t="shared" si="292"/>
        <v/>
      </c>
      <c r="EN401" s="91" t="str" cm="1">
        <f t="array" ref="EN401">IF(OR(SUM(ISTEXT(R401:T401)*1,ISNUMBER(W401:X401)*1)&gt;0,SUM(ISTEXT(Y401:AA401)*1,ISNUMBER(AD401:AE401)*1)&gt;0,SUM(ISTEXT(AF401:AH401)*1,ISNUMBER(AK401:AL401)*1)&gt;0,SUM(ISTEXT(AM401:AO401)*1,ISNUMBER(AR401:AS401)*1)&gt;0,SUM(ISTEXT(AT401:AV401)*1,ISNUMBER(AY401:AZ401)*1)&gt;0,SUM(ISTEXT(BA401:BC401)*1,ISNUMBER(BF401:BG401)*1)&gt;0,SUM(ISTEXT(BH401:BJ401)*1,ISNUMBER(BM401:BN401)*1)&gt;0,SUM(ISTEXT(BO401:BQ401)*1,ISNUMBER(BT401:BU401)*1)&gt;0,SUM(ISTEXT(BV401:BX401)*1,ISNUMBER(CA401:CB401)*1)&gt;0,SUM(ISTEXT(CC401:CE401)*1,ISNUMBER(CH401:CI401)*1)&gt;0,SUM(ISTEXT(CJ401:CL401)*1,ISNUMBER(CO401:CP401)*1)&gt;0,SUM(ISTEXT(CQ401:CS401)*1,ISNUMBER(CV401:CW401)*1)&gt;0),"!","")</f>
        <v/>
      </c>
      <c r="EO401" s="91" t="e">
        <f t="shared" ca="1" si="293"/>
        <v>#NAME?</v>
      </c>
      <c r="EP401" s="74" t="e">
        <f t="shared" ca="1" si="294"/>
        <v>#NAME?</v>
      </c>
    </row>
    <row r="402" spans="1:146" s="3" customFormat="1" x14ac:dyDescent="0.2">
      <c r="A402" s="528" t="e">
        <f ca="1">IF(AND(TRIM($B402&lt;&gt;""),$E402&lt;&gt;"",$EP402=""),MAX($A$318:A401)+1,"")</f>
        <v>#NAME?</v>
      </c>
      <c r="B402" s="312"/>
      <c r="C402" s="531" t="str">
        <f>IF(ISBLANK(D402)=FALSE,VLOOKUP(D402,Довідники!$B$2:$C$45,2,FALSE),"")</f>
        <v/>
      </c>
      <c r="D402" s="410"/>
      <c r="E402" s="313"/>
      <c r="F402" s="538" t="str">
        <f>_xlfn.CONCAT(IF($X402=Довідники!$E$4,$R$4&amp;",",""),IF($AE402=Довідники!$E$4,$Y$4&amp;",",""),IF($AL402=Довідники!$E$4,$AF$4&amp;",",""),IF($AS402=Довідники!$E$4,$AM$4&amp;",",""),IF($AZ402=Довідники!$E$4,$AT$4&amp;",",""),IF($BG402=Довідники!$E$4,$BA$4&amp;",",""),IF($BN402=Довідники!$E$4,$BH$4&amp;",",""),IF($BU402=Довідники!$E$4,$BO$4&amp;",",""),IF($CB402=Довідники!$E$4,$BV$4&amp;",",""),IF($CI402=Довідники!$E$4,$CC$4&amp;",",""),IF($CP402=Довідники!$E$4,$CJ$4&amp;",",""),IF($CW402=Довідники!$E$4,$CQ$4&amp;",",""),IF($DD402=Довідники!$E$4,$CX$4&amp;",",""),IF($DK402=Довідники!$E$4,$DE$4&amp;",",""))</f>
        <v/>
      </c>
      <c r="G402" s="538" t="str">
        <f>_xlfn.CONCAT(IF($X402=Довідники!$E$3,$R$4&amp;",",""),IF($X402=Довідники!$E$5,$R$4&amp;"*,",""),IF($AE402=Довідники!$E$3,$Y$4&amp;",",""),IF($AE402=Довідники!$E$5,$Y$4&amp;"*,",""),IF($AL402=Довідники!$E$3,$AF$4&amp;",",""),IF($AL402=Довідники!$E$5,$AF$4&amp;"*,",""),IF($AS402=Довідники!$E$3,$AM$4&amp;",",""),IF($AS402=Довідники!$E$5,$AM$4&amp;"*,",""),IF($AZ402=Довідники!$E$3,$AT$4&amp;",",""),IF($AZ402=Довідники!$E$5,$AT$4&amp;"*,",""),IF($BG402=Довідники!$E$3,$BA$4&amp;",",""),IF($BG402=Довідники!$E$5,$BA$4&amp;"*,",""),IF($BN402=Довідники!$E$3,$BH$4&amp;",",""),IF($BN402=Довідники!$E$5,$BH$4&amp;"*,",""),IF($BU402=Довідники!$E$3,$BO$4&amp;",",""),IF($BU402=Довідники!$E$5,$BO$4&amp;"*,",""),IF($CB402=Довідники!$E$3,$BV$4&amp;",",""),IF($CB402=Довідники!$E$5,$BV$4&amp;"*,",""),IF($CI402=Довідники!$E$3,$CC$4&amp;",",""),IF($CI402=Довідники!$E$5,$CC$4&amp;"*,",""),IF($CP402=Довідники!$E$3,$CJ$4&amp;",",""),IF($CP402=Довідники!$E$5,$CJ$4&amp;"*,",""),IF($CW402=Довідники!$E$3,$CQ$4&amp;",",""),IF($CW402=Довідники!$E$5,$CQ$4&amp;"*,",""),IF($DD402=Довідники!$E$3,$CX$4&amp;",",""),IF($DD402=Довідники!$E$5,$CX$4&amp;"*,",""),IF($DK402=Довідники!$E$3,$DE$4&amp;",",""),IF($DK402=Довідники!$E$5,$DE$4&amp;"*,",""))</f>
        <v/>
      </c>
      <c r="H402" s="538" t="str">
        <f>_xlfn.CONCAT(IF($W402=Довідники!$N$4,$R$4&amp;",",""),IF($AD402=Довідники!$N$4,$Y$4&amp;",",""),IF($AK402=Довідники!$N$4,$AF$4&amp;",",""),IF($AR402=Довідники!$N$4,$AM$4&amp;",",""),IF($AY402=Довідники!$N$4,$AT$4&amp;",",""),IF($BF402=Довідники!$N$4,$BA$4&amp;",",""),IF($BM402=Довідники!$N$4,$BH$4&amp;",",""),IF($BT402=Довідники!$N$4,$BO$4&amp;",",""),IF($CA402=Довідники!$N$4,$BV$4&amp;",",""),IF($CH402=Довідники!$N$4,$CC$4&amp;",",""),IF($CO402=Довідники!$N$4,$CJ$4&amp;",",""),IF($CV402=Довідники!$N$4,$CQ$4&amp;",",""),IF($DC402=Довідники!$N$4,$CX$4&amp;",",""),IF($DJ402=Довідники!$N$4,$DE$4&amp;",",""))</f>
        <v/>
      </c>
      <c r="I402" s="538" t="str">
        <f>_xlfn.CONCAT(IF($W402=Довідники!$N$3,$R$4&amp;",",""),IF($AD402=Довідники!$N$3,$Y$4&amp;",",""),IF($AK402=Довідники!$N$3,$AF$4&amp;",",""),IF($AR402=Довідники!$N$3,$AM$4&amp;",",""),IF($AY402=Довідники!$N$3,$AT$4&amp;",",""),IF($BF402=Довідники!$N$3,$BA$4&amp;",",""),IF($BM402=Довідники!$N$3,$BH$4&amp;",",""),IF($BT402=Довідники!$N$3,$BO$4&amp;",",""),IF($CA402=Довідники!$N$3,$BV$4&amp;",",""),IF($CH402=Довідники!$N$3,$CC$4&amp;",",""),IF($CO402=Довідники!$N$3,$CJ$4&amp;",",""),IF($CV402=Довідники!$N$3,$CQ$4&amp;",",""),IF($DC402=Довідники!$N$3,$CX$4&amp;",",""),IF($DJ402=Довідники!$N$3,$DE$4&amp;",",""))</f>
        <v/>
      </c>
      <c r="J402" s="538"/>
      <c r="K402" s="538"/>
      <c r="L402" s="538">
        <f t="shared" ca="1" si="287"/>
        <v>0</v>
      </c>
      <c r="M402" s="539">
        <f t="shared" ca="1" si="288"/>
        <v>0</v>
      </c>
      <c r="N402" s="539">
        <f t="shared" ca="1" si="289"/>
        <v>0</v>
      </c>
      <c r="O402" s="540">
        <f t="shared" ca="1" si="290"/>
        <v>0</v>
      </c>
      <c r="P402" s="541" t="str">
        <f t="shared" si="291"/>
        <v/>
      </c>
      <c r="Q402" s="542" t="str">
        <f>IF(IF(TRIM(P402)="",FALSE,OR($P402&lt;Довідники!$J$8,$P402&gt;Довідники!$K$8)),"!","")</f>
        <v/>
      </c>
      <c r="R402" s="172"/>
      <c r="S402" s="169"/>
      <c r="T402" s="169"/>
      <c r="U402" s="549">
        <f t="shared" si="262"/>
        <v>0</v>
      </c>
      <c r="V402" s="539"/>
      <c r="W402" s="175"/>
      <c r="X402" s="176"/>
      <c r="Y402" s="172"/>
      <c r="Z402" s="169"/>
      <c r="AA402" s="169"/>
      <c r="AB402" s="549">
        <f t="shared" si="263"/>
        <v>0</v>
      </c>
      <c r="AC402" s="539"/>
      <c r="AD402" s="175"/>
      <c r="AE402" s="176"/>
      <c r="AF402" s="172"/>
      <c r="AG402" s="169"/>
      <c r="AH402" s="169"/>
      <c r="AI402" s="549">
        <f t="shared" si="264"/>
        <v>0</v>
      </c>
      <c r="AJ402" s="539"/>
      <c r="AK402" s="175"/>
      <c r="AL402" s="176"/>
      <c r="AM402" s="172"/>
      <c r="AN402" s="169"/>
      <c r="AO402" s="169"/>
      <c r="AP402" s="549">
        <f t="shared" si="265"/>
        <v>0</v>
      </c>
      <c r="AQ402" s="539"/>
      <c r="AR402" s="175"/>
      <c r="AS402" s="176"/>
      <c r="AT402" s="172"/>
      <c r="AU402" s="169"/>
      <c r="AV402" s="169"/>
      <c r="AW402" s="549">
        <f t="shared" si="266"/>
        <v>0</v>
      </c>
      <c r="AX402" s="539"/>
      <c r="AY402" s="175"/>
      <c r="AZ402" s="176"/>
      <c r="BA402" s="172"/>
      <c r="BB402" s="169"/>
      <c r="BC402" s="169"/>
      <c r="BD402" s="549">
        <f t="shared" si="267"/>
        <v>0</v>
      </c>
      <c r="BE402" s="539"/>
      <c r="BF402" s="175"/>
      <c r="BG402" s="176"/>
      <c r="BH402" s="172"/>
      <c r="BI402" s="169"/>
      <c r="BJ402" s="169"/>
      <c r="BK402" s="549">
        <f t="shared" si="268"/>
        <v>0</v>
      </c>
      <c r="BL402" s="539"/>
      <c r="BM402" s="175"/>
      <c r="BN402" s="176"/>
      <c r="BO402" s="172"/>
      <c r="BP402" s="169"/>
      <c r="BQ402" s="169"/>
      <c r="BR402" s="549">
        <f t="shared" si="269"/>
        <v>0</v>
      </c>
      <c r="BS402" s="539"/>
      <c r="BT402" s="175"/>
      <c r="BU402" s="176"/>
      <c r="BV402" s="172"/>
      <c r="BW402" s="169"/>
      <c r="BX402" s="169"/>
      <c r="BY402" s="549">
        <f t="shared" si="270"/>
        <v>0</v>
      </c>
      <c r="BZ402" s="539"/>
      <c r="CA402" s="175"/>
      <c r="CB402" s="176"/>
      <c r="CC402" s="172"/>
      <c r="CD402" s="169"/>
      <c r="CE402" s="169"/>
      <c r="CF402" s="549">
        <f t="shared" si="271"/>
        <v>0</v>
      </c>
      <c r="CG402" s="539"/>
      <c r="CH402" s="175"/>
      <c r="CI402" s="176"/>
      <c r="CJ402" s="172"/>
      <c r="CK402" s="169"/>
      <c r="CL402" s="169"/>
      <c r="CM402" s="549">
        <f t="shared" si="272"/>
        <v>0</v>
      </c>
      <c r="CN402" s="539"/>
      <c r="CO402" s="175"/>
      <c r="CP402" s="176"/>
      <c r="CQ402" s="172"/>
      <c r="CR402" s="169"/>
      <c r="CS402" s="169"/>
      <c r="CT402" s="549">
        <f t="shared" si="273"/>
        <v>0</v>
      </c>
      <c r="CU402" s="539"/>
      <c r="CV402" s="175"/>
      <c r="CW402" s="176"/>
      <c r="CX402" s="361"/>
      <c r="CY402" s="108"/>
      <c r="CZ402" s="108"/>
      <c r="DA402" s="549">
        <f t="shared" si="274"/>
        <v>0</v>
      </c>
      <c r="DB402" s="539"/>
      <c r="DC402" s="439"/>
      <c r="DD402" s="439"/>
      <c r="DE402" s="108"/>
      <c r="DF402" s="108"/>
      <c r="DG402" s="108"/>
      <c r="DH402" s="549">
        <f t="shared" si="275"/>
        <v>0</v>
      </c>
      <c r="DI402" s="539"/>
      <c r="DJ402" s="439"/>
      <c r="DK402" s="440"/>
      <c r="DL402" s="555">
        <f t="shared" ca="1" si="261"/>
        <v>0</v>
      </c>
      <c r="DM402" s="539">
        <f>DN402*Довідники!$H$2</f>
        <v>0</v>
      </c>
      <c r="DN402" s="549">
        <f t="shared" si="276"/>
        <v>0</v>
      </c>
      <c r="DO402" s="541" t="str">
        <f t="shared" si="277"/>
        <v xml:space="preserve"> </v>
      </c>
      <c r="DP402" s="556" t="str">
        <f>IF(OR(DO402&lt;Довідники!$J$3, DO402&gt;Довідники!$K$3), "!", "")</f>
        <v>!</v>
      </c>
      <c r="DQ402" s="557"/>
      <c r="DR402" s="558" t="str">
        <f t="shared" si="278"/>
        <v/>
      </c>
      <c r="DS402" s="528"/>
      <c r="DT402" s="555"/>
      <c r="DU402" s="539"/>
      <c r="DV402" s="539"/>
      <c r="DW402" s="540"/>
      <c r="DX402" s="557"/>
      <c r="DY402" s="568"/>
      <c r="DZ402" s="569"/>
      <c r="EA402" s="570"/>
      <c r="EB402" s="179"/>
      <c r="EC402" s="452"/>
      <c r="ED402" s="219" t="e">
        <f t="shared" ca="1" si="280"/>
        <v>#NAME?</v>
      </c>
      <c r="EE402" s="219" t="e">
        <f t="shared" ca="1" si="281"/>
        <v>#NAME?</v>
      </c>
      <c r="EF402" s="219" t="e">
        <f t="shared" ca="1" si="282"/>
        <v>#NAME?</v>
      </c>
      <c r="EG402" s="219" t="e">
        <f t="shared" ca="1" si="283"/>
        <v>#NAME?</v>
      </c>
      <c r="EH402" s="219" t="e">
        <f t="shared" ca="1" si="284"/>
        <v>#NAME?</v>
      </c>
      <c r="EI402" s="219" t="e">
        <f t="shared" ca="1" si="285"/>
        <v>#NAME?</v>
      </c>
      <c r="EJ402" s="219" t="e">
        <f t="shared" ca="1" si="286"/>
        <v>#NAME?</v>
      </c>
      <c r="EK402" s="74"/>
      <c r="EL402" s="91" t="str">
        <f t="shared" ca="1" si="279"/>
        <v/>
      </c>
      <c r="EM402" s="91" t="str">
        <f t="shared" si="292"/>
        <v/>
      </c>
      <c r="EN402" s="91" t="str" cm="1">
        <f t="array" ref="EN402">IF(OR(SUM(ISTEXT(R402:T402)*1,ISNUMBER(W402:X402)*1)&gt;0,SUM(ISTEXT(Y402:AA402)*1,ISNUMBER(AD402:AE402)*1)&gt;0,SUM(ISTEXT(AF402:AH402)*1,ISNUMBER(AK402:AL402)*1)&gt;0,SUM(ISTEXT(AM402:AO402)*1,ISNUMBER(AR402:AS402)*1)&gt;0,SUM(ISTEXT(AT402:AV402)*1,ISNUMBER(AY402:AZ402)*1)&gt;0,SUM(ISTEXT(BA402:BC402)*1,ISNUMBER(BF402:BG402)*1)&gt;0,SUM(ISTEXT(BH402:BJ402)*1,ISNUMBER(BM402:BN402)*1)&gt;0,SUM(ISTEXT(BO402:BQ402)*1,ISNUMBER(BT402:BU402)*1)&gt;0,SUM(ISTEXT(BV402:BX402)*1,ISNUMBER(CA402:CB402)*1)&gt;0,SUM(ISTEXT(CC402:CE402)*1,ISNUMBER(CH402:CI402)*1)&gt;0,SUM(ISTEXT(CJ402:CL402)*1,ISNUMBER(CO402:CP402)*1)&gt;0,SUM(ISTEXT(CQ402:CS402)*1,ISNUMBER(CV402:CW402)*1)&gt;0),"!","")</f>
        <v/>
      </c>
      <c r="EO402" s="91" t="e">
        <f t="shared" ca="1" si="293"/>
        <v>#NAME?</v>
      </c>
      <c r="EP402" s="74" t="e">
        <f t="shared" ca="1" si="294"/>
        <v>#NAME?</v>
      </c>
    </row>
    <row r="403" spans="1:146" s="3" customFormat="1" x14ac:dyDescent="0.2">
      <c r="A403" s="528" t="e">
        <f ca="1">IF(AND(TRIM($B403&lt;&gt;""),$E403&lt;&gt;"",$EP403=""),MAX($A$318:A402)+1,"")</f>
        <v>#NAME?</v>
      </c>
      <c r="B403" s="312"/>
      <c r="C403" s="531" t="str">
        <f>IF(ISBLANK(D403)=FALSE,VLOOKUP(D403,Довідники!$B$2:$C$45,2,FALSE),"")</f>
        <v/>
      </c>
      <c r="D403" s="410"/>
      <c r="E403" s="313"/>
      <c r="F403" s="538" t="str">
        <f>_xlfn.CONCAT(IF($X403=Довідники!$E$4,$R$4&amp;",",""),IF($AE403=Довідники!$E$4,$Y$4&amp;",",""),IF($AL403=Довідники!$E$4,$AF$4&amp;",",""),IF($AS403=Довідники!$E$4,$AM$4&amp;",",""),IF($AZ403=Довідники!$E$4,$AT$4&amp;",",""),IF($BG403=Довідники!$E$4,$BA$4&amp;",",""),IF($BN403=Довідники!$E$4,$BH$4&amp;",",""),IF($BU403=Довідники!$E$4,$BO$4&amp;",",""),IF($CB403=Довідники!$E$4,$BV$4&amp;",",""),IF($CI403=Довідники!$E$4,$CC$4&amp;",",""),IF($CP403=Довідники!$E$4,$CJ$4&amp;",",""),IF($CW403=Довідники!$E$4,$CQ$4&amp;",",""),IF($DD403=Довідники!$E$4,$CX$4&amp;",",""),IF($DK403=Довідники!$E$4,$DE$4&amp;",",""))</f>
        <v/>
      </c>
      <c r="G403" s="538" t="str">
        <f>_xlfn.CONCAT(IF($X403=Довідники!$E$3,$R$4&amp;",",""),IF($X403=Довідники!$E$5,$R$4&amp;"*,",""),IF($AE403=Довідники!$E$3,$Y$4&amp;",",""),IF($AE403=Довідники!$E$5,$Y$4&amp;"*,",""),IF($AL403=Довідники!$E$3,$AF$4&amp;",",""),IF($AL403=Довідники!$E$5,$AF$4&amp;"*,",""),IF($AS403=Довідники!$E$3,$AM$4&amp;",",""),IF($AS403=Довідники!$E$5,$AM$4&amp;"*,",""),IF($AZ403=Довідники!$E$3,$AT$4&amp;",",""),IF($AZ403=Довідники!$E$5,$AT$4&amp;"*,",""),IF($BG403=Довідники!$E$3,$BA$4&amp;",",""),IF($BG403=Довідники!$E$5,$BA$4&amp;"*,",""),IF($BN403=Довідники!$E$3,$BH$4&amp;",",""),IF($BN403=Довідники!$E$5,$BH$4&amp;"*,",""),IF($BU403=Довідники!$E$3,$BO$4&amp;",",""),IF($BU403=Довідники!$E$5,$BO$4&amp;"*,",""),IF($CB403=Довідники!$E$3,$BV$4&amp;",",""),IF($CB403=Довідники!$E$5,$BV$4&amp;"*,",""),IF($CI403=Довідники!$E$3,$CC$4&amp;",",""),IF($CI403=Довідники!$E$5,$CC$4&amp;"*,",""),IF($CP403=Довідники!$E$3,$CJ$4&amp;",",""),IF($CP403=Довідники!$E$5,$CJ$4&amp;"*,",""),IF($CW403=Довідники!$E$3,$CQ$4&amp;",",""),IF($CW403=Довідники!$E$5,$CQ$4&amp;"*,",""),IF($DD403=Довідники!$E$3,$CX$4&amp;",",""),IF($DD403=Довідники!$E$5,$CX$4&amp;"*,",""),IF($DK403=Довідники!$E$3,$DE$4&amp;",",""),IF($DK403=Довідники!$E$5,$DE$4&amp;"*,",""))</f>
        <v/>
      </c>
      <c r="H403" s="538" t="str">
        <f>_xlfn.CONCAT(IF($W403=Довідники!$N$4,$R$4&amp;",",""),IF($AD403=Довідники!$N$4,$Y$4&amp;",",""),IF($AK403=Довідники!$N$4,$AF$4&amp;",",""),IF($AR403=Довідники!$N$4,$AM$4&amp;",",""),IF($AY403=Довідники!$N$4,$AT$4&amp;",",""),IF($BF403=Довідники!$N$4,$BA$4&amp;",",""),IF($BM403=Довідники!$N$4,$BH$4&amp;",",""),IF($BT403=Довідники!$N$4,$BO$4&amp;",",""),IF($CA403=Довідники!$N$4,$BV$4&amp;",",""),IF($CH403=Довідники!$N$4,$CC$4&amp;",",""),IF($CO403=Довідники!$N$4,$CJ$4&amp;",",""),IF($CV403=Довідники!$N$4,$CQ$4&amp;",",""),IF($DC403=Довідники!$N$4,$CX$4&amp;",",""),IF($DJ403=Довідники!$N$4,$DE$4&amp;",",""))</f>
        <v/>
      </c>
      <c r="I403" s="538" t="str">
        <f>_xlfn.CONCAT(IF($W403=Довідники!$N$3,$R$4&amp;",",""),IF($AD403=Довідники!$N$3,$Y$4&amp;",",""),IF($AK403=Довідники!$N$3,$AF$4&amp;",",""),IF($AR403=Довідники!$N$3,$AM$4&amp;",",""),IF($AY403=Довідники!$N$3,$AT$4&amp;",",""),IF($BF403=Довідники!$N$3,$BA$4&amp;",",""),IF($BM403=Довідники!$N$3,$BH$4&amp;",",""),IF($BT403=Довідники!$N$3,$BO$4&amp;",",""),IF($CA403=Довідники!$N$3,$BV$4&amp;",",""),IF($CH403=Довідники!$N$3,$CC$4&amp;",",""),IF($CO403=Довідники!$N$3,$CJ$4&amp;",",""),IF($CV403=Довідники!$N$3,$CQ$4&amp;",",""),IF($DC403=Довідники!$N$3,$CX$4&amp;",",""),IF($DJ403=Довідники!$N$3,$DE$4&amp;",",""))</f>
        <v/>
      </c>
      <c r="J403" s="538"/>
      <c r="K403" s="538"/>
      <c r="L403" s="538">
        <f t="shared" ca="1" si="287"/>
        <v>0</v>
      </c>
      <c r="M403" s="539">
        <f t="shared" ca="1" si="288"/>
        <v>0</v>
      </c>
      <c r="N403" s="539">
        <f t="shared" ca="1" si="289"/>
        <v>0</v>
      </c>
      <c r="O403" s="540">
        <f t="shared" ca="1" si="290"/>
        <v>0</v>
      </c>
      <c r="P403" s="541" t="str">
        <f t="shared" si="291"/>
        <v/>
      </c>
      <c r="Q403" s="542" t="str">
        <f>IF(IF(TRIM(P403)="",FALSE,OR($P403&lt;Довідники!$J$8,$P403&gt;Довідники!$K$8)),"!","")</f>
        <v/>
      </c>
      <c r="R403" s="172"/>
      <c r="S403" s="169"/>
      <c r="T403" s="169"/>
      <c r="U403" s="549">
        <f t="shared" si="262"/>
        <v>0</v>
      </c>
      <c r="V403" s="539"/>
      <c r="W403" s="175"/>
      <c r="X403" s="176"/>
      <c r="Y403" s="172"/>
      <c r="Z403" s="169"/>
      <c r="AA403" s="169"/>
      <c r="AB403" s="549">
        <f t="shared" si="263"/>
        <v>0</v>
      </c>
      <c r="AC403" s="539"/>
      <c r="AD403" s="175"/>
      <c r="AE403" s="176"/>
      <c r="AF403" s="172"/>
      <c r="AG403" s="169"/>
      <c r="AH403" s="169"/>
      <c r="AI403" s="549">
        <f t="shared" si="264"/>
        <v>0</v>
      </c>
      <c r="AJ403" s="539"/>
      <c r="AK403" s="175"/>
      <c r="AL403" s="176"/>
      <c r="AM403" s="172"/>
      <c r="AN403" s="169"/>
      <c r="AO403" s="169"/>
      <c r="AP403" s="549">
        <f t="shared" si="265"/>
        <v>0</v>
      </c>
      <c r="AQ403" s="539"/>
      <c r="AR403" s="175"/>
      <c r="AS403" s="176"/>
      <c r="AT403" s="172"/>
      <c r="AU403" s="169"/>
      <c r="AV403" s="169"/>
      <c r="AW403" s="549">
        <f t="shared" si="266"/>
        <v>0</v>
      </c>
      <c r="AX403" s="539"/>
      <c r="AY403" s="175"/>
      <c r="AZ403" s="176"/>
      <c r="BA403" s="172"/>
      <c r="BB403" s="169"/>
      <c r="BC403" s="169"/>
      <c r="BD403" s="549">
        <f t="shared" si="267"/>
        <v>0</v>
      </c>
      <c r="BE403" s="539"/>
      <c r="BF403" s="175"/>
      <c r="BG403" s="176"/>
      <c r="BH403" s="172"/>
      <c r="BI403" s="169"/>
      <c r="BJ403" s="169"/>
      <c r="BK403" s="549">
        <f t="shared" si="268"/>
        <v>0</v>
      </c>
      <c r="BL403" s="539"/>
      <c r="BM403" s="175"/>
      <c r="BN403" s="176"/>
      <c r="BO403" s="172"/>
      <c r="BP403" s="169"/>
      <c r="BQ403" s="169"/>
      <c r="BR403" s="549">
        <f t="shared" si="269"/>
        <v>0</v>
      </c>
      <c r="BS403" s="539"/>
      <c r="BT403" s="175"/>
      <c r="BU403" s="176"/>
      <c r="BV403" s="172"/>
      <c r="BW403" s="169"/>
      <c r="BX403" s="169"/>
      <c r="BY403" s="549">
        <f t="shared" si="270"/>
        <v>0</v>
      </c>
      <c r="BZ403" s="539"/>
      <c r="CA403" s="175"/>
      <c r="CB403" s="176"/>
      <c r="CC403" s="172"/>
      <c r="CD403" s="169"/>
      <c r="CE403" s="169"/>
      <c r="CF403" s="549">
        <f t="shared" si="271"/>
        <v>0</v>
      </c>
      <c r="CG403" s="539"/>
      <c r="CH403" s="175"/>
      <c r="CI403" s="176"/>
      <c r="CJ403" s="172"/>
      <c r="CK403" s="169"/>
      <c r="CL403" s="169"/>
      <c r="CM403" s="549">
        <f t="shared" si="272"/>
        <v>0</v>
      </c>
      <c r="CN403" s="539"/>
      <c r="CO403" s="175"/>
      <c r="CP403" s="176"/>
      <c r="CQ403" s="172"/>
      <c r="CR403" s="169"/>
      <c r="CS403" s="169"/>
      <c r="CT403" s="549">
        <f t="shared" si="273"/>
        <v>0</v>
      </c>
      <c r="CU403" s="539"/>
      <c r="CV403" s="175"/>
      <c r="CW403" s="176"/>
      <c r="CX403" s="361"/>
      <c r="CY403" s="108"/>
      <c r="CZ403" s="108"/>
      <c r="DA403" s="549">
        <f t="shared" si="274"/>
        <v>0</v>
      </c>
      <c r="DB403" s="539"/>
      <c r="DC403" s="439"/>
      <c r="DD403" s="439"/>
      <c r="DE403" s="108"/>
      <c r="DF403" s="108"/>
      <c r="DG403" s="108"/>
      <c r="DH403" s="549">
        <f t="shared" si="275"/>
        <v>0</v>
      </c>
      <c r="DI403" s="539"/>
      <c r="DJ403" s="439"/>
      <c r="DK403" s="440"/>
      <c r="DL403" s="555">
        <f t="shared" ca="1" si="261"/>
        <v>0</v>
      </c>
      <c r="DM403" s="539">
        <f>DN403*Довідники!$H$2</f>
        <v>0</v>
      </c>
      <c r="DN403" s="549">
        <f t="shared" si="276"/>
        <v>0</v>
      </c>
      <c r="DO403" s="541" t="str">
        <f t="shared" si="277"/>
        <v xml:space="preserve"> </v>
      </c>
      <c r="DP403" s="556" t="str">
        <f>IF(OR(DO403&lt;Довідники!$J$3, DO403&gt;Довідники!$K$3), "!", "")</f>
        <v>!</v>
      </c>
      <c r="DQ403" s="557"/>
      <c r="DR403" s="558" t="str">
        <f t="shared" si="278"/>
        <v/>
      </c>
      <c r="DS403" s="528"/>
      <c r="DT403" s="555"/>
      <c r="DU403" s="539"/>
      <c r="DV403" s="539"/>
      <c r="DW403" s="540"/>
      <c r="DX403" s="557"/>
      <c r="DY403" s="568"/>
      <c r="DZ403" s="569"/>
      <c r="EA403" s="570"/>
      <c r="EB403" s="179"/>
      <c r="EC403" s="452"/>
      <c r="ED403" s="219" t="e">
        <f t="shared" ca="1" si="280"/>
        <v>#NAME?</v>
      </c>
      <c r="EE403" s="219" t="e">
        <f t="shared" ca="1" si="281"/>
        <v>#NAME?</v>
      </c>
      <c r="EF403" s="219" t="e">
        <f t="shared" ca="1" si="282"/>
        <v>#NAME?</v>
      </c>
      <c r="EG403" s="219" t="e">
        <f t="shared" ca="1" si="283"/>
        <v>#NAME?</v>
      </c>
      <c r="EH403" s="219" t="e">
        <f t="shared" ca="1" si="284"/>
        <v>#NAME?</v>
      </c>
      <c r="EI403" s="219" t="e">
        <f t="shared" ca="1" si="285"/>
        <v>#NAME?</v>
      </c>
      <c r="EJ403" s="219" t="e">
        <f t="shared" ca="1" si="286"/>
        <v>#NAME?</v>
      </c>
      <c r="EK403" s="74"/>
      <c r="EL403" s="91" t="str">
        <f t="shared" ca="1" si="279"/>
        <v/>
      </c>
      <c r="EM403" s="91" t="str">
        <f t="shared" si="292"/>
        <v/>
      </c>
      <c r="EN403" s="91" t="str" cm="1">
        <f t="array" ref="EN403">IF(OR(SUM(ISTEXT(R403:T403)*1,ISNUMBER(W403:X403)*1)&gt;0,SUM(ISTEXT(Y403:AA403)*1,ISNUMBER(AD403:AE403)*1)&gt;0,SUM(ISTEXT(AF403:AH403)*1,ISNUMBER(AK403:AL403)*1)&gt;0,SUM(ISTEXT(AM403:AO403)*1,ISNUMBER(AR403:AS403)*1)&gt;0,SUM(ISTEXT(AT403:AV403)*1,ISNUMBER(AY403:AZ403)*1)&gt;0,SUM(ISTEXT(BA403:BC403)*1,ISNUMBER(BF403:BG403)*1)&gt;0,SUM(ISTEXT(BH403:BJ403)*1,ISNUMBER(BM403:BN403)*1)&gt;0,SUM(ISTEXT(BO403:BQ403)*1,ISNUMBER(BT403:BU403)*1)&gt;0,SUM(ISTEXT(BV403:BX403)*1,ISNUMBER(CA403:CB403)*1)&gt;0,SUM(ISTEXT(CC403:CE403)*1,ISNUMBER(CH403:CI403)*1)&gt;0,SUM(ISTEXT(CJ403:CL403)*1,ISNUMBER(CO403:CP403)*1)&gt;0,SUM(ISTEXT(CQ403:CS403)*1,ISNUMBER(CV403:CW403)*1)&gt;0),"!","")</f>
        <v/>
      </c>
      <c r="EO403" s="91" t="e">
        <f t="shared" ca="1" si="293"/>
        <v>#NAME?</v>
      </c>
      <c r="EP403" s="74" t="e">
        <f t="shared" ca="1" si="294"/>
        <v>#NAME?</v>
      </c>
    </row>
    <row r="404" spans="1:146" s="3" customFormat="1" x14ac:dyDescent="0.2">
      <c r="A404" s="528" t="e">
        <f ca="1">IF(AND(TRIM($B404&lt;&gt;""),$E404&lt;&gt;"",$EP404=""),MAX($A$318:A403)+1,"")</f>
        <v>#NAME?</v>
      </c>
      <c r="B404" s="312"/>
      <c r="C404" s="531" t="str">
        <f>IF(ISBLANK(D404)=FALSE,VLOOKUP(D404,Довідники!$B$2:$C$45,2,FALSE),"")</f>
        <v/>
      </c>
      <c r="D404" s="410"/>
      <c r="E404" s="313"/>
      <c r="F404" s="538" t="str">
        <f>_xlfn.CONCAT(IF($X404=Довідники!$E$4,$R$4&amp;",",""),IF($AE404=Довідники!$E$4,$Y$4&amp;",",""),IF($AL404=Довідники!$E$4,$AF$4&amp;",",""),IF($AS404=Довідники!$E$4,$AM$4&amp;",",""),IF($AZ404=Довідники!$E$4,$AT$4&amp;",",""),IF($BG404=Довідники!$E$4,$BA$4&amp;",",""),IF($BN404=Довідники!$E$4,$BH$4&amp;",",""),IF($BU404=Довідники!$E$4,$BO$4&amp;",",""),IF($CB404=Довідники!$E$4,$BV$4&amp;",",""),IF($CI404=Довідники!$E$4,$CC$4&amp;",",""),IF($CP404=Довідники!$E$4,$CJ$4&amp;",",""),IF($CW404=Довідники!$E$4,$CQ$4&amp;",",""),IF($DD404=Довідники!$E$4,$CX$4&amp;",",""),IF($DK404=Довідники!$E$4,$DE$4&amp;",",""))</f>
        <v/>
      </c>
      <c r="G404" s="538" t="str">
        <f>_xlfn.CONCAT(IF($X404=Довідники!$E$3,$R$4&amp;",",""),IF($X404=Довідники!$E$5,$R$4&amp;"*,",""),IF($AE404=Довідники!$E$3,$Y$4&amp;",",""),IF($AE404=Довідники!$E$5,$Y$4&amp;"*,",""),IF($AL404=Довідники!$E$3,$AF$4&amp;",",""),IF($AL404=Довідники!$E$5,$AF$4&amp;"*,",""),IF($AS404=Довідники!$E$3,$AM$4&amp;",",""),IF($AS404=Довідники!$E$5,$AM$4&amp;"*,",""),IF($AZ404=Довідники!$E$3,$AT$4&amp;",",""),IF($AZ404=Довідники!$E$5,$AT$4&amp;"*,",""),IF($BG404=Довідники!$E$3,$BA$4&amp;",",""),IF($BG404=Довідники!$E$5,$BA$4&amp;"*,",""),IF($BN404=Довідники!$E$3,$BH$4&amp;",",""),IF($BN404=Довідники!$E$5,$BH$4&amp;"*,",""),IF($BU404=Довідники!$E$3,$BO$4&amp;",",""),IF($BU404=Довідники!$E$5,$BO$4&amp;"*,",""),IF($CB404=Довідники!$E$3,$BV$4&amp;",",""),IF($CB404=Довідники!$E$5,$BV$4&amp;"*,",""),IF($CI404=Довідники!$E$3,$CC$4&amp;",",""),IF($CI404=Довідники!$E$5,$CC$4&amp;"*,",""),IF($CP404=Довідники!$E$3,$CJ$4&amp;",",""),IF($CP404=Довідники!$E$5,$CJ$4&amp;"*,",""),IF($CW404=Довідники!$E$3,$CQ$4&amp;",",""),IF($CW404=Довідники!$E$5,$CQ$4&amp;"*,",""),IF($DD404=Довідники!$E$3,$CX$4&amp;",",""),IF($DD404=Довідники!$E$5,$CX$4&amp;"*,",""),IF($DK404=Довідники!$E$3,$DE$4&amp;",",""),IF($DK404=Довідники!$E$5,$DE$4&amp;"*,",""))</f>
        <v/>
      </c>
      <c r="H404" s="538" t="str">
        <f>_xlfn.CONCAT(IF($W404=Довідники!$N$4,$R$4&amp;",",""),IF($AD404=Довідники!$N$4,$Y$4&amp;",",""),IF($AK404=Довідники!$N$4,$AF$4&amp;",",""),IF($AR404=Довідники!$N$4,$AM$4&amp;",",""),IF($AY404=Довідники!$N$4,$AT$4&amp;",",""),IF($BF404=Довідники!$N$4,$BA$4&amp;",",""),IF($BM404=Довідники!$N$4,$BH$4&amp;",",""),IF($BT404=Довідники!$N$4,$BO$4&amp;",",""),IF($CA404=Довідники!$N$4,$BV$4&amp;",",""),IF($CH404=Довідники!$N$4,$CC$4&amp;",",""),IF($CO404=Довідники!$N$4,$CJ$4&amp;",",""),IF($CV404=Довідники!$N$4,$CQ$4&amp;",",""),IF($DC404=Довідники!$N$4,$CX$4&amp;",",""),IF($DJ404=Довідники!$N$4,$DE$4&amp;",",""))</f>
        <v/>
      </c>
      <c r="I404" s="538" t="str">
        <f>_xlfn.CONCAT(IF($W404=Довідники!$N$3,$R$4&amp;",",""),IF($AD404=Довідники!$N$3,$Y$4&amp;",",""),IF($AK404=Довідники!$N$3,$AF$4&amp;",",""),IF($AR404=Довідники!$N$3,$AM$4&amp;",",""),IF($AY404=Довідники!$N$3,$AT$4&amp;",",""),IF($BF404=Довідники!$N$3,$BA$4&amp;",",""),IF($BM404=Довідники!$N$3,$BH$4&amp;",",""),IF($BT404=Довідники!$N$3,$BO$4&amp;",",""),IF($CA404=Довідники!$N$3,$BV$4&amp;",",""),IF($CH404=Довідники!$N$3,$CC$4&amp;",",""),IF($CO404=Довідники!$N$3,$CJ$4&amp;",",""),IF($CV404=Довідники!$N$3,$CQ$4&amp;",",""),IF($DC404=Довідники!$N$3,$CX$4&amp;",",""),IF($DJ404=Довідники!$N$3,$DE$4&amp;",",""))</f>
        <v/>
      </c>
      <c r="J404" s="538"/>
      <c r="K404" s="538"/>
      <c r="L404" s="538">
        <f t="shared" ca="1" si="287"/>
        <v>0</v>
      </c>
      <c r="M404" s="539">
        <f t="shared" ca="1" si="288"/>
        <v>0</v>
      </c>
      <c r="N404" s="539">
        <f t="shared" ca="1" si="289"/>
        <v>0</v>
      </c>
      <c r="O404" s="540">
        <f t="shared" ca="1" si="290"/>
        <v>0</v>
      </c>
      <c r="P404" s="541" t="str">
        <f t="shared" si="291"/>
        <v/>
      </c>
      <c r="Q404" s="542" t="str">
        <f>IF(IF(TRIM(P404)="",FALSE,OR($P404&lt;Довідники!$J$8,$P404&gt;Довідники!$K$8)),"!","")</f>
        <v/>
      </c>
      <c r="R404" s="172"/>
      <c r="S404" s="169"/>
      <c r="T404" s="169"/>
      <c r="U404" s="549">
        <f t="shared" si="262"/>
        <v>0</v>
      </c>
      <c r="V404" s="539"/>
      <c r="W404" s="175"/>
      <c r="X404" s="176"/>
      <c r="Y404" s="172"/>
      <c r="Z404" s="169"/>
      <c r="AA404" s="169"/>
      <c r="AB404" s="549">
        <f t="shared" si="263"/>
        <v>0</v>
      </c>
      <c r="AC404" s="539"/>
      <c r="AD404" s="175"/>
      <c r="AE404" s="176"/>
      <c r="AF404" s="172"/>
      <c r="AG404" s="169"/>
      <c r="AH404" s="169"/>
      <c r="AI404" s="549">
        <f t="shared" si="264"/>
        <v>0</v>
      </c>
      <c r="AJ404" s="539"/>
      <c r="AK404" s="175"/>
      <c r="AL404" s="176"/>
      <c r="AM404" s="172"/>
      <c r="AN404" s="169"/>
      <c r="AO404" s="169"/>
      <c r="AP404" s="549">
        <f t="shared" si="265"/>
        <v>0</v>
      </c>
      <c r="AQ404" s="539"/>
      <c r="AR404" s="175"/>
      <c r="AS404" s="176"/>
      <c r="AT404" s="172"/>
      <c r="AU404" s="169"/>
      <c r="AV404" s="169"/>
      <c r="AW404" s="549">
        <f t="shared" si="266"/>
        <v>0</v>
      </c>
      <c r="AX404" s="539"/>
      <c r="AY404" s="175"/>
      <c r="AZ404" s="176"/>
      <c r="BA404" s="172"/>
      <c r="BB404" s="169"/>
      <c r="BC404" s="169"/>
      <c r="BD404" s="549">
        <f t="shared" si="267"/>
        <v>0</v>
      </c>
      <c r="BE404" s="539"/>
      <c r="BF404" s="175"/>
      <c r="BG404" s="176"/>
      <c r="BH404" s="172"/>
      <c r="BI404" s="169"/>
      <c r="BJ404" s="169"/>
      <c r="BK404" s="549">
        <f t="shared" si="268"/>
        <v>0</v>
      </c>
      <c r="BL404" s="539"/>
      <c r="BM404" s="175"/>
      <c r="BN404" s="176"/>
      <c r="BO404" s="172"/>
      <c r="BP404" s="169"/>
      <c r="BQ404" s="169"/>
      <c r="BR404" s="549">
        <f t="shared" si="269"/>
        <v>0</v>
      </c>
      <c r="BS404" s="539"/>
      <c r="BT404" s="175"/>
      <c r="BU404" s="176"/>
      <c r="BV404" s="172"/>
      <c r="BW404" s="169"/>
      <c r="BX404" s="169"/>
      <c r="BY404" s="549">
        <f t="shared" si="270"/>
        <v>0</v>
      </c>
      <c r="BZ404" s="539"/>
      <c r="CA404" s="175"/>
      <c r="CB404" s="176"/>
      <c r="CC404" s="172"/>
      <c r="CD404" s="169"/>
      <c r="CE404" s="169"/>
      <c r="CF404" s="549">
        <f t="shared" si="271"/>
        <v>0</v>
      </c>
      <c r="CG404" s="539"/>
      <c r="CH404" s="175"/>
      <c r="CI404" s="176"/>
      <c r="CJ404" s="172"/>
      <c r="CK404" s="169"/>
      <c r="CL404" s="169"/>
      <c r="CM404" s="549">
        <f t="shared" si="272"/>
        <v>0</v>
      </c>
      <c r="CN404" s="539"/>
      <c r="CO404" s="175"/>
      <c r="CP404" s="176"/>
      <c r="CQ404" s="172"/>
      <c r="CR404" s="169"/>
      <c r="CS404" s="169"/>
      <c r="CT404" s="549">
        <f t="shared" si="273"/>
        <v>0</v>
      </c>
      <c r="CU404" s="539"/>
      <c r="CV404" s="175"/>
      <c r="CW404" s="176"/>
      <c r="CX404" s="361"/>
      <c r="CY404" s="108"/>
      <c r="CZ404" s="108"/>
      <c r="DA404" s="549">
        <f t="shared" si="274"/>
        <v>0</v>
      </c>
      <c r="DB404" s="539"/>
      <c r="DC404" s="439"/>
      <c r="DD404" s="439"/>
      <c r="DE404" s="108"/>
      <c r="DF404" s="108"/>
      <c r="DG404" s="108"/>
      <c r="DH404" s="549">
        <f t="shared" si="275"/>
        <v>0</v>
      </c>
      <c r="DI404" s="539"/>
      <c r="DJ404" s="439"/>
      <c r="DK404" s="440"/>
      <c r="DL404" s="555">
        <f t="shared" ca="1" si="261"/>
        <v>0</v>
      </c>
      <c r="DM404" s="539">
        <f>DN404*Довідники!$H$2</f>
        <v>0</v>
      </c>
      <c r="DN404" s="549">
        <f t="shared" si="276"/>
        <v>0</v>
      </c>
      <c r="DO404" s="541" t="str">
        <f t="shared" si="277"/>
        <v xml:space="preserve"> </v>
      </c>
      <c r="DP404" s="556" t="str">
        <f>IF(OR(DO404&lt;Довідники!$J$3, DO404&gt;Довідники!$K$3), "!", "")</f>
        <v>!</v>
      </c>
      <c r="DQ404" s="557"/>
      <c r="DR404" s="558" t="str">
        <f t="shared" si="278"/>
        <v/>
      </c>
      <c r="DS404" s="528"/>
      <c r="DT404" s="555"/>
      <c r="DU404" s="539"/>
      <c r="DV404" s="539"/>
      <c r="DW404" s="540"/>
      <c r="DX404" s="557"/>
      <c r="DY404" s="568"/>
      <c r="DZ404" s="569"/>
      <c r="EA404" s="570"/>
      <c r="EB404" s="179"/>
      <c r="EC404" s="452"/>
      <c r="ED404" s="219" t="e">
        <f t="shared" ca="1" si="280"/>
        <v>#NAME?</v>
      </c>
      <c r="EE404" s="219" t="e">
        <f t="shared" ca="1" si="281"/>
        <v>#NAME?</v>
      </c>
      <c r="EF404" s="219" t="e">
        <f t="shared" ca="1" si="282"/>
        <v>#NAME?</v>
      </c>
      <c r="EG404" s="219" t="e">
        <f t="shared" ca="1" si="283"/>
        <v>#NAME?</v>
      </c>
      <c r="EH404" s="219" t="e">
        <f t="shared" ca="1" si="284"/>
        <v>#NAME?</v>
      </c>
      <c r="EI404" s="219" t="e">
        <f t="shared" ca="1" si="285"/>
        <v>#NAME?</v>
      </c>
      <c r="EJ404" s="219" t="e">
        <f t="shared" ca="1" si="286"/>
        <v>#NAME?</v>
      </c>
      <c r="EK404" s="74"/>
      <c r="EL404" s="91" t="str">
        <f t="shared" ca="1" si="279"/>
        <v/>
      </c>
      <c r="EM404" s="91" t="str">
        <f t="shared" si="292"/>
        <v/>
      </c>
      <c r="EN404" s="91" t="str" cm="1">
        <f t="array" ref="EN404">IF(OR(SUM(ISTEXT(R404:T404)*1,ISNUMBER(W404:X404)*1)&gt;0,SUM(ISTEXT(Y404:AA404)*1,ISNUMBER(AD404:AE404)*1)&gt;0,SUM(ISTEXT(AF404:AH404)*1,ISNUMBER(AK404:AL404)*1)&gt;0,SUM(ISTEXT(AM404:AO404)*1,ISNUMBER(AR404:AS404)*1)&gt;0,SUM(ISTEXT(AT404:AV404)*1,ISNUMBER(AY404:AZ404)*1)&gt;0,SUM(ISTEXT(BA404:BC404)*1,ISNUMBER(BF404:BG404)*1)&gt;0,SUM(ISTEXT(BH404:BJ404)*1,ISNUMBER(BM404:BN404)*1)&gt;0,SUM(ISTEXT(BO404:BQ404)*1,ISNUMBER(BT404:BU404)*1)&gt;0,SUM(ISTEXT(BV404:BX404)*1,ISNUMBER(CA404:CB404)*1)&gt;0,SUM(ISTEXT(CC404:CE404)*1,ISNUMBER(CH404:CI404)*1)&gt;0,SUM(ISTEXT(CJ404:CL404)*1,ISNUMBER(CO404:CP404)*1)&gt;0,SUM(ISTEXT(CQ404:CS404)*1,ISNUMBER(CV404:CW404)*1)&gt;0),"!","")</f>
        <v/>
      </c>
      <c r="EO404" s="91" t="e">
        <f t="shared" ca="1" si="293"/>
        <v>#NAME?</v>
      </c>
      <c r="EP404" s="74" t="e">
        <f t="shared" ca="1" si="294"/>
        <v>#NAME?</v>
      </c>
    </row>
    <row r="405" spans="1:146" s="3" customFormat="1" x14ac:dyDescent="0.2">
      <c r="A405" s="528" t="e">
        <f ca="1">IF(AND(TRIM($B405&lt;&gt;""),$E405&lt;&gt;"",$EP405=""),MAX($A$318:A404)+1,"")</f>
        <v>#NAME?</v>
      </c>
      <c r="B405" s="312"/>
      <c r="C405" s="531" t="str">
        <f>IF(ISBLANK(D405)=FALSE,VLOOKUP(D405,Довідники!$B$2:$C$45,2,FALSE),"")</f>
        <v/>
      </c>
      <c r="D405" s="410"/>
      <c r="E405" s="313"/>
      <c r="F405" s="538" t="str">
        <f>_xlfn.CONCAT(IF($X405=Довідники!$E$4,$R$4&amp;",",""),IF($AE405=Довідники!$E$4,$Y$4&amp;",",""),IF($AL405=Довідники!$E$4,$AF$4&amp;",",""),IF($AS405=Довідники!$E$4,$AM$4&amp;",",""),IF($AZ405=Довідники!$E$4,$AT$4&amp;",",""),IF($BG405=Довідники!$E$4,$BA$4&amp;",",""),IF($BN405=Довідники!$E$4,$BH$4&amp;",",""),IF($BU405=Довідники!$E$4,$BO$4&amp;",",""),IF($CB405=Довідники!$E$4,$BV$4&amp;",",""),IF($CI405=Довідники!$E$4,$CC$4&amp;",",""),IF($CP405=Довідники!$E$4,$CJ$4&amp;",",""),IF($CW405=Довідники!$E$4,$CQ$4&amp;",",""),IF($DD405=Довідники!$E$4,$CX$4&amp;",",""),IF($DK405=Довідники!$E$4,$DE$4&amp;",",""))</f>
        <v/>
      </c>
      <c r="G405" s="538" t="str">
        <f>_xlfn.CONCAT(IF($X405=Довідники!$E$3,$R$4&amp;",",""),IF($X405=Довідники!$E$5,$R$4&amp;"*,",""),IF($AE405=Довідники!$E$3,$Y$4&amp;",",""),IF($AE405=Довідники!$E$5,$Y$4&amp;"*,",""),IF($AL405=Довідники!$E$3,$AF$4&amp;",",""),IF($AL405=Довідники!$E$5,$AF$4&amp;"*,",""),IF($AS405=Довідники!$E$3,$AM$4&amp;",",""),IF($AS405=Довідники!$E$5,$AM$4&amp;"*,",""),IF($AZ405=Довідники!$E$3,$AT$4&amp;",",""),IF($AZ405=Довідники!$E$5,$AT$4&amp;"*,",""),IF($BG405=Довідники!$E$3,$BA$4&amp;",",""),IF($BG405=Довідники!$E$5,$BA$4&amp;"*,",""),IF($BN405=Довідники!$E$3,$BH$4&amp;",",""),IF($BN405=Довідники!$E$5,$BH$4&amp;"*,",""),IF($BU405=Довідники!$E$3,$BO$4&amp;",",""),IF($BU405=Довідники!$E$5,$BO$4&amp;"*,",""),IF($CB405=Довідники!$E$3,$BV$4&amp;",",""),IF($CB405=Довідники!$E$5,$BV$4&amp;"*,",""),IF($CI405=Довідники!$E$3,$CC$4&amp;",",""),IF($CI405=Довідники!$E$5,$CC$4&amp;"*,",""),IF($CP405=Довідники!$E$3,$CJ$4&amp;",",""),IF($CP405=Довідники!$E$5,$CJ$4&amp;"*,",""),IF($CW405=Довідники!$E$3,$CQ$4&amp;",",""),IF($CW405=Довідники!$E$5,$CQ$4&amp;"*,",""),IF($DD405=Довідники!$E$3,$CX$4&amp;",",""),IF($DD405=Довідники!$E$5,$CX$4&amp;"*,",""),IF($DK405=Довідники!$E$3,$DE$4&amp;",",""),IF($DK405=Довідники!$E$5,$DE$4&amp;"*,",""))</f>
        <v/>
      </c>
      <c r="H405" s="538" t="str">
        <f>_xlfn.CONCAT(IF($W405=Довідники!$N$4,$R$4&amp;",",""),IF($AD405=Довідники!$N$4,$Y$4&amp;",",""),IF($AK405=Довідники!$N$4,$AF$4&amp;",",""),IF($AR405=Довідники!$N$4,$AM$4&amp;",",""),IF($AY405=Довідники!$N$4,$AT$4&amp;",",""),IF($BF405=Довідники!$N$4,$BA$4&amp;",",""),IF($BM405=Довідники!$N$4,$BH$4&amp;",",""),IF($BT405=Довідники!$N$4,$BO$4&amp;",",""),IF($CA405=Довідники!$N$4,$BV$4&amp;",",""),IF($CH405=Довідники!$N$4,$CC$4&amp;",",""),IF($CO405=Довідники!$N$4,$CJ$4&amp;",",""),IF($CV405=Довідники!$N$4,$CQ$4&amp;",",""),IF($DC405=Довідники!$N$4,$CX$4&amp;",",""),IF($DJ405=Довідники!$N$4,$DE$4&amp;",",""))</f>
        <v/>
      </c>
      <c r="I405" s="538" t="str">
        <f>_xlfn.CONCAT(IF($W405=Довідники!$N$3,$R$4&amp;",",""),IF($AD405=Довідники!$N$3,$Y$4&amp;",",""),IF($AK405=Довідники!$N$3,$AF$4&amp;",",""),IF($AR405=Довідники!$N$3,$AM$4&amp;",",""),IF($AY405=Довідники!$N$3,$AT$4&amp;",",""),IF($BF405=Довідники!$N$3,$BA$4&amp;",",""),IF($BM405=Довідники!$N$3,$BH$4&amp;",",""),IF($BT405=Довідники!$N$3,$BO$4&amp;",",""),IF($CA405=Довідники!$N$3,$BV$4&amp;",",""),IF($CH405=Довідники!$N$3,$CC$4&amp;",",""),IF($CO405=Довідники!$N$3,$CJ$4&amp;",",""),IF($CV405=Довідники!$N$3,$CQ$4&amp;",",""),IF($DC405=Довідники!$N$3,$CX$4&amp;",",""),IF($DJ405=Довідники!$N$3,$DE$4&amp;",",""))</f>
        <v/>
      </c>
      <c r="J405" s="538"/>
      <c r="K405" s="538"/>
      <c r="L405" s="538">
        <f t="shared" ca="1" si="287"/>
        <v>0</v>
      </c>
      <c r="M405" s="539">
        <f t="shared" ca="1" si="288"/>
        <v>0</v>
      </c>
      <c r="N405" s="539">
        <f t="shared" ca="1" si="289"/>
        <v>0</v>
      </c>
      <c r="O405" s="540">
        <f t="shared" ca="1" si="290"/>
        <v>0</v>
      </c>
      <c r="P405" s="541" t="str">
        <f t="shared" si="291"/>
        <v/>
      </c>
      <c r="Q405" s="542" t="str">
        <f>IF(IF(TRIM(P405)="",FALSE,OR($P405&lt;Довідники!$J$8,$P405&gt;Довідники!$K$8)),"!","")</f>
        <v/>
      </c>
      <c r="R405" s="172"/>
      <c r="S405" s="169"/>
      <c r="T405" s="169"/>
      <c r="U405" s="549">
        <f t="shared" si="262"/>
        <v>0</v>
      </c>
      <c r="V405" s="539"/>
      <c r="W405" s="175"/>
      <c r="X405" s="176"/>
      <c r="Y405" s="172"/>
      <c r="Z405" s="169"/>
      <c r="AA405" s="169"/>
      <c r="AB405" s="549">
        <f t="shared" si="263"/>
        <v>0</v>
      </c>
      <c r="AC405" s="539"/>
      <c r="AD405" s="175"/>
      <c r="AE405" s="176"/>
      <c r="AF405" s="172"/>
      <c r="AG405" s="169"/>
      <c r="AH405" s="169"/>
      <c r="AI405" s="549">
        <f t="shared" si="264"/>
        <v>0</v>
      </c>
      <c r="AJ405" s="539"/>
      <c r="AK405" s="175"/>
      <c r="AL405" s="176"/>
      <c r="AM405" s="172"/>
      <c r="AN405" s="169"/>
      <c r="AO405" s="169"/>
      <c r="AP405" s="549">
        <f t="shared" si="265"/>
        <v>0</v>
      </c>
      <c r="AQ405" s="539"/>
      <c r="AR405" s="175"/>
      <c r="AS405" s="176"/>
      <c r="AT405" s="172"/>
      <c r="AU405" s="169"/>
      <c r="AV405" s="169"/>
      <c r="AW405" s="549">
        <f t="shared" si="266"/>
        <v>0</v>
      </c>
      <c r="AX405" s="539"/>
      <c r="AY405" s="175"/>
      <c r="AZ405" s="176"/>
      <c r="BA405" s="172"/>
      <c r="BB405" s="169"/>
      <c r="BC405" s="169"/>
      <c r="BD405" s="549">
        <f t="shared" si="267"/>
        <v>0</v>
      </c>
      <c r="BE405" s="539"/>
      <c r="BF405" s="175"/>
      <c r="BG405" s="176"/>
      <c r="BH405" s="172"/>
      <c r="BI405" s="169"/>
      <c r="BJ405" s="169"/>
      <c r="BK405" s="549">
        <f t="shared" si="268"/>
        <v>0</v>
      </c>
      <c r="BL405" s="539"/>
      <c r="BM405" s="175"/>
      <c r="BN405" s="176"/>
      <c r="BO405" s="172"/>
      <c r="BP405" s="169"/>
      <c r="BQ405" s="169"/>
      <c r="BR405" s="549">
        <f t="shared" si="269"/>
        <v>0</v>
      </c>
      <c r="BS405" s="539"/>
      <c r="BT405" s="175"/>
      <c r="BU405" s="176"/>
      <c r="BV405" s="172"/>
      <c r="BW405" s="169"/>
      <c r="BX405" s="169"/>
      <c r="BY405" s="549">
        <f t="shared" si="270"/>
        <v>0</v>
      </c>
      <c r="BZ405" s="539"/>
      <c r="CA405" s="175"/>
      <c r="CB405" s="176"/>
      <c r="CC405" s="172"/>
      <c r="CD405" s="169"/>
      <c r="CE405" s="169"/>
      <c r="CF405" s="549">
        <f t="shared" si="271"/>
        <v>0</v>
      </c>
      <c r="CG405" s="539"/>
      <c r="CH405" s="175"/>
      <c r="CI405" s="176"/>
      <c r="CJ405" s="172"/>
      <c r="CK405" s="169"/>
      <c r="CL405" s="169"/>
      <c r="CM405" s="549">
        <f t="shared" si="272"/>
        <v>0</v>
      </c>
      <c r="CN405" s="539"/>
      <c r="CO405" s="175"/>
      <c r="CP405" s="176"/>
      <c r="CQ405" s="172"/>
      <c r="CR405" s="169"/>
      <c r="CS405" s="169"/>
      <c r="CT405" s="549">
        <f t="shared" si="273"/>
        <v>0</v>
      </c>
      <c r="CU405" s="539"/>
      <c r="CV405" s="175"/>
      <c r="CW405" s="176"/>
      <c r="CX405" s="361"/>
      <c r="CY405" s="108"/>
      <c r="CZ405" s="108"/>
      <c r="DA405" s="549">
        <f t="shared" si="274"/>
        <v>0</v>
      </c>
      <c r="DB405" s="539"/>
      <c r="DC405" s="439"/>
      <c r="DD405" s="439"/>
      <c r="DE405" s="108"/>
      <c r="DF405" s="108"/>
      <c r="DG405" s="108"/>
      <c r="DH405" s="549">
        <f t="shared" si="275"/>
        <v>0</v>
      </c>
      <c r="DI405" s="539"/>
      <c r="DJ405" s="439"/>
      <c r="DK405" s="440"/>
      <c r="DL405" s="555">
        <f t="shared" ca="1" si="261"/>
        <v>0</v>
      </c>
      <c r="DM405" s="539">
        <f>DN405*Довідники!$H$2</f>
        <v>0</v>
      </c>
      <c r="DN405" s="549">
        <f t="shared" si="276"/>
        <v>0</v>
      </c>
      <c r="DO405" s="541" t="str">
        <f t="shared" si="277"/>
        <v xml:space="preserve"> </v>
      </c>
      <c r="DP405" s="556" t="str">
        <f>IF(OR(DO405&lt;Довідники!$J$3, DO405&gt;Довідники!$K$3), "!", "")</f>
        <v>!</v>
      </c>
      <c r="DQ405" s="557"/>
      <c r="DR405" s="558" t="str">
        <f t="shared" si="278"/>
        <v/>
      </c>
      <c r="DS405" s="528"/>
      <c r="DT405" s="555"/>
      <c r="DU405" s="539"/>
      <c r="DV405" s="539"/>
      <c r="DW405" s="540"/>
      <c r="DX405" s="557"/>
      <c r="DY405" s="568"/>
      <c r="DZ405" s="569"/>
      <c r="EA405" s="570"/>
      <c r="EB405" s="179"/>
      <c r="EC405" s="452"/>
      <c r="ED405" s="219" t="e">
        <f t="shared" ca="1" si="280"/>
        <v>#NAME?</v>
      </c>
      <c r="EE405" s="219" t="e">
        <f t="shared" ca="1" si="281"/>
        <v>#NAME?</v>
      </c>
      <c r="EF405" s="219" t="e">
        <f t="shared" ca="1" si="282"/>
        <v>#NAME?</v>
      </c>
      <c r="EG405" s="219" t="e">
        <f t="shared" ca="1" si="283"/>
        <v>#NAME?</v>
      </c>
      <c r="EH405" s="219" t="e">
        <f t="shared" ca="1" si="284"/>
        <v>#NAME?</v>
      </c>
      <c r="EI405" s="219" t="e">
        <f t="shared" ca="1" si="285"/>
        <v>#NAME?</v>
      </c>
      <c r="EJ405" s="219" t="e">
        <f t="shared" ca="1" si="286"/>
        <v>#NAME?</v>
      </c>
      <c r="EK405" s="74"/>
      <c r="EL405" s="91" t="str">
        <f t="shared" ca="1" si="279"/>
        <v/>
      </c>
      <c r="EM405" s="91" t="str">
        <f t="shared" si="292"/>
        <v/>
      </c>
      <c r="EN405" s="91" t="str" cm="1">
        <f t="array" ref="EN405">IF(OR(SUM(ISTEXT(R405:T405)*1,ISNUMBER(W405:X405)*1)&gt;0,SUM(ISTEXT(Y405:AA405)*1,ISNUMBER(AD405:AE405)*1)&gt;0,SUM(ISTEXT(AF405:AH405)*1,ISNUMBER(AK405:AL405)*1)&gt;0,SUM(ISTEXT(AM405:AO405)*1,ISNUMBER(AR405:AS405)*1)&gt;0,SUM(ISTEXT(AT405:AV405)*1,ISNUMBER(AY405:AZ405)*1)&gt;0,SUM(ISTEXT(BA405:BC405)*1,ISNUMBER(BF405:BG405)*1)&gt;0,SUM(ISTEXT(BH405:BJ405)*1,ISNUMBER(BM405:BN405)*1)&gt;0,SUM(ISTEXT(BO405:BQ405)*1,ISNUMBER(BT405:BU405)*1)&gt;0,SUM(ISTEXT(BV405:BX405)*1,ISNUMBER(CA405:CB405)*1)&gt;0,SUM(ISTEXT(CC405:CE405)*1,ISNUMBER(CH405:CI405)*1)&gt;0,SUM(ISTEXT(CJ405:CL405)*1,ISNUMBER(CO405:CP405)*1)&gt;0,SUM(ISTEXT(CQ405:CS405)*1,ISNUMBER(CV405:CW405)*1)&gt;0),"!","")</f>
        <v/>
      </c>
      <c r="EO405" s="91" t="e">
        <f t="shared" ca="1" si="293"/>
        <v>#NAME?</v>
      </c>
      <c r="EP405" s="74" t="e">
        <f t="shared" ca="1" si="294"/>
        <v>#NAME?</v>
      </c>
    </row>
    <row r="406" spans="1:146" s="3" customFormat="1" x14ac:dyDescent="0.2">
      <c r="A406" s="528" t="e">
        <f ca="1">IF(AND(TRIM($B406&lt;&gt;""),$E406&lt;&gt;"",$EP406=""),MAX($A$318:A405)+1,"")</f>
        <v>#NAME?</v>
      </c>
      <c r="B406" s="312"/>
      <c r="C406" s="531" t="str">
        <f>IF(ISBLANK(D406)=FALSE,VLOOKUP(D406,Довідники!$B$2:$C$45,2,FALSE),"")</f>
        <v/>
      </c>
      <c r="D406" s="410"/>
      <c r="E406" s="313"/>
      <c r="F406" s="538" t="str">
        <f>_xlfn.CONCAT(IF($X406=Довідники!$E$4,$R$4&amp;",",""),IF($AE406=Довідники!$E$4,$Y$4&amp;",",""),IF($AL406=Довідники!$E$4,$AF$4&amp;",",""),IF($AS406=Довідники!$E$4,$AM$4&amp;",",""),IF($AZ406=Довідники!$E$4,$AT$4&amp;",",""),IF($BG406=Довідники!$E$4,$BA$4&amp;",",""),IF($BN406=Довідники!$E$4,$BH$4&amp;",",""),IF($BU406=Довідники!$E$4,$BO$4&amp;",",""),IF($CB406=Довідники!$E$4,$BV$4&amp;",",""),IF($CI406=Довідники!$E$4,$CC$4&amp;",",""),IF($CP406=Довідники!$E$4,$CJ$4&amp;",",""),IF($CW406=Довідники!$E$4,$CQ$4&amp;",",""),IF($DD406=Довідники!$E$4,$CX$4&amp;",",""),IF($DK406=Довідники!$E$4,$DE$4&amp;",",""))</f>
        <v/>
      </c>
      <c r="G406" s="538" t="str">
        <f>_xlfn.CONCAT(IF($X406=Довідники!$E$3,$R$4&amp;",",""),IF($X406=Довідники!$E$5,$R$4&amp;"*,",""),IF($AE406=Довідники!$E$3,$Y$4&amp;",",""),IF($AE406=Довідники!$E$5,$Y$4&amp;"*,",""),IF($AL406=Довідники!$E$3,$AF$4&amp;",",""),IF($AL406=Довідники!$E$5,$AF$4&amp;"*,",""),IF($AS406=Довідники!$E$3,$AM$4&amp;",",""),IF($AS406=Довідники!$E$5,$AM$4&amp;"*,",""),IF($AZ406=Довідники!$E$3,$AT$4&amp;",",""),IF($AZ406=Довідники!$E$5,$AT$4&amp;"*,",""),IF($BG406=Довідники!$E$3,$BA$4&amp;",",""),IF($BG406=Довідники!$E$5,$BA$4&amp;"*,",""),IF($BN406=Довідники!$E$3,$BH$4&amp;",",""),IF($BN406=Довідники!$E$5,$BH$4&amp;"*,",""),IF($BU406=Довідники!$E$3,$BO$4&amp;",",""),IF($BU406=Довідники!$E$5,$BO$4&amp;"*,",""),IF($CB406=Довідники!$E$3,$BV$4&amp;",",""),IF($CB406=Довідники!$E$5,$BV$4&amp;"*,",""),IF($CI406=Довідники!$E$3,$CC$4&amp;",",""),IF($CI406=Довідники!$E$5,$CC$4&amp;"*,",""),IF($CP406=Довідники!$E$3,$CJ$4&amp;",",""),IF($CP406=Довідники!$E$5,$CJ$4&amp;"*,",""),IF($CW406=Довідники!$E$3,$CQ$4&amp;",",""),IF($CW406=Довідники!$E$5,$CQ$4&amp;"*,",""),IF($DD406=Довідники!$E$3,$CX$4&amp;",",""),IF($DD406=Довідники!$E$5,$CX$4&amp;"*,",""),IF($DK406=Довідники!$E$3,$DE$4&amp;",",""),IF($DK406=Довідники!$E$5,$DE$4&amp;"*,",""))</f>
        <v/>
      </c>
      <c r="H406" s="538" t="str">
        <f>_xlfn.CONCAT(IF($W406=Довідники!$N$4,$R$4&amp;",",""),IF($AD406=Довідники!$N$4,$Y$4&amp;",",""),IF($AK406=Довідники!$N$4,$AF$4&amp;",",""),IF($AR406=Довідники!$N$4,$AM$4&amp;",",""),IF($AY406=Довідники!$N$4,$AT$4&amp;",",""),IF($BF406=Довідники!$N$4,$BA$4&amp;",",""),IF($BM406=Довідники!$N$4,$BH$4&amp;",",""),IF($BT406=Довідники!$N$4,$BO$4&amp;",",""),IF($CA406=Довідники!$N$4,$BV$4&amp;",",""),IF($CH406=Довідники!$N$4,$CC$4&amp;",",""),IF($CO406=Довідники!$N$4,$CJ$4&amp;",",""),IF($CV406=Довідники!$N$4,$CQ$4&amp;",",""),IF($DC406=Довідники!$N$4,$CX$4&amp;",",""),IF($DJ406=Довідники!$N$4,$DE$4&amp;",",""))</f>
        <v/>
      </c>
      <c r="I406" s="538" t="str">
        <f>_xlfn.CONCAT(IF($W406=Довідники!$N$3,$R$4&amp;",",""),IF($AD406=Довідники!$N$3,$Y$4&amp;",",""),IF($AK406=Довідники!$N$3,$AF$4&amp;",",""),IF($AR406=Довідники!$N$3,$AM$4&amp;",",""),IF($AY406=Довідники!$N$3,$AT$4&amp;",",""),IF($BF406=Довідники!$N$3,$BA$4&amp;",",""),IF($BM406=Довідники!$N$3,$BH$4&amp;",",""),IF($BT406=Довідники!$N$3,$BO$4&amp;",",""),IF($CA406=Довідники!$N$3,$BV$4&amp;",",""),IF($CH406=Довідники!$N$3,$CC$4&amp;",",""),IF($CO406=Довідники!$N$3,$CJ$4&amp;",",""),IF($CV406=Довідники!$N$3,$CQ$4&amp;",",""),IF($DC406=Довідники!$N$3,$CX$4&amp;",",""),IF($DJ406=Довідники!$N$3,$DE$4&amp;",",""))</f>
        <v/>
      </c>
      <c r="J406" s="538"/>
      <c r="K406" s="538"/>
      <c r="L406" s="538">
        <f t="shared" ca="1" si="287"/>
        <v>0</v>
      </c>
      <c r="M406" s="539">
        <f t="shared" ca="1" si="288"/>
        <v>0</v>
      </c>
      <c r="N406" s="539">
        <f t="shared" ca="1" si="289"/>
        <v>0</v>
      </c>
      <c r="O406" s="540">
        <f t="shared" ca="1" si="290"/>
        <v>0</v>
      </c>
      <c r="P406" s="541" t="str">
        <f t="shared" si="291"/>
        <v/>
      </c>
      <c r="Q406" s="542" t="str">
        <f>IF(IF(TRIM(P406)="",FALSE,OR($P406&lt;Довідники!$J$8,$P406&gt;Довідники!$K$8)),"!","")</f>
        <v/>
      </c>
      <c r="R406" s="172"/>
      <c r="S406" s="169"/>
      <c r="T406" s="169"/>
      <c r="U406" s="549">
        <f t="shared" si="262"/>
        <v>0</v>
      </c>
      <c r="V406" s="539"/>
      <c r="W406" s="175"/>
      <c r="X406" s="176"/>
      <c r="Y406" s="172"/>
      <c r="Z406" s="169"/>
      <c r="AA406" s="169"/>
      <c r="AB406" s="549">
        <f t="shared" si="263"/>
        <v>0</v>
      </c>
      <c r="AC406" s="539"/>
      <c r="AD406" s="175"/>
      <c r="AE406" s="176"/>
      <c r="AF406" s="172"/>
      <c r="AG406" s="169"/>
      <c r="AH406" s="169"/>
      <c r="AI406" s="549">
        <f t="shared" si="264"/>
        <v>0</v>
      </c>
      <c r="AJ406" s="539"/>
      <c r="AK406" s="175"/>
      <c r="AL406" s="176"/>
      <c r="AM406" s="172"/>
      <c r="AN406" s="169"/>
      <c r="AO406" s="169"/>
      <c r="AP406" s="549">
        <f t="shared" si="265"/>
        <v>0</v>
      </c>
      <c r="AQ406" s="539"/>
      <c r="AR406" s="175"/>
      <c r="AS406" s="176"/>
      <c r="AT406" s="172"/>
      <c r="AU406" s="169"/>
      <c r="AV406" s="169"/>
      <c r="AW406" s="549">
        <f t="shared" si="266"/>
        <v>0</v>
      </c>
      <c r="AX406" s="539"/>
      <c r="AY406" s="175"/>
      <c r="AZ406" s="176"/>
      <c r="BA406" s="172"/>
      <c r="BB406" s="169"/>
      <c r="BC406" s="169"/>
      <c r="BD406" s="549">
        <f t="shared" si="267"/>
        <v>0</v>
      </c>
      <c r="BE406" s="539"/>
      <c r="BF406" s="175"/>
      <c r="BG406" s="176"/>
      <c r="BH406" s="172"/>
      <c r="BI406" s="169"/>
      <c r="BJ406" s="169"/>
      <c r="BK406" s="549">
        <f t="shared" si="268"/>
        <v>0</v>
      </c>
      <c r="BL406" s="539"/>
      <c r="BM406" s="175"/>
      <c r="BN406" s="176"/>
      <c r="BO406" s="172"/>
      <c r="BP406" s="169"/>
      <c r="BQ406" s="169"/>
      <c r="BR406" s="549">
        <f t="shared" si="269"/>
        <v>0</v>
      </c>
      <c r="BS406" s="539"/>
      <c r="BT406" s="175"/>
      <c r="BU406" s="176"/>
      <c r="BV406" s="172"/>
      <c r="BW406" s="169"/>
      <c r="BX406" s="169"/>
      <c r="BY406" s="549">
        <f t="shared" si="270"/>
        <v>0</v>
      </c>
      <c r="BZ406" s="539"/>
      <c r="CA406" s="175"/>
      <c r="CB406" s="176"/>
      <c r="CC406" s="172"/>
      <c r="CD406" s="169"/>
      <c r="CE406" s="169"/>
      <c r="CF406" s="549">
        <f t="shared" si="271"/>
        <v>0</v>
      </c>
      <c r="CG406" s="539"/>
      <c r="CH406" s="175"/>
      <c r="CI406" s="176"/>
      <c r="CJ406" s="172"/>
      <c r="CK406" s="169"/>
      <c r="CL406" s="169"/>
      <c r="CM406" s="549">
        <f t="shared" si="272"/>
        <v>0</v>
      </c>
      <c r="CN406" s="539"/>
      <c r="CO406" s="175"/>
      <c r="CP406" s="176"/>
      <c r="CQ406" s="172"/>
      <c r="CR406" s="169"/>
      <c r="CS406" s="169"/>
      <c r="CT406" s="549">
        <f t="shared" si="273"/>
        <v>0</v>
      </c>
      <c r="CU406" s="539"/>
      <c r="CV406" s="175"/>
      <c r="CW406" s="176"/>
      <c r="CX406" s="361"/>
      <c r="CY406" s="108"/>
      <c r="CZ406" s="108"/>
      <c r="DA406" s="549">
        <f t="shared" si="274"/>
        <v>0</v>
      </c>
      <c r="DB406" s="539"/>
      <c r="DC406" s="439"/>
      <c r="DD406" s="439"/>
      <c r="DE406" s="108"/>
      <c r="DF406" s="108"/>
      <c r="DG406" s="108"/>
      <c r="DH406" s="549">
        <f t="shared" si="275"/>
        <v>0</v>
      </c>
      <c r="DI406" s="539"/>
      <c r="DJ406" s="439"/>
      <c r="DK406" s="440"/>
      <c r="DL406" s="555">
        <f t="shared" ca="1" si="261"/>
        <v>0</v>
      </c>
      <c r="DM406" s="539">
        <f>DN406*Довідники!$H$2</f>
        <v>0</v>
      </c>
      <c r="DN406" s="549">
        <f t="shared" si="276"/>
        <v>0</v>
      </c>
      <c r="DO406" s="541" t="str">
        <f t="shared" si="277"/>
        <v xml:space="preserve"> </v>
      </c>
      <c r="DP406" s="556" t="str">
        <f>IF(OR(DO406&lt;Довідники!$J$3, DO406&gt;Довідники!$K$3), "!", "")</f>
        <v>!</v>
      </c>
      <c r="DQ406" s="557"/>
      <c r="DR406" s="558" t="str">
        <f t="shared" si="278"/>
        <v/>
      </c>
      <c r="DS406" s="528"/>
      <c r="DT406" s="555"/>
      <c r="DU406" s="539"/>
      <c r="DV406" s="539"/>
      <c r="DW406" s="540"/>
      <c r="DX406" s="557"/>
      <c r="DY406" s="568"/>
      <c r="DZ406" s="569"/>
      <c r="EA406" s="570"/>
      <c r="EB406" s="179"/>
      <c r="EC406" s="452"/>
      <c r="ED406" s="219" t="e">
        <f t="shared" ca="1" si="280"/>
        <v>#NAME?</v>
      </c>
      <c r="EE406" s="219" t="e">
        <f t="shared" ca="1" si="281"/>
        <v>#NAME?</v>
      </c>
      <c r="EF406" s="219" t="e">
        <f t="shared" ca="1" si="282"/>
        <v>#NAME?</v>
      </c>
      <c r="EG406" s="219" t="e">
        <f t="shared" ca="1" si="283"/>
        <v>#NAME?</v>
      </c>
      <c r="EH406" s="219" t="e">
        <f t="shared" ca="1" si="284"/>
        <v>#NAME?</v>
      </c>
      <c r="EI406" s="219" t="e">
        <f t="shared" ca="1" si="285"/>
        <v>#NAME?</v>
      </c>
      <c r="EJ406" s="219" t="e">
        <f t="shared" ca="1" si="286"/>
        <v>#NAME?</v>
      </c>
      <c r="EK406" s="74"/>
      <c r="EL406" s="91" t="str">
        <f t="shared" ca="1" si="279"/>
        <v/>
      </c>
      <c r="EM406" s="91" t="str">
        <f t="shared" si="292"/>
        <v/>
      </c>
      <c r="EN406" s="91" t="str" cm="1">
        <f t="array" ref="EN406">IF(OR(SUM(ISTEXT(R406:T406)*1,ISNUMBER(W406:X406)*1)&gt;0,SUM(ISTEXT(Y406:AA406)*1,ISNUMBER(AD406:AE406)*1)&gt;0,SUM(ISTEXT(AF406:AH406)*1,ISNUMBER(AK406:AL406)*1)&gt;0,SUM(ISTEXT(AM406:AO406)*1,ISNUMBER(AR406:AS406)*1)&gt;0,SUM(ISTEXT(AT406:AV406)*1,ISNUMBER(AY406:AZ406)*1)&gt;0,SUM(ISTEXT(BA406:BC406)*1,ISNUMBER(BF406:BG406)*1)&gt;0,SUM(ISTEXT(BH406:BJ406)*1,ISNUMBER(BM406:BN406)*1)&gt;0,SUM(ISTEXT(BO406:BQ406)*1,ISNUMBER(BT406:BU406)*1)&gt;0,SUM(ISTEXT(BV406:BX406)*1,ISNUMBER(CA406:CB406)*1)&gt;0,SUM(ISTEXT(CC406:CE406)*1,ISNUMBER(CH406:CI406)*1)&gt;0,SUM(ISTEXT(CJ406:CL406)*1,ISNUMBER(CO406:CP406)*1)&gt;0,SUM(ISTEXT(CQ406:CS406)*1,ISNUMBER(CV406:CW406)*1)&gt;0),"!","")</f>
        <v/>
      </c>
      <c r="EO406" s="91" t="e">
        <f t="shared" ca="1" si="293"/>
        <v>#NAME?</v>
      </c>
      <c r="EP406" s="74" t="e">
        <f t="shared" ca="1" si="294"/>
        <v>#NAME?</v>
      </c>
    </row>
    <row r="407" spans="1:146" s="3" customFormat="1" x14ac:dyDescent="0.2">
      <c r="A407" s="528" t="e">
        <f ca="1">IF(AND(TRIM($B407&lt;&gt;""),$E407&lt;&gt;"",$EP407=""),MAX($A$318:A406)+1,"")</f>
        <v>#NAME?</v>
      </c>
      <c r="B407" s="312"/>
      <c r="C407" s="531" t="str">
        <f>IF(ISBLANK(D407)=FALSE,VLOOKUP(D407,Довідники!$B$2:$C$45,2,FALSE),"")</f>
        <v/>
      </c>
      <c r="D407" s="410"/>
      <c r="E407" s="313"/>
      <c r="F407" s="538" t="str">
        <f>_xlfn.CONCAT(IF($X407=Довідники!$E$4,$R$4&amp;",",""),IF($AE407=Довідники!$E$4,$Y$4&amp;",",""),IF($AL407=Довідники!$E$4,$AF$4&amp;",",""),IF($AS407=Довідники!$E$4,$AM$4&amp;",",""),IF($AZ407=Довідники!$E$4,$AT$4&amp;",",""),IF($BG407=Довідники!$E$4,$BA$4&amp;",",""),IF($BN407=Довідники!$E$4,$BH$4&amp;",",""),IF($BU407=Довідники!$E$4,$BO$4&amp;",",""),IF($CB407=Довідники!$E$4,$BV$4&amp;",",""),IF($CI407=Довідники!$E$4,$CC$4&amp;",",""),IF($CP407=Довідники!$E$4,$CJ$4&amp;",",""),IF($CW407=Довідники!$E$4,$CQ$4&amp;",",""),IF($DD407=Довідники!$E$4,$CX$4&amp;",",""),IF($DK407=Довідники!$E$4,$DE$4&amp;",",""))</f>
        <v/>
      </c>
      <c r="G407" s="538" t="str">
        <f>_xlfn.CONCAT(IF($X407=Довідники!$E$3,$R$4&amp;",",""),IF($X407=Довідники!$E$5,$R$4&amp;"*,",""),IF($AE407=Довідники!$E$3,$Y$4&amp;",",""),IF($AE407=Довідники!$E$5,$Y$4&amp;"*,",""),IF($AL407=Довідники!$E$3,$AF$4&amp;",",""),IF($AL407=Довідники!$E$5,$AF$4&amp;"*,",""),IF($AS407=Довідники!$E$3,$AM$4&amp;",",""),IF($AS407=Довідники!$E$5,$AM$4&amp;"*,",""),IF($AZ407=Довідники!$E$3,$AT$4&amp;",",""),IF($AZ407=Довідники!$E$5,$AT$4&amp;"*,",""),IF($BG407=Довідники!$E$3,$BA$4&amp;",",""),IF($BG407=Довідники!$E$5,$BA$4&amp;"*,",""),IF($BN407=Довідники!$E$3,$BH$4&amp;",",""),IF($BN407=Довідники!$E$5,$BH$4&amp;"*,",""),IF($BU407=Довідники!$E$3,$BO$4&amp;",",""),IF($BU407=Довідники!$E$5,$BO$4&amp;"*,",""),IF($CB407=Довідники!$E$3,$BV$4&amp;",",""),IF($CB407=Довідники!$E$5,$BV$4&amp;"*,",""),IF($CI407=Довідники!$E$3,$CC$4&amp;",",""),IF($CI407=Довідники!$E$5,$CC$4&amp;"*,",""),IF($CP407=Довідники!$E$3,$CJ$4&amp;",",""),IF($CP407=Довідники!$E$5,$CJ$4&amp;"*,",""),IF($CW407=Довідники!$E$3,$CQ$4&amp;",",""),IF($CW407=Довідники!$E$5,$CQ$4&amp;"*,",""),IF($DD407=Довідники!$E$3,$CX$4&amp;",",""),IF($DD407=Довідники!$E$5,$CX$4&amp;"*,",""),IF($DK407=Довідники!$E$3,$DE$4&amp;",",""),IF($DK407=Довідники!$E$5,$DE$4&amp;"*,",""))</f>
        <v/>
      </c>
      <c r="H407" s="538" t="str">
        <f>_xlfn.CONCAT(IF($W407=Довідники!$N$4,$R$4&amp;",",""),IF($AD407=Довідники!$N$4,$Y$4&amp;",",""),IF($AK407=Довідники!$N$4,$AF$4&amp;",",""),IF($AR407=Довідники!$N$4,$AM$4&amp;",",""),IF($AY407=Довідники!$N$4,$AT$4&amp;",",""),IF($BF407=Довідники!$N$4,$BA$4&amp;",",""),IF($BM407=Довідники!$N$4,$BH$4&amp;",",""),IF($BT407=Довідники!$N$4,$BO$4&amp;",",""),IF($CA407=Довідники!$N$4,$BV$4&amp;",",""),IF($CH407=Довідники!$N$4,$CC$4&amp;",",""),IF($CO407=Довідники!$N$4,$CJ$4&amp;",",""),IF($CV407=Довідники!$N$4,$CQ$4&amp;",",""),IF($DC407=Довідники!$N$4,$CX$4&amp;",",""),IF($DJ407=Довідники!$N$4,$DE$4&amp;",",""))</f>
        <v/>
      </c>
      <c r="I407" s="538" t="str">
        <f>_xlfn.CONCAT(IF($W407=Довідники!$N$3,$R$4&amp;",",""),IF($AD407=Довідники!$N$3,$Y$4&amp;",",""),IF($AK407=Довідники!$N$3,$AF$4&amp;",",""),IF($AR407=Довідники!$N$3,$AM$4&amp;",",""),IF($AY407=Довідники!$N$3,$AT$4&amp;",",""),IF($BF407=Довідники!$N$3,$BA$4&amp;",",""),IF($BM407=Довідники!$N$3,$BH$4&amp;",",""),IF($BT407=Довідники!$N$3,$BO$4&amp;",",""),IF($CA407=Довідники!$N$3,$BV$4&amp;",",""),IF($CH407=Довідники!$N$3,$CC$4&amp;",",""),IF($CO407=Довідники!$N$3,$CJ$4&amp;",",""),IF($CV407=Довідники!$N$3,$CQ$4&amp;",",""),IF($DC407=Довідники!$N$3,$CX$4&amp;",",""),IF($DJ407=Довідники!$N$3,$DE$4&amp;",",""))</f>
        <v/>
      </c>
      <c r="J407" s="538"/>
      <c r="K407" s="538"/>
      <c r="L407" s="538">
        <f t="shared" ca="1" si="287"/>
        <v>0</v>
      </c>
      <c r="M407" s="539">
        <f t="shared" ca="1" si="288"/>
        <v>0</v>
      </c>
      <c r="N407" s="539">
        <f t="shared" ca="1" si="289"/>
        <v>0</v>
      </c>
      <c r="O407" s="540">
        <f t="shared" ca="1" si="290"/>
        <v>0</v>
      </c>
      <c r="P407" s="541" t="str">
        <f t="shared" si="291"/>
        <v/>
      </c>
      <c r="Q407" s="542" t="str">
        <f>IF(IF(TRIM(P407)="",FALSE,OR($P407&lt;Довідники!$J$8,$P407&gt;Довідники!$K$8)),"!","")</f>
        <v/>
      </c>
      <c r="R407" s="172"/>
      <c r="S407" s="169"/>
      <c r="T407" s="169"/>
      <c r="U407" s="549">
        <f t="shared" si="262"/>
        <v>0</v>
      </c>
      <c r="V407" s="539"/>
      <c r="W407" s="175"/>
      <c r="X407" s="176"/>
      <c r="Y407" s="172"/>
      <c r="Z407" s="169"/>
      <c r="AA407" s="169"/>
      <c r="AB407" s="549">
        <f t="shared" si="263"/>
        <v>0</v>
      </c>
      <c r="AC407" s="539"/>
      <c r="AD407" s="175"/>
      <c r="AE407" s="176"/>
      <c r="AF407" s="172"/>
      <c r="AG407" s="169"/>
      <c r="AH407" s="169"/>
      <c r="AI407" s="549">
        <f t="shared" si="264"/>
        <v>0</v>
      </c>
      <c r="AJ407" s="539"/>
      <c r="AK407" s="175"/>
      <c r="AL407" s="176"/>
      <c r="AM407" s="172"/>
      <c r="AN407" s="169"/>
      <c r="AO407" s="169"/>
      <c r="AP407" s="549">
        <f t="shared" si="265"/>
        <v>0</v>
      </c>
      <c r="AQ407" s="539"/>
      <c r="AR407" s="175"/>
      <c r="AS407" s="176"/>
      <c r="AT407" s="172"/>
      <c r="AU407" s="169"/>
      <c r="AV407" s="169"/>
      <c r="AW407" s="549">
        <f t="shared" si="266"/>
        <v>0</v>
      </c>
      <c r="AX407" s="539"/>
      <c r="AY407" s="175"/>
      <c r="AZ407" s="176"/>
      <c r="BA407" s="172"/>
      <c r="BB407" s="169"/>
      <c r="BC407" s="169"/>
      <c r="BD407" s="549">
        <f t="shared" si="267"/>
        <v>0</v>
      </c>
      <c r="BE407" s="539"/>
      <c r="BF407" s="175"/>
      <c r="BG407" s="176"/>
      <c r="BH407" s="172"/>
      <c r="BI407" s="169"/>
      <c r="BJ407" s="169"/>
      <c r="BK407" s="549">
        <f t="shared" si="268"/>
        <v>0</v>
      </c>
      <c r="BL407" s="539"/>
      <c r="BM407" s="175"/>
      <c r="BN407" s="176"/>
      <c r="BO407" s="172"/>
      <c r="BP407" s="169"/>
      <c r="BQ407" s="169"/>
      <c r="BR407" s="549">
        <f t="shared" si="269"/>
        <v>0</v>
      </c>
      <c r="BS407" s="539"/>
      <c r="BT407" s="175"/>
      <c r="BU407" s="176"/>
      <c r="BV407" s="172"/>
      <c r="BW407" s="169"/>
      <c r="BX407" s="169"/>
      <c r="BY407" s="549">
        <f t="shared" si="270"/>
        <v>0</v>
      </c>
      <c r="BZ407" s="539"/>
      <c r="CA407" s="175"/>
      <c r="CB407" s="176"/>
      <c r="CC407" s="172"/>
      <c r="CD407" s="169"/>
      <c r="CE407" s="169"/>
      <c r="CF407" s="549">
        <f t="shared" si="271"/>
        <v>0</v>
      </c>
      <c r="CG407" s="539"/>
      <c r="CH407" s="175"/>
      <c r="CI407" s="176"/>
      <c r="CJ407" s="172"/>
      <c r="CK407" s="169"/>
      <c r="CL407" s="169"/>
      <c r="CM407" s="549">
        <f t="shared" si="272"/>
        <v>0</v>
      </c>
      <c r="CN407" s="539"/>
      <c r="CO407" s="175"/>
      <c r="CP407" s="176"/>
      <c r="CQ407" s="172"/>
      <c r="CR407" s="169"/>
      <c r="CS407" s="169"/>
      <c r="CT407" s="549">
        <f t="shared" si="273"/>
        <v>0</v>
      </c>
      <c r="CU407" s="539"/>
      <c r="CV407" s="175"/>
      <c r="CW407" s="176"/>
      <c r="CX407" s="361"/>
      <c r="CY407" s="108"/>
      <c r="CZ407" s="108"/>
      <c r="DA407" s="549">
        <f t="shared" si="274"/>
        <v>0</v>
      </c>
      <c r="DB407" s="539"/>
      <c r="DC407" s="439"/>
      <c r="DD407" s="439"/>
      <c r="DE407" s="108"/>
      <c r="DF407" s="108"/>
      <c r="DG407" s="108"/>
      <c r="DH407" s="549">
        <f t="shared" si="275"/>
        <v>0</v>
      </c>
      <c r="DI407" s="539"/>
      <c r="DJ407" s="439"/>
      <c r="DK407" s="440"/>
      <c r="DL407" s="555">
        <f t="shared" ref="DL407:DL417" ca="1" si="295">IF(DQ407&lt;&gt;0,0,DM407-L407)</f>
        <v>0</v>
      </c>
      <c r="DM407" s="539">
        <f>DN407*Довідники!$H$2</f>
        <v>0</v>
      </c>
      <c r="DN407" s="549">
        <f t="shared" si="276"/>
        <v>0</v>
      </c>
      <c r="DO407" s="541" t="str">
        <f t="shared" si="277"/>
        <v xml:space="preserve"> </v>
      </c>
      <c r="DP407" s="556" t="str">
        <f>IF(OR(DO407&lt;Довідники!$J$3, DO407&gt;Довідники!$K$3), "!", "")</f>
        <v>!</v>
      </c>
      <c r="DQ407" s="557"/>
      <c r="DR407" s="558" t="str">
        <f t="shared" si="278"/>
        <v/>
      </c>
      <c r="DS407" s="528"/>
      <c r="DT407" s="555"/>
      <c r="DU407" s="539"/>
      <c r="DV407" s="539"/>
      <c r="DW407" s="540"/>
      <c r="DX407" s="557"/>
      <c r="DY407" s="568"/>
      <c r="DZ407" s="569"/>
      <c r="EA407" s="570"/>
      <c r="EB407" s="179"/>
      <c r="EC407" s="452"/>
      <c r="ED407" s="219" t="e">
        <f t="shared" ca="1" si="280"/>
        <v>#NAME?</v>
      </c>
      <c r="EE407" s="219" t="e">
        <f t="shared" ca="1" si="281"/>
        <v>#NAME?</v>
      </c>
      <c r="EF407" s="219" t="e">
        <f t="shared" ca="1" si="282"/>
        <v>#NAME?</v>
      </c>
      <c r="EG407" s="219" t="e">
        <f t="shared" ca="1" si="283"/>
        <v>#NAME?</v>
      </c>
      <c r="EH407" s="219" t="e">
        <f t="shared" ca="1" si="284"/>
        <v>#NAME?</v>
      </c>
      <c r="EI407" s="219" t="e">
        <f t="shared" ca="1" si="285"/>
        <v>#NAME?</v>
      </c>
      <c r="EJ407" s="219" t="e">
        <f t="shared" ca="1" si="286"/>
        <v>#NAME?</v>
      </c>
      <c r="EK407" s="74"/>
      <c r="EL407" s="91" t="str">
        <f t="shared" ca="1" si="279"/>
        <v/>
      </c>
      <c r="EM407" s="91" t="str">
        <f t="shared" si="292"/>
        <v/>
      </c>
      <c r="EN407" s="91" t="str" cm="1">
        <f t="array" ref="EN407">IF(OR(SUM(ISTEXT(R407:T407)*1,ISNUMBER(W407:X407)*1)&gt;0,SUM(ISTEXT(Y407:AA407)*1,ISNUMBER(AD407:AE407)*1)&gt;0,SUM(ISTEXT(AF407:AH407)*1,ISNUMBER(AK407:AL407)*1)&gt;0,SUM(ISTEXT(AM407:AO407)*1,ISNUMBER(AR407:AS407)*1)&gt;0,SUM(ISTEXT(AT407:AV407)*1,ISNUMBER(AY407:AZ407)*1)&gt;0,SUM(ISTEXT(BA407:BC407)*1,ISNUMBER(BF407:BG407)*1)&gt;0,SUM(ISTEXT(BH407:BJ407)*1,ISNUMBER(BM407:BN407)*1)&gt;0,SUM(ISTEXT(BO407:BQ407)*1,ISNUMBER(BT407:BU407)*1)&gt;0,SUM(ISTEXT(BV407:BX407)*1,ISNUMBER(CA407:CB407)*1)&gt;0,SUM(ISTEXT(CC407:CE407)*1,ISNUMBER(CH407:CI407)*1)&gt;0,SUM(ISTEXT(CJ407:CL407)*1,ISNUMBER(CO407:CP407)*1)&gt;0,SUM(ISTEXT(CQ407:CS407)*1,ISNUMBER(CV407:CW407)*1)&gt;0),"!","")</f>
        <v/>
      </c>
      <c r="EO407" s="91" t="e">
        <f t="shared" ca="1" si="293"/>
        <v>#NAME?</v>
      </c>
      <c r="EP407" s="74" t="e">
        <f t="shared" ca="1" si="294"/>
        <v>#NAME?</v>
      </c>
    </row>
    <row r="408" spans="1:146" s="3" customFormat="1" x14ac:dyDescent="0.2">
      <c r="A408" s="528" t="e">
        <f ca="1">IF(AND(TRIM($B408&lt;&gt;""),$E408&lt;&gt;"",$EP408=""),MAX($A$318:A407)+1,"")</f>
        <v>#NAME?</v>
      </c>
      <c r="B408" s="312"/>
      <c r="C408" s="531" t="str">
        <f>IF(ISBLANK(D408)=FALSE,VLOOKUP(D408,Довідники!$B$2:$C$45,2,FALSE),"")</f>
        <v/>
      </c>
      <c r="D408" s="410"/>
      <c r="E408" s="313"/>
      <c r="F408" s="538" t="str">
        <f>_xlfn.CONCAT(IF($X408=Довідники!$E$4,$R$4&amp;",",""),IF($AE408=Довідники!$E$4,$Y$4&amp;",",""),IF($AL408=Довідники!$E$4,$AF$4&amp;",",""),IF($AS408=Довідники!$E$4,$AM$4&amp;",",""),IF($AZ408=Довідники!$E$4,$AT$4&amp;",",""),IF($BG408=Довідники!$E$4,$BA$4&amp;",",""),IF($BN408=Довідники!$E$4,$BH$4&amp;",",""),IF($BU408=Довідники!$E$4,$BO$4&amp;",",""),IF($CB408=Довідники!$E$4,$BV$4&amp;",",""),IF($CI408=Довідники!$E$4,$CC$4&amp;",",""),IF($CP408=Довідники!$E$4,$CJ$4&amp;",",""),IF($CW408=Довідники!$E$4,$CQ$4&amp;",",""),IF($DD408=Довідники!$E$4,$CX$4&amp;",",""),IF($DK408=Довідники!$E$4,$DE$4&amp;",",""))</f>
        <v/>
      </c>
      <c r="G408" s="538" t="str">
        <f>_xlfn.CONCAT(IF($X408=Довідники!$E$3,$R$4&amp;",",""),IF($X408=Довідники!$E$5,$R$4&amp;"*,",""),IF($AE408=Довідники!$E$3,$Y$4&amp;",",""),IF($AE408=Довідники!$E$5,$Y$4&amp;"*,",""),IF($AL408=Довідники!$E$3,$AF$4&amp;",",""),IF($AL408=Довідники!$E$5,$AF$4&amp;"*,",""),IF($AS408=Довідники!$E$3,$AM$4&amp;",",""),IF($AS408=Довідники!$E$5,$AM$4&amp;"*,",""),IF($AZ408=Довідники!$E$3,$AT$4&amp;",",""),IF($AZ408=Довідники!$E$5,$AT$4&amp;"*,",""),IF($BG408=Довідники!$E$3,$BA$4&amp;",",""),IF($BG408=Довідники!$E$5,$BA$4&amp;"*,",""),IF($BN408=Довідники!$E$3,$BH$4&amp;",",""),IF($BN408=Довідники!$E$5,$BH$4&amp;"*,",""),IF($BU408=Довідники!$E$3,$BO$4&amp;",",""),IF($BU408=Довідники!$E$5,$BO$4&amp;"*,",""),IF($CB408=Довідники!$E$3,$BV$4&amp;",",""),IF($CB408=Довідники!$E$5,$BV$4&amp;"*,",""),IF($CI408=Довідники!$E$3,$CC$4&amp;",",""),IF($CI408=Довідники!$E$5,$CC$4&amp;"*,",""),IF($CP408=Довідники!$E$3,$CJ$4&amp;",",""),IF($CP408=Довідники!$E$5,$CJ$4&amp;"*,",""),IF($CW408=Довідники!$E$3,$CQ$4&amp;",",""),IF($CW408=Довідники!$E$5,$CQ$4&amp;"*,",""),IF($DD408=Довідники!$E$3,$CX$4&amp;",",""),IF($DD408=Довідники!$E$5,$CX$4&amp;"*,",""),IF($DK408=Довідники!$E$3,$DE$4&amp;",",""),IF($DK408=Довідники!$E$5,$DE$4&amp;"*,",""))</f>
        <v/>
      </c>
      <c r="H408" s="538" t="str">
        <f>_xlfn.CONCAT(IF($W408=Довідники!$N$4,$R$4&amp;",",""),IF($AD408=Довідники!$N$4,$Y$4&amp;",",""),IF($AK408=Довідники!$N$4,$AF$4&amp;",",""),IF($AR408=Довідники!$N$4,$AM$4&amp;",",""),IF($AY408=Довідники!$N$4,$AT$4&amp;",",""),IF($BF408=Довідники!$N$4,$BA$4&amp;",",""),IF($BM408=Довідники!$N$4,$BH$4&amp;",",""),IF($BT408=Довідники!$N$4,$BO$4&amp;",",""),IF($CA408=Довідники!$N$4,$BV$4&amp;",",""),IF($CH408=Довідники!$N$4,$CC$4&amp;",",""),IF($CO408=Довідники!$N$4,$CJ$4&amp;",",""),IF($CV408=Довідники!$N$4,$CQ$4&amp;",",""),IF($DC408=Довідники!$N$4,$CX$4&amp;",",""),IF($DJ408=Довідники!$N$4,$DE$4&amp;",",""))</f>
        <v/>
      </c>
      <c r="I408" s="538" t="str">
        <f>_xlfn.CONCAT(IF($W408=Довідники!$N$3,$R$4&amp;",",""),IF($AD408=Довідники!$N$3,$Y$4&amp;",",""),IF($AK408=Довідники!$N$3,$AF$4&amp;",",""),IF($AR408=Довідники!$N$3,$AM$4&amp;",",""),IF($AY408=Довідники!$N$3,$AT$4&amp;",",""),IF($BF408=Довідники!$N$3,$BA$4&amp;",",""),IF($BM408=Довідники!$N$3,$BH$4&amp;",",""),IF($BT408=Довідники!$N$3,$BO$4&amp;",",""),IF($CA408=Довідники!$N$3,$BV$4&amp;",",""),IF($CH408=Довідники!$N$3,$CC$4&amp;",",""),IF($CO408=Довідники!$N$3,$CJ$4&amp;",",""),IF($CV408=Довідники!$N$3,$CQ$4&amp;",",""),IF($DC408=Довідники!$N$3,$CX$4&amp;",",""),IF($DJ408=Довідники!$N$3,$DE$4&amp;",",""))</f>
        <v/>
      </c>
      <c r="J408" s="538"/>
      <c r="K408" s="538"/>
      <c r="L408" s="538">
        <f t="shared" ca="1" si="287"/>
        <v>0</v>
      </c>
      <c r="M408" s="539">
        <f t="shared" ca="1" si="288"/>
        <v>0</v>
      </c>
      <c r="N408" s="539">
        <f t="shared" ca="1" si="289"/>
        <v>0</v>
      </c>
      <c r="O408" s="540">
        <f t="shared" ca="1" si="290"/>
        <v>0</v>
      </c>
      <c r="P408" s="541" t="str">
        <f t="shared" si="291"/>
        <v/>
      </c>
      <c r="Q408" s="542" t="str">
        <f>IF(IF(TRIM(P408)="",FALSE,OR($P408&lt;Довідники!$J$8,$P408&gt;Довідники!$K$8)),"!","")</f>
        <v/>
      </c>
      <c r="R408" s="172"/>
      <c r="S408" s="169"/>
      <c r="T408" s="169"/>
      <c r="U408" s="549">
        <f t="shared" si="262"/>
        <v>0</v>
      </c>
      <c r="V408" s="539"/>
      <c r="W408" s="175"/>
      <c r="X408" s="176"/>
      <c r="Y408" s="172"/>
      <c r="Z408" s="169"/>
      <c r="AA408" s="169"/>
      <c r="AB408" s="549">
        <f t="shared" si="263"/>
        <v>0</v>
      </c>
      <c r="AC408" s="539"/>
      <c r="AD408" s="175"/>
      <c r="AE408" s="176"/>
      <c r="AF408" s="172"/>
      <c r="AG408" s="169"/>
      <c r="AH408" s="169"/>
      <c r="AI408" s="549">
        <f t="shared" si="264"/>
        <v>0</v>
      </c>
      <c r="AJ408" s="539"/>
      <c r="AK408" s="175"/>
      <c r="AL408" s="176"/>
      <c r="AM408" s="172"/>
      <c r="AN408" s="169"/>
      <c r="AO408" s="169"/>
      <c r="AP408" s="549">
        <f t="shared" si="265"/>
        <v>0</v>
      </c>
      <c r="AQ408" s="539"/>
      <c r="AR408" s="175"/>
      <c r="AS408" s="176"/>
      <c r="AT408" s="172"/>
      <c r="AU408" s="169"/>
      <c r="AV408" s="169"/>
      <c r="AW408" s="549">
        <f t="shared" si="266"/>
        <v>0</v>
      </c>
      <c r="AX408" s="539"/>
      <c r="AY408" s="175"/>
      <c r="AZ408" s="176"/>
      <c r="BA408" s="172"/>
      <c r="BB408" s="169"/>
      <c r="BC408" s="169"/>
      <c r="BD408" s="549">
        <f t="shared" si="267"/>
        <v>0</v>
      </c>
      <c r="BE408" s="539"/>
      <c r="BF408" s="175"/>
      <c r="BG408" s="176"/>
      <c r="BH408" s="172"/>
      <c r="BI408" s="169"/>
      <c r="BJ408" s="169"/>
      <c r="BK408" s="549">
        <f t="shared" si="268"/>
        <v>0</v>
      </c>
      <c r="BL408" s="539"/>
      <c r="BM408" s="175"/>
      <c r="BN408" s="176"/>
      <c r="BO408" s="172"/>
      <c r="BP408" s="169"/>
      <c r="BQ408" s="169"/>
      <c r="BR408" s="549">
        <f t="shared" si="269"/>
        <v>0</v>
      </c>
      <c r="BS408" s="539"/>
      <c r="BT408" s="175"/>
      <c r="BU408" s="176"/>
      <c r="BV408" s="172"/>
      <c r="BW408" s="169"/>
      <c r="BX408" s="169"/>
      <c r="BY408" s="549">
        <f t="shared" si="270"/>
        <v>0</v>
      </c>
      <c r="BZ408" s="539"/>
      <c r="CA408" s="175"/>
      <c r="CB408" s="176"/>
      <c r="CC408" s="172"/>
      <c r="CD408" s="169"/>
      <c r="CE408" s="169"/>
      <c r="CF408" s="549">
        <f t="shared" si="271"/>
        <v>0</v>
      </c>
      <c r="CG408" s="539"/>
      <c r="CH408" s="175"/>
      <c r="CI408" s="176"/>
      <c r="CJ408" s="172"/>
      <c r="CK408" s="169"/>
      <c r="CL408" s="169"/>
      <c r="CM408" s="549">
        <f t="shared" si="272"/>
        <v>0</v>
      </c>
      <c r="CN408" s="539"/>
      <c r="CO408" s="175"/>
      <c r="CP408" s="176"/>
      <c r="CQ408" s="172"/>
      <c r="CR408" s="169"/>
      <c r="CS408" s="169"/>
      <c r="CT408" s="549">
        <f t="shared" si="273"/>
        <v>0</v>
      </c>
      <c r="CU408" s="539"/>
      <c r="CV408" s="175"/>
      <c r="CW408" s="176"/>
      <c r="CX408" s="361"/>
      <c r="CY408" s="108"/>
      <c r="CZ408" s="108"/>
      <c r="DA408" s="549">
        <f t="shared" si="274"/>
        <v>0</v>
      </c>
      <c r="DB408" s="539"/>
      <c r="DC408" s="439"/>
      <c r="DD408" s="439"/>
      <c r="DE408" s="108"/>
      <c r="DF408" s="108"/>
      <c r="DG408" s="108"/>
      <c r="DH408" s="549">
        <f t="shared" si="275"/>
        <v>0</v>
      </c>
      <c r="DI408" s="539"/>
      <c r="DJ408" s="439"/>
      <c r="DK408" s="440"/>
      <c r="DL408" s="555">
        <f t="shared" ca="1" si="295"/>
        <v>0</v>
      </c>
      <c r="DM408" s="539">
        <f>DN408*Довідники!$H$2</f>
        <v>0</v>
      </c>
      <c r="DN408" s="549">
        <f t="shared" si="276"/>
        <v>0</v>
      </c>
      <c r="DO408" s="541" t="str">
        <f t="shared" si="277"/>
        <v xml:space="preserve"> </v>
      </c>
      <c r="DP408" s="556" t="str">
        <f>IF(OR(DO408&lt;Довідники!$J$3, DO408&gt;Довідники!$K$3), "!", "")</f>
        <v>!</v>
      </c>
      <c r="DQ408" s="557"/>
      <c r="DR408" s="558" t="str">
        <f t="shared" si="278"/>
        <v/>
      </c>
      <c r="DS408" s="528"/>
      <c r="DT408" s="555"/>
      <c r="DU408" s="539"/>
      <c r="DV408" s="539"/>
      <c r="DW408" s="540"/>
      <c r="DX408" s="557"/>
      <c r="DY408" s="568"/>
      <c r="DZ408" s="569"/>
      <c r="EA408" s="570"/>
      <c r="EB408" s="179"/>
      <c r="EC408" s="452"/>
      <c r="ED408" s="219" t="e">
        <f t="shared" ca="1" si="280"/>
        <v>#NAME?</v>
      </c>
      <c r="EE408" s="219" t="e">
        <f t="shared" ca="1" si="281"/>
        <v>#NAME?</v>
      </c>
      <c r="EF408" s="219" t="e">
        <f t="shared" ca="1" si="282"/>
        <v>#NAME?</v>
      </c>
      <c r="EG408" s="219" t="e">
        <f t="shared" ca="1" si="283"/>
        <v>#NAME?</v>
      </c>
      <c r="EH408" s="219" t="e">
        <f t="shared" ca="1" si="284"/>
        <v>#NAME?</v>
      </c>
      <c r="EI408" s="219" t="e">
        <f t="shared" ca="1" si="285"/>
        <v>#NAME?</v>
      </c>
      <c r="EJ408" s="219" t="e">
        <f t="shared" ca="1" si="286"/>
        <v>#NAME?</v>
      </c>
      <c r="EK408" s="74"/>
      <c r="EL408" s="91" t="str">
        <f t="shared" ca="1" si="279"/>
        <v/>
      </c>
      <c r="EM408" s="91" t="str">
        <f t="shared" si="292"/>
        <v/>
      </c>
      <c r="EN408" s="91" t="str" cm="1">
        <f t="array" ref="EN408">IF(OR(SUM(ISTEXT(R408:T408)*1,ISNUMBER(W408:X408)*1)&gt;0,SUM(ISTEXT(Y408:AA408)*1,ISNUMBER(AD408:AE408)*1)&gt;0,SUM(ISTEXT(AF408:AH408)*1,ISNUMBER(AK408:AL408)*1)&gt;0,SUM(ISTEXT(AM408:AO408)*1,ISNUMBER(AR408:AS408)*1)&gt;0,SUM(ISTEXT(AT408:AV408)*1,ISNUMBER(AY408:AZ408)*1)&gt;0,SUM(ISTEXT(BA408:BC408)*1,ISNUMBER(BF408:BG408)*1)&gt;0,SUM(ISTEXT(BH408:BJ408)*1,ISNUMBER(BM408:BN408)*1)&gt;0,SUM(ISTEXT(BO408:BQ408)*1,ISNUMBER(BT408:BU408)*1)&gt;0,SUM(ISTEXT(BV408:BX408)*1,ISNUMBER(CA408:CB408)*1)&gt;0,SUM(ISTEXT(CC408:CE408)*1,ISNUMBER(CH408:CI408)*1)&gt;0,SUM(ISTEXT(CJ408:CL408)*1,ISNUMBER(CO408:CP408)*1)&gt;0,SUM(ISTEXT(CQ408:CS408)*1,ISNUMBER(CV408:CW408)*1)&gt;0),"!","")</f>
        <v/>
      </c>
      <c r="EO408" s="91" t="e">
        <f t="shared" ca="1" si="293"/>
        <v>#NAME?</v>
      </c>
      <c r="EP408" s="74" t="e">
        <f t="shared" ca="1" si="294"/>
        <v>#NAME?</v>
      </c>
    </row>
    <row r="409" spans="1:146" s="3" customFormat="1" x14ac:dyDescent="0.2">
      <c r="A409" s="528" t="e">
        <f ca="1">IF(AND(TRIM($B409&lt;&gt;""),$E409&lt;&gt;"",$EP409=""),MAX($A$318:A408)+1,"")</f>
        <v>#NAME?</v>
      </c>
      <c r="B409" s="312"/>
      <c r="C409" s="531" t="str">
        <f>IF(ISBLANK(D409)=FALSE,VLOOKUP(D409,Довідники!$B$2:$C$45,2,FALSE),"")</f>
        <v/>
      </c>
      <c r="D409" s="410"/>
      <c r="E409" s="313"/>
      <c r="F409" s="538" t="str">
        <f>_xlfn.CONCAT(IF($X409=Довідники!$E$4,$R$4&amp;",",""),IF($AE409=Довідники!$E$4,$Y$4&amp;",",""),IF($AL409=Довідники!$E$4,$AF$4&amp;",",""),IF($AS409=Довідники!$E$4,$AM$4&amp;",",""),IF($AZ409=Довідники!$E$4,$AT$4&amp;",",""),IF($BG409=Довідники!$E$4,$BA$4&amp;",",""),IF($BN409=Довідники!$E$4,$BH$4&amp;",",""),IF($BU409=Довідники!$E$4,$BO$4&amp;",",""),IF($CB409=Довідники!$E$4,$BV$4&amp;",",""),IF($CI409=Довідники!$E$4,$CC$4&amp;",",""),IF($CP409=Довідники!$E$4,$CJ$4&amp;",",""),IF($CW409=Довідники!$E$4,$CQ$4&amp;",",""),IF($DD409=Довідники!$E$4,$CX$4&amp;",",""),IF($DK409=Довідники!$E$4,$DE$4&amp;",",""))</f>
        <v/>
      </c>
      <c r="G409" s="538" t="str">
        <f>_xlfn.CONCAT(IF($X409=Довідники!$E$3,$R$4&amp;",",""),IF($X409=Довідники!$E$5,$R$4&amp;"*,",""),IF($AE409=Довідники!$E$3,$Y$4&amp;",",""),IF($AE409=Довідники!$E$5,$Y$4&amp;"*,",""),IF($AL409=Довідники!$E$3,$AF$4&amp;",",""),IF($AL409=Довідники!$E$5,$AF$4&amp;"*,",""),IF($AS409=Довідники!$E$3,$AM$4&amp;",",""),IF($AS409=Довідники!$E$5,$AM$4&amp;"*,",""),IF($AZ409=Довідники!$E$3,$AT$4&amp;",",""),IF($AZ409=Довідники!$E$5,$AT$4&amp;"*,",""),IF($BG409=Довідники!$E$3,$BA$4&amp;",",""),IF($BG409=Довідники!$E$5,$BA$4&amp;"*,",""),IF($BN409=Довідники!$E$3,$BH$4&amp;",",""),IF($BN409=Довідники!$E$5,$BH$4&amp;"*,",""),IF($BU409=Довідники!$E$3,$BO$4&amp;",",""),IF($BU409=Довідники!$E$5,$BO$4&amp;"*,",""),IF($CB409=Довідники!$E$3,$BV$4&amp;",",""),IF($CB409=Довідники!$E$5,$BV$4&amp;"*,",""),IF($CI409=Довідники!$E$3,$CC$4&amp;",",""),IF($CI409=Довідники!$E$5,$CC$4&amp;"*,",""),IF($CP409=Довідники!$E$3,$CJ$4&amp;",",""),IF($CP409=Довідники!$E$5,$CJ$4&amp;"*,",""),IF($CW409=Довідники!$E$3,$CQ$4&amp;",",""),IF($CW409=Довідники!$E$5,$CQ$4&amp;"*,",""),IF($DD409=Довідники!$E$3,$CX$4&amp;",",""),IF($DD409=Довідники!$E$5,$CX$4&amp;"*,",""),IF($DK409=Довідники!$E$3,$DE$4&amp;",",""),IF($DK409=Довідники!$E$5,$DE$4&amp;"*,",""))</f>
        <v/>
      </c>
      <c r="H409" s="538" t="str">
        <f>_xlfn.CONCAT(IF($W409=Довідники!$N$4,$R$4&amp;",",""),IF($AD409=Довідники!$N$4,$Y$4&amp;",",""),IF($AK409=Довідники!$N$4,$AF$4&amp;",",""),IF($AR409=Довідники!$N$4,$AM$4&amp;",",""),IF($AY409=Довідники!$N$4,$AT$4&amp;",",""),IF($BF409=Довідники!$N$4,$BA$4&amp;",",""),IF($BM409=Довідники!$N$4,$BH$4&amp;",",""),IF($BT409=Довідники!$N$4,$BO$4&amp;",",""),IF($CA409=Довідники!$N$4,$BV$4&amp;",",""),IF($CH409=Довідники!$N$4,$CC$4&amp;",",""),IF($CO409=Довідники!$N$4,$CJ$4&amp;",",""),IF($CV409=Довідники!$N$4,$CQ$4&amp;",",""),IF($DC409=Довідники!$N$4,$CX$4&amp;",",""),IF($DJ409=Довідники!$N$4,$DE$4&amp;",",""))</f>
        <v/>
      </c>
      <c r="I409" s="538" t="str">
        <f>_xlfn.CONCAT(IF($W409=Довідники!$N$3,$R$4&amp;",",""),IF($AD409=Довідники!$N$3,$Y$4&amp;",",""),IF($AK409=Довідники!$N$3,$AF$4&amp;",",""),IF($AR409=Довідники!$N$3,$AM$4&amp;",",""),IF($AY409=Довідники!$N$3,$AT$4&amp;",",""),IF($BF409=Довідники!$N$3,$BA$4&amp;",",""),IF($BM409=Довідники!$N$3,$BH$4&amp;",",""),IF($BT409=Довідники!$N$3,$BO$4&amp;",",""),IF($CA409=Довідники!$N$3,$BV$4&amp;",",""),IF($CH409=Довідники!$N$3,$CC$4&amp;",",""),IF($CO409=Довідники!$N$3,$CJ$4&amp;",",""),IF($CV409=Довідники!$N$3,$CQ$4&amp;",",""),IF($DC409=Довідники!$N$3,$CX$4&amp;",",""),IF($DJ409=Довідники!$N$3,$DE$4&amp;",",""))</f>
        <v/>
      </c>
      <c r="J409" s="538"/>
      <c r="K409" s="538"/>
      <c r="L409" s="538">
        <f t="shared" ca="1" si="287"/>
        <v>0</v>
      </c>
      <c r="M409" s="539">
        <f t="shared" ca="1" si="288"/>
        <v>0</v>
      </c>
      <c r="N409" s="539">
        <f t="shared" ca="1" si="289"/>
        <v>0</v>
      </c>
      <c r="O409" s="540">
        <f t="shared" ca="1" si="290"/>
        <v>0</v>
      </c>
      <c r="P409" s="541" t="str">
        <f t="shared" si="291"/>
        <v/>
      </c>
      <c r="Q409" s="542" t="str">
        <f>IF(IF(TRIM(P409)="",FALSE,OR($P409&lt;Довідники!$J$8,$P409&gt;Довідники!$K$8)),"!","")</f>
        <v/>
      </c>
      <c r="R409" s="172"/>
      <c r="S409" s="169"/>
      <c r="T409" s="169"/>
      <c r="U409" s="549">
        <f t="shared" si="262"/>
        <v>0</v>
      </c>
      <c r="V409" s="539"/>
      <c r="W409" s="175"/>
      <c r="X409" s="176"/>
      <c r="Y409" s="172"/>
      <c r="Z409" s="169"/>
      <c r="AA409" s="169"/>
      <c r="AB409" s="549">
        <f t="shared" si="263"/>
        <v>0</v>
      </c>
      <c r="AC409" s="539"/>
      <c r="AD409" s="175"/>
      <c r="AE409" s="176"/>
      <c r="AF409" s="172"/>
      <c r="AG409" s="169"/>
      <c r="AH409" s="169"/>
      <c r="AI409" s="549">
        <f t="shared" si="264"/>
        <v>0</v>
      </c>
      <c r="AJ409" s="539"/>
      <c r="AK409" s="175"/>
      <c r="AL409" s="176"/>
      <c r="AM409" s="172"/>
      <c r="AN409" s="169"/>
      <c r="AO409" s="169"/>
      <c r="AP409" s="549">
        <f t="shared" si="265"/>
        <v>0</v>
      </c>
      <c r="AQ409" s="539"/>
      <c r="AR409" s="175"/>
      <c r="AS409" s="176"/>
      <c r="AT409" s="172"/>
      <c r="AU409" s="169"/>
      <c r="AV409" s="169"/>
      <c r="AW409" s="549">
        <f t="shared" si="266"/>
        <v>0</v>
      </c>
      <c r="AX409" s="539"/>
      <c r="AY409" s="175"/>
      <c r="AZ409" s="176"/>
      <c r="BA409" s="172"/>
      <c r="BB409" s="169"/>
      <c r="BC409" s="169"/>
      <c r="BD409" s="549">
        <f t="shared" si="267"/>
        <v>0</v>
      </c>
      <c r="BE409" s="539"/>
      <c r="BF409" s="175"/>
      <c r="BG409" s="176"/>
      <c r="BH409" s="172"/>
      <c r="BI409" s="169"/>
      <c r="BJ409" s="169"/>
      <c r="BK409" s="549">
        <f t="shared" si="268"/>
        <v>0</v>
      </c>
      <c r="BL409" s="539"/>
      <c r="BM409" s="175"/>
      <c r="BN409" s="176"/>
      <c r="BO409" s="172"/>
      <c r="BP409" s="169"/>
      <c r="BQ409" s="169"/>
      <c r="BR409" s="549">
        <f t="shared" si="269"/>
        <v>0</v>
      </c>
      <c r="BS409" s="539"/>
      <c r="BT409" s="175"/>
      <c r="BU409" s="176"/>
      <c r="BV409" s="172"/>
      <c r="BW409" s="169"/>
      <c r="BX409" s="169"/>
      <c r="BY409" s="549">
        <f t="shared" si="270"/>
        <v>0</v>
      </c>
      <c r="BZ409" s="539"/>
      <c r="CA409" s="175"/>
      <c r="CB409" s="176"/>
      <c r="CC409" s="172"/>
      <c r="CD409" s="169"/>
      <c r="CE409" s="169"/>
      <c r="CF409" s="549">
        <f t="shared" si="271"/>
        <v>0</v>
      </c>
      <c r="CG409" s="539"/>
      <c r="CH409" s="175"/>
      <c r="CI409" s="176"/>
      <c r="CJ409" s="172"/>
      <c r="CK409" s="169"/>
      <c r="CL409" s="169"/>
      <c r="CM409" s="549">
        <f t="shared" si="272"/>
        <v>0</v>
      </c>
      <c r="CN409" s="539"/>
      <c r="CO409" s="175"/>
      <c r="CP409" s="176"/>
      <c r="CQ409" s="172"/>
      <c r="CR409" s="169"/>
      <c r="CS409" s="169"/>
      <c r="CT409" s="549">
        <f t="shared" si="273"/>
        <v>0</v>
      </c>
      <c r="CU409" s="539"/>
      <c r="CV409" s="175"/>
      <c r="CW409" s="176"/>
      <c r="CX409" s="361"/>
      <c r="CY409" s="108"/>
      <c r="CZ409" s="108"/>
      <c r="DA409" s="549">
        <f t="shared" si="274"/>
        <v>0</v>
      </c>
      <c r="DB409" s="539"/>
      <c r="DC409" s="439"/>
      <c r="DD409" s="439"/>
      <c r="DE409" s="108"/>
      <c r="DF409" s="108"/>
      <c r="DG409" s="108"/>
      <c r="DH409" s="549">
        <f t="shared" si="275"/>
        <v>0</v>
      </c>
      <c r="DI409" s="539"/>
      <c r="DJ409" s="439"/>
      <c r="DK409" s="440"/>
      <c r="DL409" s="555">
        <f t="shared" ca="1" si="295"/>
        <v>0</v>
      </c>
      <c r="DM409" s="539">
        <f>DN409*Довідники!$H$2</f>
        <v>0</v>
      </c>
      <c r="DN409" s="549">
        <f t="shared" si="276"/>
        <v>0</v>
      </c>
      <c r="DO409" s="541" t="str">
        <f t="shared" si="277"/>
        <v xml:space="preserve"> </v>
      </c>
      <c r="DP409" s="556" t="str">
        <f>IF(OR(DO409&lt;Довідники!$J$3, DO409&gt;Довідники!$K$3), "!", "")</f>
        <v>!</v>
      </c>
      <c r="DQ409" s="557"/>
      <c r="DR409" s="558" t="str">
        <f t="shared" si="278"/>
        <v/>
      </c>
      <c r="DS409" s="528"/>
      <c r="DT409" s="555"/>
      <c r="DU409" s="539"/>
      <c r="DV409" s="539"/>
      <c r="DW409" s="540"/>
      <c r="DX409" s="557"/>
      <c r="DY409" s="568"/>
      <c r="DZ409" s="569"/>
      <c r="EA409" s="570"/>
      <c r="EB409" s="179"/>
      <c r="EC409" s="452"/>
      <c r="ED409" s="219" t="e">
        <f t="shared" ca="1" si="280"/>
        <v>#NAME?</v>
      </c>
      <c r="EE409" s="219" t="e">
        <f t="shared" ca="1" si="281"/>
        <v>#NAME?</v>
      </c>
      <c r="EF409" s="219" t="e">
        <f t="shared" ca="1" si="282"/>
        <v>#NAME?</v>
      </c>
      <c r="EG409" s="219" t="e">
        <f t="shared" ca="1" si="283"/>
        <v>#NAME?</v>
      </c>
      <c r="EH409" s="219" t="e">
        <f t="shared" ca="1" si="284"/>
        <v>#NAME?</v>
      </c>
      <c r="EI409" s="219" t="e">
        <f t="shared" ca="1" si="285"/>
        <v>#NAME?</v>
      </c>
      <c r="EJ409" s="219" t="e">
        <f t="shared" ca="1" si="286"/>
        <v>#NAME?</v>
      </c>
      <c r="EK409" s="74"/>
      <c r="EL409" s="91" t="str">
        <f t="shared" ca="1" si="279"/>
        <v/>
      </c>
      <c r="EM409" s="91" t="str">
        <f t="shared" si="292"/>
        <v/>
      </c>
      <c r="EN409" s="91" t="str" cm="1">
        <f t="array" ref="EN409">IF(OR(SUM(ISTEXT(R409:T409)*1,ISNUMBER(W409:X409)*1)&gt;0,SUM(ISTEXT(Y409:AA409)*1,ISNUMBER(AD409:AE409)*1)&gt;0,SUM(ISTEXT(AF409:AH409)*1,ISNUMBER(AK409:AL409)*1)&gt;0,SUM(ISTEXT(AM409:AO409)*1,ISNUMBER(AR409:AS409)*1)&gt;0,SUM(ISTEXT(AT409:AV409)*1,ISNUMBER(AY409:AZ409)*1)&gt;0,SUM(ISTEXT(BA409:BC409)*1,ISNUMBER(BF409:BG409)*1)&gt;0,SUM(ISTEXT(BH409:BJ409)*1,ISNUMBER(BM409:BN409)*1)&gt;0,SUM(ISTEXT(BO409:BQ409)*1,ISNUMBER(BT409:BU409)*1)&gt;0,SUM(ISTEXT(BV409:BX409)*1,ISNUMBER(CA409:CB409)*1)&gt;0,SUM(ISTEXT(CC409:CE409)*1,ISNUMBER(CH409:CI409)*1)&gt;0,SUM(ISTEXT(CJ409:CL409)*1,ISNUMBER(CO409:CP409)*1)&gt;0,SUM(ISTEXT(CQ409:CS409)*1,ISNUMBER(CV409:CW409)*1)&gt;0),"!","")</f>
        <v/>
      </c>
      <c r="EO409" s="91" t="e">
        <f t="shared" ca="1" si="293"/>
        <v>#NAME?</v>
      </c>
      <c r="EP409" s="74" t="e">
        <f t="shared" ca="1" si="294"/>
        <v>#NAME?</v>
      </c>
    </row>
    <row r="410" spans="1:146" s="3" customFormat="1" x14ac:dyDescent="0.2">
      <c r="A410" s="528" t="e">
        <f ca="1">IF(AND(TRIM($B410&lt;&gt;""),$E410&lt;&gt;"",$EP410=""),MAX($A$318:A409)+1,"")</f>
        <v>#NAME?</v>
      </c>
      <c r="B410" s="312"/>
      <c r="C410" s="531" t="str">
        <f>IF(ISBLANK(D410)=FALSE,VLOOKUP(D410,Довідники!$B$2:$C$45,2,FALSE),"")</f>
        <v/>
      </c>
      <c r="D410" s="410"/>
      <c r="E410" s="313"/>
      <c r="F410" s="538" t="str">
        <f>_xlfn.CONCAT(IF($X410=Довідники!$E$4,$R$4&amp;",",""),IF($AE410=Довідники!$E$4,$Y$4&amp;",",""),IF($AL410=Довідники!$E$4,$AF$4&amp;",",""),IF($AS410=Довідники!$E$4,$AM$4&amp;",",""),IF($AZ410=Довідники!$E$4,$AT$4&amp;",",""),IF($BG410=Довідники!$E$4,$BA$4&amp;",",""),IF($BN410=Довідники!$E$4,$BH$4&amp;",",""),IF($BU410=Довідники!$E$4,$BO$4&amp;",",""),IF($CB410=Довідники!$E$4,$BV$4&amp;",",""),IF($CI410=Довідники!$E$4,$CC$4&amp;",",""),IF($CP410=Довідники!$E$4,$CJ$4&amp;",",""),IF($CW410=Довідники!$E$4,$CQ$4&amp;",",""),IF($DD410=Довідники!$E$4,$CX$4&amp;",",""),IF($DK410=Довідники!$E$4,$DE$4&amp;",",""))</f>
        <v/>
      </c>
      <c r="G410" s="538" t="str">
        <f>_xlfn.CONCAT(IF($X410=Довідники!$E$3,$R$4&amp;",",""),IF($X410=Довідники!$E$5,$R$4&amp;"*,",""),IF($AE410=Довідники!$E$3,$Y$4&amp;",",""),IF($AE410=Довідники!$E$5,$Y$4&amp;"*,",""),IF($AL410=Довідники!$E$3,$AF$4&amp;",",""),IF($AL410=Довідники!$E$5,$AF$4&amp;"*,",""),IF($AS410=Довідники!$E$3,$AM$4&amp;",",""),IF($AS410=Довідники!$E$5,$AM$4&amp;"*,",""),IF($AZ410=Довідники!$E$3,$AT$4&amp;",",""),IF($AZ410=Довідники!$E$5,$AT$4&amp;"*,",""),IF($BG410=Довідники!$E$3,$BA$4&amp;",",""),IF($BG410=Довідники!$E$5,$BA$4&amp;"*,",""),IF($BN410=Довідники!$E$3,$BH$4&amp;",",""),IF($BN410=Довідники!$E$5,$BH$4&amp;"*,",""),IF($BU410=Довідники!$E$3,$BO$4&amp;",",""),IF($BU410=Довідники!$E$5,$BO$4&amp;"*,",""),IF($CB410=Довідники!$E$3,$BV$4&amp;",",""),IF($CB410=Довідники!$E$5,$BV$4&amp;"*,",""),IF($CI410=Довідники!$E$3,$CC$4&amp;",",""),IF($CI410=Довідники!$E$5,$CC$4&amp;"*,",""),IF($CP410=Довідники!$E$3,$CJ$4&amp;",",""),IF($CP410=Довідники!$E$5,$CJ$4&amp;"*,",""),IF($CW410=Довідники!$E$3,$CQ$4&amp;",",""),IF($CW410=Довідники!$E$5,$CQ$4&amp;"*,",""),IF($DD410=Довідники!$E$3,$CX$4&amp;",",""),IF($DD410=Довідники!$E$5,$CX$4&amp;"*,",""),IF($DK410=Довідники!$E$3,$DE$4&amp;",",""),IF($DK410=Довідники!$E$5,$DE$4&amp;"*,",""))</f>
        <v/>
      </c>
      <c r="H410" s="538" t="str">
        <f>_xlfn.CONCAT(IF($W410=Довідники!$N$4,$R$4&amp;",",""),IF($AD410=Довідники!$N$4,$Y$4&amp;",",""),IF($AK410=Довідники!$N$4,$AF$4&amp;",",""),IF($AR410=Довідники!$N$4,$AM$4&amp;",",""),IF($AY410=Довідники!$N$4,$AT$4&amp;",",""),IF($BF410=Довідники!$N$4,$BA$4&amp;",",""),IF($BM410=Довідники!$N$4,$BH$4&amp;",",""),IF($BT410=Довідники!$N$4,$BO$4&amp;",",""),IF($CA410=Довідники!$N$4,$BV$4&amp;",",""),IF($CH410=Довідники!$N$4,$CC$4&amp;",",""),IF($CO410=Довідники!$N$4,$CJ$4&amp;",",""),IF($CV410=Довідники!$N$4,$CQ$4&amp;",",""),IF($DC410=Довідники!$N$4,$CX$4&amp;",",""),IF($DJ410=Довідники!$N$4,$DE$4&amp;",",""))</f>
        <v/>
      </c>
      <c r="I410" s="538" t="str">
        <f>_xlfn.CONCAT(IF($W410=Довідники!$N$3,$R$4&amp;",",""),IF($AD410=Довідники!$N$3,$Y$4&amp;",",""),IF($AK410=Довідники!$N$3,$AF$4&amp;",",""),IF($AR410=Довідники!$N$3,$AM$4&amp;",",""),IF($AY410=Довідники!$N$3,$AT$4&amp;",",""),IF($BF410=Довідники!$N$3,$BA$4&amp;",",""),IF($BM410=Довідники!$N$3,$BH$4&amp;",",""),IF($BT410=Довідники!$N$3,$BO$4&amp;",",""),IF($CA410=Довідники!$N$3,$BV$4&amp;",",""),IF($CH410=Довідники!$N$3,$CC$4&amp;",",""),IF($CO410=Довідники!$N$3,$CJ$4&amp;",",""),IF($CV410=Довідники!$N$3,$CQ$4&amp;",",""),IF($DC410=Довідники!$N$3,$CX$4&amp;",",""),IF($DJ410=Довідники!$N$3,$DE$4&amp;",",""))</f>
        <v/>
      </c>
      <c r="J410" s="538"/>
      <c r="K410" s="538"/>
      <c r="L410" s="538">
        <f t="shared" ca="1" si="287"/>
        <v>0</v>
      </c>
      <c r="M410" s="539">
        <f t="shared" ca="1" si="288"/>
        <v>0</v>
      </c>
      <c r="N410" s="539">
        <f t="shared" ca="1" si="289"/>
        <v>0</v>
      </c>
      <c r="O410" s="540">
        <f t="shared" ca="1" si="290"/>
        <v>0</v>
      </c>
      <c r="P410" s="541" t="str">
        <f t="shared" si="291"/>
        <v/>
      </c>
      <c r="Q410" s="542" t="str">
        <f>IF(IF(TRIM(P410)="",FALSE,OR($P410&lt;Довідники!$J$8,$P410&gt;Довідники!$K$8)),"!","")</f>
        <v/>
      </c>
      <c r="R410" s="172"/>
      <c r="S410" s="169"/>
      <c r="T410" s="169"/>
      <c r="U410" s="549">
        <f t="shared" si="262"/>
        <v>0</v>
      </c>
      <c r="V410" s="539"/>
      <c r="W410" s="175"/>
      <c r="X410" s="176"/>
      <c r="Y410" s="172"/>
      <c r="Z410" s="169"/>
      <c r="AA410" s="169"/>
      <c r="AB410" s="549">
        <f t="shared" si="263"/>
        <v>0</v>
      </c>
      <c r="AC410" s="539"/>
      <c r="AD410" s="175"/>
      <c r="AE410" s="176"/>
      <c r="AF410" s="172"/>
      <c r="AG410" s="169"/>
      <c r="AH410" s="169"/>
      <c r="AI410" s="549">
        <f t="shared" si="264"/>
        <v>0</v>
      </c>
      <c r="AJ410" s="539"/>
      <c r="AK410" s="175"/>
      <c r="AL410" s="176"/>
      <c r="AM410" s="172"/>
      <c r="AN410" s="169"/>
      <c r="AO410" s="169"/>
      <c r="AP410" s="549">
        <f t="shared" si="265"/>
        <v>0</v>
      </c>
      <c r="AQ410" s="539"/>
      <c r="AR410" s="175"/>
      <c r="AS410" s="176"/>
      <c r="AT410" s="172"/>
      <c r="AU410" s="169"/>
      <c r="AV410" s="169"/>
      <c r="AW410" s="549">
        <f t="shared" si="266"/>
        <v>0</v>
      </c>
      <c r="AX410" s="539"/>
      <c r="AY410" s="175"/>
      <c r="AZ410" s="176"/>
      <c r="BA410" s="172"/>
      <c r="BB410" s="169"/>
      <c r="BC410" s="169"/>
      <c r="BD410" s="549">
        <f t="shared" si="267"/>
        <v>0</v>
      </c>
      <c r="BE410" s="539"/>
      <c r="BF410" s="175"/>
      <c r="BG410" s="176"/>
      <c r="BH410" s="172"/>
      <c r="BI410" s="169"/>
      <c r="BJ410" s="169"/>
      <c r="BK410" s="549">
        <f t="shared" si="268"/>
        <v>0</v>
      </c>
      <c r="BL410" s="539"/>
      <c r="BM410" s="175"/>
      <c r="BN410" s="176"/>
      <c r="BO410" s="172"/>
      <c r="BP410" s="169"/>
      <c r="BQ410" s="169"/>
      <c r="BR410" s="549">
        <f t="shared" si="269"/>
        <v>0</v>
      </c>
      <c r="BS410" s="539"/>
      <c r="BT410" s="175"/>
      <c r="BU410" s="176"/>
      <c r="BV410" s="172"/>
      <c r="BW410" s="169"/>
      <c r="BX410" s="169"/>
      <c r="BY410" s="549">
        <f t="shared" si="270"/>
        <v>0</v>
      </c>
      <c r="BZ410" s="539"/>
      <c r="CA410" s="175"/>
      <c r="CB410" s="176"/>
      <c r="CC410" s="172"/>
      <c r="CD410" s="169"/>
      <c r="CE410" s="169"/>
      <c r="CF410" s="549">
        <f t="shared" si="271"/>
        <v>0</v>
      </c>
      <c r="CG410" s="539"/>
      <c r="CH410" s="175"/>
      <c r="CI410" s="176"/>
      <c r="CJ410" s="172"/>
      <c r="CK410" s="169"/>
      <c r="CL410" s="169"/>
      <c r="CM410" s="549">
        <f t="shared" si="272"/>
        <v>0</v>
      </c>
      <c r="CN410" s="539"/>
      <c r="CO410" s="175"/>
      <c r="CP410" s="176"/>
      <c r="CQ410" s="172"/>
      <c r="CR410" s="169"/>
      <c r="CS410" s="169"/>
      <c r="CT410" s="549">
        <f t="shared" si="273"/>
        <v>0</v>
      </c>
      <c r="CU410" s="539"/>
      <c r="CV410" s="175"/>
      <c r="CW410" s="176"/>
      <c r="CX410" s="361"/>
      <c r="CY410" s="108"/>
      <c r="CZ410" s="108"/>
      <c r="DA410" s="549">
        <f t="shared" si="274"/>
        <v>0</v>
      </c>
      <c r="DB410" s="539"/>
      <c r="DC410" s="439"/>
      <c r="DD410" s="439"/>
      <c r="DE410" s="108"/>
      <c r="DF410" s="108"/>
      <c r="DG410" s="108"/>
      <c r="DH410" s="549">
        <f t="shared" si="275"/>
        <v>0</v>
      </c>
      <c r="DI410" s="539"/>
      <c r="DJ410" s="439"/>
      <c r="DK410" s="440"/>
      <c r="DL410" s="555">
        <f t="shared" ca="1" si="295"/>
        <v>0</v>
      </c>
      <c r="DM410" s="539">
        <f>DN410*Довідники!$H$2</f>
        <v>0</v>
      </c>
      <c r="DN410" s="549">
        <f t="shared" si="276"/>
        <v>0</v>
      </c>
      <c r="DO410" s="541" t="str">
        <f t="shared" si="277"/>
        <v xml:space="preserve"> </v>
      </c>
      <c r="DP410" s="556" t="str">
        <f>IF(OR(DO410&lt;Довідники!$J$3, DO410&gt;Довідники!$K$3), "!", "")</f>
        <v>!</v>
      </c>
      <c r="DQ410" s="557"/>
      <c r="DR410" s="558" t="str">
        <f t="shared" si="278"/>
        <v/>
      </c>
      <c r="DS410" s="528"/>
      <c r="DT410" s="555"/>
      <c r="DU410" s="539"/>
      <c r="DV410" s="539"/>
      <c r="DW410" s="540"/>
      <c r="DX410" s="557"/>
      <c r="DY410" s="568"/>
      <c r="DZ410" s="569"/>
      <c r="EA410" s="570"/>
      <c r="EB410" s="179"/>
      <c r="EC410" s="452"/>
      <c r="ED410" s="219" t="e">
        <f t="shared" ca="1" si="280"/>
        <v>#NAME?</v>
      </c>
      <c r="EE410" s="219" t="e">
        <f t="shared" ca="1" si="281"/>
        <v>#NAME?</v>
      </c>
      <c r="EF410" s="219" t="e">
        <f t="shared" ca="1" si="282"/>
        <v>#NAME?</v>
      </c>
      <c r="EG410" s="219" t="e">
        <f t="shared" ca="1" si="283"/>
        <v>#NAME?</v>
      </c>
      <c r="EH410" s="219" t="e">
        <f t="shared" ca="1" si="284"/>
        <v>#NAME?</v>
      </c>
      <c r="EI410" s="219" t="e">
        <f t="shared" ca="1" si="285"/>
        <v>#NAME?</v>
      </c>
      <c r="EJ410" s="219" t="e">
        <f t="shared" ca="1" si="286"/>
        <v>#NAME?</v>
      </c>
      <c r="EK410" s="74"/>
      <c r="EL410" s="91" t="str">
        <f t="shared" ca="1" si="279"/>
        <v/>
      </c>
      <c r="EM410" s="91" t="str">
        <f t="shared" si="292"/>
        <v/>
      </c>
      <c r="EN410" s="91" t="str" cm="1">
        <f t="array" ref="EN410">IF(OR(SUM(ISTEXT(R410:T410)*1,ISNUMBER(W410:X410)*1)&gt;0,SUM(ISTEXT(Y410:AA410)*1,ISNUMBER(AD410:AE410)*1)&gt;0,SUM(ISTEXT(AF410:AH410)*1,ISNUMBER(AK410:AL410)*1)&gt;0,SUM(ISTEXT(AM410:AO410)*1,ISNUMBER(AR410:AS410)*1)&gt;0,SUM(ISTEXT(AT410:AV410)*1,ISNUMBER(AY410:AZ410)*1)&gt;0,SUM(ISTEXT(BA410:BC410)*1,ISNUMBER(BF410:BG410)*1)&gt;0,SUM(ISTEXT(BH410:BJ410)*1,ISNUMBER(BM410:BN410)*1)&gt;0,SUM(ISTEXT(BO410:BQ410)*1,ISNUMBER(BT410:BU410)*1)&gt;0,SUM(ISTEXT(BV410:BX410)*1,ISNUMBER(CA410:CB410)*1)&gt;0,SUM(ISTEXT(CC410:CE410)*1,ISNUMBER(CH410:CI410)*1)&gt;0,SUM(ISTEXT(CJ410:CL410)*1,ISNUMBER(CO410:CP410)*1)&gt;0,SUM(ISTEXT(CQ410:CS410)*1,ISNUMBER(CV410:CW410)*1)&gt;0),"!","")</f>
        <v/>
      </c>
      <c r="EO410" s="91" t="e">
        <f t="shared" ca="1" si="293"/>
        <v>#NAME?</v>
      </c>
      <c r="EP410" s="74" t="e">
        <f t="shared" ca="1" si="294"/>
        <v>#NAME?</v>
      </c>
    </row>
    <row r="411" spans="1:146" s="3" customFormat="1" x14ac:dyDescent="0.2">
      <c r="A411" s="528" t="e">
        <f ca="1">IF(AND(TRIM($B411&lt;&gt;""),$E411&lt;&gt;"",$EP411=""),MAX($A$318:A410)+1,"")</f>
        <v>#NAME?</v>
      </c>
      <c r="B411" s="312"/>
      <c r="C411" s="531" t="str">
        <f>IF(ISBLANK(D411)=FALSE,VLOOKUP(D411,Довідники!$B$2:$C$45,2,FALSE),"")</f>
        <v/>
      </c>
      <c r="D411" s="410"/>
      <c r="E411" s="313"/>
      <c r="F411" s="538" t="str">
        <f>_xlfn.CONCAT(IF($X411=Довідники!$E$4,$R$4&amp;",",""),IF($AE411=Довідники!$E$4,$Y$4&amp;",",""),IF($AL411=Довідники!$E$4,$AF$4&amp;",",""),IF($AS411=Довідники!$E$4,$AM$4&amp;",",""),IF($AZ411=Довідники!$E$4,$AT$4&amp;",",""),IF($BG411=Довідники!$E$4,$BA$4&amp;",",""),IF($BN411=Довідники!$E$4,$BH$4&amp;",",""),IF($BU411=Довідники!$E$4,$BO$4&amp;",",""),IF($CB411=Довідники!$E$4,$BV$4&amp;",",""),IF($CI411=Довідники!$E$4,$CC$4&amp;",",""),IF($CP411=Довідники!$E$4,$CJ$4&amp;",",""),IF($CW411=Довідники!$E$4,$CQ$4&amp;",",""),IF($DD411=Довідники!$E$4,$CX$4&amp;",",""),IF($DK411=Довідники!$E$4,$DE$4&amp;",",""))</f>
        <v/>
      </c>
      <c r="G411" s="538" t="str">
        <f>_xlfn.CONCAT(IF($X411=Довідники!$E$3,$R$4&amp;",",""),IF($X411=Довідники!$E$5,$R$4&amp;"*,",""),IF($AE411=Довідники!$E$3,$Y$4&amp;",",""),IF($AE411=Довідники!$E$5,$Y$4&amp;"*,",""),IF($AL411=Довідники!$E$3,$AF$4&amp;",",""),IF($AL411=Довідники!$E$5,$AF$4&amp;"*,",""),IF($AS411=Довідники!$E$3,$AM$4&amp;",",""),IF($AS411=Довідники!$E$5,$AM$4&amp;"*,",""),IF($AZ411=Довідники!$E$3,$AT$4&amp;",",""),IF($AZ411=Довідники!$E$5,$AT$4&amp;"*,",""),IF($BG411=Довідники!$E$3,$BA$4&amp;",",""),IF($BG411=Довідники!$E$5,$BA$4&amp;"*,",""),IF($BN411=Довідники!$E$3,$BH$4&amp;",",""),IF($BN411=Довідники!$E$5,$BH$4&amp;"*,",""),IF($BU411=Довідники!$E$3,$BO$4&amp;",",""),IF($BU411=Довідники!$E$5,$BO$4&amp;"*,",""),IF($CB411=Довідники!$E$3,$BV$4&amp;",",""),IF($CB411=Довідники!$E$5,$BV$4&amp;"*,",""),IF($CI411=Довідники!$E$3,$CC$4&amp;",",""),IF($CI411=Довідники!$E$5,$CC$4&amp;"*,",""),IF($CP411=Довідники!$E$3,$CJ$4&amp;",",""),IF($CP411=Довідники!$E$5,$CJ$4&amp;"*,",""),IF($CW411=Довідники!$E$3,$CQ$4&amp;",",""),IF($CW411=Довідники!$E$5,$CQ$4&amp;"*,",""),IF($DD411=Довідники!$E$3,$CX$4&amp;",",""),IF($DD411=Довідники!$E$5,$CX$4&amp;"*,",""),IF($DK411=Довідники!$E$3,$DE$4&amp;",",""),IF($DK411=Довідники!$E$5,$DE$4&amp;"*,",""))</f>
        <v/>
      </c>
      <c r="H411" s="538" t="str">
        <f>_xlfn.CONCAT(IF($W411=Довідники!$N$4,$R$4&amp;",",""),IF($AD411=Довідники!$N$4,$Y$4&amp;",",""),IF($AK411=Довідники!$N$4,$AF$4&amp;",",""),IF($AR411=Довідники!$N$4,$AM$4&amp;",",""),IF($AY411=Довідники!$N$4,$AT$4&amp;",",""),IF($BF411=Довідники!$N$4,$BA$4&amp;",",""),IF($BM411=Довідники!$N$4,$BH$4&amp;",",""),IF($BT411=Довідники!$N$4,$BO$4&amp;",",""),IF($CA411=Довідники!$N$4,$BV$4&amp;",",""),IF($CH411=Довідники!$N$4,$CC$4&amp;",",""),IF($CO411=Довідники!$N$4,$CJ$4&amp;",",""),IF($CV411=Довідники!$N$4,$CQ$4&amp;",",""),IF($DC411=Довідники!$N$4,$CX$4&amp;",",""),IF($DJ411=Довідники!$N$4,$DE$4&amp;",",""))</f>
        <v/>
      </c>
      <c r="I411" s="538" t="str">
        <f>_xlfn.CONCAT(IF($W411=Довідники!$N$3,$R$4&amp;",",""),IF($AD411=Довідники!$N$3,$Y$4&amp;",",""),IF($AK411=Довідники!$N$3,$AF$4&amp;",",""),IF($AR411=Довідники!$N$3,$AM$4&amp;",",""),IF($AY411=Довідники!$N$3,$AT$4&amp;",",""),IF($BF411=Довідники!$N$3,$BA$4&amp;",",""),IF($BM411=Довідники!$N$3,$BH$4&amp;",",""),IF($BT411=Довідники!$N$3,$BO$4&amp;",",""),IF($CA411=Довідники!$N$3,$BV$4&amp;",",""),IF($CH411=Довідники!$N$3,$CC$4&amp;",",""),IF($CO411=Довідники!$N$3,$CJ$4&amp;",",""),IF($CV411=Довідники!$N$3,$CQ$4&amp;",",""),IF($DC411=Довідники!$N$3,$CX$4&amp;",",""),IF($DJ411=Довідники!$N$3,$DE$4&amp;",",""))</f>
        <v/>
      </c>
      <c r="J411" s="538"/>
      <c r="K411" s="538"/>
      <c r="L411" s="538">
        <f t="shared" ca="1" si="287"/>
        <v>0</v>
      </c>
      <c r="M411" s="539">
        <f t="shared" ca="1" si="288"/>
        <v>0</v>
      </c>
      <c r="N411" s="539">
        <f t="shared" ca="1" si="289"/>
        <v>0</v>
      </c>
      <c r="O411" s="540">
        <f t="shared" ca="1" si="290"/>
        <v>0</v>
      </c>
      <c r="P411" s="541" t="str">
        <f t="shared" si="291"/>
        <v/>
      </c>
      <c r="Q411" s="542" t="str">
        <f>IF(IF(TRIM(P411)="",FALSE,OR($P411&lt;Довідники!$J$8,$P411&gt;Довідники!$K$8)),"!","")</f>
        <v/>
      </c>
      <c r="R411" s="172"/>
      <c r="S411" s="169"/>
      <c r="T411" s="169"/>
      <c r="U411" s="549">
        <f t="shared" si="262"/>
        <v>0</v>
      </c>
      <c r="V411" s="539"/>
      <c r="W411" s="175"/>
      <c r="X411" s="176"/>
      <c r="Y411" s="172"/>
      <c r="Z411" s="169"/>
      <c r="AA411" s="169"/>
      <c r="AB411" s="549">
        <f t="shared" si="263"/>
        <v>0</v>
      </c>
      <c r="AC411" s="539"/>
      <c r="AD411" s="175"/>
      <c r="AE411" s="176"/>
      <c r="AF411" s="172"/>
      <c r="AG411" s="169"/>
      <c r="AH411" s="169"/>
      <c r="AI411" s="549">
        <f t="shared" si="264"/>
        <v>0</v>
      </c>
      <c r="AJ411" s="539"/>
      <c r="AK411" s="175"/>
      <c r="AL411" s="176"/>
      <c r="AM411" s="172"/>
      <c r="AN411" s="169"/>
      <c r="AO411" s="169"/>
      <c r="AP411" s="549">
        <f t="shared" si="265"/>
        <v>0</v>
      </c>
      <c r="AQ411" s="539"/>
      <c r="AR411" s="175"/>
      <c r="AS411" s="176"/>
      <c r="AT411" s="172"/>
      <c r="AU411" s="169"/>
      <c r="AV411" s="169"/>
      <c r="AW411" s="549">
        <f t="shared" si="266"/>
        <v>0</v>
      </c>
      <c r="AX411" s="539"/>
      <c r="AY411" s="175"/>
      <c r="AZ411" s="176"/>
      <c r="BA411" s="172"/>
      <c r="BB411" s="169"/>
      <c r="BC411" s="169"/>
      <c r="BD411" s="549">
        <f t="shared" si="267"/>
        <v>0</v>
      </c>
      <c r="BE411" s="539"/>
      <c r="BF411" s="175"/>
      <c r="BG411" s="176"/>
      <c r="BH411" s="172"/>
      <c r="BI411" s="169"/>
      <c r="BJ411" s="169"/>
      <c r="BK411" s="549">
        <f t="shared" si="268"/>
        <v>0</v>
      </c>
      <c r="BL411" s="539"/>
      <c r="BM411" s="175"/>
      <c r="BN411" s="176"/>
      <c r="BO411" s="172"/>
      <c r="BP411" s="169"/>
      <c r="BQ411" s="169"/>
      <c r="BR411" s="549">
        <f t="shared" si="269"/>
        <v>0</v>
      </c>
      <c r="BS411" s="539"/>
      <c r="BT411" s="175"/>
      <c r="BU411" s="176"/>
      <c r="BV411" s="172"/>
      <c r="BW411" s="169"/>
      <c r="BX411" s="169"/>
      <c r="BY411" s="549">
        <f t="shared" si="270"/>
        <v>0</v>
      </c>
      <c r="BZ411" s="539"/>
      <c r="CA411" s="175"/>
      <c r="CB411" s="176"/>
      <c r="CC411" s="172"/>
      <c r="CD411" s="169"/>
      <c r="CE411" s="169"/>
      <c r="CF411" s="549">
        <f t="shared" si="271"/>
        <v>0</v>
      </c>
      <c r="CG411" s="539"/>
      <c r="CH411" s="175"/>
      <c r="CI411" s="176"/>
      <c r="CJ411" s="172"/>
      <c r="CK411" s="169"/>
      <c r="CL411" s="169"/>
      <c r="CM411" s="549">
        <f t="shared" si="272"/>
        <v>0</v>
      </c>
      <c r="CN411" s="539"/>
      <c r="CO411" s="175"/>
      <c r="CP411" s="176"/>
      <c r="CQ411" s="172"/>
      <c r="CR411" s="169"/>
      <c r="CS411" s="169"/>
      <c r="CT411" s="549">
        <f t="shared" si="273"/>
        <v>0</v>
      </c>
      <c r="CU411" s="539"/>
      <c r="CV411" s="175"/>
      <c r="CW411" s="176"/>
      <c r="CX411" s="361"/>
      <c r="CY411" s="108"/>
      <c r="CZ411" s="108"/>
      <c r="DA411" s="549">
        <f t="shared" si="274"/>
        <v>0</v>
      </c>
      <c r="DB411" s="539"/>
      <c r="DC411" s="439"/>
      <c r="DD411" s="439"/>
      <c r="DE411" s="108"/>
      <c r="DF411" s="108"/>
      <c r="DG411" s="108"/>
      <c r="DH411" s="549">
        <f t="shared" si="275"/>
        <v>0</v>
      </c>
      <c r="DI411" s="539"/>
      <c r="DJ411" s="439"/>
      <c r="DK411" s="440"/>
      <c r="DL411" s="555">
        <f t="shared" ca="1" si="295"/>
        <v>0</v>
      </c>
      <c r="DM411" s="539">
        <f>DN411*Довідники!$H$2</f>
        <v>0</v>
      </c>
      <c r="DN411" s="549">
        <f t="shared" si="276"/>
        <v>0</v>
      </c>
      <c r="DO411" s="541" t="str">
        <f t="shared" si="277"/>
        <v xml:space="preserve"> </v>
      </c>
      <c r="DP411" s="556" t="str">
        <f>IF(OR(DO411&lt;Довідники!$J$3, DO411&gt;Довідники!$K$3), "!", "")</f>
        <v>!</v>
      </c>
      <c r="DQ411" s="557"/>
      <c r="DR411" s="558" t="str">
        <f t="shared" si="278"/>
        <v/>
      </c>
      <c r="DS411" s="528"/>
      <c r="DT411" s="555"/>
      <c r="DU411" s="539"/>
      <c r="DV411" s="539"/>
      <c r="DW411" s="540"/>
      <c r="DX411" s="557"/>
      <c r="DY411" s="568"/>
      <c r="DZ411" s="569"/>
      <c r="EA411" s="570"/>
      <c r="EB411" s="179"/>
      <c r="EC411" s="452"/>
      <c r="ED411" s="219" t="e">
        <f t="shared" ca="1" si="280"/>
        <v>#NAME?</v>
      </c>
      <c r="EE411" s="219" t="e">
        <f t="shared" ca="1" si="281"/>
        <v>#NAME?</v>
      </c>
      <c r="EF411" s="219" t="e">
        <f t="shared" ca="1" si="282"/>
        <v>#NAME?</v>
      </c>
      <c r="EG411" s="219" t="e">
        <f t="shared" ca="1" si="283"/>
        <v>#NAME?</v>
      </c>
      <c r="EH411" s="219" t="e">
        <f t="shared" ca="1" si="284"/>
        <v>#NAME?</v>
      </c>
      <c r="EI411" s="219" t="e">
        <f t="shared" ca="1" si="285"/>
        <v>#NAME?</v>
      </c>
      <c r="EJ411" s="219" t="e">
        <f t="shared" ca="1" si="286"/>
        <v>#NAME?</v>
      </c>
      <c r="EK411" s="74"/>
      <c r="EL411" s="91" t="str">
        <f t="shared" ca="1" si="279"/>
        <v/>
      </c>
      <c r="EM411" s="91" t="str">
        <f t="shared" si="292"/>
        <v/>
      </c>
      <c r="EN411" s="91" t="str" cm="1">
        <f t="array" ref="EN411">IF(OR(SUM(ISTEXT(R411:T411)*1,ISNUMBER(W411:X411)*1)&gt;0,SUM(ISTEXT(Y411:AA411)*1,ISNUMBER(AD411:AE411)*1)&gt;0,SUM(ISTEXT(AF411:AH411)*1,ISNUMBER(AK411:AL411)*1)&gt;0,SUM(ISTEXT(AM411:AO411)*1,ISNUMBER(AR411:AS411)*1)&gt;0,SUM(ISTEXT(AT411:AV411)*1,ISNUMBER(AY411:AZ411)*1)&gt;0,SUM(ISTEXT(BA411:BC411)*1,ISNUMBER(BF411:BG411)*1)&gt;0,SUM(ISTEXT(BH411:BJ411)*1,ISNUMBER(BM411:BN411)*1)&gt;0,SUM(ISTEXT(BO411:BQ411)*1,ISNUMBER(BT411:BU411)*1)&gt;0,SUM(ISTEXT(BV411:BX411)*1,ISNUMBER(CA411:CB411)*1)&gt;0,SUM(ISTEXT(CC411:CE411)*1,ISNUMBER(CH411:CI411)*1)&gt;0,SUM(ISTEXT(CJ411:CL411)*1,ISNUMBER(CO411:CP411)*1)&gt;0,SUM(ISTEXT(CQ411:CS411)*1,ISNUMBER(CV411:CW411)*1)&gt;0),"!","")</f>
        <v/>
      </c>
      <c r="EO411" s="91" t="e">
        <f t="shared" ca="1" si="293"/>
        <v>#NAME?</v>
      </c>
      <c r="EP411" s="74" t="e">
        <f t="shared" ca="1" si="294"/>
        <v>#NAME?</v>
      </c>
    </row>
    <row r="412" spans="1:146" s="3" customFormat="1" x14ac:dyDescent="0.2">
      <c r="A412" s="528" t="e">
        <f ca="1">IF(AND(TRIM($B412&lt;&gt;""),$E412&lt;&gt;"",$EP412=""),MAX($A$318:A411)+1,"")</f>
        <v>#NAME?</v>
      </c>
      <c r="B412" s="312"/>
      <c r="C412" s="531" t="str">
        <f>IF(ISBLANK(D412)=FALSE,VLOOKUP(D412,Довідники!$B$2:$C$45,2,FALSE),"")</f>
        <v/>
      </c>
      <c r="D412" s="410"/>
      <c r="E412" s="313"/>
      <c r="F412" s="538" t="str">
        <f>_xlfn.CONCAT(IF($X412=Довідники!$E$4,$R$4&amp;",",""),IF($AE412=Довідники!$E$4,$Y$4&amp;",",""),IF($AL412=Довідники!$E$4,$AF$4&amp;",",""),IF($AS412=Довідники!$E$4,$AM$4&amp;",",""),IF($AZ412=Довідники!$E$4,$AT$4&amp;",",""),IF($BG412=Довідники!$E$4,$BA$4&amp;",",""),IF($BN412=Довідники!$E$4,$BH$4&amp;",",""),IF($BU412=Довідники!$E$4,$BO$4&amp;",",""),IF($CB412=Довідники!$E$4,$BV$4&amp;",",""),IF($CI412=Довідники!$E$4,$CC$4&amp;",",""),IF($CP412=Довідники!$E$4,$CJ$4&amp;",",""),IF($CW412=Довідники!$E$4,$CQ$4&amp;",",""),IF($DD412=Довідники!$E$4,$CX$4&amp;",",""),IF($DK412=Довідники!$E$4,$DE$4&amp;",",""))</f>
        <v/>
      </c>
      <c r="G412" s="538" t="str">
        <f>_xlfn.CONCAT(IF($X412=Довідники!$E$3,$R$4&amp;",",""),IF($X412=Довідники!$E$5,$R$4&amp;"*,",""),IF($AE412=Довідники!$E$3,$Y$4&amp;",",""),IF($AE412=Довідники!$E$5,$Y$4&amp;"*,",""),IF($AL412=Довідники!$E$3,$AF$4&amp;",",""),IF($AL412=Довідники!$E$5,$AF$4&amp;"*,",""),IF($AS412=Довідники!$E$3,$AM$4&amp;",",""),IF($AS412=Довідники!$E$5,$AM$4&amp;"*,",""),IF($AZ412=Довідники!$E$3,$AT$4&amp;",",""),IF($AZ412=Довідники!$E$5,$AT$4&amp;"*,",""),IF($BG412=Довідники!$E$3,$BA$4&amp;",",""),IF($BG412=Довідники!$E$5,$BA$4&amp;"*,",""),IF($BN412=Довідники!$E$3,$BH$4&amp;",",""),IF($BN412=Довідники!$E$5,$BH$4&amp;"*,",""),IF($BU412=Довідники!$E$3,$BO$4&amp;",",""),IF($BU412=Довідники!$E$5,$BO$4&amp;"*,",""),IF($CB412=Довідники!$E$3,$BV$4&amp;",",""),IF($CB412=Довідники!$E$5,$BV$4&amp;"*,",""),IF($CI412=Довідники!$E$3,$CC$4&amp;",",""),IF($CI412=Довідники!$E$5,$CC$4&amp;"*,",""),IF($CP412=Довідники!$E$3,$CJ$4&amp;",",""),IF($CP412=Довідники!$E$5,$CJ$4&amp;"*,",""),IF($CW412=Довідники!$E$3,$CQ$4&amp;",",""),IF($CW412=Довідники!$E$5,$CQ$4&amp;"*,",""),IF($DD412=Довідники!$E$3,$CX$4&amp;",",""),IF($DD412=Довідники!$E$5,$CX$4&amp;"*,",""),IF($DK412=Довідники!$E$3,$DE$4&amp;",",""),IF($DK412=Довідники!$E$5,$DE$4&amp;"*,",""))</f>
        <v/>
      </c>
      <c r="H412" s="538" t="str">
        <f>_xlfn.CONCAT(IF($W412=Довідники!$N$4,$R$4&amp;",",""),IF($AD412=Довідники!$N$4,$Y$4&amp;",",""),IF($AK412=Довідники!$N$4,$AF$4&amp;",",""),IF($AR412=Довідники!$N$4,$AM$4&amp;",",""),IF($AY412=Довідники!$N$4,$AT$4&amp;",",""),IF($BF412=Довідники!$N$4,$BA$4&amp;",",""),IF($BM412=Довідники!$N$4,$BH$4&amp;",",""),IF($BT412=Довідники!$N$4,$BO$4&amp;",",""),IF($CA412=Довідники!$N$4,$BV$4&amp;",",""),IF($CH412=Довідники!$N$4,$CC$4&amp;",",""),IF($CO412=Довідники!$N$4,$CJ$4&amp;",",""),IF($CV412=Довідники!$N$4,$CQ$4&amp;",",""),IF($DC412=Довідники!$N$4,$CX$4&amp;",",""),IF($DJ412=Довідники!$N$4,$DE$4&amp;",",""))</f>
        <v/>
      </c>
      <c r="I412" s="538" t="str">
        <f>_xlfn.CONCAT(IF($W412=Довідники!$N$3,$R$4&amp;",",""),IF($AD412=Довідники!$N$3,$Y$4&amp;",",""),IF($AK412=Довідники!$N$3,$AF$4&amp;",",""),IF($AR412=Довідники!$N$3,$AM$4&amp;",",""),IF($AY412=Довідники!$N$3,$AT$4&amp;",",""),IF($BF412=Довідники!$N$3,$BA$4&amp;",",""),IF($BM412=Довідники!$N$3,$BH$4&amp;",",""),IF($BT412=Довідники!$N$3,$BO$4&amp;",",""),IF($CA412=Довідники!$N$3,$BV$4&amp;",",""),IF($CH412=Довідники!$N$3,$CC$4&amp;",",""),IF($CO412=Довідники!$N$3,$CJ$4&amp;",",""),IF($CV412=Довідники!$N$3,$CQ$4&amp;",",""),IF($DC412=Довідники!$N$3,$CX$4&amp;",",""),IF($DJ412=Довідники!$N$3,$DE$4&amp;",",""))</f>
        <v/>
      </c>
      <c r="J412" s="538"/>
      <c r="K412" s="538"/>
      <c r="L412" s="538">
        <f t="shared" ca="1" si="287"/>
        <v>0</v>
      </c>
      <c r="M412" s="539">
        <f t="shared" ca="1" si="288"/>
        <v>0</v>
      </c>
      <c r="N412" s="539">
        <f t="shared" ca="1" si="289"/>
        <v>0</v>
      </c>
      <c r="O412" s="540">
        <f t="shared" ca="1" si="290"/>
        <v>0</v>
      </c>
      <c r="P412" s="541" t="str">
        <f t="shared" si="291"/>
        <v/>
      </c>
      <c r="Q412" s="542" t="str">
        <f>IF(IF(TRIM(P412)="",FALSE,OR($P412&lt;Довідники!$J$8,$P412&gt;Довідники!$K$8)),"!","")</f>
        <v/>
      </c>
      <c r="R412" s="172"/>
      <c r="S412" s="169"/>
      <c r="T412" s="169"/>
      <c r="U412" s="549">
        <f t="shared" si="262"/>
        <v>0</v>
      </c>
      <c r="V412" s="539"/>
      <c r="W412" s="175"/>
      <c r="X412" s="176"/>
      <c r="Y412" s="172"/>
      <c r="Z412" s="169"/>
      <c r="AA412" s="169"/>
      <c r="AB412" s="549">
        <f t="shared" si="263"/>
        <v>0</v>
      </c>
      <c r="AC412" s="539"/>
      <c r="AD412" s="175"/>
      <c r="AE412" s="176"/>
      <c r="AF412" s="172"/>
      <c r="AG412" s="169"/>
      <c r="AH412" s="169"/>
      <c r="AI412" s="549">
        <f t="shared" si="264"/>
        <v>0</v>
      </c>
      <c r="AJ412" s="539"/>
      <c r="AK412" s="175"/>
      <c r="AL412" s="176"/>
      <c r="AM412" s="172"/>
      <c r="AN412" s="169"/>
      <c r="AO412" s="169"/>
      <c r="AP412" s="549">
        <f t="shared" si="265"/>
        <v>0</v>
      </c>
      <c r="AQ412" s="539"/>
      <c r="AR412" s="175"/>
      <c r="AS412" s="176"/>
      <c r="AT412" s="172"/>
      <c r="AU412" s="169"/>
      <c r="AV412" s="169"/>
      <c r="AW412" s="549">
        <f t="shared" si="266"/>
        <v>0</v>
      </c>
      <c r="AX412" s="539"/>
      <c r="AY412" s="175"/>
      <c r="AZ412" s="176"/>
      <c r="BA412" s="172"/>
      <c r="BB412" s="169"/>
      <c r="BC412" s="169"/>
      <c r="BD412" s="549">
        <f t="shared" si="267"/>
        <v>0</v>
      </c>
      <c r="BE412" s="539"/>
      <c r="BF412" s="175"/>
      <c r="BG412" s="176"/>
      <c r="BH412" s="172"/>
      <c r="BI412" s="169"/>
      <c r="BJ412" s="169"/>
      <c r="BK412" s="549">
        <f t="shared" si="268"/>
        <v>0</v>
      </c>
      <c r="BL412" s="539"/>
      <c r="BM412" s="175"/>
      <c r="BN412" s="176"/>
      <c r="BO412" s="172"/>
      <c r="BP412" s="169"/>
      <c r="BQ412" s="169"/>
      <c r="BR412" s="549">
        <f t="shared" si="269"/>
        <v>0</v>
      </c>
      <c r="BS412" s="539"/>
      <c r="BT412" s="175"/>
      <c r="BU412" s="176"/>
      <c r="BV412" s="172"/>
      <c r="BW412" s="169"/>
      <c r="BX412" s="169"/>
      <c r="BY412" s="549">
        <f t="shared" si="270"/>
        <v>0</v>
      </c>
      <c r="BZ412" s="539"/>
      <c r="CA412" s="175"/>
      <c r="CB412" s="176"/>
      <c r="CC412" s="172"/>
      <c r="CD412" s="169"/>
      <c r="CE412" s="169"/>
      <c r="CF412" s="549">
        <f t="shared" si="271"/>
        <v>0</v>
      </c>
      <c r="CG412" s="539"/>
      <c r="CH412" s="175"/>
      <c r="CI412" s="176"/>
      <c r="CJ412" s="172"/>
      <c r="CK412" s="169"/>
      <c r="CL412" s="169"/>
      <c r="CM412" s="549">
        <f t="shared" si="272"/>
        <v>0</v>
      </c>
      <c r="CN412" s="539"/>
      <c r="CO412" s="175"/>
      <c r="CP412" s="176"/>
      <c r="CQ412" s="172"/>
      <c r="CR412" s="169"/>
      <c r="CS412" s="169"/>
      <c r="CT412" s="549">
        <f t="shared" si="273"/>
        <v>0</v>
      </c>
      <c r="CU412" s="539"/>
      <c r="CV412" s="175"/>
      <c r="CW412" s="176"/>
      <c r="CX412" s="361"/>
      <c r="CY412" s="108"/>
      <c r="CZ412" s="108"/>
      <c r="DA412" s="549">
        <f t="shared" si="274"/>
        <v>0</v>
      </c>
      <c r="DB412" s="539"/>
      <c r="DC412" s="439"/>
      <c r="DD412" s="439"/>
      <c r="DE412" s="108"/>
      <c r="DF412" s="108"/>
      <c r="DG412" s="108"/>
      <c r="DH412" s="549">
        <f t="shared" si="275"/>
        <v>0</v>
      </c>
      <c r="DI412" s="539"/>
      <c r="DJ412" s="439"/>
      <c r="DK412" s="440"/>
      <c r="DL412" s="555">
        <f t="shared" ca="1" si="295"/>
        <v>0</v>
      </c>
      <c r="DM412" s="539">
        <f>DN412*Довідники!$H$2</f>
        <v>0</v>
      </c>
      <c r="DN412" s="549">
        <f t="shared" si="276"/>
        <v>0</v>
      </c>
      <c r="DO412" s="541" t="str">
        <f t="shared" si="277"/>
        <v xml:space="preserve"> </v>
      </c>
      <c r="DP412" s="556" t="str">
        <f>IF(OR(DO412&lt;Довідники!$J$3, DO412&gt;Довідники!$K$3), "!", "")</f>
        <v>!</v>
      </c>
      <c r="DQ412" s="557"/>
      <c r="DR412" s="558" t="str">
        <f t="shared" si="278"/>
        <v/>
      </c>
      <c r="DS412" s="528"/>
      <c r="DT412" s="555"/>
      <c r="DU412" s="539"/>
      <c r="DV412" s="539"/>
      <c r="DW412" s="540"/>
      <c r="DX412" s="557"/>
      <c r="DY412" s="568"/>
      <c r="DZ412" s="569"/>
      <c r="EA412" s="570"/>
      <c r="EB412" s="179"/>
      <c r="EC412" s="452"/>
      <c r="ED412" s="219" t="e">
        <f t="shared" ca="1" si="280"/>
        <v>#NAME?</v>
      </c>
      <c r="EE412" s="219" t="e">
        <f t="shared" ca="1" si="281"/>
        <v>#NAME?</v>
      </c>
      <c r="EF412" s="219" t="e">
        <f t="shared" ca="1" si="282"/>
        <v>#NAME?</v>
      </c>
      <c r="EG412" s="219" t="e">
        <f t="shared" ca="1" si="283"/>
        <v>#NAME?</v>
      </c>
      <c r="EH412" s="219" t="e">
        <f t="shared" ca="1" si="284"/>
        <v>#NAME?</v>
      </c>
      <c r="EI412" s="219" t="e">
        <f t="shared" ca="1" si="285"/>
        <v>#NAME?</v>
      </c>
      <c r="EJ412" s="219" t="e">
        <f t="shared" ca="1" si="286"/>
        <v>#NAME?</v>
      </c>
      <c r="EK412" s="74"/>
      <c r="EL412" s="91" t="str">
        <f t="shared" ca="1" si="279"/>
        <v/>
      </c>
      <c r="EM412" s="91" t="str">
        <f t="shared" si="292"/>
        <v/>
      </c>
      <c r="EN412" s="91" t="str" cm="1">
        <f t="array" ref="EN412">IF(OR(SUM(ISTEXT(R412:T412)*1,ISNUMBER(W412:X412)*1)&gt;0,SUM(ISTEXT(Y412:AA412)*1,ISNUMBER(AD412:AE412)*1)&gt;0,SUM(ISTEXT(AF412:AH412)*1,ISNUMBER(AK412:AL412)*1)&gt;0,SUM(ISTEXT(AM412:AO412)*1,ISNUMBER(AR412:AS412)*1)&gt;0,SUM(ISTEXT(AT412:AV412)*1,ISNUMBER(AY412:AZ412)*1)&gt;0,SUM(ISTEXT(BA412:BC412)*1,ISNUMBER(BF412:BG412)*1)&gt;0,SUM(ISTEXT(BH412:BJ412)*1,ISNUMBER(BM412:BN412)*1)&gt;0,SUM(ISTEXT(BO412:BQ412)*1,ISNUMBER(BT412:BU412)*1)&gt;0,SUM(ISTEXT(BV412:BX412)*1,ISNUMBER(CA412:CB412)*1)&gt;0,SUM(ISTEXT(CC412:CE412)*1,ISNUMBER(CH412:CI412)*1)&gt;0,SUM(ISTEXT(CJ412:CL412)*1,ISNUMBER(CO412:CP412)*1)&gt;0,SUM(ISTEXT(CQ412:CS412)*1,ISNUMBER(CV412:CW412)*1)&gt;0),"!","")</f>
        <v/>
      </c>
      <c r="EO412" s="91" t="e">
        <f t="shared" ca="1" si="293"/>
        <v>#NAME?</v>
      </c>
      <c r="EP412" s="74" t="e">
        <f t="shared" ca="1" si="294"/>
        <v>#NAME?</v>
      </c>
    </row>
    <row r="413" spans="1:146" s="3" customFormat="1" x14ac:dyDescent="0.2">
      <c r="A413" s="528" t="e">
        <f ca="1">IF(AND(TRIM($B413&lt;&gt;""),$E413&lt;&gt;"",$EP413=""),MAX($A$318:A412)+1,"")</f>
        <v>#NAME?</v>
      </c>
      <c r="B413" s="312"/>
      <c r="C413" s="531" t="str">
        <f>IF(ISBLANK(D413)=FALSE,VLOOKUP(D413,Довідники!$B$2:$C$45,2,FALSE),"")</f>
        <v/>
      </c>
      <c r="D413" s="410"/>
      <c r="E413" s="313"/>
      <c r="F413" s="538" t="str">
        <f>_xlfn.CONCAT(IF($X413=Довідники!$E$4,$R$4&amp;",",""),IF($AE413=Довідники!$E$4,$Y$4&amp;",",""),IF($AL413=Довідники!$E$4,$AF$4&amp;",",""),IF($AS413=Довідники!$E$4,$AM$4&amp;",",""),IF($AZ413=Довідники!$E$4,$AT$4&amp;",",""),IF($BG413=Довідники!$E$4,$BA$4&amp;",",""),IF($BN413=Довідники!$E$4,$BH$4&amp;",",""),IF($BU413=Довідники!$E$4,$BO$4&amp;",",""),IF($CB413=Довідники!$E$4,$BV$4&amp;",",""),IF($CI413=Довідники!$E$4,$CC$4&amp;",",""),IF($CP413=Довідники!$E$4,$CJ$4&amp;",",""),IF($CW413=Довідники!$E$4,$CQ$4&amp;",",""),IF($DD413=Довідники!$E$4,$CX$4&amp;",",""),IF($DK413=Довідники!$E$4,$DE$4&amp;",",""))</f>
        <v/>
      </c>
      <c r="G413" s="538" t="str">
        <f>_xlfn.CONCAT(IF($X413=Довідники!$E$3,$R$4&amp;",",""),IF($X413=Довідники!$E$5,$R$4&amp;"*,",""),IF($AE413=Довідники!$E$3,$Y$4&amp;",",""),IF($AE413=Довідники!$E$5,$Y$4&amp;"*,",""),IF($AL413=Довідники!$E$3,$AF$4&amp;",",""),IF($AL413=Довідники!$E$5,$AF$4&amp;"*,",""),IF($AS413=Довідники!$E$3,$AM$4&amp;",",""),IF($AS413=Довідники!$E$5,$AM$4&amp;"*,",""),IF($AZ413=Довідники!$E$3,$AT$4&amp;",",""),IF($AZ413=Довідники!$E$5,$AT$4&amp;"*,",""),IF($BG413=Довідники!$E$3,$BA$4&amp;",",""),IF($BG413=Довідники!$E$5,$BA$4&amp;"*,",""),IF($BN413=Довідники!$E$3,$BH$4&amp;",",""),IF($BN413=Довідники!$E$5,$BH$4&amp;"*,",""),IF($BU413=Довідники!$E$3,$BO$4&amp;",",""),IF($BU413=Довідники!$E$5,$BO$4&amp;"*,",""),IF($CB413=Довідники!$E$3,$BV$4&amp;",",""),IF($CB413=Довідники!$E$5,$BV$4&amp;"*,",""),IF($CI413=Довідники!$E$3,$CC$4&amp;",",""),IF($CI413=Довідники!$E$5,$CC$4&amp;"*,",""),IF($CP413=Довідники!$E$3,$CJ$4&amp;",",""),IF($CP413=Довідники!$E$5,$CJ$4&amp;"*,",""),IF($CW413=Довідники!$E$3,$CQ$4&amp;",",""),IF($CW413=Довідники!$E$5,$CQ$4&amp;"*,",""),IF($DD413=Довідники!$E$3,$CX$4&amp;",",""),IF($DD413=Довідники!$E$5,$CX$4&amp;"*,",""),IF($DK413=Довідники!$E$3,$DE$4&amp;",",""),IF($DK413=Довідники!$E$5,$DE$4&amp;"*,",""))</f>
        <v/>
      </c>
      <c r="H413" s="538" t="str">
        <f>_xlfn.CONCAT(IF($W413=Довідники!$N$4,$R$4&amp;",",""),IF($AD413=Довідники!$N$4,$Y$4&amp;",",""),IF($AK413=Довідники!$N$4,$AF$4&amp;",",""),IF($AR413=Довідники!$N$4,$AM$4&amp;",",""),IF($AY413=Довідники!$N$4,$AT$4&amp;",",""),IF($BF413=Довідники!$N$4,$BA$4&amp;",",""),IF($BM413=Довідники!$N$4,$BH$4&amp;",",""),IF($BT413=Довідники!$N$4,$BO$4&amp;",",""),IF($CA413=Довідники!$N$4,$BV$4&amp;",",""),IF($CH413=Довідники!$N$4,$CC$4&amp;",",""),IF($CO413=Довідники!$N$4,$CJ$4&amp;",",""),IF($CV413=Довідники!$N$4,$CQ$4&amp;",",""),IF($DC413=Довідники!$N$4,$CX$4&amp;",",""),IF($DJ413=Довідники!$N$4,$DE$4&amp;",",""))</f>
        <v/>
      </c>
      <c r="I413" s="538" t="str">
        <f>_xlfn.CONCAT(IF($W413=Довідники!$N$3,$R$4&amp;",",""),IF($AD413=Довідники!$N$3,$Y$4&amp;",",""),IF($AK413=Довідники!$N$3,$AF$4&amp;",",""),IF($AR413=Довідники!$N$3,$AM$4&amp;",",""),IF($AY413=Довідники!$N$3,$AT$4&amp;",",""),IF($BF413=Довідники!$N$3,$BA$4&amp;",",""),IF($BM413=Довідники!$N$3,$BH$4&amp;",",""),IF($BT413=Довідники!$N$3,$BO$4&amp;",",""),IF($CA413=Довідники!$N$3,$BV$4&amp;",",""),IF($CH413=Довідники!$N$3,$CC$4&amp;",",""),IF($CO413=Довідники!$N$3,$CJ$4&amp;",",""),IF($CV413=Довідники!$N$3,$CQ$4&amp;",",""),IF($DC413=Довідники!$N$3,$CX$4&amp;",",""),IF($DJ413=Довідники!$N$3,$DE$4&amp;",",""))</f>
        <v/>
      </c>
      <c r="J413" s="538"/>
      <c r="K413" s="538"/>
      <c r="L413" s="538">
        <f t="shared" ca="1" si="287"/>
        <v>0</v>
      </c>
      <c r="M413" s="539">
        <f t="shared" ca="1" si="288"/>
        <v>0</v>
      </c>
      <c r="N413" s="539">
        <f t="shared" ca="1" si="289"/>
        <v>0</v>
      </c>
      <c r="O413" s="540">
        <f t="shared" ca="1" si="290"/>
        <v>0</v>
      </c>
      <c r="P413" s="541" t="str">
        <f t="shared" si="291"/>
        <v/>
      </c>
      <c r="Q413" s="542" t="str">
        <f>IF(IF(TRIM(P413)="",FALSE,OR($P413&lt;Довідники!$J$8,$P413&gt;Довідники!$K$8)),"!","")</f>
        <v/>
      </c>
      <c r="R413" s="172"/>
      <c r="S413" s="169"/>
      <c r="T413" s="169"/>
      <c r="U413" s="549">
        <f t="shared" si="262"/>
        <v>0</v>
      </c>
      <c r="V413" s="539"/>
      <c r="W413" s="175"/>
      <c r="X413" s="176"/>
      <c r="Y413" s="172"/>
      <c r="Z413" s="169"/>
      <c r="AA413" s="169"/>
      <c r="AB413" s="549">
        <f t="shared" si="263"/>
        <v>0</v>
      </c>
      <c r="AC413" s="539"/>
      <c r="AD413" s="175"/>
      <c r="AE413" s="176"/>
      <c r="AF413" s="172"/>
      <c r="AG413" s="169"/>
      <c r="AH413" s="169"/>
      <c r="AI413" s="549">
        <f t="shared" si="264"/>
        <v>0</v>
      </c>
      <c r="AJ413" s="539"/>
      <c r="AK413" s="175"/>
      <c r="AL413" s="176"/>
      <c r="AM413" s="172"/>
      <c r="AN413" s="169"/>
      <c r="AO413" s="169"/>
      <c r="AP413" s="549">
        <f t="shared" si="265"/>
        <v>0</v>
      </c>
      <c r="AQ413" s="539"/>
      <c r="AR413" s="175"/>
      <c r="AS413" s="176"/>
      <c r="AT413" s="172"/>
      <c r="AU413" s="169"/>
      <c r="AV413" s="169"/>
      <c r="AW413" s="549">
        <f t="shared" si="266"/>
        <v>0</v>
      </c>
      <c r="AX413" s="539"/>
      <c r="AY413" s="175"/>
      <c r="AZ413" s="176"/>
      <c r="BA413" s="172"/>
      <c r="BB413" s="169"/>
      <c r="BC413" s="169"/>
      <c r="BD413" s="549">
        <f t="shared" si="267"/>
        <v>0</v>
      </c>
      <c r="BE413" s="539"/>
      <c r="BF413" s="175"/>
      <c r="BG413" s="176"/>
      <c r="BH413" s="172"/>
      <c r="BI413" s="169"/>
      <c r="BJ413" s="169"/>
      <c r="BK413" s="549">
        <f t="shared" si="268"/>
        <v>0</v>
      </c>
      <c r="BL413" s="539"/>
      <c r="BM413" s="175"/>
      <c r="BN413" s="176"/>
      <c r="BO413" s="172"/>
      <c r="BP413" s="169"/>
      <c r="BQ413" s="169"/>
      <c r="BR413" s="549">
        <f t="shared" si="269"/>
        <v>0</v>
      </c>
      <c r="BS413" s="539"/>
      <c r="BT413" s="175"/>
      <c r="BU413" s="176"/>
      <c r="BV413" s="172"/>
      <c r="BW413" s="169"/>
      <c r="BX413" s="169"/>
      <c r="BY413" s="549">
        <f t="shared" si="270"/>
        <v>0</v>
      </c>
      <c r="BZ413" s="539"/>
      <c r="CA413" s="175"/>
      <c r="CB413" s="176"/>
      <c r="CC413" s="172"/>
      <c r="CD413" s="169"/>
      <c r="CE413" s="169"/>
      <c r="CF413" s="549">
        <f t="shared" si="271"/>
        <v>0</v>
      </c>
      <c r="CG413" s="539"/>
      <c r="CH413" s="175"/>
      <c r="CI413" s="176"/>
      <c r="CJ413" s="172"/>
      <c r="CK413" s="169"/>
      <c r="CL413" s="169"/>
      <c r="CM413" s="549">
        <f t="shared" si="272"/>
        <v>0</v>
      </c>
      <c r="CN413" s="539"/>
      <c r="CO413" s="175"/>
      <c r="CP413" s="176"/>
      <c r="CQ413" s="172"/>
      <c r="CR413" s="169"/>
      <c r="CS413" s="169"/>
      <c r="CT413" s="549">
        <f t="shared" si="273"/>
        <v>0</v>
      </c>
      <c r="CU413" s="539"/>
      <c r="CV413" s="175"/>
      <c r="CW413" s="176"/>
      <c r="CX413" s="361"/>
      <c r="CY413" s="108"/>
      <c r="CZ413" s="108"/>
      <c r="DA413" s="549">
        <f t="shared" si="274"/>
        <v>0</v>
      </c>
      <c r="DB413" s="539"/>
      <c r="DC413" s="439"/>
      <c r="DD413" s="439"/>
      <c r="DE413" s="108"/>
      <c r="DF413" s="108"/>
      <c r="DG413" s="108"/>
      <c r="DH413" s="549">
        <f t="shared" si="275"/>
        <v>0</v>
      </c>
      <c r="DI413" s="539"/>
      <c r="DJ413" s="439"/>
      <c r="DK413" s="440"/>
      <c r="DL413" s="555">
        <f t="shared" ca="1" si="295"/>
        <v>0</v>
      </c>
      <c r="DM413" s="539">
        <f>DN413*Довідники!$H$2</f>
        <v>0</v>
      </c>
      <c r="DN413" s="549">
        <f t="shared" si="276"/>
        <v>0</v>
      </c>
      <c r="DO413" s="541" t="str">
        <f t="shared" si="277"/>
        <v xml:space="preserve"> </v>
      </c>
      <c r="DP413" s="556" t="str">
        <f>IF(OR(DO413&lt;Довідники!$J$3, DO413&gt;Довідники!$K$3), "!", "")</f>
        <v>!</v>
      </c>
      <c r="DQ413" s="557"/>
      <c r="DR413" s="558" t="str">
        <f t="shared" si="278"/>
        <v/>
      </c>
      <c r="DS413" s="528"/>
      <c r="DT413" s="555"/>
      <c r="DU413" s="539"/>
      <c r="DV413" s="539"/>
      <c r="DW413" s="540"/>
      <c r="DX413" s="557"/>
      <c r="DY413" s="568"/>
      <c r="DZ413" s="569"/>
      <c r="EA413" s="570"/>
      <c r="EB413" s="179"/>
      <c r="EC413" s="452"/>
      <c r="ED413" s="219" t="e">
        <f t="shared" ca="1" si="280"/>
        <v>#NAME?</v>
      </c>
      <c r="EE413" s="219" t="e">
        <f t="shared" ca="1" si="281"/>
        <v>#NAME?</v>
      </c>
      <c r="EF413" s="219" t="e">
        <f t="shared" ca="1" si="282"/>
        <v>#NAME?</v>
      </c>
      <c r="EG413" s="219" t="e">
        <f t="shared" ca="1" si="283"/>
        <v>#NAME?</v>
      </c>
      <c r="EH413" s="219" t="e">
        <f t="shared" ca="1" si="284"/>
        <v>#NAME?</v>
      </c>
      <c r="EI413" s="219" t="e">
        <f t="shared" ca="1" si="285"/>
        <v>#NAME?</v>
      </c>
      <c r="EJ413" s="219" t="e">
        <f t="shared" ca="1" si="286"/>
        <v>#NAME?</v>
      </c>
      <c r="EK413" s="74"/>
      <c r="EL413" s="91" t="str">
        <f t="shared" ca="1" si="279"/>
        <v/>
      </c>
      <c r="EM413" s="91" t="str">
        <f t="shared" si="292"/>
        <v/>
      </c>
      <c r="EN413" s="91" t="str" cm="1">
        <f t="array" ref="EN413">IF(OR(SUM(ISTEXT(R413:T413)*1,ISNUMBER(W413:X413)*1)&gt;0,SUM(ISTEXT(Y413:AA413)*1,ISNUMBER(AD413:AE413)*1)&gt;0,SUM(ISTEXT(AF413:AH413)*1,ISNUMBER(AK413:AL413)*1)&gt;0,SUM(ISTEXT(AM413:AO413)*1,ISNUMBER(AR413:AS413)*1)&gt;0,SUM(ISTEXT(AT413:AV413)*1,ISNUMBER(AY413:AZ413)*1)&gt;0,SUM(ISTEXT(BA413:BC413)*1,ISNUMBER(BF413:BG413)*1)&gt;0,SUM(ISTEXT(BH413:BJ413)*1,ISNUMBER(BM413:BN413)*1)&gt;0,SUM(ISTEXT(BO413:BQ413)*1,ISNUMBER(BT413:BU413)*1)&gt;0,SUM(ISTEXT(BV413:BX413)*1,ISNUMBER(CA413:CB413)*1)&gt;0,SUM(ISTEXT(CC413:CE413)*1,ISNUMBER(CH413:CI413)*1)&gt;0,SUM(ISTEXT(CJ413:CL413)*1,ISNUMBER(CO413:CP413)*1)&gt;0,SUM(ISTEXT(CQ413:CS413)*1,ISNUMBER(CV413:CW413)*1)&gt;0),"!","")</f>
        <v/>
      </c>
      <c r="EO413" s="91" t="e">
        <f t="shared" ca="1" si="293"/>
        <v>#NAME?</v>
      </c>
      <c r="EP413" s="74" t="e">
        <f t="shared" ca="1" si="294"/>
        <v>#NAME?</v>
      </c>
    </row>
    <row r="414" spans="1:146" s="3" customFormat="1" x14ac:dyDescent="0.2">
      <c r="A414" s="528" t="e">
        <f ca="1">IF(AND(TRIM($B414&lt;&gt;""),$E414&lt;&gt;"",$EP414=""),MAX($A$318:A413)+1,"")</f>
        <v>#NAME?</v>
      </c>
      <c r="B414" s="312"/>
      <c r="C414" s="531" t="str">
        <f>IF(ISBLANK(D414)=FALSE,VLOOKUP(D414,Довідники!$B$2:$C$45,2,FALSE),"")</f>
        <v/>
      </c>
      <c r="D414" s="410"/>
      <c r="E414" s="313"/>
      <c r="F414" s="538" t="str">
        <f>_xlfn.CONCAT(IF($X414=Довідники!$E$4,$R$4&amp;",",""),IF($AE414=Довідники!$E$4,$Y$4&amp;",",""),IF($AL414=Довідники!$E$4,$AF$4&amp;",",""),IF($AS414=Довідники!$E$4,$AM$4&amp;",",""),IF($AZ414=Довідники!$E$4,$AT$4&amp;",",""),IF($BG414=Довідники!$E$4,$BA$4&amp;",",""),IF($BN414=Довідники!$E$4,$BH$4&amp;",",""),IF($BU414=Довідники!$E$4,$BO$4&amp;",",""),IF($CB414=Довідники!$E$4,$BV$4&amp;",",""),IF($CI414=Довідники!$E$4,$CC$4&amp;",",""),IF($CP414=Довідники!$E$4,$CJ$4&amp;",",""),IF($CW414=Довідники!$E$4,$CQ$4&amp;",",""),IF($DD414=Довідники!$E$4,$CX$4&amp;",",""),IF($DK414=Довідники!$E$4,$DE$4&amp;",",""))</f>
        <v/>
      </c>
      <c r="G414" s="538" t="str">
        <f>_xlfn.CONCAT(IF($X414=Довідники!$E$3,$R$4&amp;",",""),IF($X414=Довідники!$E$5,$R$4&amp;"*,",""),IF($AE414=Довідники!$E$3,$Y$4&amp;",",""),IF($AE414=Довідники!$E$5,$Y$4&amp;"*,",""),IF($AL414=Довідники!$E$3,$AF$4&amp;",",""),IF($AL414=Довідники!$E$5,$AF$4&amp;"*,",""),IF($AS414=Довідники!$E$3,$AM$4&amp;",",""),IF($AS414=Довідники!$E$5,$AM$4&amp;"*,",""),IF($AZ414=Довідники!$E$3,$AT$4&amp;",",""),IF($AZ414=Довідники!$E$5,$AT$4&amp;"*,",""),IF($BG414=Довідники!$E$3,$BA$4&amp;",",""),IF($BG414=Довідники!$E$5,$BA$4&amp;"*,",""),IF($BN414=Довідники!$E$3,$BH$4&amp;",",""),IF($BN414=Довідники!$E$5,$BH$4&amp;"*,",""),IF($BU414=Довідники!$E$3,$BO$4&amp;",",""),IF($BU414=Довідники!$E$5,$BO$4&amp;"*,",""),IF($CB414=Довідники!$E$3,$BV$4&amp;",",""),IF($CB414=Довідники!$E$5,$BV$4&amp;"*,",""),IF($CI414=Довідники!$E$3,$CC$4&amp;",",""),IF($CI414=Довідники!$E$5,$CC$4&amp;"*,",""),IF($CP414=Довідники!$E$3,$CJ$4&amp;",",""),IF($CP414=Довідники!$E$5,$CJ$4&amp;"*,",""),IF($CW414=Довідники!$E$3,$CQ$4&amp;",",""),IF($CW414=Довідники!$E$5,$CQ$4&amp;"*,",""),IF($DD414=Довідники!$E$3,$CX$4&amp;",",""),IF($DD414=Довідники!$E$5,$CX$4&amp;"*,",""),IF($DK414=Довідники!$E$3,$DE$4&amp;",",""),IF($DK414=Довідники!$E$5,$DE$4&amp;"*,",""))</f>
        <v/>
      </c>
      <c r="H414" s="538" t="str">
        <f>_xlfn.CONCAT(IF($W414=Довідники!$N$4,$R$4&amp;",",""),IF($AD414=Довідники!$N$4,$Y$4&amp;",",""),IF($AK414=Довідники!$N$4,$AF$4&amp;",",""),IF($AR414=Довідники!$N$4,$AM$4&amp;",",""),IF($AY414=Довідники!$N$4,$AT$4&amp;",",""),IF($BF414=Довідники!$N$4,$BA$4&amp;",",""),IF($BM414=Довідники!$N$4,$BH$4&amp;",",""),IF($BT414=Довідники!$N$4,$BO$4&amp;",",""),IF($CA414=Довідники!$N$4,$BV$4&amp;",",""),IF($CH414=Довідники!$N$4,$CC$4&amp;",",""),IF($CO414=Довідники!$N$4,$CJ$4&amp;",",""),IF($CV414=Довідники!$N$4,$CQ$4&amp;",",""),IF($DC414=Довідники!$N$4,$CX$4&amp;",",""),IF($DJ414=Довідники!$N$4,$DE$4&amp;",",""))</f>
        <v/>
      </c>
      <c r="I414" s="538" t="str">
        <f>_xlfn.CONCAT(IF($W414=Довідники!$N$3,$R$4&amp;",",""),IF($AD414=Довідники!$N$3,$Y$4&amp;",",""),IF($AK414=Довідники!$N$3,$AF$4&amp;",",""),IF($AR414=Довідники!$N$3,$AM$4&amp;",",""),IF($AY414=Довідники!$N$3,$AT$4&amp;",",""),IF($BF414=Довідники!$N$3,$BA$4&amp;",",""),IF($BM414=Довідники!$N$3,$BH$4&amp;",",""),IF($BT414=Довідники!$N$3,$BO$4&amp;",",""),IF($CA414=Довідники!$N$3,$BV$4&amp;",",""),IF($CH414=Довідники!$N$3,$CC$4&amp;",",""),IF($CO414=Довідники!$N$3,$CJ$4&amp;",",""),IF($CV414=Довідники!$N$3,$CQ$4&amp;",",""),IF($DC414=Довідники!$N$3,$CX$4&amp;",",""),IF($DJ414=Довідники!$N$3,$DE$4&amp;",",""))</f>
        <v/>
      </c>
      <c r="J414" s="538"/>
      <c r="K414" s="538"/>
      <c r="L414" s="538">
        <f t="shared" ca="1" si="287"/>
        <v>0</v>
      </c>
      <c r="M414" s="539">
        <f t="shared" ca="1" si="288"/>
        <v>0</v>
      </c>
      <c r="N414" s="539">
        <f t="shared" ca="1" si="289"/>
        <v>0</v>
      </c>
      <c r="O414" s="540">
        <f t="shared" ca="1" si="290"/>
        <v>0</v>
      </c>
      <c r="P414" s="541" t="str">
        <f t="shared" si="291"/>
        <v/>
      </c>
      <c r="Q414" s="542" t="str">
        <f>IF(IF(TRIM(P414)="",FALSE,OR($P414&lt;Довідники!$J$8,$P414&gt;Довідники!$K$8)),"!","")</f>
        <v/>
      </c>
      <c r="R414" s="172"/>
      <c r="S414" s="169"/>
      <c r="T414" s="169"/>
      <c r="U414" s="549">
        <f t="shared" si="262"/>
        <v>0</v>
      </c>
      <c r="V414" s="539"/>
      <c r="W414" s="175"/>
      <c r="X414" s="176"/>
      <c r="Y414" s="172"/>
      <c r="Z414" s="169"/>
      <c r="AA414" s="169"/>
      <c r="AB414" s="549">
        <f t="shared" si="263"/>
        <v>0</v>
      </c>
      <c r="AC414" s="539"/>
      <c r="AD414" s="175"/>
      <c r="AE414" s="176"/>
      <c r="AF414" s="172"/>
      <c r="AG414" s="169"/>
      <c r="AH414" s="169"/>
      <c r="AI414" s="549">
        <f t="shared" si="264"/>
        <v>0</v>
      </c>
      <c r="AJ414" s="539"/>
      <c r="AK414" s="175"/>
      <c r="AL414" s="176"/>
      <c r="AM414" s="172"/>
      <c r="AN414" s="169"/>
      <c r="AO414" s="169"/>
      <c r="AP414" s="549">
        <f t="shared" si="265"/>
        <v>0</v>
      </c>
      <c r="AQ414" s="539"/>
      <c r="AR414" s="175"/>
      <c r="AS414" s="176"/>
      <c r="AT414" s="172"/>
      <c r="AU414" s="169"/>
      <c r="AV414" s="169"/>
      <c r="AW414" s="549">
        <f t="shared" si="266"/>
        <v>0</v>
      </c>
      <c r="AX414" s="539"/>
      <c r="AY414" s="175"/>
      <c r="AZ414" s="176"/>
      <c r="BA414" s="172"/>
      <c r="BB414" s="169"/>
      <c r="BC414" s="169"/>
      <c r="BD414" s="549">
        <f t="shared" si="267"/>
        <v>0</v>
      </c>
      <c r="BE414" s="539"/>
      <c r="BF414" s="175"/>
      <c r="BG414" s="176"/>
      <c r="BH414" s="172"/>
      <c r="BI414" s="169"/>
      <c r="BJ414" s="169"/>
      <c r="BK414" s="549">
        <f t="shared" si="268"/>
        <v>0</v>
      </c>
      <c r="BL414" s="539"/>
      <c r="BM414" s="175"/>
      <c r="BN414" s="176"/>
      <c r="BO414" s="172"/>
      <c r="BP414" s="169"/>
      <c r="BQ414" s="169"/>
      <c r="BR414" s="549">
        <f t="shared" si="269"/>
        <v>0</v>
      </c>
      <c r="BS414" s="539"/>
      <c r="BT414" s="175"/>
      <c r="BU414" s="176"/>
      <c r="BV414" s="172"/>
      <c r="BW414" s="169"/>
      <c r="BX414" s="169"/>
      <c r="BY414" s="549">
        <f t="shared" si="270"/>
        <v>0</v>
      </c>
      <c r="BZ414" s="539"/>
      <c r="CA414" s="175"/>
      <c r="CB414" s="176"/>
      <c r="CC414" s="172"/>
      <c r="CD414" s="169"/>
      <c r="CE414" s="169"/>
      <c r="CF414" s="549">
        <f t="shared" si="271"/>
        <v>0</v>
      </c>
      <c r="CG414" s="539"/>
      <c r="CH414" s="175"/>
      <c r="CI414" s="176"/>
      <c r="CJ414" s="172"/>
      <c r="CK414" s="169"/>
      <c r="CL414" s="169"/>
      <c r="CM414" s="549">
        <f t="shared" si="272"/>
        <v>0</v>
      </c>
      <c r="CN414" s="539"/>
      <c r="CO414" s="175"/>
      <c r="CP414" s="176"/>
      <c r="CQ414" s="172"/>
      <c r="CR414" s="169"/>
      <c r="CS414" s="169"/>
      <c r="CT414" s="549">
        <f t="shared" si="273"/>
        <v>0</v>
      </c>
      <c r="CU414" s="539"/>
      <c r="CV414" s="175"/>
      <c r="CW414" s="176"/>
      <c r="CX414" s="361"/>
      <c r="CY414" s="108"/>
      <c r="CZ414" s="108"/>
      <c r="DA414" s="549">
        <f t="shared" si="274"/>
        <v>0</v>
      </c>
      <c r="DB414" s="539"/>
      <c r="DC414" s="439"/>
      <c r="DD414" s="439"/>
      <c r="DE414" s="108"/>
      <c r="DF414" s="108"/>
      <c r="DG414" s="108"/>
      <c r="DH414" s="549">
        <f t="shared" si="275"/>
        <v>0</v>
      </c>
      <c r="DI414" s="539"/>
      <c r="DJ414" s="439"/>
      <c r="DK414" s="440"/>
      <c r="DL414" s="555">
        <f t="shared" ca="1" si="295"/>
        <v>0</v>
      </c>
      <c r="DM414" s="539">
        <f>DN414*Довідники!$H$2</f>
        <v>0</v>
      </c>
      <c r="DN414" s="549">
        <f t="shared" si="276"/>
        <v>0</v>
      </c>
      <c r="DO414" s="541" t="str">
        <f t="shared" si="277"/>
        <v xml:space="preserve"> </v>
      </c>
      <c r="DP414" s="556" t="str">
        <f>IF(OR(DO414&lt;Довідники!$J$3, DO414&gt;Довідники!$K$3), "!", "")</f>
        <v>!</v>
      </c>
      <c r="DQ414" s="557"/>
      <c r="DR414" s="558" t="str">
        <f t="shared" si="278"/>
        <v/>
      </c>
      <c r="DS414" s="528"/>
      <c r="DT414" s="555"/>
      <c r="DU414" s="539"/>
      <c r="DV414" s="539"/>
      <c r="DW414" s="540"/>
      <c r="DX414" s="557"/>
      <c r="DY414" s="568"/>
      <c r="DZ414" s="569"/>
      <c r="EA414" s="570"/>
      <c r="EB414" s="179"/>
      <c r="EC414" s="452"/>
      <c r="ED414" s="219" t="e">
        <f t="shared" ca="1" si="280"/>
        <v>#NAME?</v>
      </c>
      <c r="EE414" s="219" t="e">
        <f t="shared" ca="1" si="281"/>
        <v>#NAME?</v>
      </c>
      <c r="EF414" s="219" t="e">
        <f t="shared" ca="1" si="282"/>
        <v>#NAME?</v>
      </c>
      <c r="EG414" s="219" t="e">
        <f t="shared" ca="1" si="283"/>
        <v>#NAME?</v>
      </c>
      <c r="EH414" s="219" t="e">
        <f t="shared" ca="1" si="284"/>
        <v>#NAME?</v>
      </c>
      <c r="EI414" s="219" t="e">
        <f t="shared" ca="1" si="285"/>
        <v>#NAME?</v>
      </c>
      <c r="EJ414" s="219" t="e">
        <f t="shared" ca="1" si="286"/>
        <v>#NAME?</v>
      </c>
      <c r="EK414" s="74"/>
      <c r="EL414" s="91" t="str">
        <f t="shared" ca="1" si="279"/>
        <v/>
      </c>
      <c r="EM414" s="91" t="str">
        <f t="shared" si="292"/>
        <v/>
      </c>
      <c r="EN414" s="91" t="str" cm="1">
        <f t="array" ref="EN414">IF(OR(SUM(ISTEXT(R414:T414)*1,ISNUMBER(W414:X414)*1)&gt;0,SUM(ISTEXT(Y414:AA414)*1,ISNUMBER(AD414:AE414)*1)&gt;0,SUM(ISTEXT(AF414:AH414)*1,ISNUMBER(AK414:AL414)*1)&gt;0,SUM(ISTEXT(AM414:AO414)*1,ISNUMBER(AR414:AS414)*1)&gt;0,SUM(ISTEXT(AT414:AV414)*1,ISNUMBER(AY414:AZ414)*1)&gt;0,SUM(ISTEXT(BA414:BC414)*1,ISNUMBER(BF414:BG414)*1)&gt;0,SUM(ISTEXT(BH414:BJ414)*1,ISNUMBER(BM414:BN414)*1)&gt;0,SUM(ISTEXT(BO414:BQ414)*1,ISNUMBER(BT414:BU414)*1)&gt;0,SUM(ISTEXT(BV414:BX414)*1,ISNUMBER(CA414:CB414)*1)&gt;0,SUM(ISTEXT(CC414:CE414)*1,ISNUMBER(CH414:CI414)*1)&gt;0,SUM(ISTEXT(CJ414:CL414)*1,ISNUMBER(CO414:CP414)*1)&gt;0,SUM(ISTEXT(CQ414:CS414)*1,ISNUMBER(CV414:CW414)*1)&gt;0),"!","")</f>
        <v/>
      </c>
      <c r="EO414" s="91" t="e">
        <f t="shared" ca="1" si="293"/>
        <v>#NAME?</v>
      </c>
      <c r="EP414" s="74" t="e">
        <f t="shared" ca="1" si="294"/>
        <v>#NAME?</v>
      </c>
    </row>
    <row r="415" spans="1:146" s="3" customFormat="1" x14ac:dyDescent="0.2">
      <c r="A415" s="528" t="e">
        <f ca="1">IF(AND(TRIM($B415&lt;&gt;""),$E415&lt;&gt;"",$EP415=""),MAX($A$318:A414)+1,"")</f>
        <v>#NAME?</v>
      </c>
      <c r="B415" s="312"/>
      <c r="C415" s="531" t="str">
        <f>IF(ISBLANK(D415)=FALSE,VLOOKUP(D415,Довідники!$B$2:$C$45,2,FALSE),"")</f>
        <v/>
      </c>
      <c r="D415" s="410"/>
      <c r="E415" s="313"/>
      <c r="F415" s="538" t="str">
        <f>_xlfn.CONCAT(IF($X415=Довідники!$E$4,$R$4&amp;",",""),IF($AE415=Довідники!$E$4,$Y$4&amp;",",""),IF($AL415=Довідники!$E$4,$AF$4&amp;",",""),IF($AS415=Довідники!$E$4,$AM$4&amp;",",""),IF($AZ415=Довідники!$E$4,$AT$4&amp;",",""),IF($BG415=Довідники!$E$4,$BA$4&amp;",",""),IF($BN415=Довідники!$E$4,$BH$4&amp;",",""),IF($BU415=Довідники!$E$4,$BO$4&amp;",",""),IF($CB415=Довідники!$E$4,$BV$4&amp;",",""),IF($CI415=Довідники!$E$4,$CC$4&amp;",",""),IF($CP415=Довідники!$E$4,$CJ$4&amp;",",""),IF($CW415=Довідники!$E$4,$CQ$4&amp;",",""),IF($DD415=Довідники!$E$4,$CX$4&amp;",",""),IF($DK415=Довідники!$E$4,$DE$4&amp;",",""))</f>
        <v/>
      </c>
      <c r="G415" s="538" t="str">
        <f>_xlfn.CONCAT(IF($X415=Довідники!$E$3,$R$4&amp;",",""),IF($X415=Довідники!$E$5,$R$4&amp;"*,",""),IF($AE415=Довідники!$E$3,$Y$4&amp;",",""),IF($AE415=Довідники!$E$5,$Y$4&amp;"*,",""),IF($AL415=Довідники!$E$3,$AF$4&amp;",",""),IF($AL415=Довідники!$E$5,$AF$4&amp;"*,",""),IF($AS415=Довідники!$E$3,$AM$4&amp;",",""),IF($AS415=Довідники!$E$5,$AM$4&amp;"*,",""),IF($AZ415=Довідники!$E$3,$AT$4&amp;",",""),IF($AZ415=Довідники!$E$5,$AT$4&amp;"*,",""),IF($BG415=Довідники!$E$3,$BA$4&amp;",",""),IF($BG415=Довідники!$E$5,$BA$4&amp;"*,",""),IF($BN415=Довідники!$E$3,$BH$4&amp;",",""),IF($BN415=Довідники!$E$5,$BH$4&amp;"*,",""),IF($BU415=Довідники!$E$3,$BO$4&amp;",",""),IF($BU415=Довідники!$E$5,$BO$4&amp;"*,",""),IF($CB415=Довідники!$E$3,$BV$4&amp;",",""),IF($CB415=Довідники!$E$5,$BV$4&amp;"*,",""),IF($CI415=Довідники!$E$3,$CC$4&amp;",",""),IF($CI415=Довідники!$E$5,$CC$4&amp;"*,",""),IF($CP415=Довідники!$E$3,$CJ$4&amp;",",""),IF($CP415=Довідники!$E$5,$CJ$4&amp;"*,",""),IF($CW415=Довідники!$E$3,$CQ$4&amp;",",""),IF($CW415=Довідники!$E$5,$CQ$4&amp;"*,",""),IF($DD415=Довідники!$E$3,$CX$4&amp;",",""),IF($DD415=Довідники!$E$5,$CX$4&amp;"*,",""),IF($DK415=Довідники!$E$3,$DE$4&amp;",",""),IF($DK415=Довідники!$E$5,$DE$4&amp;"*,",""))</f>
        <v/>
      </c>
      <c r="H415" s="538" t="str">
        <f>_xlfn.CONCAT(IF($W415=Довідники!$N$4,$R$4&amp;",",""),IF($AD415=Довідники!$N$4,$Y$4&amp;",",""),IF($AK415=Довідники!$N$4,$AF$4&amp;",",""),IF($AR415=Довідники!$N$4,$AM$4&amp;",",""),IF($AY415=Довідники!$N$4,$AT$4&amp;",",""),IF($BF415=Довідники!$N$4,$BA$4&amp;",",""),IF($BM415=Довідники!$N$4,$BH$4&amp;",",""),IF($BT415=Довідники!$N$4,$BO$4&amp;",",""),IF($CA415=Довідники!$N$4,$BV$4&amp;",",""),IF($CH415=Довідники!$N$4,$CC$4&amp;",",""),IF($CO415=Довідники!$N$4,$CJ$4&amp;",",""),IF($CV415=Довідники!$N$4,$CQ$4&amp;",",""),IF($DC415=Довідники!$N$4,$CX$4&amp;",",""),IF($DJ415=Довідники!$N$4,$DE$4&amp;",",""))</f>
        <v/>
      </c>
      <c r="I415" s="538" t="str">
        <f>_xlfn.CONCAT(IF($W415=Довідники!$N$3,$R$4&amp;",",""),IF($AD415=Довідники!$N$3,$Y$4&amp;",",""),IF($AK415=Довідники!$N$3,$AF$4&amp;",",""),IF($AR415=Довідники!$N$3,$AM$4&amp;",",""),IF($AY415=Довідники!$N$3,$AT$4&amp;",",""),IF($BF415=Довідники!$N$3,$BA$4&amp;",",""),IF($BM415=Довідники!$N$3,$BH$4&amp;",",""),IF($BT415=Довідники!$N$3,$BO$4&amp;",",""),IF($CA415=Довідники!$N$3,$BV$4&amp;",",""),IF($CH415=Довідники!$N$3,$CC$4&amp;",",""),IF($CO415=Довідники!$N$3,$CJ$4&amp;",",""),IF($CV415=Довідники!$N$3,$CQ$4&amp;",",""),IF($DC415=Довідники!$N$3,$CX$4&amp;",",""),IF($DJ415=Довідники!$N$3,$DE$4&amp;",",""))</f>
        <v/>
      </c>
      <c r="J415" s="538"/>
      <c r="K415" s="538"/>
      <c r="L415" s="538">
        <f t="shared" ca="1" si="287"/>
        <v>0</v>
      </c>
      <c r="M415" s="539">
        <f t="shared" ca="1" si="288"/>
        <v>0</v>
      </c>
      <c r="N415" s="539">
        <f t="shared" ca="1" si="289"/>
        <v>0</v>
      </c>
      <c r="O415" s="540">
        <f t="shared" ca="1" si="290"/>
        <v>0</v>
      </c>
      <c r="P415" s="541" t="str">
        <f t="shared" si="291"/>
        <v/>
      </c>
      <c r="Q415" s="542" t="str">
        <f>IF(IF(TRIM(P415)="",FALSE,OR($P415&lt;Довідники!$J$8,$P415&gt;Довідники!$K$8)),"!","")</f>
        <v/>
      </c>
      <c r="R415" s="172"/>
      <c r="S415" s="169"/>
      <c r="T415" s="169"/>
      <c r="U415" s="549">
        <f t="shared" si="262"/>
        <v>0</v>
      </c>
      <c r="V415" s="539"/>
      <c r="W415" s="175"/>
      <c r="X415" s="176"/>
      <c r="Y415" s="172"/>
      <c r="Z415" s="169"/>
      <c r="AA415" s="169"/>
      <c r="AB415" s="549">
        <f t="shared" si="263"/>
        <v>0</v>
      </c>
      <c r="AC415" s="539"/>
      <c r="AD415" s="175"/>
      <c r="AE415" s="176"/>
      <c r="AF415" s="172"/>
      <c r="AG415" s="169"/>
      <c r="AH415" s="169"/>
      <c r="AI415" s="549">
        <f t="shared" si="264"/>
        <v>0</v>
      </c>
      <c r="AJ415" s="539"/>
      <c r="AK415" s="175"/>
      <c r="AL415" s="176"/>
      <c r="AM415" s="172"/>
      <c r="AN415" s="169"/>
      <c r="AO415" s="169"/>
      <c r="AP415" s="549">
        <f t="shared" si="265"/>
        <v>0</v>
      </c>
      <c r="AQ415" s="539"/>
      <c r="AR415" s="175"/>
      <c r="AS415" s="176"/>
      <c r="AT415" s="172"/>
      <c r="AU415" s="169"/>
      <c r="AV415" s="169"/>
      <c r="AW415" s="549">
        <f t="shared" si="266"/>
        <v>0</v>
      </c>
      <c r="AX415" s="539"/>
      <c r="AY415" s="175"/>
      <c r="AZ415" s="176"/>
      <c r="BA415" s="172"/>
      <c r="BB415" s="169"/>
      <c r="BC415" s="169"/>
      <c r="BD415" s="549">
        <f t="shared" si="267"/>
        <v>0</v>
      </c>
      <c r="BE415" s="539"/>
      <c r="BF415" s="175"/>
      <c r="BG415" s="176"/>
      <c r="BH415" s="172"/>
      <c r="BI415" s="169"/>
      <c r="BJ415" s="169"/>
      <c r="BK415" s="549">
        <f t="shared" si="268"/>
        <v>0</v>
      </c>
      <c r="BL415" s="539"/>
      <c r="BM415" s="175"/>
      <c r="BN415" s="176"/>
      <c r="BO415" s="172"/>
      <c r="BP415" s="169"/>
      <c r="BQ415" s="169"/>
      <c r="BR415" s="549">
        <f t="shared" si="269"/>
        <v>0</v>
      </c>
      <c r="BS415" s="539"/>
      <c r="BT415" s="175"/>
      <c r="BU415" s="176"/>
      <c r="BV415" s="172"/>
      <c r="BW415" s="169"/>
      <c r="BX415" s="169"/>
      <c r="BY415" s="549">
        <f t="shared" si="270"/>
        <v>0</v>
      </c>
      <c r="BZ415" s="539"/>
      <c r="CA415" s="175"/>
      <c r="CB415" s="176"/>
      <c r="CC415" s="172"/>
      <c r="CD415" s="169"/>
      <c r="CE415" s="169"/>
      <c r="CF415" s="549">
        <f t="shared" si="271"/>
        <v>0</v>
      </c>
      <c r="CG415" s="539"/>
      <c r="CH415" s="175"/>
      <c r="CI415" s="176"/>
      <c r="CJ415" s="172"/>
      <c r="CK415" s="169"/>
      <c r="CL415" s="169"/>
      <c r="CM415" s="549">
        <f t="shared" si="272"/>
        <v>0</v>
      </c>
      <c r="CN415" s="539"/>
      <c r="CO415" s="175"/>
      <c r="CP415" s="176"/>
      <c r="CQ415" s="172"/>
      <c r="CR415" s="169"/>
      <c r="CS415" s="169"/>
      <c r="CT415" s="549">
        <f t="shared" si="273"/>
        <v>0</v>
      </c>
      <c r="CU415" s="539"/>
      <c r="CV415" s="175"/>
      <c r="CW415" s="176"/>
      <c r="CX415" s="361"/>
      <c r="CY415" s="108"/>
      <c r="CZ415" s="108"/>
      <c r="DA415" s="549">
        <f t="shared" si="274"/>
        <v>0</v>
      </c>
      <c r="DB415" s="539"/>
      <c r="DC415" s="439"/>
      <c r="DD415" s="439"/>
      <c r="DE415" s="108"/>
      <c r="DF415" s="108"/>
      <c r="DG415" s="108"/>
      <c r="DH415" s="549">
        <f t="shared" si="275"/>
        <v>0</v>
      </c>
      <c r="DI415" s="539"/>
      <c r="DJ415" s="439"/>
      <c r="DK415" s="440"/>
      <c r="DL415" s="555">
        <f t="shared" ca="1" si="295"/>
        <v>0</v>
      </c>
      <c r="DM415" s="539">
        <f>DN415*Довідники!$H$2</f>
        <v>0</v>
      </c>
      <c r="DN415" s="549">
        <f t="shared" si="276"/>
        <v>0</v>
      </c>
      <c r="DO415" s="541" t="str">
        <f t="shared" si="277"/>
        <v xml:space="preserve"> </v>
      </c>
      <c r="DP415" s="556" t="str">
        <f>IF(OR(DO415&lt;Довідники!$J$3, DO415&gt;Довідники!$K$3), "!", "")</f>
        <v>!</v>
      </c>
      <c r="DQ415" s="557"/>
      <c r="DR415" s="558" t="str">
        <f t="shared" si="278"/>
        <v/>
      </c>
      <c r="DS415" s="528"/>
      <c r="DT415" s="555"/>
      <c r="DU415" s="539"/>
      <c r="DV415" s="539"/>
      <c r="DW415" s="540"/>
      <c r="DX415" s="557"/>
      <c r="DY415" s="568"/>
      <c r="DZ415" s="569"/>
      <c r="EA415" s="570"/>
      <c r="EB415" s="179"/>
      <c r="EC415" s="452"/>
      <c r="ED415" s="219" t="e">
        <f t="shared" ca="1" si="280"/>
        <v>#NAME?</v>
      </c>
      <c r="EE415" s="219" t="e">
        <f t="shared" ca="1" si="281"/>
        <v>#NAME?</v>
      </c>
      <c r="EF415" s="219" t="e">
        <f t="shared" ca="1" si="282"/>
        <v>#NAME?</v>
      </c>
      <c r="EG415" s="219" t="e">
        <f t="shared" ca="1" si="283"/>
        <v>#NAME?</v>
      </c>
      <c r="EH415" s="219" t="e">
        <f t="shared" ca="1" si="284"/>
        <v>#NAME?</v>
      </c>
      <c r="EI415" s="219" t="e">
        <f t="shared" ca="1" si="285"/>
        <v>#NAME?</v>
      </c>
      <c r="EJ415" s="219" t="e">
        <f t="shared" ca="1" si="286"/>
        <v>#NAME?</v>
      </c>
      <c r="EK415" s="74"/>
      <c r="EL415" s="91" t="str">
        <f t="shared" ca="1" si="279"/>
        <v/>
      </c>
      <c r="EM415" s="91" t="str">
        <f t="shared" si="292"/>
        <v/>
      </c>
      <c r="EN415" s="91" t="str" cm="1">
        <f t="array" ref="EN415">IF(OR(SUM(ISTEXT(R415:T415)*1,ISNUMBER(W415:X415)*1)&gt;0,SUM(ISTEXT(Y415:AA415)*1,ISNUMBER(AD415:AE415)*1)&gt;0,SUM(ISTEXT(AF415:AH415)*1,ISNUMBER(AK415:AL415)*1)&gt;0,SUM(ISTEXT(AM415:AO415)*1,ISNUMBER(AR415:AS415)*1)&gt;0,SUM(ISTEXT(AT415:AV415)*1,ISNUMBER(AY415:AZ415)*1)&gt;0,SUM(ISTEXT(BA415:BC415)*1,ISNUMBER(BF415:BG415)*1)&gt;0,SUM(ISTEXT(BH415:BJ415)*1,ISNUMBER(BM415:BN415)*1)&gt;0,SUM(ISTEXT(BO415:BQ415)*1,ISNUMBER(BT415:BU415)*1)&gt;0,SUM(ISTEXT(BV415:BX415)*1,ISNUMBER(CA415:CB415)*1)&gt;0,SUM(ISTEXT(CC415:CE415)*1,ISNUMBER(CH415:CI415)*1)&gt;0,SUM(ISTEXT(CJ415:CL415)*1,ISNUMBER(CO415:CP415)*1)&gt;0,SUM(ISTEXT(CQ415:CS415)*1,ISNUMBER(CV415:CW415)*1)&gt;0),"!","")</f>
        <v/>
      </c>
      <c r="EO415" s="91" t="e">
        <f t="shared" ca="1" si="293"/>
        <v>#NAME?</v>
      </c>
      <c r="EP415" s="74" t="e">
        <f t="shared" ca="1" si="294"/>
        <v>#NAME?</v>
      </c>
    </row>
    <row r="416" spans="1:146" s="3" customFormat="1" ht="12.75" customHeight="1" x14ac:dyDescent="0.2">
      <c r="A416" s="528" t="e">
        <f ca="1">IF(AND(TRIM($B416&lt;&gt;""),$E416&lt;&gt;"",$EP416=""),MAX($A$318:A415)+1,"")</f>
        <v>#NAME?</v>
      </c>
      <c r="B416" s="312"/>
      <c r="C416" s="531" t="str">
        <f>IF(ISBLANK(D416)=FALSE,VLOOKUP(D416,Довідники!$B$2:$C$45,2,FALSE),"")</f>
        <v/>
      </c>
      <c r="D416" s="410"/>
      <c r="E416" s="313"/>
      <c r="F416" s="538" t="str">
        <f>_xlfn.CONCAT(IF($X416=Довідники!$E$4,$R$4&amp;",",""),IF($AE416=Довідники!$E$4,$Y$4&amp;",",""),IF($AL416=Довідники!$E$4,$AF$4&amp;",",""),IF($AS416=Довідники!$E$4,$AM$4&amp;",",""),IF($AZ416=Довідники!$E$4,$AT$4&amp;",",""),IF($BG416=Довідники!$E$4,$BA$4&amp;",",""),IF($BN416=Довідники!$E$4,$BH$4&amp;",",""),IF($BU416=Довідники!$E$4,$BO$4&amp;",",""),IF($CB416=Довідники!$E$4,$BV$4&amp;",",""),IF($CI416=Довідники!$E$4,$CC$4&amp;",",""),IF($CP416=Довідники!$E$4,$CJ$4&amp;",",""),IF($CW416=Довідники!$E$4,$CQ$4&amp;",",""),IF($DD416=Довідники!$E$4,$CX$4&amp;",",""),IF($DK416=Довідники!$E$4,$DE$4&amp;",",""))</f>
        <v/>
      </c>
      <c r="G416" s="538" t="str">
        <f>_xlfn.CONCAT(IF($X416=Довідники!$E$3,$R$4&amp;",",""),IF($X416=Довідники!$E$5,$R$4&amp;"*,",""),IF($AE416=Довідники!$E$3,$Y$4&amp;",",""),IF($AE416=Довідники!$E$5,$Y$4&amp;"*,",""),IF($AL416=Довідники!$E$3,$AF$4&amp;",",""),IF($AL416=Довідники!$E$5,$AF$4&amp;"*,",""),IF($AS416=Довідники!$E$3,$AM$4&amp;",",""),IF($AS416=Довідники!$E$5,$AM$4&amp;"*,",""),IF($AZ416=Довідники!$E$3,$AT$4&amp;",",""),IF($AZ416=Довідники!$E$5,$AT$4&amp;"*,",""),IF($BG416=Довідники!$E$3,$BA$4&amp;",",""),IF($BG416=Довідники!$E$5,$BA$4&amp;"*,",""),IF($BN416=Довідники!$E$3,$BH$4&amp;",",""),IF($BN416=Довідники!$E$5,$BH$4&amp;"*,",""),IF($BU416=Довідники!$E$3,$BO$4&amp;",",""),IF($BU416=Довідники!$E$5,$BO$4&amp;"*,",""),IF($CB416=Довідники!$E$3,$BV$4&amp;",",""),IF($CB416=Довідники!$E$5,$BV$4&amp;"*,",""),IF($CI416=Довідники!$E$3,$CC$4&amp;",",""),IF($CI416=Довідники!$E$5,$CC$4&amp;"*,",""),IF($CP416=Довідники!$E$3,$CJ$4&amp;",",""),IF($CP416=Довідники!$E$5,$CJ$4&amp;"*,",""),IF($CW416=Довідники!$E$3,$CQ$4&amp;",",""),IF($CW416=Довідники!$E$5,$CQ$4&amp;"*,",""),IF($DD416=Довідники!$E$3,$CX$4&amp;",",""),IF($DD416=Довідники!$E$5,$CX$4&amp;"*,",""),IF($DK416=Довідники!$E$3,$DE$4&amp;",",""),IF($DK416=Довідники!$E$5,$DE$4&amp;"*,",""))</f>
        <v/>
      </c>
      <c r="H416" s="538" t="str">
        <f>_xlfn.CONCAT(IF($W416=Довідники!$N$4,$R$4&amp;",",""),IF($AD416=Довідники!$N$4,$Y$4&amp;",",""),IF($AK416=Довідники!$N$4,$AF$4&amp;",",""),IF($AR416=Довідники!$N$4,$AM$4&amp;",",""),IF($AY416=Довідники!$N$4,$AT$4&amp;",",""),IF($BF416=Довідники!$N$4,$BA$4&amp;",",""),IF($BM416=Довідники!$N$4,$BH$4&amp;",",""),IF($BT416=Довідники!$N$4,$BO$4&amp;",",""),IF($CA416=Довідники!$N$4,$BV$4&amp;",",""),IF($CH416=Довідники!$N$4,$CC$4&amp;",",""),IF($CO416=Довідники!$N$4,$CJ$4&amp;",",""),IF($CV416=Довідники!$N$4,$CQ$4&amp;",",""),IF($DC416=Довідники!$N$4,$CX$4&amp;",",""),IF($DJ416=Довідники!$N$4,$DE$4&amp;",",""))</f>
        <v/>
      </c>
      <c r="I416" s="538" t="str">
        <f>_xlfn.CONCAT(IF($W416=Довідники!$N$3,$R$4&amp;",",""),IF($AD416=Довідники!$N$3,$Y$4&amp;",",""),IF($AK416=Довідники!$N$3,$AF$4&amp;",",""),IF($AR416=Довідники!$N$3,$AM$4&amp;",",""),IF($AY416=Довідники!$N$3,$AT$4&amp;",",""),IF($BF416=Довідники!$N$3,$BA$4&amp;",",""),IF($BM416=Довідники!$N$3,$BH$4&amp;",",""),IF($BT416=Довідники!$N$3,$BO$4&amp;",",""),IF($CA416=Довідники!$N$3,$BV$4&amp;",",""),IF($CH416=Довідники!$N$3,$CC$4&amp;",",""),IF($CO416=Довідники!$N$3,$CJ$4&amp;",",""),IF($CV416=Довідники!$N$3,$CQ$4&amp;",",""),IF($DC416=Довідники!$N$3,$CX$4&amp;",",""),IF($DJ416=Довідники!$N$3,$DE$4&amp;",",""))</f>
        <v/>
      </c>
      <c r="J416" s="538"/>
      <c r="K416" s="538"/>
      <c r="L416" s="538">
        <f t="shared" ca="1" si="287"/>
        <v>0</v>
      </c>
      <c r="M416" s="539">
        <f t="shared" ca="1" si="288"/>
        <v>0</v>
      </c>
      <c r="N416" s="539">
        <f t="shared" ca="1" si="289"/>
        <v>0</v>
      </c>
      <c r="O416" s="540">
        <f t="shared" ca="1" si="290"/>
        <v>0</v>
      </c>
      <c r="P416" s="541" t="str">
        <f t="shared" si="291"/>
        <v/>
      </c>
      <c r="Q416" s="542" t="str">
        <f>IF(IF(TRIM(P416)="",FALSE,OR($P416&lt;Довідники!$J$8,$P416&gt;Довідники!$K$8)),"!","")</f>
        <v/>
      </c>
      <c r="R416" s="172"/>
      <c r="S416" s="169"/>
      <c r="T416" s="169"/>
      <c r="U416" s="549">
        <f t="shared" si="262"/>
        <v>0</v>
      </c>
      <c r="V416" s="539"/>
      <c r="W416" s="175"/>
      <c r="X416" s="176"/>
      <c r="Y416" s="172"/>
      <c r="Z416" s="169"/>
      <c r="AA416" s="169"/>
      <c r="AB416" s="549">
        <f t="shared" si="263"/>
        <v>0</v>
      </c>
      <c r="AC416" s="539"/>
      <c r="AD416" s="175"/>
      <c r="AE416" s="176"/>
      <c r="AF416" s="172"/>
      <c r="AG416" s="169"/>
      <c r="AH416" s="169"/>
      <c r="AI416" s="549">
        <f t="shared" si="264"/>
        <v>0</v>
      </c>
      <c r="AJ416" s="539"/>
      <c r="AK416" s="175"/>
      <c r="AL416" s="176"/>
      <c r="AM416" s="172"/>
      <c r="AN416" s="169"/>
      <c r="AO416" s="169"/>
      <c r="AP416" s="549">
        <f t="shared" si="265"/>
        <v>0</v>
      </c>
      <c r="AQ416" s="539"/>
      <c r="AR416" s="175"/>
      <c r="AS416" s="176"/>
      <c r="AT416" s="172"/>
      <c r="AU416" s="169"/>
      <c r="AV416" s="169"/>
      <c r="AW416" s="549">
        <f t="shared" si="266"/>
        <v>0</v>
      </c>
      <c r="AX416" s="539"/>
      <c r="AY416" s="175"/>
      <c r="AZ416" s="176"/>
      <c r="BA416" s="172"/>
      <c r="BB416" s="169"/>
      <c r="BC416" s="169"/>
      <c r="BD416" s="549">
        <f t="shared" si="267"/>
        <v>0</v>
      </c>
      <c r="BE416" s="539"/>
      <c r="BF416" s="175"/>
      <c r="BG416" s="176"/>
      <c r="BH416" s="172"/>
      <c r="BI416" s="169"/>
      <c r="BJ416" s="169"/>
      <c r="BK416" s="549">
        <f t="shared" si="268"/>
        <v>0</v>
      </c>
      <c r="BL416" s="539"/>
      <c r="BM416" s="175"/>
      <c r="BN416" s="176"/>
      <c r="BO416" s="172"/>
      <c r="BP416" s="169"/>
      <c r="BQ416" s="169"/>
      <c r="BR416" s="549">
        <f t="shared" si="269"/>
        <v>0</v>
      </c>
      <c r="BS416" s="539"/>
      <c r="BT416" s="175"/>
      <c r="BU416" s="176"/>
      <c r="BV416" s="172"/>
      <c r="BW416" s="169"/>
      <c r="BX416" s="169"/>
      <c r="BY416" s="549">
        <f t="shared" si="270"/>
        <v>0</v>
      </c>
      <c r="BZ416" s="539"/>
      <c r="CA416" s="175"/>
      <c r="CB416" s="176"/>
      <c r="CC416" s="172"/>
      <c r="CD416" s="169"/>
      <c r="CE416" s="169"/>
      <c r="CF416" s="549">
        <f t="shared" si="271"/>
        <v>0</v>
      </c>
      <c r="CG416" s="539"/>
      <c r="CH416" s="175"/>
      <c r="CI416" s="176"/>
      <c r="CJ416" s="172"/>
      <c r="CK416" s="169"/>
      <c r="CL416" s="169"/>
      <c r="CM416" s="549">
        <f t="shared" si="272"/>
        <v>0</v>
      </c>
      <c r="CN416" s="539"/>
      <c r="CO416" s="175"/>
      <c r="CP416" s="176"/>
      <c r="CQ416" s="172"/>
      <c r="CR416" s="169"/>
      <c r="CS416" s="169"/>
      <c r="CT416" s="549">
        <f t="shared" si="273"/>
        <v>0</v>
      </c>
      <c r="CU416" s="539"/>
      <c r="CV416" s="175"/>
      <c r="CW416" s="176"/>
      <c r="CX416" s="361"/>
      <c r="CY416" s="108"/>
      <c r="CZ416" s="108"/>
      <c r="DA416" s="549">
        <f t="shared" si="274"/>
        <v>0</v>
      </c>
      <c r="DB416" s="539"/>
      <c r="DC416" s="439"/>
      <c r="DD416" s="439"/>
      <c r="DE416" s="108"/>
      <c r="DF416" s="108"/>
      <c r="DG416" s="108"/>
      <c r="DH416" s="549">
        <f t="shared" si="275"/>
        <v>0</v>
      </c>
      <c r="DI416" s="539"/>
      <c r="DJ416" s="439"/>
      <c r="DK416" s="440"/>
      <c r="DL416" s="555">
        <f t="shared" ca="1" si="295"/>
        <v>0</v>
      </c>
      <c r="DM416" s="539">
        <f>DN416*Довідники!$H$2</f>
        <v>0</v>
      </c>
      <c r="DN416" s="549">
        <f t="shared" si="276"/>
        <v>0</v>
      </c>
      <c r="DO416" s="541" t="str">
        <f t="shared" si="277"/>
        <v xml:space="preserve"> </v>
      </c>
      <c r="DP416" s="556" t="str">
        <f>IF(OR(DO416&lt;Довідники!$J$3, DO416&gt;Довідники!$K$3), "!", "")</f>
        <v>!</v>
      </c>
      <c r="DQ416" s="557"/>
      <c r="DR416" s="558" t="str">
        <f t="shared" si="278"/>
        <v/>
      </c>
      <c r="DS416" s="528"/>
      <c r="DT416" s="555"/>
      <c r="DU416" s="539"/>
      <c r="DV416" s="539"/>
      <c r="DW416" s="540"/>
      <c r="DX416" s="557"/>
      <c r="DY416" s="568"/>
      <c r="DZ416" s="569"/>
      <c r="EA416" s="570"/>
      <c r="EB416" s="179"/>
      <c r="EC416" s="452"/>
      <c r="ED416" s="219" t="e">
        <f t="shared" ca="1" si="280"/>
        <v>#NAME?</v>
      </c>
      <c r="EE416" s="219" t="e">
        <f t="shared" ca="1" si="281"/>
        <v>#NAME?</v>
      </c>
      <c r="EF416" s="219" t="e">
        <f t="shared" ca="1" si="282"/>
        <v>#NAME?</v>
      </c>
      <c r="EG416" s="219" t="e">
        <f t="shared" ca="1" si="283"/>
        <v>#NAME?</v>
      </c>
      <c r="EH416" s="219" t="e">
        <f t="shared" ca="1" si="284"/>
        <v>#NAME?</v>
      </c>
      <c r="EI416" s="219" t="e">
        <f t="shared" ca="1" si="285"/>
        <v>#NAME?</v>
      </c>
      <c r="EJ416" s="219" t="e">
        <f t="shared" ca="1" si="286"/>
        <v>#NAME?</v>
      </c>
      <c r="EK416" s="74"/>
      <c r="EL416" s="91" t="str">
        <f t="shared" ca="1" si="279"/>
        <v/>
      </c>
      <c r="EM416" s="91" t="str">
        <f t="shared" si="292"/>
        <v/>
      </c>
      <c r="EN416" s="91" t="str" cm="1">
        <f t="array" ref="EN416">IF(OR(SUM(ISTEXT(R416:T416)*1,ISNUMBER(W416:X416)*1)&gt;0,SUM(ISTEXT(Y416:AA416)*1,ISNUMBER(AD416:AE416)*1)&gt;0,SUM(ISTEXT(AF416:AH416)*1,ISNUMBER(AK416:AL416)*1)&gt;0,SUM(ISTEXT(AM416:AO416)*1,ISNUMBER(AR416:AS416)*1)&gt;0,SUM(ISTEXT(AT416:AV416)*1,ISNUMBER(AY416:AZ416)*1)&gt;0,SUM(ISTEXT(BA416:BC416)*1,ISNUMBER(BF416:BG416)*1)&gt;0,SUM(ISTEXT(BH416:BJ416)*1,ISNUMBER(BM416:BN416)*1)&gt;0,SUM(ISTEXT(BO416:BQ416)*1,ISNUMBER(BT416:BU416)*1)&gt;0,SUM(ISTEXT(BV416:BX416)*1,ISNUMBER(CA416:CB416)*1)&gt;0,SUM(ISTEXT(CC416:CE416)*1,ISNUMBER(CH416:CI416)*1)&gt;0,SUM(ISTEXT(CJ416:CL416)*1,ISNUMBER(CO416:CP416)*1)&gt;0,SUM(ISTEXT(CQ416:CS416)*1,ISNUMBER(CV416:CW416)*1)&gt;0),"!","")</f>
        <v/>
      </c>
      <c r="EO416" s="91" t="e">
        <f t="shared" ca="1" si="293"/>
        <v>#NAME?</v>
      </c>
      <c r="EP416" s="74" t="e">
        <f t="shared" ca="1" si="294"/>
        <v>#NAME?</v>
      </c>
    </row>
    <row r="417" spans="1:146" ht="13.5" thickBot="1" x14ac:dyDescent="0.25">
      <c r="A417" s="529" t="e">
        <f ca="1">IF(AND(TRIM($B417&lt;&gt;""),$E417&lt;&gt;"",$EP417=""),MAX($A$318:A416)+1,"")</f>
        <v>#NAME?</v>
      </c>
      <c r="B417" s="314"/>
      <c r="C417" s="532" t="str">
        <f>IF(ISBLANK(D417)=FALSE,VLOOKUP(D417,Довідники!$B$2:$C$45,2,FALSE),"")</f>
        <v/>
      </c>
      <c r="D417" s="411"/>
      <c r="E417" s="315"/>
      <c r="F417" s="543" t="str">
        <f>_xlfn.CONCAT(IF($X417=Довідники!$E$4,$R$4&amp;",",""),IF($AE417=Довідники!$E$4,$Y$4&amp;",",""),IF($AL417=Довідники!$E$4,$AF$4&amp;",",""),IF($AS417=Довідники!$E$4,$AM$4&amp;",",""),IF($AZ417=Довідники!$E$4,$AT$4&amp;",",""),IF($BG417=Довідники!$E$4,$BA$4&amp;",",""),IF($BN417=Довідники!$E$4,$BH$4&amp;",",""),IF($BU417=Довідники!$E$4,$BO$4&amp;",",""),IF($CB417=Довідники!$E$4,$BV$4&amp;",",""),IF($CI417=Довідники!$E$4,$CC$4&amp;",",""),IF($CP417=Довідники!$E$4,$CJ$4&amp;",",""),IF($CW417=Довідники!$E$4,$CQ$4&amp;",",""),IF($DD417=Довідники!$E$4,$CX$4&amp;",",""),IF($DK417=Довідники!$E$4,$DE$4&amp;",",""))</f>
        <v/>
      </c>
      <c r="G417" s="543" t="str">
        <f>_xlfn.CONCAT(IF($X417=Довідники!$E$3,$R$4&amp;",",""),IF($X417=Довідники!$E$5,$R$4&amp;"*,",""),IF($AE417=Довідники!$E$3,$Y$4&amp;",",""),IF($AE417=Довідники!$E$5,$Y$4&amp;"*,",""),IF($AL417=Довідники!$E$3,$AF$4&amp;",",""),IF($AL417=Довідники!$E$5,$AF$4&amp;"*,",""),IF($AS417=Довідники!$E$3,$AM$4&amp;",",""),IF($AS417=Довідники!$E$5,$AM$4&amp;"*,",""),IF($AZ417=Довідники!$E$3,$AT$4&amp;",",""),IF($AZ417=Довідники!$E$5,$AT$4&amp;"*,",""),IF($BG417=Довідники!$E$3,$BA$4&amp;",",""),IF($BG417=Довідники!$E$5,$BA$4&amp;"*,",""),IF($BN417=Довідники!$E$3,$BH$4&amp;",",""),IF($BN417=Довідники!$E$5,$BH$4&amp;"*,",""),IF($BU417=Довідники!$E$3,$BO$4&amp;",",""),IF($BU417=Довідники!$E$5,$BO$4&amp;"*,",""),IF($CB417=Довідники!$E$3,$BV$4&amp;",",""),IF($CB417=Довідники!$E$5,$BV$4&amp;"*,",""),IF($CI417=Довідники!$E$3,$CC$4&amp;",",""),IF($CI417=Довідники!$E$5,$CC$4&amp;"*,",""),IF($CP417=Довідники!$E$3,$CJ$4&amp;",",""),IF($CP417=Довідники!$E$5,$CJ$4&amp;"*,",""),IF($CW417=Довідники!$E$3,$CQ$4&amp;",",""),IF($CW417=Довідники!$E$5,$CQ$4&amp;"*,",""),IF($DD417=Довідники!$E$3,$CX$4&amp;",",""),IF($DD417=Довідники!$E$5,$CX$4&amp;"*,",""),IF($DK417=Довідники!$E$3,$DE$4&amp;",",""),IF($DK417=Довідники!$E$5,$DE$4&amp;"*,",""))</f>
        <v/>
      </c>
      <c r="H417" s="543" t="str">
        <f>_xlfn.CONCAT(IF($W417=Довідники!$N$4,$R$4&amp;",",""),IF($AD417=Довідники!$N$4,$Y$4&amp;",",""),IF($AK417=Довідники!$N$4,$AF$4&amp;",",""),IF($AR417=Довідники!$N$4,$AM$4&amp;",",""),IF($AY417=Довідники!$N$4,$AT$4&amp;",",""),IF($BF417=Довідники!$N$4,$BA$4&amp;",",""),IF($BM417=Довідники!$N$4,$BH$4&amp;",",""),IF($BT417=Довідники!$N$4,$BO$4&amp;",",""),IF($CA417=Довідники!$N$4,$BV$4&amp;",",""),IF($CH417=Довідники!$N$4,$CC$4&amp;",",""),IF($CO417=Довідники!$N$4,$CJ$4&amp;",",""),IF($CV417=Довідники!$N$4,$CQ$4&amp;",",""),IF($DC417=Довідники!$N$4,$CX$4&amp;",",""),IF($DJ417=Довідники!$N$4,$DE$4&amp;",",""))</f>
        <v/>
      </c>
      <c r="I417" s="543" t="str">
        <f>_xlfn.CONCAT(IF($W417=Довідники!$N$3,$R$4&amp;",",""),IF($AD417=Довідники!$N$3,$Y$4&amp;",",""),IF($AK417=Довідники!$N$3,$AF$4&amp;",",""),IF($AR417=Довідники!$N$3,$AM$4&amp;",",""),IF($AY417=Довідники!$N$3,$AT$4&amp;",",""),IF($BF417=Довідники!$N$3,$BA$4&amp;",",""),IF($BM417=Довідники!$N$3,$BH$4&amp;",",""),IF($BT417=Довідники!$N$3,$BO$4&amp;",",""),IF($CA417=Довідники!$N$3,$BV$4&amp;",",""),IF($CH417=Довідники!$N$3,$CC$4&amp;",",""),IF($CO417=Довідники!$N$3,$CJ$4&amp;",",""),IF($CV417=Довідники!$N$3,$CQ$4&amp;",",""),IF($DC417=Довідники!$N$3,$CX$4&amp;",",""),IF($DJ417=Довідники!$N$3,$DE$4&amp;",",""))</f>
        <v/>
      </c>
      <c r="J417" s="543"/>
      <c r="K417" s="543"/>
      <c r="L417" s="543">
        <f t="shared" ca="1" si="287"/>
        <v>0</v>
      </c>
      <c r="M417" s="544">
        <f t="shared" ca="1" si="288"/>
        <v>0</v>
      </c>
      <c r="N417" s="544">
        <f t="shared" ca="1" si="289"/>
        <v>0</v>
      </c>
      <c r="O417" s="545">
        <f t="shared" ca="1" si="290"/>
        <v>0</v>
      </c>
      <c r="P417" s="546" t="str">
        <f t="shared" si="291"/>
        <v/>
      </c>
      <c r="Q417" s="547" t="str">
        <f>IF(IF(TRIM(P417)="",FALSE,OR($P417&lt;Довідники!$J$8,$P417&gt;Довідники!$K$8)),"!","")</f>
        <v/>
      </c>
      <c r="R417" s="289"/>
      <c r="S417" s="288"/>
      <c r="T417" s="288"/>
      <c r="U417" s="550">
        <f t="shared" si="229"/>
        <v>0</v>
      </c>
      <c r="V417" s="544"/>
      <c r="W417" s="291"/>
      <c r="X417" s="2"/>
      <c r="Y417" s="289"/>
      <c r="Z417" s="288"/>
      <c r="AA417" s="288"/>
      <c r="AB417" s="550">
        <f t="shared" si="230"/>
        <v>0</v>
      </c>
      <c r="AC417" s="544"/>
      <c r="AD417" s="291"/>
      <c r="AE417" s="2"/>
      <c r="AF417" s="289"/>
      <c r="AG417" s="288"/>
      <c r="AH417" s="288"/>
      <c r="AI417" s="550">
        <f t="shared" si="231"/>
        <v>0</v>
      </c>
      <c r="AJ417" s="544"/>
      <c r="AK417" s="291"/>
      <c r="AL417" s="2"/>
      <c r="AM417" s="289"/>
      <c r="AN417" s="288"/>
      <c r="AO417" s="288"/>
      <c r="AP417" s="550">
        <f t="shared" si="232"/>
        <v>0</v>
      </c>
      <c r="AQ417" s="544"/>
      <c r="AR417" s="291"/>
      <c r="AS417" s="2"/>
      <c r="AT417" s="289"/>
      <c r="AU417" s="288"/>
      <c r="AV417" s="288"/>
      <c r="AW417" s="550">
        <f t="shared" si="233"/>
        <v>0</v>
      </c>
      <c r="AX417" s="544"/>
      <c r="AY417" s="291"/>
      <c r="AZ417" s="2"/>
      <c r="BA417" s="289"/>
      <c r="BB417" s="288"/>
      <c r="BC417" s="288"/>
      <c r="BD417" s="550">
        <f t="shared" si="234"/>
        <v>0</v>
      </c>
      <c r="BE417" s="544"/>
      <c r="BF417" s="291"/>
      <c r="BG417" s="2"/>
      <c r="BH417" s="289"/>
      <c r="BI417" s="288"/>
      <c r="BJ417" s="288"/>
      <c r="BK417" s="550">
        <f t="shared" si="235"/>
        <v>0</v>
      </c>
      <c r="BL417" s="544"/>
      <c r="BM417" s="291"/>
      <c r="BN417" s="2"/>
      <c r="BO417" s="289"/>
      <c r="BP417" s="288"/>
      <c r="BQ417" s="288"/>
      <c r="BR417" s="550">
        <f t="shared" si="236"/>
        <v>0</v>
      </c>
      <c r="BS417" s="544"/>
      <c r="BT417" s="291"/>
      <c r="BU417" s="2"/>
      <c r="BV417" s="289"/>
      <c r="BW417" s="288"/>
      <c r="BX417" s="288"/>
      <c r="BY417" s="550">
        <f t="shared" si="237"/>
        <v>0</v>
      </c>
      <c r="BZ417" s="544"/>
      <c r="CA417" s="291"/>
      <c r="CB417" s="2"/>
      <c r="CC417" s="289"/>
      <c r="CD417" s="288"/>
      <c r="CE417" s="288"/>
      <c r="CF417" s="550">
        <f t="shared" si="238"/>
        <v>0</v>
      </c>
      <c r="CG417" s="544"/>
      <c r="CH417" s="291"/>
      <c r="CI417" s="2"/>
      <c r="CJ417" s="289"/>
      <c r="CK417" s="288"/>
      <c r="CL417" s="288"/>
      <c r="CM417" s="550">
        <f t="shared" si="239"/>
        <v>0</v>
      </c>
      <c r="CN417" s="544"/>
      <c r="CO417" s="291"/>
      <c r="CP417" s="2"/>
      <c r="CQ417" s="289"/>
      <c r="CR417" s="288"/>
      <c r="CS417" s="288"/>
      <c r="CT417" s="550">
        <f t="shared" si="240"/>
        <v>0</v>
      </c>
      <c r="CU417" s="544"/>
      <c r="CV417" s="291"/>
      <c r="CW417" s="2"/>
      <c r="CX417" s="362"/>
      <c r="CY417" s="290"/>
      <c r="CZ417" s="290"/>
      <c r="DA417" s="550">
        <f t="shared" si="241"/>
        <v>0</v>
      </c>
      <c r="DB417" s="544"/>
      <c r="DC417" s="435"/>
      <c r="DD417" s="435"/>
      <c r="DE417" s="290"/>
      <c r="DF417" s="290"/>
      <c r="DG417" s="290"/>
      <c r="DH417" s="550">
        <f t="shared" si="242"/>
        <v>0</v>
      </c>
      <c r="DI417" s="544"/>
      <c r="DJ417" s="435"/>
      <c r="DK417" s="436"/>
      <c r="DL417" s="559">
        <f t="shared" ca="1" si="295"/>
        <v>0</v>
      </c>
      <c r="DM417" s="544">
        <f>DN417*Довідники!$H$2</f>
        <v>0</v>
      </c>
      <c r="DN417" s="550">
        <f t="shared" si="244"/>
        <v>0</v>
      </c>
      <c r="DO417" s="546" t="str">
        <f t="shared" si="243"/>
        <v xml:space="preserve"> </v>
      </c>
      <c r="DP417" s="560" t="str">
        <f>IF(OR(DO417&lt;Довідники!$J$3, DO417&gt;Довідники!$K$3), "!", "")</f>
        <v>!</v>
      </c>
      <c r="DQ417" s="561"/>
      <c r="DR417" s="562" t="str">
        <f t="shared" si="245"/>
        <v/>
      </c>
      <c r="DS417" s="529"/>
      <c r="DT417" s="559"/>
      <c r="DU417" s="544"/>
      <c r="DV417" s="544"/>
      <c r="DW417" s="545"/>
      <c r="DX417" s="561"/>
      <c r="DY417" s="571"/>
      <c r="DZ417" s="572"/>
      <c r="EA417" s="573"/>
      <c r="EB417" s="179"/>
      <c r="EC417" s="452"/>
      <c r="ED417" s="219" t="e">
        <f t="shared" ca="1" si="280"/>
        <v>#NAME?</v>
      </c>
      <c r="EE417" s="219" t="e">
        <f t="shared" ca="1" si="281"/>
        <v>#NAME?</v>
      </c>
      <c r="EF417" s="219" t="e">
        <f t="shared" ca="1" si="282"/>
        <v>#NAME?</v>
      </c>
      <c r="EG417" s="219" t="e">
        <f t="shared" ca="1" si="283"/>
        <v>#NAME?</v>
      </c>
      <c r="EH417" s="219" t="e">
        <f t="shared" ca="1" si="284"/>
        <v>#NAME?</v>
      </c>
      <c r="EI417" s="219" t="e">
        <f t="shared" ca="1" si="285"/>
        <v>#NAME?</v>
      </c>
      <c r="EJ417" s="219" t="e">
        <f t="shared" ca="1" si="286"/>
        <v>#NAME?</v>
      </c>
      <c r="EL417" s="115" t="str">
        <f t="shared" ca="1" si="279"/>
        <v/>
      </c>
      <c r="EM417" s="115" t="str">
        <f t="shared" si="292"/>
        <v/>
      </c>
      <c r="EN417" s="115" t="str" cm="1">
        <f t="array" ref="EN417">IF(OR(SUM(ISTEXT(R417:T417)*1,ISNUMBER(W417:X417)*1)&gt;0,SUM(ISTEXT(Y417:AA417)*1,ISNUMBER(AD417:AE417)*1)&gt;0,SUM(ISTEXT(AF417:AH417)*1,ISNUMBER(AK417:AL417)*1)&gt;0,SUM(ISTEXT(AM417:AO417)*1,ISNUMBER(AR417:AS417)*1)&gt;0,SUM(ISTEXT(AT417:AV417)*1,ISNUMBER(AY417:AZ417)*1)&gt;0,SUM(ISTEXT(BA417:BC417)*1,ISNUMBER(BF417:BG417)*1)&gt;0,SUM(ISTEXT(BH417:BJ417)*1,ISNUMBER(BM417:BN417)*1)&gt;0,SUM(ISTEXT(BO417:BQ417)*1,ISNUMBER(BT417:BU417)*1)&gt;0,SUM(ISTEXT(BV417:BX417)*1,ISNUMBER(CA417:CB417)*1)&gt;0,SUM(ISTEXT(CC417:CE417)*1,ISNUMBER(CH417:CI417)*1)&gt;0,SUM(ISTEXT(CJ417:CL417)*1,ISNUMBER(CO417:CP417)*1)&gt;0,SUM(ISTEXT(CQ417:CS417)*1,ISNUMBER(CV417:CW417)*1)&gt;0),"!","")</f>
        <v/>
      </c>
      <c r="EO417" s="115" t="e">
        <f t="shared" ca="1" si="293"/>
        <v>#NAME?</v>
      </c>
      <c r="EP417" s="74" t="e">
        <f t="shared" ca="1" si="294"/>
        <v>#NAME?</v>
      </c>
    </row>
    <row r="418" spans="1:146" s="92" customFormat="1" ht="13.5" thickBot="1" x14ac:dyDescent="0.25">
      <c r="A418" s="88"/>
      <c r="B418" s="89" t="s">
        <v>84</v>
      </c>
      <c r="C418" s="89"/>
      <c r="D418" s="93"/>
      <c r="E418" s="94">
        <f>SUM(E318:E417)</f>
        <v>18</v>
      </c>
      <c r="F418" s="95"/>
      <c r="G418" s="95"/>
      <c r="H418" s="95"/>
      <c r="I418" s="95"/>
      <c r="J418" s="95">
        <f t="shared" ref="J418:O418" si="296">SUM(J318:J417)</f>
        <v>0</v>
      </c>
      <c r="K418" s="95">
        <f t="shared" si="296"/>
        <v>0</v>
      </c>
      <c r="L418" s="95">
        <f t="shared" ca="1" si="296"/>
        <v>0</v>
      </c>
      <c r="M418" s="96">
        <f t="shared" ca="1" si="296"/>
        <v>0</v>
      </c>
      <c r="N418" s="96">
        <f t="shared" ca="1" si="296"/>
        <v>0</v>
      </c>
      <c r="O418" s="97">
        <f t="shared" ca="1" si="296"/>
        <v>0</v>
      </c>
      <c r="P418" s="97"/>
      <c r="Q418" s="97"/>
      <c r="R418" s="100"/>
      <c r="S418" s="98"/>
      <c r="T418" s="98"/>
      <c r="U418" s="98"/>
      <c r="V418" s="96"/>
      <c r="W418" s="96"/>
      <c r="X418" s="117"/>
      <c r="Y418" s="100"/>
      <c r="Z418" s="98"/>
      <c r="AA418" s="98"/>
      <c r="AB418" s="98"/>
      <c r="AC418" s="96"/>
      <c r="AD418" s="96"/>
      <c r="AE418" s="114"/>
      <c r="AF418" s="100"/>
      <c r="AG418" s="98"/>
      <c r="AH418" s="98"/>
      <c r="AI418" s="98"/>
      <c r="AJ418" s="96"/>
      <c r="AK418" s="96"/>
      <c r="AL418" s="114"/>
      <c r="AM418" s="100"/>
      <c r="AN418" s="98"/>
      <c r="AO418" s="98"/>
      <c r="AP418" s="98"/>
      <c r="AQ418" s="96"/>
      <c r="AR418" s="96"/>
      <c r="AS418" s="114"/>
      <c r="AT418" s="100"/>
      <c r="AU418" s="98"/>
      <c r="AV418" s="98"/>
      <c r="AW418" s="98"/>
      <c r="AX418" s="96"/>
      <c r="AY418" s="96"/>
      <c r="AZ418" s="114"/>
      <c r="BA418" s="100"/>
      <c r="BB418" s="98"/>
      <c r="BC418" s="98"/>
      <c r="BD418" s="98"/>
      <c r="BE418" s="96"/>
      <c r="BF418" s="96"/>
      <c r="BG418" s="114"/>
      <c r="BH418" s="100"/>
      <c r="BI418" s="98"/>
      <c r="BJ418" s="98"/>
      <c r="BK418" s="98"/>
      <c r="BL418" s="96"/>
      <c r="BM418" s="96"/>
      <c r="BN418" s="114"/>
      <c r="BO418" s="100"/>
      <c r="BP418" s="98"/>
      <c r="BQ418" s="98"/>
      <c r="BR418" s="98"/>
      <c r="BS418" s="96"/>
      <c r="BT418" s="96"/>
      <c r="BU418" s="114"/>
      <c r="BV418" s="100"/>
      <c r="BW418" s="98"/>
      <c r="BX418" s="98"/>
      <c r="BY418" s="98"/>
      <c r="BZ418" s="96"/>
      <c r="CA418" s="96"/>
      <c r="CB418" s="114"/>
      <c r="CC418" s="100"/>
      <c r="CD418" s="98"/>
      <c r="CE418" s="98"/>
      <c r="CF418" s="98"/>
      <c r="CG418" s="96"/>
      <c r="CH418" s="96"/>
      <c r="CI418" s="114"/>
      <c r="CJ418" s="100"/>
      <c r="CK418" s="98"/>
      <c r="CL418" s="98"/>
      <c r="CM418" s="98"/>
      <c r="CN418" s="96"/>
      <c r="CO418" s="96"/>
      <c r="CP418" s="114"/>
      <c r="CQ418" s="100"/>
      <c r="CR418" s="98"/>
      <c r="CS418" s="98"/>
      <c r="CT418" s="98"/>
      <c r="CU418" s="96"/>
      <c r="CV418" s="96"/>
      <c r="CW418" s="114"/>
      <c r="CX418" s="352"/>
      <c r="CY418" s="98"/>
      <c r="CZ418" s="98"/>
      <c r="DA418" s="98"/>
      <c r="DB418" s="96"/>
      <c r="DC418" s="96"/>
      <c r="DD418" s="96"/>
      <c r="DE418" s="98"/>
      <c r="DF418" s="98"/>
      <c r="DG418" s="98"/>
      <c r="DH418" s="98"/>
      <c r="DI418" s="96"/>
      <c r="DJ418" s="96"/>
      <c r="DK418" s="114"/>
      <c r="DL418" s="101">
        <f ca="1">SUM(DL318:DL417)</f>
        <v>540</v>
      </c>
      <c r="DM418" s="96">
        <f t="shared" ref="DM418:DN418" si="297">SUM(DM318:DM417)</f>
        <v>540</v>
      </c>
      <c r="DN418" s="96">
        <f t="shared" si="297"/>
        <v>18</v>
      </c>
      <c r="DO418" s="102">
        <f ca="1">IF(DM418&lt;&gt;0,DL418/DM418," ")</f>
        <v>1</v>
      </c>
      <c r="DP418" s="103"/>
      <c r="DQ418" s="104"/>
      <c r="DR418" s="117"/>
      <c r="DS418" s="445"/>
      <c r="DT418" s="101"/>
      <c r="DU418" s="96"/>
      <c r="DV418" s="116"/>
      <c r="DW418" s="99"/>
      <c r="DX418" s="104"/>
      <c r="DY418" s="116"/>
      <c r="DZ418" s="99"/>
      <c r="EA418" s="88"/>
      <c r="EB418" s="450"/>
      <c r="EC418" s="451"/>
      <c r="ED418" s="1045"/>
      <c r="EE418" s="1046"/>
      <c r="EF418" s="1046"/>
      <c r="EG418" s="1046"/>
      <c r="EH418" s="1046"/>
      <c r="EI418" s="1046"/>
      <c r="EJ418" s="1047"/>
      <c r="EL418" s="1051"/>
      <c r="EM418" s="1052"/>
      <c r="EN418" s="1052"/>
      <c r="EO418" s="1053"/>
      <c r="EP418" s="74"/>
    </row>
    <row r="419" spans="1:146" s="92" customFormat="1" ht="13.5" customHeight="1" thickBot="1" x14ac:dyDescent="0.25">
      <c r="A419" s="88"/>
      <c r="B419" s="89" t="s">
        <v>324</v>
      </c>
      <c r="C419" s="89"/>
      <c r="D419" s="93"/>
      <c r="E419" s="94"/>
      <c r="F419" s="95"/>
      <c r="G419" s="95"/>
      <c r="H419" s="95"/>
      <c r="I419" s="95"/>
      <c r="J419" s="95"/>
      <c r="K419" s="95"/>
      <c r="L419" s="95"/>
      <c r="M419" s="96"/>
      <c r="N419" s="96"/>
      <c r="O419" s="97"/>
      <c r="P419" s="97"/>
      <c r="Q419" s="293"/>
      <c r="R419" s="100"/>
      <c r="S419" s="98"/>
      <c r="T419" s="98"/>
      <c r="U419" s="98"/>
      <c r="V419" s="96"/>
      <c r="W419" s="96"/>
      <c r="X419" s="117"/>
      <c r="Y419" s="100"/>
      <c r="Z419" s="98"/>
      <c r="AA419" s="98"/>
      <c r="AB419" s="98"/>
      <c r="AC419" s="96"/>
      <c r="AD419" s="96"/>
      <c r="AE419" s="114"/>
      <c r="AF419" s="100"/>
      <c r="AG419" s="98"/>
      <c r="AH419" s="98"/>
      <c r="AI419" s="98"/>
      <c r="AJ419" s="96"/>
      <c r="AK419" s="96"/>
      <c r="AL419" s="114"/>
      <c r="AM419" s="100"/>
      <c r="AN419" s="98"/>
      <c r="AO419" s="98"/>
      <c r="AP419" s="98"/>
      <c r="AQ419" s="96"/>
      <c r="AR419" s="96"/>
      <c r="AS419" s="114"/>
      <c r="AT419" s="100"/>
      <c r="AU419" s="98"/>
      <c r="AV419" s="98"/>
      <c r="AW419" s="98"/>
      <c r="AX419" s="96"/>
      <c r="AY419" s="96"/>
      <c r="AZ419" s="114"/>
      <c r="BA419" s="100"/>
      <c r="BB419" s="98"/>
      <c r="BC419" s="98"/>
      <c r="BD419" s="98"/>
      <c r="BE419" s="96"/>
      <c r="BF419" s="96"/>
      <c r="BG419" s="114"/>
      <c r="BH419" s="100"/>
      <c r="BI419" s="98"/>
      <c r="BJ419" s="98"/>
      <c r="BK419" s="98"/>
      <c r="BL419" s="96"/>
      <c r="BM419" s="96"/>
      <c r="BN419" s="114"/>
      <c r="BO419" s="100"/>
      <c r="BP419" s="98"/>
      <c r="BQ419" s="98"/>
      <c r="BR419" s="98"/>
      <c r="BS419" s="96"/>
      <c r="BT419" s="96"/>
      <c r="BU419" s="114"/>
      <c r="BV419" s="100"/>
      <c r="BW419" s="98"/>
      <c r="BX419" s="98"/>
      <c r="BY419" s="98"/>
      <c r="BZ419" s="96"/>
      <c r="CA419" s="96"/>
      <c r="CB419" s="114"/>
      <c r="CC419" s="100"/>
      <c r="CD419" s="98"/>
      <c r="CE419" s="98"/>
      <c r="CF419" s="98"/>
      <c r="CG419" s="96"/>
      <c r="CH419" s="96"/>
      <c r="CI419" s="114"/>
      <c r="CJ419" s="100"/>
      <c r="CK419" s="98"/>
      <c r="CL419" s="98"/>
      <c r="CM419" s="98"/>
      <c r="CN419" s="96"/>
      <c r="CO419" s="96"/>
      <c r="CP419" s="114"/>
      <c r="CQ419" s="100"/>
      <c r="CR419" s="98"/>
      <c r="CS419" s="98"/>
      <c r="CT419" s="98"/>
      <c r="CU419" s="96"/>
      <c r="CV419" s="96"/>
      <c r="CW419" s="114"/>
      <c r="CX419" s="352"/>
      <c r="CY419" s="98"/>
      <c r="CZ419" s="98"/>
      <c r="DA419" s="98"/>
      <c r="DB419" s="96"/>
      <c r="DC419" s="96"/>
      <c r="DD419" s="96"/>
      <c r="DE419" s="98"/>
      <c r="DF419" s="98"/>
      <c r="DG419" s="98"/>
      <c r="DH419" s="98"/>
      <c r="DI419" s="96"/>
      <c r="DJ419" s="96"/>
      <c r="DK419" s="114"/>
      <c r="DL419" s="101"/>
      <c r="DM419" s="96"/>
      <c r="DN419" s="96"/>
      <c r="DO419" s="102"/>
      <c r="DP419" s="103"/>
      <c r="DQ419" s="104"/>
      <c r="DR419" s="117"/>
      <c r="DS419" s="88"/>
      <c r="DT419" s="299"/>
      <c r="DU419" s="116"/>
      <c r="DV419" s="116"/>
      <c r="DW419" s="99"/>
      <c r="DX419" s="104"/>
      <c r="DY419" s="116"/>
      <c r="DZ419" s="99"/>
      <c r="EA419" s="88"/>
      <c r="EB419" s="450"/>
      <c r="EC419" s="451"/>
      <c r="ED419" s="1048"/>
      <c r="EE419" s="1049"/>
      <c r="EF419" s="1049"/>
      <c r="EG419" s="1049"/>
      <c r="EH419" s="1049"/>
      <c r="EI419" s="1049"/>
      <c r="EJ419" s="1050"/>
      <c r="EL419" s="1054"/>
      <c r="EM419" s="1055"/>
      <c r="EN419" s="1055"/>
      <c r="EO419" s="1056"/>
      <c r="EP419" s="74"/>
    </row>
    <row r="420" spans="1:146" x14ac:dyDescent="0.2">
      <c r="A420" s="527" t="str">
        <f>IF(Довідники!$J$38=1,IF(AND(TRIM($B420)&lt;&gt;"",$E420&lt;&gt;"",$EP420=""),1,""),"")</f>
        <v/>
      </c>
      <c r="B420" s="530" t="s">
        <v>325</v>
      </c>
      <c r="C420" s="530">
        <f>IF(ISBLANK(D420)=FALSE,VLOOKUP(D420,Довідники!$B$2:$C$45,2,FALSE),"")</f>
        <v>29</v>
      </c>
      <c r="D420" s="590" t="s">
        <v>398</v>
      </c>
      <c r="E420" s="591">
        <v>3</v>
      </c>
      <c r="F420" s="533" t="str">
        <f>_xlfn.CONCAT(IF($X420=Довідники!$E$4,$R$4&amp;",",""),IF($AE420=Довідники!$E$4,$Y$4&amp;",",""),IF($AL420=Довідники!$E$4,$AF$4&amp;",",""),IF($AS420=Довідники!$E$4,$AM$4&amp;",",""),IF($AZ420=Довідники!$E$4,$AT$4&amp;",",""),IF($BG420=Довідники!$E$4,$BA$4&amp;",",""),IF($BN420=Довідники!$E$4,$BH$4&amp;",",""),IF($BU420=Довідники!$E$4,$BO$4&amp;",",""),IF($CB420=Довідники!$E$4,$BV$4&amp;",",""),IF($CI420=Довідники!$E$4,$CC$4&amp;",",""),IF($CP420=Довідники!$E$4,$CJ$4&amp;",",""),IF($CW420=Довідники!$E$4,$CQ$4&amp;",",""),IF($DD420=Довідники!$E$4,$CX$4&amp;",",""),IF($DK420=Довідники!$E$4,$DE$4&amp;",",""))</f>
        <v/>
      </c>
      <c r="G420" s="533" t="str">
        <f>_xlfn.CONCAT(IF($X420=Довідники!$E$3,$R$4&amp;",",""),IF($X420=Довідники!$E$5,$R$4&amp;"*,",""),IF($AE420=Довідники!$E$3,$Y$4&amp;",",""),IF($AE420=Довідники!$E$5,$Y$4&amp;"*,",""),IF($AL420=Довідники!$E$3,$AF$4&amp;",",""),IF($AL420=Довідники!$E$5,$AF$4&amp;"*,",""),IF($AS420=Довідники!$E$3,$AM$4&amp;",",""),IF($AS420=Довідники!$E$5,$AM$4&amp;"*,",""),IF($AZ420=Довідники!$E$3,$AT$4&amp;",",""),IF($AZ420=Довідники!$E$5,$AT$4&amp;"*,",""),IF($BG420=Довідники!$E$3,$BA$4&amp;",",""),IF($BG420=Довідники!$E$5,$BA$4&amp;"*,",""),IF($BN420=Довідники!$E$3,$BH$4&amp;",",""),IF($BN420=Довідники!$E$5,$BH$4&amp;"*,",""),IF($BU420=Довідники!$E$3,$BO$4&amp;",",""),IF($BU420=Довідники!$E$5,$BO$4&amp;"*,",""),IF($CB420=Довідники!$E$3,$BV$4&amp;",",""),IF($CB420=Довідники!$E$5,$BV$4&amp;"*,",""),IF($CI420=Довідники!$E$3,$CC$4&amp;",",""),IF($CI420=Довідники!$E$5,$CC$4&amp;"*,",""),IF($CP420=Довідники!$E$3,$CJ$4&amp;",",""),IF($CP420=Довідники!$E$5,$CJ$4&amp;"*,",""),IF($CW420=Довідники!$E$3,$CQ$4&amp;",",""),IF($CW420=Довідники!$E$5,$CQ$4&amp;"*,",""),IF($DD420=Довідники!$E$3,$CX$4&amp;",",""),IF($DD420=Довідники!$E$5,$CX$4&amp;"*,",""),IF($DK420=Довідники!$E$3,$DE$4&amp;",",""),IF($DK420=Довідники!$E$5,$DE$4&amp;"*,",""))</f>
        <v>3*,</v>
      </c>
      <c r="H420" s="533" t="str">
        <f>_xlfn.CONCAT(IF($W420=Довідники!$N$4,$R$4&amp;",",""),IF($AD420=Довідники!$N$4,$Y$4&amp;",",""),IF($AK420=Довідники!$N$4,$AF$4&amp;",",""),IF($AR420=Довідники!$N$4,$AM$4&amp;",",""),IF($AY420=Довідники!$N$4,$AT$4&amp;",",""),IF($BF420=Довідники!$N$4,$BA$4&amp;",",""),IF($BM420=Довідники!$N$4,$BH$4&amp;",",""),IF($BT420=Довідники!$N$4,$BO$4&amp;",",""),IF($CA420=Довідники!$N$4,$BV$4&amp;",",""),IF($CH420=Довідники!$N$4,$CC$4&amp;",",""),IF($CO420=Довідники!$N$4,$CJ$4&amp;",",""),IF($CV420=Довідники!$N$4,$CQ$4&amp;",",""),IF($DC420=Довідники!$N$4,$CX$4&amp;",",""),IF($DJ420=Довідники!$N$4,$DE$4&amp;",",""))</f>
        <v/>
      </c>
      <c r="I420" s="533" t="str">
        <f>_xlfn.CONCAT(IF($W420=Довідники!$N$3,$R$4&amp;",",""),IF($AD420=Довідники!$N$3,$Y$4&amp;",",""),IF($AK420=Довідники!$N$3,$AF$4&amp;",",""),IF($AR420=Довідники!$N$3,$AM$4&amp;",",""),IF($AY420=Довідники!$N$3,$AT$4&amp;",",""),IF($BF420=Довідники!$N$3,$BA$4&amp;",",""),IF($BM420=Довідники!$N$3,$BH$4&amp;",",""),IF($BT420=Довідники!$N$3,$BO$4&amp;",",""),IF($CA420=Довідники!$N$3,$BV$4&amp;",",""),IF($CH420=Довідники!$N$3,$CC$4&amp;",",""),IF($CO420=Довідники!$N$3,$CJ$4&amp;",",""),IF($CV420=Довідники!$N$3,$CQ$4&amp;",",""),IF($DC420=Довідники!$N$3,$CX$4&amp;",",""),IF($DJ420=Довідники!$N$3,$DE$4&amp;",",""))</f>
        <v/>
      </c>
      <c r="J420" s="533"/>
      <c r="K420" s="533"/>
      <c r="L420" s="533">
        <f t="shared" ref="L420:L439" ca="1" si="298">SUM(M420:O420)</f>
        <v>0</v>
      </c>
      <c r="M420" s="534">
        <f t="shared" ref="M420:M439" ca="1" si="299">IFERROR(SUM($R$6*R420,$Y$6*Y420,$AF$6*AF420,$AM$6*AM420,$AT$6*AT420,$BA$6*BA420,$BH$6*BH420,$BO$6*BO420,$BV$6*BV420,$CC$6*CC420,$CJ$6*CJ420,$CQ$6*CQ420,$CX$6*CX420,$DE$6*DE420),0)</f>
        <v>0</v>
      </c>
      <c r="N420" s="534">
        <f t="shared" ref="N420:N439" ca="1" si="300">IFERROR(SUM($R$6*S420,$Y$6*Z420,$AF$6*AG420,$AM$6*AN420,$AT$6*AU420,$BA$6*BB420,$BH$6*BI420,$BO$6*BP420,$BV$6*BW420,$CC$6*CD420,$CJ$6*CK420,$CQ$6*CR420,$CX$6*CY420,$DE$6*DF420),0)</f>
        <v>0</v>
      </c>
      <c r="O420" s="535">
        <f t="shared" ref="O420:O439" ca="1" si="301">IFERROR(SUM($R$6*T420,$Y$6*AA420,$AF$6*AH420,$AM$6*AO420,$AT$6*AV420,$BA$6*BC420,$BH$6*BJ420,$BO$6*BQ420,$BV$6*BX420,$CC$6*CE420,$CJ$6*CL420,$CQ$6*CS420,$CX$6*CZ420,$DE$6*DG420),0)</f>
        <v>0</v>
      </c>
      <c r="P420" s="536">
        <f t="shared" ref="P420:P439" ca="1" si="302">IF(DM420&lt;&gt;0,L420/DM420,"")</f>
        <v>0</v>
      </c>
      <c r="Q420" s="537" t="str">
        <f ca="1">IF(IF(TRIM(P420)="",FALSE,OR($P420&lt;Довідники!$J$8,$P420&gt;Довідники!$K$8)),"!","")</f>
        <v>!</v>
      </c>
      <c r="R420" s="592"/>
      <c r="S420" s="548"/>
      <c r="T420" s="548"/>
      <c r="U420" s="548">
        <f t="shared" ref="U420" si="303">SUM(R420:T420)</f>
        <v>0</v>
      </c>
      <c r="V420" s="534"/>
      <c r="W420" s="534"/>
      <c r="X420" s="554"/>
      <c r="Y420" s="592"/>
      <c r="Z420" s="548"/>
      <c r="AA420" s="548"/>
      <c r="AB420" s="548">
        <f t="shared" ref="AB420" si="304">SUM(Y420:AA420)</f>
        <v>0</v>
      </c>
      <c r="AC420" s="534"/>
      <c r="AD420" s="534"/>
      <c r="AE420" s="554"/>
      <c r="AF420" s="592">
        <v>2.4</v>
      </c>
      <c r="AG420" s="548">
        <v>1.6</v>
      </c>
      <c r="AH420" s="548"/>
      <c r="AI420" s="548">
        <f t="shared" ref="AI420" si="305">SUM(AF420:AH420)</f>
        <v>4</v>
      </c>
      <c r="AJ420" s="534"/>
      <c r="AK420" s="534"/>
      <c r="AL420" s="554" t="s">
        <v>183</v>
      </c>
      <c r="AM420" s="592"/>
      <c r="AN420" s="548"/>
      <c r="AO420" s="548"/>
      <c r="AP420" s="548">
        <f t="shared" ref="AP420" si="306">SUM(AM420:AO420)</f>
        <v>0</v>
      </c>
      <c r="AQ420" s="534"/>
      <c r="AR420" s="534"/>
      <c r="AS420" s="554"/>
      <c r="AT420" s="592"/>
      <c r="AU420" s="548"/>
      <c r="AV420" s="548"/>
      <c r="AW420" s="548">
        <f t="shared" ref="AW420" si="307">SUM(AT420:AV420)</f>
        <v>0</v>
      </c>
      <c r="AX420" s="534"/>
      <c r="AY420" s="534"/>
      <c r="AZ420" s="554"/>
      <c r="BA420" s="592"/>
      <c r="BB420" s="548"/>
      <c r="BC420" s="548"/>
      <c r="BD420" s="548">
        <f t="shared" ref="BD420" si="308">SUM(BA420:BC420)</f>
        <v>0</v>
      </c>
      <c r="BE420" s="534"/>
      <c r="BF420" s="534"/>
      <c r="BG420" s="554"/>
      <c r="BH420" s="592"/>
      <c r="BI420" s="548"/>
      <c r="BJ420" s="548"/>
      <c r="BK420" s="548">
        <f t="shared" ref="BK420" si="309">SUM(BH420:BJ420)</f>
        <v>0</v>
      </c>
      <c r="BL420" s="534"/>
      <c r="BM420" s="534"/>
      <c r="BN420" s="554"/>
      <c r="BO420" s="592"/>
      <c r="BP420" s="548"/>
      <c r="BQ420" s="548"/>
      <c r="BR420" s="548">
        <f t="shared" ref="BR420" si="310">SUM(BO420:BQ420)</f>
        <v>0</v>
      </c>
      <c r="BS420" s="534"/>
      <c r="BT420" s="534"/>
      <c r="BU420" s="554"/>
      <c r="BV420" s="592"/>
      <c r="BW420" s="548"/>
      <c r="BX420" s="548"/>
      <c r="BY420" s="548">
        <f t="shared" ref="BY420" si="311">SUM(BV420:BX420)</f>
        <v>0</v>
      </c>
      <c r="BZ420" s="534"/>
      <c r="CA420" s="534"/>
      <c r="CB420" s="554"/>
      <c r="CC420" s="592"/>
      <c r="CD420" s="548"/>
      <c r="CE420" s="548"/>
      <c r="CF420" s="548">
        <f t="shared" ref="CF420" si="312">SUM(CC420:CE420)</f>
        <v>0</v>
      </c>
      <c r="CG420" s="534"/>
      <c r="CH420" s="534"/>
      <c r="CI420" s="554"/>
      <c r="CJ420" s="592"/>
      <c r="CK420" s="548"/>
      <c r="CL420" s="548"/>
      <c r="CM420" s="548">
        <f t="shared" ref="CM420" si="313">SUM(CJ420:CL420)</f>
        <v>0</v>
      </c>
      <c r="CN420" s="534"/>
      <c r="CO420" s="534"/>
      <c r="CP420" s="554"/>
      <c r="CQ420" s="592"/>
      <c r="CR420" s="548"/>
      <c r="CS420" s="548"/>
      <c r="CT420" s="548">
        <f t="shared" ref="CT420" si="314">SUM(CQ420:CS420)</f>
        <v>0</v>
      </c>
      <c r="CU420" s="534"/>
      <c r="CV420" s="534"/>
      <c r="CW420" s="554"/>
      <c r="CX420" s="593"/>
      <c r="CY420" s="548"/>
      <c r="CZ420" s="548"/>
      <c r="DA420" s="548">
        <f t="shared" ref="DA420" si="315">SUM(CX420:CZ420)</f>
        <v>0</v>
      </c>
      <c r="DB420" s="534"/>
      <c r="DC420" s="534"/>
      <c r="DD420" s="534"/>
      <c r="DE420" s="548"/>
      <c r="DF420" s="548"/>
      <c r="DG420" s="548"/>
      <c r="DH420" s="548">
        <f t="shared" ref="DH420" si="316">SUM(DE420:DG420)</f>
        <v>0</v>
      </c>
      <c r="DI420" s="534"/>
      <c r="DJ420" s="534"/>
      <c r="DK420" s="554"/>
      <c r="DL420" s="551">
        <f t="shared" ref="DL420:DL432" ca="1" si="317">IF(DQ420&lt;&gt;0,0,DM420-L420)</f>
        <v>90</v>
      </c>
      <c r="DM420" s="534">
        <f>DN420*Довідники!$H$2</f>
        <v>90</v>
      </c>
      <c r="DN420" s="548">
        <f>E420-DQ420</f>
        <v>3</v>
      </c>
      <c r="DO420" s="536">
        <f t="shared" ref="DO420" ca="1" si="318">IF(DM420&lt;&gt;0,DL420/DM420," ")</f>
        <v>1</v>
      </c>
      <c r="DP420" s="552" t="str">
        <f ca="1">IF(OR(DO420&lt;Довідники!$J$3, DO420&gt;Довідники!$K$3), "!", "")</f>
        <v>!</v>
      </c>
      <c r="DQ420" s="533"/>
      <c r="DR420" s="554" t="str">
        <f>IF(AND(E420&lt;&gt;0,DQ420=E420), "+", "")</f>
        <v/>
      </c>
      <c r="DS420" s="527"/>
      <c r="DT420" s="551"/>
      <c r="DU420" s="534"/>
      <c r="DV420" s="534"/>
      <c r="DW420" s="535"/>
      <c r="DX420" s="533"/>
      <c r="DY420" s="534"/>
      <c r="DZ420" s="535"/>
      <c r="EA420" s="527"/>
      <c r="EB420" s="179"/>
      <c r="EC420" s="452"/>
      <c r="ED420" s="219">
        <f>Довідники!$J$38*IF(AND(A420&lt;&gt;"",OR(U420&gt;0,V420&gt;0,W420&lt;&gt;"",X420&lt;&gt;"",AB420&gt;0,AC420&gt;0,AD420&lt;&gt;"",AE420&lt;&gt;"")),1,0)</f>
        <v>0</v>
      </c>
      <c r="EE420" s="219">
        <f>Довідники!$J$38*IF(AND(A420&lt;&gt;"",OR(AI420&gt;0,AJ420&gt;0,AK420&lt;&gt;"",AL420&lt;&gt;"",AP420&gt;0,AQ420&gt;0,AR420&lt;&gt;"",AS420&lt;&gt;"")),1,0)</f>
        <v>0</v>
      </c>
      <c r="EF420" s="219">
        <f>Довідники!$J$38*IF(AND(A420&lt;&gt;"",OR(AW420&gt;0,AX420&gt;0,AY420&lt;&gt;"",AZ420&lt;&gt;"",BD420&gt;0,BE420&gt;0,BF420&lt;&gt;"",BG420&lt;&gt;"")),1,0)</f>
        <v>0</v>
      </c>
      <c r="EG420" s="219">
        <f>Довідники!$J$38*IF(AND(A420&lt;&gt;"",OR(BK420&gt;0,BL420&gt;0,BM420&lt;&gt;"",BN420&lt;&gt;"",BR420&gt;0,BS420&gt;0,BT420&lt;&gt;"",BU420&lt;&gt;"")),1,0)</f>
        <v>0</v>
      </c>
      <c r="EH420" s="219">
        <f>Довідники!$J$38*IF(AND(A420&lt;&gt;"",OR(BY420&gt;0,BZ420&gt;0,CA420&lt;&gt;"",CB420&lt;&gt;"",CF420&gt;0,CG420&gt;0,CH420&lt;&gt;"",CI420&lt;&gt;"")),1,0)</f>
        <v>0</v>
      </c>
      <c r="EI420" s="219">
        <f>Довідники!$J$38*IF(AND(A420&lt;&gt;"",OR(CM420&gt;0,CN420&gt;0,CO420&lt;&gt;"",CP420&lt;&gt;"",CT420&gt;0,CU420&gt;0,CV420&lt;&gt;"",CW420&lt;&gt;"")),1,0)</f>
        <v>0</v>
      </c>
      <c r="EJ420" s="219">
        <f>Довідники!$J$38*IF(AND(A420&lt;&gt;"",OR(DA420&gt;0,DB420&gt;0,DC420&lt;&gt;"",DD420&lt;&gt;"",DH420&gt;0,DI420&gt;0,DJ420&lt;&gt;"",DK420&lt;&gt;"")),1,0)</f>
        <v>0</v>
      </c>
      <c r="EL420" s="207" t="str">
        <f ca="1">IF(OR(AND(E420&lt;&gt;0,H420="",I420="",L420=0),AND(OR(TRIM(B420)="",E420=0),OR(F420&lt;&gt;"",G420&lt;&gt;"",H420&lt;&gt;"",I420&lt;&gt;"",SUM(U420,AB420,AI420,AP420,AW420,BD420,BK420,BR420,BY420,CF420,CM420,CT420)&gt;0)),J420&gt;0,K420&lt;&gt;"",ISNA(C420)), "", "")</f>
        <v/>
      </c>
      <c r="EM420" s="87" t="str">
        <f t="shared" ref="EM420:EM439" si="319">IF(OR(AND(U420=0,X420&lt;&gt;""),AND(AB420=0,AE420&lt;&gt;""),AND(AI420=0,AL420&lt;&gt;""),AND(AP420=0,AS420&lt;&gt;""),AND(AW420=0,AZ420&lt;&gt;""),AND(BD420=0,BG420&lt;&gt;""),AND(BK420=0,BN420&lt;&gt;""),AND(BR420=0,BU420&lt;&gt;""),AND(BY420=0,CB420&lt;&gt;""),AND(CF420=0,CI420&lt;&gt;""),AND(CM420=0,CP420&lt;&gt;""),AND(CT420=0,CW420&lt;&gt;"")),"!","")</f>
        <v/>
      </c>
      <c r="EN420" s="87" t="str" cm="1">
        <f t="array" ref="EN420">IF(OR(SUM(ISTEXT(R420:T420)*1,ISNUMBER(W420:X420)*1)&gt;0,SUM(ISTEXT(Y420:AA420)*1,ISNUMBER(AD420:AE420)*1)&gt;0,SUM(ISTEXT(AF420:AH420)*1,ISNUMBER(AK420:AL420)*1)&gt;0,SUM(ISTEXT(AM420:AO420)*1,ISNUMBER(AR420:AS420)*1)&gt;0,SUM(ISTEXT(AT420:AV420)*1,ISNUMBER(AY420:AZ420)*1)&gt;0,SUM(ISTEXT(BA420:BC420)*1,ISNUMBER(BF420:BG420)*1)&gt;0,SUM(ISTEXT(BH420:BJ420)*1,ISNUMBER(BM420:BN420)*1)&gt;0,SUM(ISTEXT(BO420:BQ420)*1,ISNUMBER(BT420:BU420)*1)&gt;0,SUM(ISTEXT(BV420:BX420)*1,ISNUMBER(CA420:CB420)*1)&gt;0,SUM(ISTEXT(CC420:CE420)*1,ISNUMBER(CH420:CI420)*1)&gt;0,SUM(ISTEXT(CJ420:CL420)*1,ISNUMBER(CO420:CP420)*1)&gt;0,SUM(ISTEXT(CQ420:CS420)*1,ISNUMBER(CV420:CW420)*1)&gt;0),"!","")</f>
        <v/>
      </c>
      <c r="EO420" s="87" t="e">
        <f ca="1">IF(OR(AND($R$6=0,OR(U420&gt;0,W420&lt;&gt;"",X420&lt;&gt;"")),AND($Y$6=0,OR(AB420&gt;0,AD420&lt;&gt;"",AE420&lt;&gt;"")),AND($AF$6=0,OR(AI420&gt;0,AK420&lt;&gt;"",AL420&lt;&gt;"")),AND($AM$6=0,OR(AP420&gt;0,AR420&lt;&gt;"",AS420&lt;&gt;"")),AND($AT$6=0,OR(AW420&gt;0,AY420&lt;&gt;"",AZ420&lt;&gt;"")),AND($BA$6=0,OR(BD420&gt;0,BF420&lt;&gt;"",BG420&lt;&gt;"")),AND($BH$6=0,OR(BK420&gt;0,BM420&lt;&gt;"",BN420&lt;&gt;"")),AND($BO$6=0,OR(BR420&gt;0,BT420&lt;&gt;"",BU420&lt;&gt;"")),AND($BV$6=0,OR(BY420&gt;0,CA420&lt;&gt;"",CB420&lt;&gt;"")),AND($CC$6=0,OR(CF420&gt;0,CH420&lt;&gt;"",CI420&lt;&gt;"")),AND($CJ$6=0,OR(CM420&gt;0,CO420&lt;&gt;"",CP420&lt;&gt;"")),AND($CQ$6=0,OR(CT420&gt;0,CV420&lt;&gt;"",CW420&lt;&gt;""))), "", "")</f>
        <v>#NAME?</v>
      </c>
      <c r="EP420" s="74" t="e">
        <f t="shared" ca="1" si="294"/>
        <v>#NAME?</v>
      </c>
    </row>
    <row r="421" spans="1:146" ht="13.5" customHeight="1" x14ac:dyDescent="0.2">
      <c r="A421" s="528" t="str">
        <f>IF(Довідники!$J$38=1,IF(AND(TRIM($B421)&lt;&gt;"",$E421&lt;&gt;"",$EP421=""),MAX($A$420:A420)+1,""),"")</f>
        <v/>
      </c>
      <c r="B421" s="589" t="str">
        <f>"- Теоретична підготовка БЗВП"</f>
        <v>- Теоретична підготовка БЗВП</v>
      </c>
      <c r="C421" s="531" t="str">
        <f>IF(ISBLANK(D421)=FALSE,VLOOKUP(D421,Довідники!$B$2:$C$45,2,FALSE),"")</f>
        <v/>
      </c>
      <c r="D421" s="594"/>
      <c r="E421" s="595"/>
      <c r="F421" s="538" t="str">
        <f>_xlfn.CONCAT(IF($X421=Довідники!$E$4,$R$4&amp;",",""),IF($AE421=Довідники!$E$4,$Y$4&amp;",",""),IF($AL421=Довідники!$E$4,$AF$4&amp;",",""),IF($AS421=Довідники!$E$4,$AM$4&amp;",",""),IF($AZ421=Довідники!$E$4,$AT$4&amp;",",""),IF($BG421=Довідники!$E$4,$BA$4&amp;",",""),IF($BN421=Довідники!$E$4,$BH$4&amp;",",""),IF($BU421=Довідники!$E$4,$BO$4&amp;",",""),IF($CB421=Довідники!$E$4,$BV$4&amp;",",""),IF($CI421=Довідники!$E$4,$CC$4&amp;",",""),IF($CP421=Довідники!$E$4,$CJ$4&amp;",",""),IF($CW421=Довідники!$E$4,$CQ$4&amp;",",""),IF($DD421=Довідники!$E$4,$CX$4&amp;",",""),IF($DK421=Довідники!$E$4,$DE$4&amp;",",""))</f>
        <v/>
      </c>
      <c r="G421" s="538" t="str">
        <f>_xlfn.CONCAT(IF($X421=Довідники!$E$3,$R$4&amp;",",""),IF($X421=Довідники!$E$5,$R$4&amp;"*,",""),IF($AE421=Довідники!$E$3,$Y$4&amp;",",""),IF($AE421=Довідники!$E$5,$Y$4&amp;"*,",""),IF($AL421=Довідники!$E$3,$AF$4&amp;",",""),IF($AL421=Довідники!$E$5,$AF$4&amp;"*,",""),IF($AS421=Довідники!$E$3,$AM$4&amp;",",""),IF($AS421=Довідники!$E$5,$AM$4&amp;"*,",""),IF($AZ421=Довідники!$E$3,$AT$4&amp;",",""),IF($AZ421=Довідники!$E$5,$AT$4&amp;"*,",""),IF($BG421=Довідники!$E$3,$BA$4&amp;",",""),IF($BG421=Довідники!$E$5,$BA$4&amp;"*,",""),IF($BN421=Довідники!$E$3,$BH$4&amp;",",""),IF($BN421=Довідники!$E$5,$BH$4&amp;"*,",""),IF($BU421=Довідники!$E$3,$BO$4&amp;",",""),IF($BU421=Довідники!$E$5,$BO$4&amp;"*,",""),IF($CB421=Довідники!$E$3,$BV$4&amp;",",""),IF($CB421=Довідники!$E$5,$BV$4&amp;"*,",""),IF($CI421=Довідники!$E$3,$CC$4&amp;",",""),IF($CI421=Довідники!$E$5,$CC$4&amp;"*,",""),IF($CP421=Довідники!$E$3,$CJ$4&amp;",",""),IF($CP421=Довідники!$E$5,$CJ$4&amp;"*,",""),IF($CW421=Довідники!$E$3,$CQ$4&amp;",",""),IF($CW421=Довідники!$E$5,$CQ$4&amp;"*,",""),IF($DD421=Довідники!$E$3,$CX$4&amp;",",""),IF($DD421=Довідники!$E$5,$CX$4&amp;"*,",""),IF($DK421=Довідники!$E$3,$DE$4&amp;",",""),IF($DK421=Довідники!$E$5,$DE$4&amp;"*,",""))</f>
        <v/>
      </c>
      <c r="H421" s="538" t="str">
        <f>_xlfn.CONCAT(IF($W421=Довідники!$N$4,$R$4&amp;",",""),IF($AD421=Довідники!$N$4,$Y$4&amp;",",""),IF($AK421=Довідники!$N$4,$AF$4&amp;",",""),IF($AR421=Довідники!$N$4,$AM$4&amp;",",""),IF($AY421=Довідники!$N$4,$AT$4&amp;",",""),IF($BF421=Довідники!$N$4,$BA$4&amp;",",""),IF($BM421=Довідники!$N$4,$BH$4&amp;",",""),IF($BT421=Довідники!$N$4,$BO$4&amp;",",""),IF($CA421=Довідники!$N$4,$BV$4&amp;",",""),IF($CH421=Довідники!$N$4,$CC$4&amp;",",""),IF($CO421=Довідники!$N$4,$CJ$4&amp;",",""),IF($CV421=Довідники!$N$4,$CQ$4&amp;",",""),IF($DC421=Довідники!$N$4,$CX$4&amp;",",""),IF($DJ421=Довідники!$N$4,$DE$4&amp;",",""))</f>
        <v/>
      </c>
      <c r="I421" s="538" t="str">
        <f>_xlfn.CONCAT(IF($W421=Довідники!$N$3,$R$4&amp;",",""),IF($AD421=Довідники!$N$3,$Y$4&amp;",",""),IF($AK421=Довідники!$N$3,$AF$4&amp;",",""),IF($AR421=Довідники!$N$3,$AM$4&amp;",",""),IF($AY421=Довідники!$N$3,$AT$4&amp;",",""),IF($BF421=Довідники!$N$3,$BA$4&amp;",",""),IF($BM421=Довідники!$N$3,$BH$4&amp;",",""),IF($BT421=Довідники!$N$3,$BO$4&amp;",",""),IF($CA421=Довідники!$N$3,$BV$4&amp;",",""),IF($CH421=Довідники!$N$3,$CC$4&amp;",",""),IF($CO421=Довідники!$N$3,$CJ$4&amp;",",""),IF($CV421=Довідники!$N$3,$CQ$4&amp;",",""),IF($DC421=Довідники!$N$3,$CX$4&amp;",",""),IF($DJ421=Довідники!$N$3,$DE$4&amp;",",""))</f>
        <v/>
      </c>
      <c r="J421" s="538"/>
      <c r="K421" s="538"/>
      <c r="L421" s="538">
        <f t="shared" ca="1" si="298"/>
        <v>0</v>
      </c>
      <c r="M421" s="539">
        <f t="shared" ca="1" si="299"/>
        <v>0</v>
      </c>
      <c r="N421" s="539">
        <f t="shared" ca="1" si="300"/>
        <v>0</v>
      </c>
      <c r="O421" s="540">
        <f t="shared" ca="1" si="301"/>
        <v>0</v>
      </c>
      <c r="P421" s="541" t="str">
        <f t="shared" si="302"/>
        <v/>
      </c>
      <c r="Q421" s="542" t="str">
        <f>IF(IF(TRIM(P421)="",FALSE,OR($P421&lt;Довідники!$J$8,$P421&gt;Довідники!$K$8)),"!","")</f>
        <v/>
      </c>
      <c r="R421" s="596"/>
      <c r="S421" s="549"/>
      <c r="T421" s="549"/>
      <c r="U421" s="549">
        <f t="shared" ref="U421:U433" si="320">SUM(R421:T421)</f>
        <v>0</v>
      </c>
      <c r="V421" s="539"/>
      <c r="W421" s="539"/>
      <c r="X421" s="558"/>
      <c r="Y421" s="596"/>
      <c r="Z421" s="549"/>
      <c r="AA421" s="549"/>
      <c r="AB421" s="549">
        <f t="shared" ref="AB421:AB433" si="321">SUM(Y421:AA421)</f>
        <v>0</v>
      </c>
      <c r="AC421" s="539"/>
      <c r="AD421" s="539"/>
      <c r="AE421" s="558"/>
      <c r="AF421" s="596"/>
      <c r="AG421" s="549"/>
      <c r="AH421" s="549"/>
      <c r="AI421" s="549">
        <f t="shared" ref="AI421:AI433" si="322">SUM(AF421:AH421)</f>
        <v>0</v>
      </c>
      <c r="AJ421" s="539"/>
      <c r="AK421" s="539"/>
      <c r="AL421" s="558"/>
      <c r="AM421" s="596"/>
      <c r="AN421" s="549"/>
      <c r="AO421" s="549"/>
      <c r="AP421" s="549">
        <f t="shared" ref="AP421:AP433" si="323">SUM(AM421:AO421)</f>
        <v>0</v>
      </c>
      <c r="AQ421" s="539"/>
      <c r="AR421" s="539"/>
      <c r="AS421" s="558"/>
      <c r="AT421" s="596"/>
      <c r="AU421" s="549"/>
      <c r="AV421" s="549"/>
      <c r="AW421" s="549">
        <f t="shared" ref="AW421:AW433" si="324">SUM(AT421:AV421)</f>
        <v>0</v>
      </c>
      <c r="AX421" s="539"/>
      <c r="AY421" s="539"/>
      <c r="AZ421" s="558"/>
      <c r="BA421" s="596"/>
      <c r="BB421" s="549"/>
      <c r="BC421" s="549"/>
      <c r="BD421" s="549">
        <f t="shared" ref="BD421:BD433" si="325">SUM(BA421:BC421)</f>
        <v>0</v>
      </c>
      <c r="BE421" s="539"/>
      <c r="BF421" s="539"/>
      <c r="BG421" s="558"/>
      <c r="BH421" s="596"/>
      <c r="BI421" s="549"/>
      <c r="BJ421" s="549"/>
      <c r="BK421" s="549">
        <f t="shared" ref="BK421:BK433" si="326">SUM(BH421:BJ421)</f>
        <v>0</v>
      </c>
      <c r="BL421" s="539"/>
      <c r="BM421" s="539"/>
      <c r="BN421" s="558"/>
      <c r="BO421" s="596"/>
      <c r="BP421" s="549"/>
      <c r="BQ421" s="549"/>
      <c r="BR421" s="549">
        <f t="shared" ref="BR421:BR433" si="327">SUM(BO421:BQ421)</f>
        <v>0</v>
      </c>
      <c r="BS421" s="539"/>
      <c r="BT421" s="539"/>
      <c r="BU421" s="558"/>
      <c r="BV421" s="596"/>
      <c r="BW421" s="549"/>
      <c r="BX421" s="549"/>
      <c r="BY421" s="549">
        <f t="shared" ref="BY421:BY433" si="328">SUM(BV421:BX421)</f>
        <v>0</v>
      </c>
      <c r="BZ421" s="539"/>
      <c r="CA421" s="539"/>
      <c r="CB421" s="558"/>
      <c r="CC421" s="596"/>
      <c r="CD421" s="549"/>
      <c r="CE421" s="549"/>
      <c r="CF421" s="549">
        <f t="shared" ref="CF421:CF433" si="329">SUM(CC421:CE421)</f>
        <v>0</v>
      </c>
      <c r="CG421" s="539"/>
      <c r="CH421" s="539"/>
      <c r="CI421" s="558"/>
      <c r="CJ421" s="596"/>
      <c r="CK421" s="549"/>
      <c r="CL421" s="549"/>
      <c r="CM421" s="549">
        <f t="shared" ref="CM421:CM433" si="330">SUM(CJ421:CL421)</f>
        <v>0</v>
      </c>
      <c r="CN421" s="539"/>
      <c r="CO421" s="539"/>
      <c r="CP421" s="558"/>
      <c r="CQ421" s="596"/>
      <c r="CR421" s="549"/>
      <c r="CS421" s="549"/>
      <c r="CT421" s="549">
        <f t="shared" ref="CT421:CT433" si="331">SUM(CQ421:CS421)</f>
        <v>0</v>
      </c>
      <c r="CU421" s="539"/>
      <c r="CV421" s="539"/>
      <c r="CW421" s="558"/>
      <c r="CX421" s="597"/>
      <c r="CY421" s="549"/>
      <c r="CZ421" s="549"/>
      <c r="DA421" s="549">
        <f t="shared" ref="DA421:DA433" si="332">SUM(CX421:CZ421)</f>
        <v>0</v>
      </c>
      <c r="DB421" s="539"/>
      <c r="DC421" s="539"/>
      <c r="DD421" s="539"/>
      <c r="DE421" s="549"/>
      <c r="DF421" s="549"/>
      <c r="DG421" s="549"/>
      <c r="DH421" s="549">
        <f t="shared" ref="DH421:DH433" si="333">SUM(DE421:DG421)</f>
        <v>0</v>
      </c>
      <c r="DI421" s="539"/>
      <c r="DJ421" s="539"/>
      <c r="DK421" s="558"/>
      <c r="DL421" s="555">
        <f t="shared" ca="1" si="317"/>
        <v>0</v>
      </c>
      <c r="DM421" s="539">
        <f>DN421*Довідники!$H$2</f>
        <v>0</v>
      </c>
      <c r="DN421" s="549">
        <f t="shared" ref="DN421:DN433" si="334">E421-DQ421</f>
        <v>0</v>
      </c>
      <c r="DO421" s="541" t="str">
        <f t="shared" ref="DO421:DO433" si="335">IF(DM421&lt;&gt;0,DL421/DM421," ")</f>
        <v xml:space="preserve"> </v>
      </c>
      <c r="DP421" s="556" t="str">
        <f>IF(OR(DO421&lt;Довідники!$J$3, DO421&gt;Довідники!$K$3), "!", "")</f>
        <v>!</v>
      </c>
      <c r="DQ421" s="538"/>
      <c r="DR421" s="558" t="str">
        <f t="shared" ref="DR421:DR433" si="336">IF(AND(E421&lt;&gt;0,DQ421=E421), "+", "")</f>
        <v/>
      </c>
      <c r="DS421" s="528"/>
      <c r="DT421" s="555"/>
      <c r="DU421" s="539"/>
      <c r="DV421" s="539"/>
      <c r="DW421" s="540"/>
      <c r="DX421" s="538"/>
      <c r="DY421" s="539"/>
      <c r="DZ421" s="540"/>
      <c r="EA421" s="528"/>
      <c r="EB421" s="179"/>
      <c r="EC421" s="452"/>
      <c r="ED421" s="219">
        <f>Довідники!$J$38*IF(AND(A421&lt;&gt;"",OR(U421&gt;0,V421&gt;0,W421&lt;&gt;"",X421&lt;&gt;"",AB421&gt;0,AC421&gt;0,AD421&lt;&gt;"",AE421&lt;&gt;"")),1,0)</f>
        <v>0</v>
      </c>
      <c r="EE421" s="219">
        <f>Довідники!$J$38*IF(AND(A421&lt;&gt;"",OR(AI421&gt;0,AJ421&gt;0,AK421&lt;&gt;"",AL421&lt;&gt;"",AP421&gt;0,AQ421&gt;0,AR421&lt;&gt;"",AS421&lt;&gt;"")),1,0)</f>
        <v>0</v>
      </c>
      <c r="EF421" s="219">
        <f>Довідники!$J$38*IF(AND(A421&lt;&gt;"",OR(AW421&gt;0,AX421&gt;0,AY421&lt;&gt;"",AZ421&lt;&gt;"",BD421&gt;0,BE421&gt;0,BF421&lt;&gt;"",BG421&lt;&gt;"")),1,0)</f>
        <v>0</v>
      </c>
      <c r="EG421" s="219">
        <f>Довідники!$J$38*IF(AND(A421&lt;&gt;"",OR(BK421&gt;0,BL421&gt;0,BM421&lt;&gt;"",BN421&lt;&gt;"",BR421&gt;0,BS421&gt;0,BT421&lt;&gt;"",BU421&lt;&gt;"")),1,0)</f>
        <v>0</v>
      </c>
      <c r="EH421" s="219">
        <f>Довідники!$J$38*IF(AND(A421&lt;&gt;"",OR(BY421&gt;0,BZ421&gt;0,CA421&lt;&gt;"",CB421&lt;&gt;"",CF421&gt;0,CG421&gt;0,CH421&lt;&gt;"",CI421&lt;&gt;"")),1,0)</f>
        <v>0</v>
      </c>
      <c r="EI421" s="219">
        <f>Довідники!$J$38*IF(AND(A421&lt;&gt;"",OR(CM421&gt;0,CN421&gt;0,CO421&lt;&gt;"",CP421&lt;&gt;"",CT421&gt;0,CU421&gt;0,CV421&lt;&gt;"",CW421&lt;&gt;"")),1,0)</f>
        <v>0</v>
      </c>
      <c r="EJ421" s="219">
        <f>Довідники!$J$38*IF(AND(A421&lt;&gt;"",OR(DA421&gt;0,DB421&gt;0,DC421&lt;&gt;"",DD421&lt;&gt;"",DH421&gt;0,DI421&gt;0,DJ421&lt;&gt;"",DK421&lt;&gt;"")),1,0)</f>
        <v>0</v>
      </c>
      <c r="EL421" s="207" t="str">
        <f t="shared" ref="EL421:EL439" ca="1" si="337">IF(OR(AND(E421&lt;&gt;0,H421="",I421="",L421=0),AND(OR(TRIM(B421)="",E421=0),OR(F421&lt;&gt;"",G421&lt;&gt;"",H421&lt;&gt;"",I421&lt;&gt;"",SUM(U421,AB421,AI421,AP421,AW421,BD421,BK421,BR421,BY421,CF421,CM421,CT421)&gt;0)),J421&gt;0,K421&lt;&gt;"",ISNA(C421)), "!", "")</f>
        <v/>
      </c>
      <c r="EM421" s="91" t="str">
        <f t="shared" si="319"/>
        <v/>
      </c>
      <c r="EN421" s="91" t="str" cm="1">
        <f t="array" ref="EN421">IF(OR(SUM(ISTEXT(R421:T421)*1,ISNUMBER(W421:X421)*1)&gt;0,SUM(ISTEXT(Y421:AA421)*1,ISNUMBER(AD421:AE421)*1)&gt;0,SUM(ISTEXT(AF421:AH421)*1,ISNUMBER(AK421:AL421)*1)&gt;0,SUM(ISTEXT(AM421:AO421)*1,ISNUMBER(AR421:AS421)*1)&gt;0,SUM(ISTEXT(AT421:AV421)*1,ISNUMBER(AY421:AZ421)*1)&gt;0,SUM(ISTEXT(BA421:BC421)*1,ISNUMBER(BF421:BG421)*1)&gt;0,SUM(ISTEXT(BH421:BJ421)*1,ISNUMBER(BM421:BN421)*1)&gt;0,SUM(ISTEXT(BO421:BQ421)*1,ISNUMBER(BT421:BU421)*1)&gt;0,SUM(ISTEXT(BV421:BX421)*1,ISNUMBER(CA421:CB421)*1)&gt;0,SUM(ISTEXT(CC421:CE421)*1,ISNUMBER(CH421:CI421)*1)&gt;0,SUM(ISTEXT(CJ421:CL421)*1,ISNUMBER(CO421:CP421)*1)&gt;0,SUM(ISTEXT(CQ421:CS421)*1,ISNUMBER(CV421:CW421)*1)&gt;0),"!","")</f>
        <v/>
      </c>
      <c r="EO421" s="91" t="e">
        <f t="shared" ref="EO421:EO439" ca="1" si="338">IF(OR(AND($R$6=0,OR(U421&gt;0,W421&lt;&gt;"",X421&lt;&gt;"")),AND($Y$6=0,OR(AB421&gt;0,AD421&lt;&gt;"",AE421&lt;&gt;"")),AND($AF$6=0,OR(AI421&gt;0,AK421&lt;&gt;"",AL421&lt;&gt;"")),AND($AM$6=0,OR(AP421&gt;0,AR421&lt;&gt;"",AS421&lt;&gt;"")),AND($AT$6=0,OR(AW421&gt;0,AY421&lt;&gt;"",AZ421&lt;&gt;"")),AND($BA$6=0,OR(BD421&gt;0,BF421&lt;&gt;"",BG421&lt;&gt;"")),AND($BH$6=0,OR(BK421&gt;0,BM421&lt;&gt;"",BN421&lt;&gt;"")),AND($BO$6=0,OR(BR421&gt;0,BT421&lt;&gt;"",BU421&lt;&gt;"")),AND($BV$6=0,OR(BY421&gt;0,CA421&lt;&gt;"",CB421&lt;&gt;"")),AND($CC$6=0,OR(CF421&gt;0,CH421&lt;&gt;"",CI421&lt;&gt;"")),AND($CJ$6=0,OR(CM421&gt;0,CO421&lt;&gt;"",CP421&lt;&gt;"")),AND($CQ$6=0,OR(CT421&gt;0,CV421&lt;&gt;"",CW421&lt;&gt;""))), "!", "")</f>
        <v>#NAME?</v>
      </c>
      <c r="EP421" s="74" t="e">
        <f t="shared" ca="1" si="294"/>
        <v>#NAME?</v>
      </c>
    </row>
    <row r="422" spans="1:146" ht="13.5" customHeight="1" x14ac:dyDescent="0.2">
      <c r="A422" s="528" t="str">
        <f>IF(Довідники!$J$38=1,IF(AND(TRIM($B422)&lt;&gt;"",$E422&lt;&gt;"",$EP422=""),MAX($A$420:A421)+1,""),"")</f>
        <v/>
      </c>
      <c r="B422" s="589" t="str">
        <f>IF(OR(ISNUMBER(FIND("Медицина",титул!$A$10)),ISNUMBER(FIND("Фармація, промислова фармація",титул!$A$10)),AND(ISNUMBER(FIND("бакалаврський",титул!$AK$4)),ISNUMBER(FIND("Терапія та реабілітація",титул!$A$10)))),"- Психологія особистості","- Домедична допомога")</f>
        <v>- Домедична допомога</v>
      </c>
      <c r="C422" s="531" t="str">
        <f>IF(ISBLANK(D422)=FALSE,VLOOKUP(D422,Довідники!$B$2:$C$45,2,FALSE),"")</f>
        <v/>
      </c>
      <c r="D422" s="594"/>
      <c r="E422" s="595"/>
      <c r="F422" s="538" t="str">
        <f>_xlfn.CONCAT(IF($X422=Довідники!$E$4,$R$4&amp;",",""),IF($AE422=Довідники!$E$4,$Y$4&amp;",",""),IF($AL422=Довідники!$E$4,$AF$4&amp;",",""),IF($AS422=Довідники!$E$4,$AM$4&amp;",",""),IF($AZ422=Довідники!$E$4,$AT$4&amp;",",""),IF($BG422=Довідники!$E$4,$BA$4&amp;",",""),IF($BN422=Довідники!$E$4,$BH$4&amp;",",""),IF($BU422=Довідники!$E$4,$BO$4&amp;",",""),IF($CB422=Довідники!$E$4,$BV$4&amp;",",""),IF($CI422=Довідники!$E$4,$CC$4&amp;",",""),IF($CP422=Довідники!$E$4,$CJ$4&amp;",",""),IF($CW422=Довідники!$E$4,$CQ$4&amp;",",""),IF($DD422=Довідники!$E$4,$CX$4&amp;",",""),IF($DK422=Довідники!$E$4,$DE$4&amp;",",""))</f>
        <v/>
      </c>
      <c r="G422" s="538" t="str">
        <f>_xlfn.CONCAT(IF($X422=Довідники!$E$3,$R$4&amp;",",""),IF($X422=Довідники!$E$5,$R$4&amp;"*,",""),IF($AE422=Довідники!$E$3,$Y$4&amp;",",""),IF($AE422=Довідники!$E$5,$Y$4&amp;"*,",""),IF($AL422=Довідники!$E$3,$AF$4&amp;",",""),IF($AL422=Довідники!$E$5,$AF$4&amp;"*,",""),IF($AS422=Довідники!$E$3,$AM$4&amp;",",""),IF($AS422=Довідники!$E$5,$AM$4&amp;"*,",""),IF($AZ422=Довідники!$E$3,$AT$4&amp;",",""),IF($AZ422=Довідники!$E$5,$AT$4&amp;"*,",""),IF($BG422=Довідники!$E$3,$BA$4&amp;",",""),IF($BG422=Довідники!$E$5,$BA$4&amp;"*,",""),IF($BN422=Довідники!$E$3,$BH$4&amp;",",""),IF($BN422=Довідники!$E$5,$BH$4&amp;"*,",""),IF($BU422=Довідники!$E$3,$BO$4&amp;",",""),IF($BU422=Довідники!$E$5,$BO$4&amp;"*,",""),IF($CB422=Довідники!$E$3,$BV$4&amp;",",""),IF($CB422=Довідники!$E$5,$BV$4&amp;"*,",""),IF($CI422=Довідники!$E$3,$CC$4&amp;",",""),IF($CI422=Довідники!$E$5,$CC$4&amp;"*,",""),IF($CP422=Довідники!$E$3,$CJ$4&amp;",",""),IF($CP422=Довідники!$E$5,$CJ$4&amp;"*,",""),IF($CW422=Довідники!$E$3,$CQ$4&amp;",",""),IF($CW422=Довідники!$E$5,$CQ$4&amp;"*,",""),IF($DD422=Довідники!$E$3,$CX$4&amp;",",""),IF($DD422=Довідники!$E$5,$CX$4&amp;"*,",""),IF($DK422=Довідники!$E$3,$DE$4&amp;",",""),IF($DK422=Довідники!$E$5,$DE$4&amp;"*,",""))</f>
        <v/>
      </c>
      <c r="H422" s="538" t="str">
        <f>_xlfn.CONCAT(IF($W422=Довідники!$N$4,$R$4&amp;",",""),IF($AD422=Довідники!$N$4,$Y$4&amp;",",""),IF($AK422=Довідники!$N$4,$AF$4&amp;",",""),IF($AR422=Довідники!$N$4,$AM$4&amp;",",""),IF($AY422=Довідники!$N$4,$AT$4&amp;",",""),IF($BF422=Довідники!$N$4,$BA$4&amp;",",""),IF($BM422=Довідники!$N$4,$BH$4&amp;",",""),IF($BT422=Довідники!$N$4,$BO$4&amp;",",""),IF($CA422=Довідники!$N$4,$BV$4&amp;",",""),IF($CH422=Довідники!$N$4,$CC$4&amp;",",""),IF($CO422=Довідники!$N$4,$CJ$4&amp;",",""),IF($CV422=Довідники!$N$4,$CQ$4&amp;",",""),IF($DC422=Довідники!$N$4,$CX$4&amp;",",""),IF($DJ422=Довідники!$N$4,$DE$4&amp;",",""))</f>
        <v/>
      </c>
      <c r="I422" s="538" t="str">
        <f>_xlfn.CONCAT(IF($W422=Довідники!$N$3,$R$4&amp;",",""),IF($AD422=Довідники!$N$3,$Y$4&amp;",",""),IF($AK422=Довідники!$N$3,$AF$4&amp;",",""),IF($AR422=Довідники!$N$3,$AM$4&amp;",",""),IF($AY422=Довідники!$N$3,$AT$4&amp;",",""),IF($BF422=Довідники!$N$3,$BA$4&amp;",",""),IF($BM422=Довідники!$N$3,$BH$4&amp;",",""),IF($BT422=Довідники!$N$3,$BO$4&amp;",",""),IF($CA422=Довідники!$N$3,$BV$4&amp;",",""),IF($CH422=Довідники!$N$3,$CC$4&amp;",",""),IF($CO422=Довідники!$N$3,$CJ$4&amp;",",""),IF($CV422=Довідники!$N$3,$CQ$4&amp;",",""),IF($DC422=Довідники!$N$3,$CX$4&amp;",",""),IF($DJ422=Довідники!$N$3,$DE$4&amp;",",""))</f>
        <v/>
      </c>
      <c r="J422" s="538"/>
      <c r="K422" s="538"/>
      <c r="L422" s="538">
        <f t="shared" ca="1" si="298"/>
        <v>0</v>
      </c>
      <c r="M422" s="539">
        <f t="shared" ca="1" si="299"/>
        <v>0</v>
      </c>
      <c r="N422" s="539">
        <f t="shared" ca="1" si="300"/>
        <v>0</v>
      </c>
      <c r="O422" s="540">
        <f t="shared" ca="1" si="301"/>
        <v>0</v>
      </c>
      <c r="P422" s="541" t="str">
        <f t="shared" si="302"/>
        <v/>
      </c>
      <c r="Q422" s="542" t="str">
        <f>IF(IF(TRIM(P422)="",FALSE,OR($P422&lt;Довідники!$J$8,$P422&gt;Довідники!$K$8)),"!","")</f>
        <v/>
      </c>
      <c r="R422" s="596"/>
      <c r="S422" s="549"/>
      <c r="T422" s="549"/>
      <c r="U422" s="549">
        <f t="shared" si="320"/>
        <v>0</v>
      </c>
      <c r="V422" s="539"/>
      <c r="W422" s="539"/>
      <c r="X422" s="558"/>
      <c r="Y422" s="596"/>
      <c r="Z422" s="549"/>
      <c r="AA422" s="549"/>
      <c r="AB422" s="549">
        <f t="shared" si="321"/>
        <v>0</v>
      </c>
      <c r="AC422" s="539"/>
      <c r="AD422" s="539"/>
      <c r="AE422" s="558"/>
      <c r="AF422" s="596"/>
      <c r="AG422" s="549"/>
      <c r="AH422" s="549"/>
      <c r="AI422" s="549">
        <f t="shared" si="322"/>
        <v>0</v>
      </c>
      <c r="AJ422" s="539"/>
      <c r="AK422" s="539"/>
      <c r="AL422" s="558"/>
      <c r="AM422" s="596"/>
      <c r="AN422" s="549"/>
      <c r="AO422" s="549"/>
      <c r="AP422" s="549">
        <f t="shared" si="323"/>
        <v>0</v>
      </c>
      <c r="AQ422" s="539"/>
      <c r="AR422" s="539"/>
      <c r="AS422" s="558"/>
      <c r="AT422" s="596"/>
      <c r="AU422" s="549"/>
      <c r="AV422" s="549"/>
      <c r="AW422" s="549">
        <f t="shared" si="324"/>
        <v>0</v>
      </c>
      <c r="AX422" s="539"/>
      <c r="AY422" s="539"/>
      <c r="AZ422" s="558"/>
      <c r="BA422" s="596"/>
      <c r="BB422" s="549"/>
      <c r="BC422" s="549"/>
      <c r="BD422" s="549">
        <f t="shared" si="325"/>
        <v>0</v>
      </c>
      <c r="BE422" s="539"/>
      <c r="BF422" s="539"/>
      <c r="BG422" s="558"/>
      <c r="BH422" s="596"/>
      <c r="BI422" s="549"/>
      <c r="BJ422" s="549"/>
      <c r="BK422" s="549">
        <f t="shared" si="326"/>
        <v>0</v>
      </c>
      <c r="BL422" s="539"/>
      <c r="BM422" s="539"/>
      <c r="BN422" s="558"/>
      <c r="BO422" s="596"/>
      <c r="BP422" s="549"/>
      <c r="BQ422" s="549"/>
      <c r="BR422" s="549">
        <f t="shared" si="327"/>
        <v>0</v>
      </c>
      <c r="BS422" s="539"/>
      <c r="BT422" s="539"/>
      <c r="BU422" s="558"/>
      <c r="BV422" s="596"/>
      <c r="BW422" s="549"/>
      <c r="BX422" s="549"/>
      <c r="BY422" s="549">
        <f t="shared" si="328"/>
        <v>0</v>
      </c>
      <c r="BZ422" s="539"/>
      <c r="CA422" s="539"/>
      <c r="CB422" s="558"/>
      <c r="CC422" s="596"/>
      <c r="CD422" s="549"/>
      <c r="CE422" s="549"/>
      <c r="CF422" s="549">
        <f t="shared" si="329"/>
        <v>0</v>
      </c>
      <c r="CG422" s="539"/>
      <c r="CH422" s="539"/>
      <c r="CI422" s="558"/>
      <c r="CJ422" s="596"/>
      <c r="CK422" s="549"/>
      <c r="CL422" s="549"/>
      <c r="CM422" s="549">
        <f t="shared" si="330"/>
        <v>0</v>
      </c>
      <c r="CN422" s="539"/>
      <c r="CO422" s="539"/>
      <c r="CP422" s="558"/>
      <c r="CQ422" s="596"/>
      <c r="CR422" s="549"/>
      <c r="CS422" s="549"/>
      <c r="CT422" s="549">
        <f t="shared" si="331"/>
        <v>0</v>
      </c>
      <c r="CU422" s="539"/>
      <c r="CV422" s="539"/>
      <c r="CW422" s="558"/>
      <c r="CX422" s="597"/>
      <c r="CY422" s="549"/>
      <c r="CZ422" s="549"/>
      <c r="DA422" s="549">
        <f t="shared" si="332"/>
        <v>0</v>
      </c>
      <c r="DB422" s="539"/>
      <c r="DC422" s="539"/>
      <c r="DD422" s="539"/>
      <c r="DE422" s="549"/>
      <c r="DF422" s="549"/>
      <c r="DG422" s="549"/>
      <c r="DH422" s="549">
        <f t="shared" si="333"/>
        <v>0</v>
      </c>
      <c r="DI422" s="539"/>
      <c r="DJ422" s="539"/>
      <c r="DK422" s="558"/>
      <c r="DL422" s="555">
        <f t="shared" ca="1" si="317"/>
        <v>0</v>
      </c>
      <c r="DM422" s="539">
        <f>DN422*Довідники!$H$2</f>
        <v>0</v>
      </c>
      <c r="DN422" s="549">
        <f t="shared" si="334"/>
        <v>0</v>
      </c>
      <c r="DO422" s="541" t="str">
        <f t="shared" si="335"/>
        <v xml:space="preserve"> </v>
      </c>
      <c r="DP422" s="556" t="str">
        <f>IF(OR(DO422&lt;Довідники!$J$3, DO422&gt;Довідники!$K$3), "!", "")</f>
        <v>!</v>
      </c>
      <c r="DQ422" s="538"/>
      <c r="DR422" s="558" t="str">
        <f t="shared" si="336"/>
        <v/>
      </c>
      <c r="DS422" s="528"/>
      <c r="DT422" s="555"/>
      <c r="DU422" s="539"/>
      <c r="DV422" s="539"/>
      <c r="DW422" s="540"/>
      <c r="DX422" s="538"/>
      <c r="DY422" s="539"/>
      <c r="DZ422" s="540"/>
      <c r="EA422" s="528"/>
      <c r="EB422" s="179"/>
      <c r="EC422" s="452"/>
      <c r="ED422" s="219">
        <f>Довідники!$J$38*IF(AND(A422&lt;&gt;"",OR(U422&gt;0,V422&gt;0,W422&lt;&gt;"",X422&lt;&gt;"",AB422&gt;0,AC422&gt;0,AD422&lt;&gt;"",AE422&lt;&gt;"")),1,0)</f>
        <v>0</v>
      </c>
      <c r="EE422" s="219">
        <f>Довідники!$J$38*IF(AND(A422&lt;&gt;"",OR(AI422&gt;0,AJ422&gt;0,AK422&lt;&gt;"",AL422&lt;&gt;"",AP422&gt;0,AQ422&gt;0,AR422&lt;&gt;"",AS422&lt;&gt;"")),1,0)</f>
        <v>0</v>
      </c>
      <c r="EF422" s="219">
        <f>Довідники!$J$38*IF(AND(A422&lt;&gt;"",OR(AW422&gt;0,AX422&gt;0,AY422&lt;&gt;"",AZ422&lt;&gt;"",BD422&gt;0,BE422&gt;0,BF422&lt;&gt;"",BG422&lt;&gt;"")),1,0)</f>
        <v>0</v>
      </c>
      <c r="EG422" s="219">
        <f>Довідники!$J$38*IF(AND(A422&lt;&gt;"",OR(BK422&gt;0,BL422&gt;0,BM422&lt;&gt;"",BN422&lt;&gt;"",BR422&gt;0,BS422&gt;0,BT422&lt;&gt;"",BU422&lt;&gt;"")),1,0)</f>
        <v>0</v>
      </c>
      <c r="EH422" s="219">
        <f>Довідники!$J$38*IF(AND(A422&lt;&gt;"",OR(BY422&gt;0,BZ422&gt;0,CA422&lt;&gt;"",CB422&lt;&gt;"",CF422&gt;0,CG422&gt;0,CH422&lt;&gt;"",CI422&lt;&gt;"")),1,0)</f>
        <v>0</v>
      </c>
      <c r="EI422" s="219">
        <f>Довідники!$J$38*IF(AND(A422&lt;&gt;"",OR(CM422&gt;0,CN422&gt;0,CO422&lt;&gt;"",CP422&lt;&gt;"",CT422&gt;0,CU422&gt;0,CV422&lt;&gt;"",CW422&lt;&gt;"")),1,0)</f>
        <v>0</v>
      </c>
      <c r="EJ422" s="219">
        <f>Довідники!$J$38*IF(AND(A422&lt;&gt;"",OR(DA422&gt;0,DB422&gt;0,DC422&lt;&gt;"",DD422&lt;&gt;"",DH422&gt;0,DI422&gt;0,DJ422&lt;&gt;"",DK422&lt;&gt;"")),1,0)</f>
        <v>0</v>
      </c>
      <c r="EL422" s="207" t="str">
        <f t="shared" ca="1" si="337"/>
        <v/>
      </c>
      <c r="EM422" s="91" t="str">
        <f t="shared" si="319"/>
        <v/>
      </c>
      <c r="EN422" s="91" t="str" cm="1">
        <f t="array" ref="EN422">IF(OR(SUM(ISTEXT(R422:T422)*1,ISNUMBER(W422:X422)*1)&gt;0,SUM(ISTEXT(Y422:AA422)*1,ISNUMBER(AD422:AE422)*1)&gt;0,SUM(ISTEXT(AF422:AH422)*1,ISNUMBER(AK422:AL422)*1)&gt;0,SUM(ISTEXT(AM422:AO422)*1,ISNUMBER(AR422:AS422)*1)&gt;0,SUM(ISTEXT(AT422:AV422)*1,ISNUMBER(AY422:AZ422)*1)&gt;0,SUM(ISTEXT(BA422:BC422)*1,ISNUMBER(BF422:BG422)*1)&gt;0,SUM(ISTEXT(BH422:BJ422)*1,ISNUMBER(BM422:BN422)*1)&gt;0,SUM(ISTEXT(BO422:BQ422)*1,ISNUMBER(BT422:BU422)*1)&gt;0,SUM(ISTEXT(BV422:BX422)*1,ISNUMBER(CA422:CB422)*1)&gt;0,SUM(ISTEXT(CC422:CE422)*1,ISNUMBER(CH422:CI422)*1)&gt;0,SUM(ISTEXT(CJ422:CL422)*1,ISNUMBER(CO422:CP422)*1)&gt;0,SUM(ISTEXT(CQ422:CS422)*1,ISNUMBER(CV422:CW422)*1)&gt;0),"!","")</f>
        <v/>
      </c>
      <c r="EO422" s="91" t="e">
        <f t="shared" ca="1" si="338"/>
        <v>#NAME?</v>
      </c>
      <c r="EP422" s="74" t="e">
        <f t="shared" ca="1" si="294"/>
        <v>#NAME?</v>
      </c>
    </row>
    <row r="423" spans="1:146" ht="13.5" customHeight="1" x14ac:dyDescent="0.2">
      <c r="A423" s="528" t="str">
        <f>IF(Довідники!$J$38=1,IF(AND(TRIM($B423)&lt;&gt;"",$E423&lt;&gt;"",$EP423=""),MAX($A$420:A422)+1,""),"")</f>
        <v/>
      </c>
      <c r="B423" s="531"/>
      <c r="C423" s="531" t="str">
        <f>IF(ISBLANK(D423)=FALSE,VLOOKUP(D423,Довідники!$B$2:$C$45,2,FALSE),"")</f>
        <v/>
      </c>
      <c r="D423" s="594"/>
      <c r="E423" s="595"/>
      <c r="F423" s="538" t="str">
        <f>_xlfn.CONCAT(IF($X423=Довідники!$E$4,$R$4&amp;",",""),IF($AE423=Довідники!$E$4,$Y$4&amp;",",""),IF($AL423=Довідники!$E$4,$AF$4&amp;",",""),IF($AS423=Довідники!$E$4,$AM$4&amp;",",""),IF($AZ423=Довідники!$E$4,$AT$4&amp;",",""),IF($BG423=Довідники!$E$4,$BA$4&amp;",",""),IF($BN423=Довідники!$E$4,$BH$4&amp;",",""),IF($BU423=Довідники!$E$4,$BO$4&amp;",",""),IF($CB423=Довідники!$E$4,$BV$4&amp;",",""),IF($CI423=Довідники!$E$4,$CC$4&amp;",",""),IF($CP423=Довідники!$E$4,$CJ$4&amp;",",""),IF($CW423=Довідники!$E$4,$CQ$4&amp;",",""),IF($DD423=Довідники!$E$4,$CX$4&amp;",",""),IF($DK423=Довідники!$E$4,$DE$4&amp;",",""))</f>
        <v/>
      </c>
      <c r="G423" s="538" t="str">
        <f>_xlfn.CONCAT(IF($X423=Довідники!$E$3,$R$4&amp;",",""),IF($X423=Довідники!$E$5,$R$4&amp;"*,",""),IF($AE423=Довідники!$E$3,$Y$4&amp;",",""),IF($AE423=Довідники!$E$5,$Y$4&amp;"*,",""),IF($AL423=Довідники!$E$3,$AF$4&amp;",",""),IF($AL423=Довідники!$E$5,$AF$4&amp;"*,",""),IF($AS423=Довідники!$E$3,$AM$4&amp;",",""),IF($AS423=Довідники!$E$5,$AM$4&amp;"*,",""),IF($AZ423=Довідники!$E$3,$AT$4&amp;",",""),IF($AZ423=Довідники!$E$5,$AT$4&amp;"*,",""),IF($BG423=Довідники!$E$3,$BA$4&amp;",",""),IF($BG423=Довідники!$E$5,$BA$4&amp;"*,",""),IF($BN423=Довідники!$E$3,$BH$4&amp;",",""),IF($BN423=Довідники!$E$5,$BH$4&amp;"*,",""),IF($BU423=Довідники!$E$3,$BO$4&amp;",",""),IF($BU423=Довідники!$E$5,$BO$4&amp;"*,",""),IF($CB423=Довідники!$E$3,$BV$4&amp;",",""),IF($CB423=Довідники!$E$5,$BV$4&amp;"*,",""),IF($CI423=Довідники!$E$3,$CC$4&amp;",",""),IF($CI423=Довідники!$E$5,$CC$4&amp;"*,",""),IF($CP423=Довідники!$E$3,$CJ$4&amp;",",""),IF($CP423=Довідники!$E$5,$CJ$4&amp;"*,",""),IF($CW423=Довідники!$E$3,$CQ$4&amp;",",""),IF($CW423=Довідники!$E$5,$CQ$4&amp;"*,",""),IF($DD423=Довідники!$E$3,$CX$4&amp;",",""),IF($DD423=Довідники!$E$5,$CX$4&amp;"*,",""),IF($DK423=Довідники!$E$3,$DE$4&amp;",",""),IF($DK423=Довідники!$E$5,$DE$4&amp;"*,",""))</f>
        <v/>
      </c>
      <c r="H423" s="538" t="str">
        <f>_xlfn.CONCAT(IF($W423=Довідники!$N$4,$R$4&amp;",",""),IF($AD423=Довідники!$N$4,$Y$4&amp;",",""),IF($AK423=Довідники!$N$4,$AF$4&amp;",",""),IF($AR423=Довідники!$N$4,$AM$4&amp;",",""),IF($AY423=Довідники!$N$4,$AT$4&amp;",",""),IF($BF423=Довідники!$N$4,$BA$4&amp;",",""),IF($BM423=Довідники!$N$4,$BH$4&amp;",",""),IF($BT423=Довідники!$N$4,$BO$4&amp;",",""),IF($CA423=Довідники!$N$4,$BV$4&amp;",",""),IF($CH423=Довідники!$N$4,$CC$4&amp;",",""),IF($CO423=Довідники!$N$4,$CJ$4&amp;",",""),IF($CV423=Довідники!$N$4,$CQ$4&amp;",",""),IF($DC423=Довідники!$N$4,$CX$4&amp;",",""),IF($DJ423=Довідники!$N$4,$DE$4&amp;",",""))</f>
        <v/>
      </c>
      <c r="I423" s="538" t="str">
        <f>_xlfn.CONCAT(IF($W423=Довідники!$N$3,$R$4&amp;",",""),IF($AD423=Довідники!$N$3,$Y$4&amp;",",""),IF($AK423=Довідники!$N$3,$AF$4&amp;",",""),IF($AR423=Довідники!$N$3,$AM$4&amp;",",""),IF($AY423=Довідники!$N$3,$AT$4&amp;",",""),IF($BF423=Довідники!$N$3,$BA$4&amp;",",""),IF($BM423=Довідники!$N$3,$BH$4&amp;",",""),IF($BT423=Довідники!$N$3,$BO$4&amp;",",""),IF($CA423=Довідники!$N$3,$BV$4&amp;",",""),IF($CH423=Довідники!$N$3,$CC$4&amp;",",""),IF($CO423=Довідники!$N$3,$CJ$4&amp;",",""),IF($CV423=Довідники!$N$3,$CQ$4&amp;",",""),IF($DC423=Довідники!$N$3,$CX$4&amp;",",""),IF($DJ423=Довідники!$N$3,$DE$4&amp;",",""))</f>
        <v/>
      </c>
      <c r="J423" s="538"/>
      <c r="K423" s="538"/>
      <c r="L423" s="538">
        <f t="shared" ca="1" si="298"/>
        <v>0</v>
      </c>
      <c r="M423" s="539">
        <f t="shared" ca="1" si="299"/>
        <v>0</v>
      </c>
      <c r="N423" s="539">
        <f t="shared" ca="1" si="300"/>
        <v>0</v>
      </c>
      <c r="O423" s="540">
        <f t="shared" ca="1" si="301"/>
        <v>0</v>
      </c>
      <c r="P423" s="541" t="str">
        <f t="shared" si="302"/>
        <v/>
      </c>
      <c r="Q423" s="542" t="str">
        <f>IF(IF(TRIM(P423)="",FALSE,OR($P423&lt;Довідники!$J$8,$P423&gt;Довідники!$K$8)),"!","")</f>
        <v/>
      </c>
      <c r="R423" s="596"/>
      <c r="S423" s="549"/>
      <c r="T423" s="549"/>
      <c r="U423" s="549">
        <f t="shared" si="320"/>
        <v>0</v>
      </c>
      <c r="V423" s="539"/>
      <c r="W423" s="539"/>
      <c r="X423" s="558"/>
      <c r="Y423" s="596"/>
      <c r="Z423" s="549"/>
      <c r="AA423" s="549"/>
      <c r="AB423" s="549">
        <f t="shared" si="321"/>
        <v>0</v>
      </c>
      <c r="AC423" s="539"/>
      <c r="AD423" s="539"/>
      <c r="AE423" s="558"/>
      <c r="AF423" s="596"/>
      <c r="AG423" s="549"/>
      <c r="AH423" s="549"/>
      <c r="AI423" s="549">
        <f t="shared" si="322"/>
        <v>0</v>
      </c>
      <c r="AJ423" s="539"/>
      <c r="AK423" s="539"/>
      <c r="AL423" s="558"/>
      <c r="AM423" s="596"/>
      <c r="AN423" s="549"/>
      <c r="AO423" s="549"/>
      <c r="AP423" s="549">
        <f t="shared" si="323"/>
        <v>0</v>
      </c>
      <c r="AQ423" s="539"/>
      <c r="AR423" s="539"/>
      <c r="AS423" s="558"/>
      <c r="AT423" s="596"/>
      <c r="AU423" s="549"/>
      <c r="AV423" s="549"/>
      <c r="AW423" s="549">
        <f t="shared" si="324"/>
        <v>0</v>
      </c>
      <c r="AX423" s="539"/>
      <c r="AY423" s="539"/>
      <c r="AZ423" s="558"/>
      <c r="BA423" s="596"/>
      <c r="BB423" s="549"/>
      <c r="BC423" s="549"/>
      <c r="BD423" s="549">
        <f t="shared" si="325"/>
        <v>0</v>
      </c>
      <c r="BE423" s="539"/>
      <c r="BF423" s="539"/>
      <c r="BG423" s="558"/>
      <c r="BH423" s="596"/>
      <c r="BI423" s="549"/>
      <c r="BJ423" s="549"/>
      <c r="BK423" s="549">
        <f t="shared" si="326"/>
        <v>0</v>
      </c>
      <c r="BL423" s="539"/>
      <c r="BM423" s="539"/>
      <c r="BN423" s="558"/>
      <c r="BO423" s="596"/>
      <c r="BP423" s="549"/>
      <c r="BQ423" s="549"/>
      <c r="BR423" s="549">
        <f t="shared" si="327"/>
        <v>0</v>
      </c>
      <c r="BS423" s="539"/>
      <c r="BT423" s="539"/>
      <c r="BU423" s="558"/>
      <c r="BV423" s="596"/>
      <c r="BW423" s="549"/>
      <c r="BX423" s="549"/>
      <c r="BY423" s="549">
        <f t="shared" si="328"/>
        <v>0</v>
      </c>
      <c r="BZ423" s="539"/>
      <c r="CA423" s="539"/>
      <c r="CB423" s="558"/>
      <c r="CC423" s="596"/>
      <c r="CD423" s="549"/>
      <c r="CE423" s="549"/>
      <c r="CF423" s="549">
        <f t="shared" si="329"/>
        <v>0</v>
      </c>
      <c r="CG423" s="539"/>
      <c r="CH423" s="539"/>
      <c r="CI423" s="558"/>
      <c r="CJ423" s="596"/>
      <c r="CK423" s="549"/>
      <c r="CL423" s="549"/>
      <c r="CM423" s="549">
        <f t="shared" si="330"/>
        <v>0</v>
      </c>
      <c r="CN423" s="539"/>
      <c r="CO423" s="539"/>
      <c r="CP423" s="558"/>
      <c r="CQ423" s="596"/>
      <c r="CR423" s="549"/>
      <c r="CS423" s="549"/>
      <c r="CT423" s="549">
        <f t="shared" si="331"/>
        <v>0</v>
      </c>
      <c r="CU423" s="539"/>
      <c r="CV423" s="539"/>
      <c r="CW423" s="558"/>
      <c r="CX423" s="597"/>
      <c r="CY423" s="549"/>
      <c r="CZ423" s="549"/>
      <c r="DA423" s="549">
        <f t="shared" si="332"/>
        <v>0</v>
      </c>
      <c r="DB423" s="539"/>
      <c r="DC423" s="539"/>
      <c r="DD423" s="539"/>
      <c r="DE423" s="549"/>
      <c r="DF423" s="549"/>
      <c r="DG423" s="549"/>
      <c r="DH423" s="549">
        <f t="shared" si="333"/>
        <v>0</v>
      </c>
      <c r="DI423" s="539"/>
      <c r="DJ423" s="539"/>
      <c r="DK423" s="558"/>
      <c r="DL423" s="555">
        <f t="shared" ca="1" si="317"/>
        <v>0</v>
      </c>
      <c r="DM423" s="539">
        <f>DN423*Довідники!$H$2</f>
        <v>0</v>
      </c>
      <c r="DN423" s="549">
        <f t="shared" si="334"/>
        <v>0</v>
      </c>
      <c r="DO423" s="541" t="str">
        <f t="shared" si="335"/>
        <v xml:space="preserve"> </v>
      </c>
      <c r="DP423" s="556" t="str">
        <f>IF(OR(DO423&lt;Довідники!$J$3, DO423&gt;Довідники!$K$3), "!", "")</f>
        <v>!</v>
      </c>
      <c r="DQ423" s="538"/>
      <c r="DR423" s="558" t="str">
        <f t="shared" si="336"/>
        <v/>
      </c>
      <c r="DS423" s="528"/>
      <c r="DT423" s="555"/>
      <c r="DU423" s="539"/>
      <c r="DV423" s="539"/>
      <c r="DW423" s="540"/>
      <c r="DX423" s="538"/>
      <c r="DY423" s="539"/>
      <c r="DZ423" s="540"/>
      <c r="EA423" s="528"/>
      <c r="EB423" s="179"/>
      <c r="EC423" s="452"/>
      <c r="ED423" s="219">
        <f>Довідники!$J$38*IF(AND(A423&lt;&gt;"",OR(U423&gt;0,V423&gt;0,W423&lt;&gt;"",X423&lt;&gt;"",AB423&gt;0,AC423&gt;0,AD423&lt;&gt;"",AE423&lt;&gt;"")),1,0)</f>
        <v>0</v>
      </c>
      <c r="EE423" s="219">
        <f>Довідники!$J$38*IF(AND(A423&lt;&gt;"",OR(AI423&gt;0,AJ423&gt;0,AK423&lt;&gt;"",AL423&lt;&gt;"",AP423&gt;0,AQ423&gt;0,AR423&lt;&gt;"",AS423&lt;&gt;"")),1,0)</f>
        <v>0</v>
      </c>
      <c r="EF423" s="219">
        <f>Довідники!$J$38*IF(AND(A423&lt;&gt;"",OR(AW423&gt;0,AX423&gt;0,AY423&lt;&gt;"",AZ423&lt;&gt;"",BD423&gt;0,BE423&gt;0,BF423&lt;&gt;"",BG423&lt;&gt;"")),1,0)</f>
        <v>0</v>
      </c>
      <c r="EG423" s="219">
        <f>Довідники!$J$38*IF(AND(A423&lt;&gt;"",OR(BK423&gt;0,BL423&gt;0,BM423&lt;&gt;"",BN423&lt;&gt;"",BR423&gt;0,BS423&gt;0,BT423&lt;&gt;"",BU423&lt;&gt;"")),1,0)</f>
        <v>0</v>
      </c>
      <c r="EH423" s="219">
        <f>Довідники!$J$38*IF(AND(A423&lt;&gt;"",OR(BY423&gt;0,BZ423&gt;0,CA423&lt;&gt;"",CB423&lt;&gt;"",CF423&gt;0,CG423&gt;0,CH423&lt;&gt;"",CI423&lt;&gt;"")),1,0)</f>
        <v>0</v>
      </c>
      <c r="EI423" s="219">
        <f>Довідники!$J$38*IF(AND(A423&lt;&gt;"",OR(CM423&gt;0,CN423&gt;0,CO423&lt;&gt;"",CP423&lt;&gt;"",CT423&gt;0,CU423&gt;0,CV423&lt;&gt;"",CW423&lt;&gt;"")),1,0)</f>
        <v>0</v>
      </c>
      <c r="EJ423" s="219">
        <f>Довідники!$J$38*IF(AND(A423&lt;&gt;"",OR(DA423&gt;0,DB423&gt;0,DC423&lt;&gt;"",DD423&lt;&gt;"",DH423&gt;0,DI423&gt;0,DJ423&lt;&gt;"",DK423&lt;&gt;"")),1,0)</f>
        <v>0</v>
      </c>
      <c r="EL423" s="207" t="str">
        <f t="shared" ca="1" si="337"/>
        <v/>
      </c>
      <c r="EM423" s="91" t="str">
        <f t="shared" si="319"/>
        <v/>
      </c>
      <c r="EN423" s="91" t="str" cm="1">
        <f t="array" ref="EN423">IF(OR(SUM(ISTEXT(R423:T423)*1,ISNUMBER(W423:X423)*1)&gt;0,SUM(ISTEXT(Y423:AA423)*1,ISNUMBER(AD423:AE423)*1)&gt;0,SUM(ISTEXT(AF423:AH423)*1,ISNUMBER(AK423:AL423)*1)&gt;0,SUM(ISTEXT(AM423:AO423)*1,ISNUMBER(AR423:AS423)*1)&gt;0,SUM(ISTEXT(AT423:AV423)*1,ISNUMBER(AY423:AZ423)*1)&gt;0,SUM(ISTEXT(BA423:BC423)*1,ISNUMBER(BF423:BG423)*1)&gt;0,SUM(ISTEXT(BH423:BJ423)*1,ISNUMBER(BM423:BN423)*1)&gt;0,SUM(ISTEXT(BO423:BQ423)*1,ISNUMBER(BT423:BU423)*1)&gt;0,SUM(ISTEXT(BV423:BX423)*1,ISNUMBER(CA423:CB423)*1)&gt;0,SUM(ISTEXT(CC423:CE423)*1,ISNUMBER(CH423:CI423)*1)&gt;0,SUM(ISTEXT(CJ423:CL423)*1,ISNUMBER(CO423:CP423)*1)&gt;0,SUM(ISTEXT(CQ423:CS423)*1,ISNUMBER(CV423:CW423)*1)&gt;0),"!","")</f>
        <v/>
      </c>
      <c r="EO423" s="91" t="e">
        <f t="shared" ca="1" si="338"/>
        <v>#NAME?</v>
      </c>
      <c r="EP423" s="74" t="e">
        <f t="shared" ca="1" si="294"/>
        <v>#NAME?</v>
      </c>
    </row>
    <row r="424" spans="1:146" ht="13.5" customHeight="1" x14ac:dyDescent="0.2">
      <c r="A424" s="528" t="str">
        <f>IF(Довідники!$J$38=1,IF(AND(TRIM($B424)&lt;&gt;"",$E424&lt;&gt;"",$EP424=""),MAX($A$420:A423)+1,""),"")</f>
        <v/>
      </c>
      <c r="B424" s="531"/>
      <c r="C424" s="531" t="str">
        <f>IF(ISBLANK(D424)=FALSE,VLOOKUP(D424,Довідники!$B$2:$C$45,2,FALSE),"")</f>
        <v/>
      </c>
      <c r="D424" s="594"/>
      <c r="E424" s="595"/>
      <c r="F424" s="538" t="str">
        <f>_xlfn.CONCAT(IF($X424=Довідники!$E$4,$R$4&amp;",",""),IF($AE424=Довідники!$E$4,$Y$4&amp;",",""),IF($AL424=Довідники!$E$4,$AF$4&amp;",",""),IF($AS424=Довідники!$E$4,$AM$4&amp;",",""),IF($AZ424=Довідники!$E$4,$AT$4&amp;",",""),IF($BG424=Довідники!$E$4,$BA$4&amp;",",""),IF($BN424=Довідники!$E$4,$BH$4&amp;",",""),IF($BU424=Довідники!$E$4,$BO$4&amp;",",""),IF($CB424=Довідники!$E$4,$BV$4&amp;",",""),IF($CI424=Довідники!$E$4,$CC$4&amp;",",""),IF($CP424=Довідники!$E$4,$CJ$4&amp;",",""),IF($CW424=Довідники!$E$4,$CQ$4&amp;",",""),IF($DD424=Довідники!$E$4,$CX$4&amp;",",""),IF($DK424=Довідники!$E$4,$DE$4&amp;",",""))</f>
        <v/>
      </c>
      <c r="G424" s="538" t="str">
        <f>_xlfn.CONCAT(IF($X424=Довідники!$E$3,$R$4&amp;",",""),IF($X424=Довідники!$E$5,$R$4&amp;"*,",""),IF($AE424=Довідники!$E$3,$Y$4&amp;",",""),IF($AE424=Довідники!$E$5,$Y$4&amp;"*,",""),IF($AL424=Довідники!$E$3,$AF$4&amp;",",""),IF($AL424=Довідники!$E$5,$AF$4&amp;"*,",""),IF($AS424=Довідники!$E$3,$AM$4&amp;",",""),IF($AS424=Довідники!$E$5,$AM$4&amp;"*,",""),IF($AZ424=Довідники!$E$3,$AT$4&amp;",",""),IF($AZ424=Довідники!$E$5,$AT$4&amp;"*,",""),IF($BG424=Довідники!$E$3,$BA$4&amp;",",""),IF($BG424=Довідники!$E$5,$BA$4&amp;"*,",""),IF($BN424=Довідники!$E$3,$BH$4&amp;",",""),IF($BN424=Довідники!$E$5,$BH$4&amp;"*,",""),IF($BU424=Довідники!$E$3,$BO$4&amp;",",""),IF($BU424=Довідники!$E$5,$BO$4&amp;"*,",""),IF($CB424=Довідники!$E$3,$BV$4&amp;",",""),IF($CB424=Довідники!$E$5,$BV$4&amp;"*,",""),IF($CI424=Довідники!$E$3,$CC$4&amp;",",""),IF($CI424=Довідники!$E$5,$CC$4&amp;"*,",""),IF($CP424=Довідники!$E$3,$CJ$4&amp;",",""),IF($CP424=Довідники!$E$5,$CJ$4&amp;"*,",""),IF($CW424=Довідники!$E$3,$CQ$4&amp;",",""),IF($CW424=Довідники!$E$5,$CQ$4&amp;"*,",""),IF($DD424=Довідники!$E$3,$CX$4&amp;",",""),IF($DD424=Довідники!$E$5,$CX$4&amp;"*,",""),IF($DK424=Довідники!$E$3,$DE$4&amp;",",""),IF($DK424=Довідники!$E$5,$DE$4&amp;"*,",""))</f>
        <v/>
      </c>
      <c r="H424" s="538" t="str">
        <f>_xlfn.CONCAT(IF($W424=Довідники!$N$4,$R$4&amp;",",""),IF($AD424=Довідники!$N$4,$Y$4&amp;",",""),IF($AK424=Довідники!$N$4,$AF$4&amp;",",""),IF($AR424=Довідники!$N$4,$AM$4&amp;",",""),IF($AY424=Довідники!$N$4,$AT$4&amp;",",""),IF($BF424=Довідники!$N$4,$BA$4&amp;",",""),IF($BM424=Довідники!$N$4,$BH$4&amp;",",""),IF($BT424=Довідники!$N$4,$BO$4&amp;",",""),IF($CA424=Довідники!$N$4,$BV$4&amp;",",""),IF($CH424=Довідники!$N$4,$CC$4&amp;",",""),IF($CO424=Довідники!$N$4,$CJ$4&amp;",",""),IF($CV424=Довідники!$N$4,$CQ$4&amp;",",""),IF($DC424=Довідники!$N$4,$CX$4&amp;",",""),IF($DJ424=Довідники!$N$4,$DE$4&amp;",",""))</f>
        <v/>
      </c>
      <c r="I424" s="538" t="str">
        <f>_xlfn.CONCAT(IF($W424=Довідники!$N$3,$R$4&amp;",",""),IF($AD424=Довідники!$N$3,$Y$4&amp;",",""),IF($AK424=Довідники!$N$3,$AF$4&amp;",",""),IF($AR424=Довідники!$N$3,$AM$4&amp;",",""),IF($AY424=Довідники!$N$3,$AT$4&amp;",",""),IF($BF424=Довідники!$N$3,$BA$4&amp;",",""),IF($BM424=Довідники!$N$3,$BH$4&amp;",",""),IF($BT424=Довідники!$N$3,$BO$4&amp;",",""),IF($CA424=Довідники!$N$3,$BV$4&amp;",",""),IF($CH424=Довідники!$N$3,$CC$4&amp;",",""),IF($CO424=Довідники!$N$3,$CJ$4&amp;",",""),IF($CV424=Довідники!$N$3,$CQ$4&amp;",",""),IF($DC424=Довідники!$N$3,$CX$4&amp;",",""),IF($DJ424=Довідники!$N$3,$DE$4&amp;",",""))</f>
        <v/>
      </c>
      <c r="J424" s="538"/>
      <c r="K424" s="538"/>
      <c r="L424" s="538">
        <f t="shared" ca="1" si="298"/>
        <v>0</v>
      </c>
      <c r="M424" s="539">
        <f t="shared" ca="1" si="299"/>
        <v>0</v>
      </c>
      <c r="N424" s="539">
        <f t="shared" ca="1" si="300"/>
        <v>0</v>
      </c>
      <c r="O424" s="540">
        <f t="shared" ca="1" si="301"/>
        <v>0</v>
      </c>
      <c r="P424" s="541" t="str">
        <f t="shared" si="302"/>
        <v/>
      </c>
      <c r="Q424" s="542" t="str">
        <f>IF(IF(TRIM(P424)="",FALSE,OR($P424&lt;Довідники!$J$8,$P424&gt;Довідники!$K$8)),"!","")</f>
        <v/>
      </c>
      <c r="R424" s="596"/>
      <c r="S424" s="549"/>
      <c r="T424" s="549"/>
      <c r="U424" s="549">
        <f t="shared" si="320"/>
        <v>0</v>
      </c>
      <c r="V424" s="539"/>
      <c r="W424" s="539"/>
      <c r="X424" s="558"/>
      <c r="Y424" s="596"/>
      <c r="Z424" s="549"/>
      <c r="AA424" s="549"/>
      <c r="AB424" s="549">
        <f t="shared" si="321"/>
        <v>0</v>
      </c>
      <c r="AC424" s="539"/>
      <c r="AD424" s="539"/>
      <c r="AE424" s="558"/>
      <c r="AF424" s="596"/>
      <c r="AG424" s="549"/>
      <c r="AH424" s="549"/>
      <c r="AI424" s="549">
        <f t="shared" si="322"/>
        <v>0</v>
      </c>
      <c r="AJ424" s="539"/>
      <c r="AK424" s="539"/>
      <c r="AL424" s="558"/>
      <c r="AM424" s="596"/>
      <c r="AN424" s="549"/>
      <c r="AO424" s="549"/>
      <c r="AP424" s="549">
        <f t="shared" si="323"/>
        <v>0</v>
      </c>
      <c r="AQ424" s="539"/>
      <c r="AR424" s="539"/>
      <c r="AS424" s="558"/>
      <c r="AT424" s="596"/>
      <c r="AU424" s="549"/>
      <c r="AV424" s="549"/>
      <c r="AW424" s="549">
        <f t="shared" si="324"/>
        <v>0</v>
      </c>
      <c r="AX424" s="539"/>
      <c r="AY424" s="539"/>
      <c r="AZ424" s="558"/>
      <c r="BA424" s="596"/>
      <c r="BB424" s="549"/>
      <c r="BC424" s="549"/>
      <c r="BD424" s="549">
        <f t="shared" si="325"/>
        <v>0</v>
      </c>
      <c r="BE424" s="539"/>
      <c r="BF424" s="539"/>
      <c r="BG424" s="558"/>
      <c r="BH424" s="596"/>
      <c r="BI424" s="549"/>
      <c r="BJ424" s="549"/>
      <c r="BK424" s="549">
        <f t="shared" si="326"/>
        <v>0</v>
      </c>
      <c r="BL424" s="539"/>
      <c r="BM424" s="539"/>
      <c r="BN424" s="558"/>
      <c r="BO424" s="596"/>
      <c r="BP424" s="549"/>
      <c r="BQ424" s="549"/>
      <c r="BR424" s="549">
        <f t="shared" si="327"/>
        <v>0</v>
      </c>
      <c r="BS424" s="539"/>
      <c r="BT424" s="539"/>
      <c r="BU424" s="558"/>
      <c r="BV424" s="596"/>
      <c r="BW424" s="549"/>
      <c r="BX424" s="549"/>
      <c r="BY424" s="549">
        <f t="shared" si="328"/>
        <v>0</v>
      </c>
      <c r="BZ424" s="539"/>
      <c r="CA424" s="539"/>
      <c r="CB424" s="558"/>
      <c r="CC424" s="596"/>
      <c r="CD424" s="549"/>
      <c r="CE424" s="549"/>
      <c r="CF424" s="549">
        <f t="shared" si="329"/>
        <v>0</v>
      </c>
      <c r="CG424" s="539"/>
      <c r="CH424" s="539"/>
      <c r="CI424" s="558"/>
      <c r="CJ424" s="596"/>
      <c r="CK424" s="549"/>
      <c r="CL424" s="549"/>
      <c r="CM424" s="549">
        <f t="shared" si="330"/>
        <v>0</v>
      </c>
      <c r="CN424" s="539"/>
      <c r="CO424" s="539"/>
      <c r="CP424" s="558"/>
      <c r="CQ424" s="596"/>
      <c r="CR424" s="549"/>
      <c r="CS424" s="549"/>
      <c r="CT424" s="549">
        <f t="shared" si="331"/>
        <v>0</v>
      </c>
      <c r="CU424" s="539"/>
      <c r="CV424" s="539"/>
      <c r="CW424" s="558"/>
      <c r="CX424" s="597"/>
      <c r="CY424" s="549"/>
      <c r="CZ424" s="549"/>
      <c r="DA424" s="549">
        <f t="shared" si="332"/>
        <v>0</v>
      </c>
      <c r="DB424" s="539"/>
      <c r="DC424" s="539"/>
      <c r="DD424" s="539"/>
      <c r="DE424" s="549"/>
      <c r="DF424" s="549"/>
      <c r="DG424" s="549"/>
      <c r="DH424" s="549">
        <f t="shared" si="333"/>
        <v>0</v>
      </c>
      <c r="DI424" s="539"/>
      <c r="DJ424" s="539"/>
      <c r="DK424" s="558"/>
      <c r="DL424" s="555">
        <f t="shared" ca="1" si="317"/>
        <v>0</v>
      </c>
      <c r="DM424" s="539">
        <f>DN424*Довідники!$H$2</f>
        <v>0</v>
      </c>
      <c r="DN424" s="549">
        <f t="shared" si="334"/>
        <v>0</v>
      </c>
      <c r="DO424" s="541" t="str">
        <f t="shared" si="335"/>
        <v xml:space="preserve"> </v>
      </c>
      <c r="DP424" s="556" t="str">
        <f>IF(OR(DO424&lt;Довідники!$J$3, DO424&gt;Довідники!$K$3), "!", "")</f>
        <v>!</v>
      </c>
      <c r="DQ424" s="538"/>
      <c r="DR424" s="558" t="str">
        <f t="shared" si="336"/>
        <v/>
      </c>
      <c r="DS424" s="528"/>
      <c r="DT424" s="555"/>
      <c r="DU424" s="539"/>
      <c r="DV424" s="539"/>
      <c r="DW424" s="540"/>
      <c r="DX424" s="538"/>
      <c r="DY424" s="539"/>
      <c r="DZ424" s="540"/>
      <c r="EA424" s="528"/>
      <c r="EB424" s="179"/>
      <c r="EC424" s="452"/>
      <c r="ED424" s="219">
        <f>Довідники!$J$38*IF(AND(A424&lt;&gt;"",OR(U424&gt;0,V424&gt;0,W424&lt;&gt;"",X424&lt;&gt;"",AB424&gt;0,AC424&gt;0,AD424&lt;&gt;"",AE424&lt;&gt;"")),1,0)</f>
        <v>0</v>
      </c>
      <c r="EE424" s="219">
        <f>Довідники!$J$38*IF(AND(A424&lt;&gt;"",OR(AI424&gt;0,AJ424&gt;0,AK424&lt;&gt;"",AL424&lt;&gt;"",AP424&gt;0,AQ424&gt;0,AR424&lt;&gt;"",AS424&lt;&gt;"")),1,0)</f>
        <v>0</v>
      </c>
      <c r="EF424" s="219">
        <f>Довідники!$J$38*IF(AND(A424&lt;&gt;"",OR(AW424&gt;0,AX424&gt;0,AY424&lt;&gt;"",AZ424&lt;&gt;"",BD424&gt;0,BE424&gt;0,BF424&lt;&gt;"",BG424&lt;&gt;"")),1,0)</f>
        <v>0</v>
      </c>
      <c r="EG424" s="219">
        <f>Довідники!$J$38*IF(AND(A424&lt;&gt;"",OR(BK424&gt;0,BL424&gt;0,BM424&lt;&gt;"",BN424&lt;&gt;"",BR424&gt;0,BS424&gt;0,BT424&lt;&gt;"",BU424&lt;&gt;"")),1,0)</f>
        <v>0</v>
      </c>
      <c r="EH424" s="219">
        <f>Довідники!$J$38*IF(AND(A424&lt;&gt;"",OR(BY424&gt;0,BZ424&gt;0,CA424&lt;&gt;"",CB424&lt;&gt;"",CF424&gt;0,CG424&gt;0,CH424&lt;&gt;"",CI424&lt;&gt;"")),1,0)</f>
        <v>0</v>
      </c>
      <c r="EI424" s="219">
        <f>Довідники!$J$38*IF(AND(A424&lt;&gt;"",OR(CM424&gt;0,CN424&gt;0,CO424&lt;&gt;"",CP424&lt;&gt;"",CT424&gt;0,CU424&gt;0,CV424&lt;&gt;"",CW424&lt;&gt;"")),1,0)</f>
        <v>0</v>
      </c>
      <c r="EJ424" s="219">
        <f>Довідники!$J$38*IF(AND(A424&lt;&gt;"",OR(DA424&gt;0,DB424&gt;0,DC424&lt;&gt;"",DD424&lt;&gt;"",DH424&gt;0,DI424&gt;0,DJ424&lt;&gt;"",DK424&lt;&gt;"")),1,0)</f>
        <v>0</v>
      </c>
      <c r="EL424" s="207" t="str">
        <f t="shared" ca="1" si="337"/>
        <v/>
      </c>
      <c r="EM424" s="91" t="str">
        <f t="shared" si="319"/>
        <v/>
      </c>
      <c r="EN424" s="91" t="str" cm="1">
        <f t="array" ref="EN424">IF(OR(SUM(ISTEXT(R424:T424)*1,ISNUMBER(W424:X424)*1)&gt;0,SUM(ISTEXT(Y424:AA424)*1,ISNUMBER(AD424:AE424)*1)&gt;0,SUM(ISTEXT(AF424:AH424)*1,ISNUMBER(AK424:AL424)*1)&gt;0,SUM(ISTEXT(AM424:AO424)*1,ISNUMBER(AR424:AS424)*1)&gt;0,SUM(ISTEXT(AT424:AV424)*1,ISNUMBER(AY424:AZ424)*1)&gt;0,SUM(ISTEXT(BA424:BC424)*1,ISNUMBER(BF424:BG424)*1)&gt;0,SUM(ISTEXT(BH424:BJ424)*1,ISNUMBER(BM424:BN424)*1)&gt;0,SUM(ISTEXT(BO424:BQ424)*1,ISNUMBER(BT424:BU424)*1)&gt;0,SUM(ISTEXT(BV424:BX424)*1,ISNUMBER(CA424:CB424)*1)&gt;0,SUM(ISTEXT(CC424:CE424)*1,ISNUMBER(CH424:CI424)*1)&gt;0,SUM(ISTEXT(CJ424:CL424)*1,ISNUMBER(CO424:CP424)*1)&gt;0,SUM(ISTEXT(CQ424:CS424)*1,ISNUMBER(CV424:CW424)*1)&gt;0),"!","")</f>
        <v/>
      </c>
      <c r="EO424" s="91" t="e">
        <f t="shared" ca="1" si="338"/>
        <v>#NAME?</v>
      </c>
      <c r="EP424" s="74" t="e">
        <f t="shared" ca="1" si="294"/>
        <v>#NAME?</v>
      </c>
    </row>
    <row r="425" spans="1:146" ht="13.5" customHeight="1" x14ac:dyDescent="0.2">
      <c r="A425" s="528" t="str">
        <f>IF(Довідники!$J$38=1,IF(AND(TRIM($B425)&lt;&gt;"",$E425&lt;&gt;"",$EP425=""),MAX($A$420:A424)+1,""),"")</f>
        <v/>
      </c>
      <c r="B425" s="531"/>
      <c r="C425" s="531" t="str">
        <f>IF(ISBLANK(D425)=FALSE,VLOOKUP(D425,Довідники!$B$2:$C$45,2,FALSE),"")</f>
        <v/>
      </c>
      <c r="D425" s="594"/>
      <c r="E425" s="595"/>
      <c r="F425" s="538" t="str">
        <f>_xlfn.CONCAT(IF($X425=Довідники!$E$4,$R$4&amp;",",""),IF($AE425=Довідники!$E$4,$Y$4&amp;",",""),IF($AL425=Довідники!$E$4,$AF$4&amp;",",""),IF($AS425=Довідники!$E$4,$AM$4&amp;",",""),IF($AZ425=Довідники!$E$4,$AT$4&amp;",",""),IF($BG425=Довідники!$E$4,$BA$4&amp;",",""),IF($BN425=Довідники!$E$4,$BH$4&amp;",",""),IF($BU425=Довідники!$E$4,$BO$4&amp;",",""),IF($CB425=Довідники!$E$4,$BV$4&amp;",",""),IF($CI425=Довідники!$E$4,$CC$4&amp;",",""),IF($CP425=Довідники!$E$4,$CJ$4&amp;",",""),IF($CW425=Довідники!$E$4,$CQ$4&amp;",",""),IF($DD425=Довідники!$E$4,$CX$4&amp;",",""),IF($DK425=Довідники!$E$4,$DE$4&amp;",",""))</f>
        <v/>
      </c>
      <c r="G425" s="538" t="str">
        <f>_xlfn.CONCAT(IF($X425=Довідники!$E$3,$R$4&amp;",",""),IF($X425=Довідники!$E$5,$R$4&amp;"*,",""),IF($AE425=Довідники!$E$3,$Y$4&amp;",",""),IF($AE425=Довідники!$E$5,$Y$4&amp;"*,",""),IF($AL425=Довідники!$E$3,$AF$4&amp;",",""),IF($AL425=Довідники!$E$5,$AF$4&amp;"*,",""),IF($AS425=Довідники!$E$3,$AM$4&amp;",",""),IF($AS425=Довідники!$E$5,$AM$4&amp;"*,",""),IF($AZ425=Довідники!$E$3,$AT$4&amp;",",""),IF($AZ425=Довідники!$E$5,$AT$4&amp;"*,",""),IF($BG425=Довідники!$E$3,$BA$4&amp;",",""),IF($BG425=Довідники!$E$5,$BA$4&amp;"*,",""),IF($BN425=Довідники!$E$3,$BH$4&amp;",",""),IF($BN425=Довідники!$E$5,$BH$4&amp;"*,",""),IF($BU425=Довідники!$E$3,$BO$4&amp;",",""),IF($BU425=Довідники!$E$5,$BO$4&amp;"*,",""),IF($CB425=Довідники!$E$3,$BV$4&amp;",",""),IF($CB425=Довідники!$E$5,$BV$4&amp;"*,",""),IF($CI425=Довідники!$E$3,$CC$4&amp;",",""),IF($CI425=Довідники!$E$5,$CC$4&amp;"*,",""),IF($CP425=Довідники!$E$3,$CJ$4&amp;",",""),IF($CP425=Довідники!$E$5,$CJ$4&amp;"*,",""),IF($CW425=Довідники!$E$3,$CQ$4&amp;",",""),IF($CW425=Довідники!$E$5,$CQ$4&amp;"*,",""),IF($DD425=Довідники!$E$3,$CX$4&amp;",",""),IF($DD425=Довідники!$E$5,$CX$4&amp;"*,",""),IF($DK425=Довідники!$E$3,$DE$4&amp;",",""),IF($DK425=Довідники!$E$5,$DE$4&amp;"*,",""))</f>
        <v/>
      </c>
      <c r="H425" s="538" t="str">
        <f>_xlfn.CONCAT(IF($W425=Довідники!$N$4,$R$4&amp;",",""),IF($AD425=Довідники!$N$4,$Y$4&amp;",",""),IF($AK425=Довідники!$N$4,$AF$4&amp;",",""),IF($AR425=Довідники!$N$4,$AM$4&amp;",",""),IF($AY425=Довідники!$N$4,$AT$4&amp;",",""),IF($BF425=Довідники!$N$4,$BA$4&amp;",",""),IF($BM425=Довідники!$N$4,$BH$4&amp;",",""),IF($BT425=Довідники!$N$4,$BO$4&amp;",",""),IF($CA425=Довідники!$N$4,$BV$4&amp;",",""),IF($CH425=Довідники!$N$4,$CC$4&amp;",",""),IF($CO425=Довідники!$N$4,$CJ$4&amp;",",""),IF($CV425=Довідники!$N$4,$CQ$4&amp;",",""),IF($DC425=Довідники!$N$4,$CX$4&amp;",",""),IF($DJ425=Довідники!$N$4,$DE$4&amp;",",""))</f>
        <v/>
      </c>
      <c r="I425" s="538" t="str">
        <f>_xlfn.CONCAT(IF($W425=Довідники!$N$3,$R$4&amp;",",""),IF($AD425=Довідники!$N$3,$Y$4&amp;",",""),IF($AK425=Довідники!$N$3,$AF$4&amp;",",""),IF($AR425=Довідники!$N$3,$AM$4&amp;",",""),IF($AY425=Довідники!$N$3,$AT$4&amp;",",""),IF($BF425=Довідники!$N$3,$BA$4&amp;",",""),IF($BM425=Довідники!$N$3,$BH$4&amp;",",""),IF($BT425=Довідники!$N$3,$BO$4&amp;",",""),IF($CA425=Довідники!$N$3,$BV$4&amp;",",""),IF($CH425=Довідники!$N$3,$CC$4&amp;",",""),IF($CO425=Довідники!$N$3,$CJ$4&amp;",",""),IF($CV425=Довідники!$N$3,$CQ$4&amp;",",""),IF($DC425=Довідники!$N$3,$CX$4&amp;",",""),IF($DJ425=Довідники!$N$3,$DE$4&amp;",",""))</f>
        <v/>
      </c>
      <c r="J425" s="538"/>
      <c r="K425" s="538"/>
      <c r="L425" s="538">
        <f t="shared" ca="1" si="298"/>
        <v>0</v>
      </c>
      <c r="M425" s="539">
        <f t="shared" ca="1" si="299"/>
        <v>0</v>
      </c>
      <c r="N425" s="539">
        <f t="shared" ca="1" si="300"/>
        <v>0</v>
      </c>
      <c r="O425" s="540">
        <f t="shared" ca="1" si="301"/>
        <v>0</v>
      </c>
      <c r="P425" s="541" t="str">
        <f t="shared" si="302"/>
        <v/>
      </c>
      <c r="Q425" s="542" t="str">
        <f>IF(IF(TRIM(P425)="",FALSE,OR($P425&lt;Довідники!$J$8,$P425&gt;Довідники!$K$8)),"!","")</f>
        <v/>
      </c>
      <c r="R425" s="596"/>
      <c r="S425" s="549"/>
      <c r="T425" s="549"/>
      <c r="U425" s="549">
        <f t="shared" si="320"/>
        <v>0</v>
      </c>
      <c r="V425" s="539"/>
      <c r="W425" s="539"/>
      <c r="X425" s="558"/>
      <c r="Y425" s="596"/>
      <c r="Z425" s="549"/>
      <c r="AA425" s="549"/>
      <c r="AB425" s="549">
        <f t="shared" si="321"/>
        <v>0</v>
      </c>
      <c r="AC425" s="539"/>
      <c r="AD425" s="539"/>
      <c r="AE425" s="558"/>
      <c r="AF425" s="596"/>
      <c r="AG425" s="549"/>
      <c r="AH425" s="549"/>
      <c r="AI425" s="549">
        <f t="shared" si="322"/>
        <v>0</v>
      </c>
      <c r="AJ425" s="539"/>
      <c r="AK425" s="539"/>
      <c r="AL425" s="558"/>
      <c r="AM425" s="596"/>
      <c r="AN425" s="549"/>
      <c r="AO425" s="549"/>
      <c r="AP425" s="549">
        <f t="shared" si="323"/>
        <v>0</v>
      </c>
      <c r="AQ425" s="539"/>
      <c r="AR425" s="539"/>
      <c r="AS425" s="558"/>
      <c r="AT425" s="596"/>
      <c r="AU425" s="549"/>
      <c r="AV425" s="549"/>
      <c r="AW425" s="549">
        <f t="shared" si="324"/>
        <v>0</v>
      </c>
      <c r="AX425" s="539"/>
      <c r="AY425" s="539"/>
      <c r="AZ425" s="558"/>
      <c r="BA425" s="596"/>
      <c r="BB425" s="549"/>
      <c r="BC425" s="549"/>
      <c r="BD425" s="549">
        <f t="shared" si="325"/>
        <v>0</v>
      </c>
      <c r="BE425" s="539"/>
      <c r="BF425" s="539"/>
      <c r="BG425" s="558"/>
      <c r="BH425" s="596"/>
      <c r="BI425" s="549"/>
      <c r="BJ425" s="549"/>
      <c r="BK425" s="549">
        <f t="shared" si="326"/>
        <v>0</v>
      </c>
      <c r="BL425" s="539"/>
      <c r="BM425" s="539"/>
      <c r="BN425" s="558"/>
      <c r="BO425" s="596"/>
      <c r="BP425" s="549"/>
      <c r="BQ425" s="549"/>
      <c r="BR425" s="549">
        <f t="shared" si="327"/>
        <v>0</v>
      </c>
      <c r="BS425" s="539"/>
      <c r="BT425" s="539"/>
      <c r="BU425" s="558"/>
      <c r="BV425" s="596"/>
      <c r="BW425" s="549"/>
      <c r="BX425" s="549"/>
      <c r="BY425" s="549">
        <f t="shared" si="328"/>
        <v>0</v>
      </c>
      <c r="BZ425" s="539"/>
      <c r="CA425" s="539"/>
      <c r="CB425" s="558"/>
      <c r="CC425" s="596"/>
      <c r="CD425" s="549"/>
      <c r="CE425" s="549"/>
      <c r="CF425" s="549">
        <f t="shared" si="329"/>
        <v>0</v>
      </c>
      <c r="CG425" s="539"/>
      <c r="CH425" s="539"/>
      <c r="CI425" s="558"/>
      <c r="CJ425" s="596"/>
      <c r="CK425" s="549"/>
      <c r="CL425" s="549"/>
      <c r="CM425" s="549">
        <f t="shared" si="330"/>
        <v>0</v>
      </c>
      <c r="CN425" s="539"/>
      <c r="CO425" s="539"/>
      <c r="CP425" s="558"/>
      <c r="CQ425" s="596"/>
      <c r="CR425" s="549"/>
      <c r="CS425" s="549"/>
      <c r="CT425" s="549">
        <f t="shared" si="331"/>
        <v>0</v>
      </c>
      <c r="CU425" s="539"/>
      <c r="CV425" s="539"/>
      <c r="CW425" s="558"/>
      <c r="CX425" s="597"/>
      <c r="CY425" s="549"/>
      <c r="CZ425" s="549"/>
      <c r="DA425" s="549">
        <f t="shared" si="332"/>
        <v>0</v>
      </c>
      <c r="DB425" s="539"/>
      <c r="DC425" s="539"/>
      <c r="DD425" s="539"/>
      <c r="DE425" s="549"/>
      <c r="DF425" s="549"/>
      <c r="DG425" s="549"/>
      <c r="DH425" s="549">
        <f t="shared" si="333"/>
        <v>0</v>
      </c>
      <c r="DI425" s="539"/>
      <c r="DJ425" s="539"/>
      <c r="DK425" s="558"/>
      <c r="DL425" s="555">
        <f t="shared" ca="1" si="317"/>
        <v>0</v>
      </c>
      <c r="DM425" s="539">
        <f>DN425*Довідники!$H$2</f>
        <v>0</v>
      </c>
      <c r="DN425" s="549">
        <f t="shared" si="334"/>
        <v>0</v>
      </c>
      <c r="DO425" s="541" t="str">
        <f t="shared" si="335"/>
        <v xml:space="preserve"> </v>
      </c>
      <c r="DP425" s="556" t="str">
        <f>IF(OR(DO425&lt;Довідники!$J$3, DO425&gt;Довідники!$K$3), "!", "")</f>
        <v>!</v>
      </c>
      <c r="DQ425" s="538"/>
      <c r="DR425" s="558" t="str">
        <f t="shared" si="336"/>
        <v/>
      </c>
      <c r="DS425" s="528"/>
      <c r="DT425" s="555"/>
      <c r="DU425" s="539"/>
      <c r="DV425" s="539"/>
      <c r="DW425" s="540"/>
      <c r="DX425" s="538"/>
      <c r="DY425" s="539"/>
      <c r="DZ425" s="540"/>
      <c r="EA425" s="528"/>
      <c r="EB425" s="179"/>
      <c r="EC425" s="452"/>
      <c r="ED425" s="219">
        <f>Довідники!$J$38*IF(AND(A425&lt;&gt;"",OR(U425&gt;0,V425&gt;0,W425&lt;&gt;"",X425&lt;&gt;"",AB425&gt;0,AC425&gt;0,AD425&lt;&gt;"",AE425&lt;&gt;"")),1,0)</f>
        <v>0</v>
      </c>
      <c r="EE425" s="219">
        <f>Довідники!$J$38*IF(AND(A425&lt;&gt;"",OR(AI425&gt;0,AJ425&gt;0,AK425&lt;&gt;"",AL425&lt;&gt;"",AP425&gt;0,AQ425&gt;0,AR425&lt;&gt;"",AS425&lt;&gt;"")),1,0)</f>
        <v>0</v>
      </c>
      <c r="EF425" s="219">
        <f>Довідники!$J$38*IF(AND(A425&lt;&gt;"",OR(AW425&gt;0,AX425&gt;0,AY425&lt;&gt;"",AZ425&lt;&gt;"",BD425&gt;0,BE425&gt;0,BF425&lt;&gt;"",BG425&lt;&gt;"")),1,0)</f>
        <v>0</v>
      </c>
      <c r="EG425" s="219">
        <f>Довідники!$J$38*IF(AND(A425&lt;&gt;"",OR(BK425&gt;0,BL425&gt;0,BM425&lt;&gt;"",BN425&lt;&gt;"",BR425&gt;0,BS425&gt;0,BT425&lt;&gt;"",BU425&lt;&gt;"")),1,0)</f>
        <v>0</v>
      </c>
      <c r="EH425" s="219">
        <f>Довідники!$J$38*IF(AND(A425&lt;&gt;"",OR(BY425&gt;0,BZ425&gt;0,CA425&lt;&gt;"",CB425&lt;&gt;"",CF425&gt;0,CG425&gt;0,CH425&lt;&gt;"",CI425&lt;&gt;"")),1,0)</f>
        <v>0</v>
      </c>
      <c r="EI425" s="219">
        <f>Довідники!$J$38*IF(AND(A425&lt;&gt;"",OR(CM425&gt;0,CN425&gt;0,CO425&lt;&gt;"",CP425&lt;&gt;"",CT425&gt;0,CU425&gt;0,CV425&lt;&gt;"",CW425&lt;&gt;"")),1,0)</f>
        <v>0</v>
      </c>
      <c r="EJ425" s="219">
        <f>Довідники!$J$38*IF(AND(A425&lt;&gt;"",OR(DA425&gt;0,DB425&gt;0,DC425&lt;&gt;"",DD425&lt;&gt;"",DH425&gt;0,DI425&gt;0,DJ425&lt;&gt;"",DK425&lt;&gt;"")),1,0)</f>
        <v>0</v>
      </c>
      <c r="EL425" s="207" t="str">
        <f t="shared" ca="1" si="337"/>
        <v/>
      </c>
      <c r="EM425" s="91" t="str">
        <f t="shared" si="319"/>
        <v/>
      </c>
      <c r="EN425" s="91" t="str" cm="1">
        <f t="array" ref="EN425">IF(OR(SUM(ISTEXT(R425:T425)*1,ISNUMBER(W425:X425)*1)&gt;0,SUM(ISTEXT(Y425:AA425)*1,ISNUMBER(AD425:AE425)*1)&gt;0,SUM(ISTEXT(AF425:AH425)*1,ISNUMBER(AK425:AL425)*1)&gt;0,SUM(ISTEXT(AM425:AO425)*1,ISNUMBER(AR425:AS425)*1)&gt;0,SUM(ISTEXT(AT425:AV425)*1,ISNUMBER(AY425:AZ425)*1)&gt;0,SUM(ISTEXT(BA425:BC425)*1,ISNUMBER(BF425:BG425)*1)&gt;0,SUM(ISTEXT(BH425:BJ425)*1,ISNUMBER(BM425:BN425)*1)&gt;0,SUM(ISTEXT(BO425:BQ425)*1,ISNUMBER(BT425:BU425)*1)&gt;0,SUM(ISTEXT(BV425:BX425)*1,ISNUMBER(CA425:CB425)*1)&gt;0,SUM(ISTEXT(CC425:CE425)*1,ISNUMBER(CH425:CI425)*1)&gt;0,SUM(ISTEXT(CJ425:CL425)*1,ISNUMBER(CO425:CP425)*1)&gt;0,SUM(ISTEXT(CQ425:CS425)*1,ISNUMBER(CV425:CW425)*1)&gt;0),"!","")</f>
        <v/>
      </c>
      <c r="EO425" s="91" t="e">
        <f t="shared" ca="1" si="338"/>
        <v>#NAME?</v>
      </c>
      <c r="EP425" s="74" t="e">
        <f t="shared" ca="1" si="294"/>
        <v>#NAME?</v>
      </c>
    </row>
    <row r="426" spans="1:146" ht="13.5" customHeight="1" x14ac:dyDescent="0.2">
      <c r="A426" s="528" t="str">
        <f>IF(Довідники!$J$38=1,IF(AND(TRIM($B426)&lt;&gt;"",$E426&lt;&gt;"",$EP426=""),MAX($A$420:A425)+1,""),"")</f>
        <v/>
      </c>
      <c r="B426" s="531"/>
      <c r="C426" s="531" t="str">
        <f>IF(ISBLANK(D426)=FALSE,VLOOKUP(D426,Довідники!$B$2:$C$45,2,FALSE),"")</f>
        <v/>
      </c>
      <c r="D426" s="594"/>
      <c r="E426" s="595"/>
      <c r="F426" s="538" t="str">
        <f>_xlfn.CONCAT(IF($X426=Довідники!$E$4,$R$4&amp;",",""),IF($AE426=Довідники!$E$4,$Y$4&amp;",",""),IF($AL426=Довідники!$E$4,$AF$4&amp;",",""),IF($AS426=Довідники!$E$4,$AM$4&amp;",",""),IF($AZ426=Довідники!$E$4,$AT$4&amp;",",""),IF($BG426=Довідники!$E$4,$BA$4&amp;",",""),IF($BN426=Довідники!$E$4,$BH$4&amp;",",""),IF($BU426=Довідники!$E$4,$BO$4&amp;",",""),IF($CB426=Довідники!$E$4,$BV$4&amp;",",""),IF($CI426=Довідники!$E$4,$CC$4&amp;",",""),IF($CP426=Довідники!$E$4,$CJ$4&amp;",",""),IF($CW426=Довідники!$E$4,$CQ$4&amp;",",""),IF($DD426=Довідники!$E$4,$CX$4&amp;",",""),IF($DK426=Довідники!$E$4,$DE$4&amp;",",""))</f>
        <v/>
      </c>
      <c r="G426" s="538" t="str">
        <f>_xlfn.CONCAT(IF($X426=Довідники!$E$3,$R$4&amp;",",""),IF($X426=Довідники!$E$5,$R$4&amp;"*,",""),IF($AE426=Довідники!$E$3,$Y$4&amp;",",""),IF($AE426=Довідники!$E$5,$Y$4&amp;"*,",""),IF($AL426=Довідники!$E$3,$AF$4&amp;",",""),IF($AL426=Довідники!$E$5,$AF$4&amp;"*,",""),IF($AS426=Довідники!$E$3,$AM$4&amp;",",""),IF($AS426=Довідники!$E$5,$AM$4&amp;"*,",""),IF($AZ426=Довідники!$E$3,$AT$4&amp;",",""),IF($AZ426=Довідники!$E$5,$AT$4&amp;"*,",""),IF($BG426=Довідники!$E$3,$BA$4&amp;",",""),IF($BG426=Довідники!$E$5,$BA$4&amp;"*,",""),IF($BN426=Довідники!$E$3,$BH$4&amp;",",""),IF($BN426=Довідники!$E$5,$BH$4&amp;"*,",""),IF($BU426=Довідники!$E$3,$BO$4&amp;",",""),IF($BU426=Довідники!$E$5,$BO$4&amp;"*,",""),IF($CB426=Довідники!$E$3,$BV$4&amp;",",""),IF($CB426=Довідники!$E$5,$BV$4&amp;"*,",""),IF($CI426=Довідники!$E$3,$CC$4&amp;",",""),IF($CI426=Довідники!$E$5,$CC$4&amp;"*,",""),IF($CP426=Довідники!$E$3,$CJ$4&amp;",",""),IF($CP426=Довідники!$E$5,$CJ$4&amp;"*,",""),IF($CW426=Довідники!$E$3,$CQ$4&amp;",",""),IF($CW426=Довідники!$E$5,$CQ$4&amp;"*,",""),IF($DD426=Довідники!$E$3,$CX$4&amp;",",""),IF($DD426=Довідники!$E$5,$CX$4&amp;"*,",""),IF($DK426=Довідники!$E$3,$DE$4&amp;",",""),IF($DK426=Довідники!$E$5,$DE$4&amp;"*,",""))</f>
        <v/>
      </c>
      <c r="H426" s="538" t="str">
        <f>_xlfn.CONCAT(IF($W426=Довідники!$N$4,$R$4&amp;",",""),IF($AD426=Довідники!$N$4,$Y$4&amp;",",""),IF($AK426=Довідники!$N$4,$AF$4&amp;",",""),IF($AR426=Довідники!$N$4,$AM$4&amp;",",""),IF($AY426=Довідники!$N$4,$AT$4&amp;",",""),IF($BF426=Довідники!$N$4,$BA$4&amp;",",""),IF($BM426=Довідники!$N$4,$BH$4&amp;",",""),IF($BT426=Довідники!$N$4,$BO$4&amp;",",""),IF($CA426=Довідники!$N$4,$BV$4&amp;",",""),IF($CH426=Довідники!$N$4,$CC$4&amp;",",""),IF($CO426=Довідники!$N$4,$CJ$4&amp;",",""),IF($CV426=Довідники!$N$4,$CQ$4&amp;",",""),IF($DC426=Довідники!$N$4,$CX$4&amp;",",""),IF($DJ426=Довідники!$N$4,$DE$4&amp;",",""))</f>
        <v/>
      </c>
      <c r="I426" s="538" t="str">
        <f>_xlfn.CONCAT(IF($W426=Довідники!$N$3,$R$4&amp;",",""),IF($AD426=Довідники!$N$3,$Y$4&amp;",",""),IF($AK426=Довідники!$N$3,$AF$4&amp;",",""),IF($AR426=Довідники!$N$3,$AM$4&amp;",",""),IF($AY426=Довідники!$N$3,$AT$4&amp;",",""),IF($BF426=Довідники!$N$3,$BA$4&amp;",",""),IF($BM426=Довідники!$N$3,$BH$4&amp;",",""),IF($BT426=Довідники!$N$3,$BO$4&amp;",",""),IF($CA426=Довідники!$N$3,$BV$4&amp;",",""),IF($CH426=Довідники!$N$3,$CC$4&amp;",",""),IF($CO426=Довідники!$N$3,$CJ$4&amp;",",""),IF($CV426=Довідники!$N$3,$CQ$4&amp;",",""),IF($DC426=Довідники!$N$3,$CX$4&amp;",",""),IF($DJ426=Довідники!$N$3,$DE$4&amp;",",""))</f>
        <v/>
      </c>
      <c r="J426" s="538"/>
      <c r="K426" s="538"/>
      <c r="L426" s="538">
        <f t="shared" ca="1" si="298"/>
        <v>0</v>
      </c>
      <c r="M426" s="539">
        <f t="shared" ca="1" si="299"/>
        <v>0</v>
      </c>
      <c r="N426" s="539">
        <f t="shared" ca="1" si="300"/>
        <v>0</v>
      </c>
      <c r="O426" s="540">
        <f t="shared" ca="1" si="301"/>
        <v>0</v>
      </c>
      <c r="P426" s="541" t="str">
        <f t="shared" si="302"/>
        <v/>
      </c>
      <c r="Q426" s="542" t="str">
        <f>IF(IF(TRIM(P426)="",FALSE,OR($P426&lt;Довідники!$J$8,$P426&gt;Довідники!$K$8)),"!","")</f>
        <v/>
      </c>
      <c r="R426" s="596"/>
      <c r="S426" s="549"/>
      <c r="T426" s="549"/>
      <c r="U426" s="549">
        <f t="shared" si="320"/>
        <v>0</v>
      </c>
      <c r="V426" s="539"/>
      <c r="W426" s="539"/>
      <c r="X426" s="558"/>
      <c r="Y426" s="596"/>
      <c r="Z426" s="549"/>
      <c r="AA426" s="549"/>
      <c r="AB426" s="549">
        <f t="shared" si="321"/>
        <v>0</v>
      </c>
      <c r="AC426" s="539"/>
      <c r="AD426" s="539"/>
      <c r="AE426" s="558"/>
      <c r="AF426" s="596"/>
      <c r="AG426" s="549"/>
      <c r="AH426" s="549"/>
      <c r="AI426" s="549">
        <f t="shared" si="322"/>
        <v>0</v>
      </c>
      <c r="AJ426" s="539"/>
      <c r="AK426" s="539"/>
      <c r="AL426" s="558"/>
      <c r="AM426" s="596"/>
      <c r="AN426" s="549"/>
      <c r="AO426" s="549"/>
      <c r="AP426" s="549">
        <f t="shared" si="323"/>
        <v>0</v>
      </c>
      <c r="AQ426" s="539"/>
      <c r="AR426" s="539"/>
      <c r="AS426" s="558"/>
      <c r="AT426" s="596"/>
      <c r="AU426" s="549"/>
      <c r="AV426" s="549"/>
      <c r="AW426" s="549">
        <f t="shared" si="324"/>
        <v>0</v>
      </c>
      <c r="AX426" s="539"/>
      <c r="AY426" s="539"/>
      <c r="AZ426" s="558"/>
      <c r="BA426" s="596"/>
      <c r="BB426" s="549"/>
      <c r="BC426" s="549"/>
      <c r="BD426" s="549">
        <f t="shared" si="325"/>
        <v>0</v>
      </c>
      <c r="BE426" s="539"/>
      <c r="BF426" s="539"/>
      <c r="BG426" s="558"/>
      <c r="BH426" s="596"/>
      <c r="BI426" s="549"/>
      <c r="BJ426" s="549"/>
      <c r="BK426" s="549">
        <f t="shared" si="326"/>
        <v>0</v>
      </c>
      <c r="BL426" s="539"/>
      <c r="BM426" s="539"/>
      <c r="BN426" s="558"/>
      <c r="BO426" s="596"/>
      <c r="BP426" s="549"/>
      <c r="BQ426" s="549"/>
      <c r="BR426" s="549">
        <f t="shared" si="327"/>
        <v>0</v>
      </c>
      <c r="BS426" s="539"/>
      <c r="BT426" s="539"/>
      <c r="BU426" s="558"/>
      <c r="BV426" s="596"/>
      <c r="BW426" s="549"/>
      <c r="BX426" s="549"/>
      <c r="BY426" s="549">
        <f t="shared" si="328"/>
        <v>0</v>
      </c>
      <c r="BZ426" s="539"/>
      <c r="CA426" s="539"/>
      <c r="CB426" s="558"/>
      <c r="CC426" s="596"/>
      <c r="CD426" s="549"/>
      <c r="CE426" s="549"/>
      <c r="CF426" s="549">
        <f t="shared" si="329"/>
        <v>0</v>
      </c>
      <c r="CG426" s="539"/>
      <c r="CH426" s="539"/>
      <c r="CI426" s="558"/>
      <c r="CJ426" s="596"/>
      <c r="CK426" s="549"/>
      <c r="CL426" s="549"/>
      <c r="CM426" s="549">
        <f t="shared" si="330"/>
        <v>0</v>
      </c>
      <c r="CN426" s="539"/>
      <c r="CO426" s="539"/>
      <c r="CP426" s="558"/>
      <c r="CQ426" s="596"/>
      <c r="CR426" s="549"/>
      <c r="CS426" s="549"/>
      <c r="CT426" s="549">
        <f t="shared" si="331"/>
        <v>0</v>
      </c>
      <c r="CU426" s="539"/>
      <c r="CV426" s="539"/>
      <c r="CW426" s="558"/>
      <c r="CX426" s="597"/>
      <c r="CY426" s="549"/>
      <c r="CZ426" s="549"/>
      <c r="DA426" s="549">
        <f t="shared" si="332"/>
        <v>0</v>
      </c>
      <c r="DB426" s="539"/>
      <c r="DC426" s="539"/>
      <c r="DD426" s="539"/>
      <c r="DE426" s="549"/>
      <c r="DF426" s="549"/>
      <c r="DG426" s="549"/>
      <c r="DH426" s="549">
        <f t="shared" si="333"/>
        <v>0</v>
      </c>
      <c r="DI426" s="539"/>
      <c r="DJ426" s="539"/>
      <c r="DK426" s="558"/>
      <c r="DL426" s="555">
        <f t="shared" ca="1" si="317"/>
        <v>0</v>
      </c>
      <c r="DM426" s="539">
        <f>DN426*Довідники!$H$2</f>
        <v>0</v>
      </c>
      <c r="DN426" s="549">
        <f t="shared" si="334"/>
        <v>0</v>
      </c>
      <c r="DO426" s="541" t="str">
        <f t="shared" si="335"/>
        <v xml:space="preserve"> </v>
      </c>
      <c r="DP426" s="556" t="str">
        <f>IF(OR(DO426&lt;Довідники!$J$3, DO426&gt;Довідники!$K$3), "!", "")</f>
        <v>!</v>
      </c>
      <c r="DQ426" s="538"/>
      <c r="DR426" s="558" t="str">
        <f t="shared" si="336"/>
        <v/>
      </c>
      <c r="DS426" s="528"/>
      <c r="DT426" s="555"/>
      <c r="DU426" s="539"/>
      <c r="DV426" s="539"/>
      <c r="DW426" s="540"/>
      <c r="DX426" s="538"/>
      <c r="DY426" s="539"/>
      <c r="DZ426" s="540"/>
      <c r="EA426" s="528"/>
      <c r="EB426" s="179"/>
      <c r="EC426" s="452"/>
      <c r="ED426" s="219">
        <f>Довідники!$J$38*IF(AND(A426&lt;&gt;"",OR(U426&gt;0,V426&gt;0,W426&lt;&gt;"",X426&lt;&gt;"",AB426&gt;0,AC426&gt;0,AD426&lt;&gt;"",AE426&lt;&gt;"")),1,0)</f>
        <v>0</v>
      </c>
      <c r="EE426" s="219">
        <f>Довідники!$J$38*IF(AND(A426&lt;&gt;"",OR(AI426&gt;0,AJ426&gt;0,AK426&lt;&gt;"",AL426&lt;&gt;"",AP426&gt;0,AQ426&gt;0,AR426&lt;&gt;"",AS426&lt;&gt;"")),1,0)</f>
        <v>0</v>
      </c>
      <c r="EF426" s="219">
        <f>Довідники!$J$38*IF(AND(A426&lt;&gt;"",OR(AW426&gt;0,AX426&gt;0,AY426&lt;&gt;"",AZ426&lt;&gt;"",BD426&gt;0,BE426&gt;0,BF426&lt;&gt;"",BG426&lt;&gt;"")),1,0)</f>
        <v>0</v>
      </c>
      <c r="EG426" s="219">
        <f>Довідники!$J$38*IF(AND(A426&lt;&gt;"",OR(BK426&gt;0,BL426&gt;0,BM426&lt;&gt;"",BN426&lt;&gt;"",BR426&gt;0,BS426&gt;0,BT426&lt;&gt;"",BU426&lt;&gt;"")),1,0)</f>
        <v>0</v>
      </c>
      <c r="EH426" s="219">
        <f>Довідники!$J$38*IF(AND(A426&lt;&gt;"",OR(BY426&gt;0,BZ426&gt;0,CA426&lt;&gt;"",CB426&lt;&gt;"",CF426&gt;0,CG426&gt;0,CH426&lt;&gt;"",CI426&lt;&gt;"")),1,0)</f>
        <v>0</v>
      </c>
      <c r="EI426" s="219">
        <f>Довідники!$J$38*IF(AND(A426&lt;&gt;"",OR(CM426&gt;0,CN426&gt;0,CO426&lt;&gt;"",CP426&lt;&gt;"",CT426&gt;0,CU426&gt;0,CV426&lt;&gt;"",CW426&lt;&gt;"")),1,0)</f>
        <v>0</v>
      </c>
      <c r="EJ426" s="219">
        <f>Довідники!$J$38*IF(AND(A426&lt;&gt;"",OR(DA426&gt;0,DB426&gt;0,DC426&lt;&gt;"",DD426&lt;&gt;"",DH426&gt;0,DI426&gt;0,DJ426&lt;&gt;"",DK426&lt;&gt;"")),1,0)</f>
        <v>0</v>
      </c>
      <c r="EL426" s="207" t="str">
        <f t="shared" ca="1" si="337"/>
        <v/>
      </c>
      <c r="EM426" s="91" t="str">
        <f t="shared" si="319"/>
        <v/>
      </c>
      <c r="EN426" s="91" t="str" cm="1">
        <f t="array" ref="EN426">IF(OR(SUM(ISTEXT(R426:T426)*1,ISNUMBER(W426:X426)*1)&gt;0,SUM(ISTEXT(Y426:AA426)*1,ISNUMBER(AD426:AE426)*1)&gt;0,SUM(ISTEXT(AF426:AH426)*1,ISNUMBER(AK426:AL426)*1)&gt;0,SUM(ISTEXT(AM426:AO426)*1,ISNUMBER(AR426:AS426)*1)&gt;0,SUM(ISTEXT(AT426:AV426)*1,ISNUMBER(AY426:AZ426)*1)&gt;0,SUM(ISTEXT(BA426:BC426)*1,ISNUMBER(BF426:BG426)*1)&gt;0,SUM(ISTEXT(BH426:BJ426)*1,ISNUMBER(BM426:BN426)*1)&gt;0,SUM(ISTEXT(BO426:BQ426)*1,ISNUMBER(BT426:BU426)*1)&gt;0,SUM(ISTEXT(BV426:BX426)*1,ISNUMBER(CA426:CB426)*1)&gt;0,SUM(ISTEXT(CC426:CE426)*1,ISNUMBER(CH426:CI426)*1)&gt;0,SUM(ISTEXT(CJ426:CL426)*1,ISNUMBER(CO426:CP426)*1)&gt;0,SUM(ISTEXT(CQ426:CS426)*1,ISNUMBER(CV426:CW426)*1)&gt;0),"!","")</f>
        <v/>
      </c>
      <c r="EO426" s="91" t="e">
        <f t="shared" ca="1" si="338"/>
        <v>#NAME?</v>
      </c>
      <c r="EP426" s="74" t="e">
        <f t="shared" ca="1" si="294"/>
        <v>#NAME?</v>
      </c>
    </row>
    <row r="427" spans="1:146" ht="13.5" customHeight="1" x14ac:dyDescent="0.2">
      <c r="A427" s="528" t="str">
        <f>IF(Довідники!$J$38=1,IF(AND(TRIM($B427)&lt;&gt;"",$E427&lt;&gt;"",$EP427=""),MAX($A$420:A426)+1,""),"")</f>
        <v/>
      </c>
      <c r="B427" s="531"/>
      <c r="C427" s="531" t="str">
        <f>IF(ISBLANK(D427)=FALSE,VLOOKUP(D427,Довідники!$B$2:$C$45,2,FALSE),"")</f>
        <v/>
      </c>
      <c r="D427" s="594"/>
      <c r="E427" s="595"/>
      <c r="F427" s="538" t="str">
        <f>_xlfn.CONCAT(IF($X427=Довідники!$E$4,$R$4&amp;",",""),IF($AE427=Довідники!$E$4,$Y$4&amp;",",""),IF($AL427=Довідники!$E$4,$AF$4&amp;",",""),IF($AS427=Довідники!$E$4,$AM$4&amp;",",""),IF($AZ427=Довідники!$E$4,$AT$4&amp;",",""),IF($BG427=Довідники!$E$4,$BA$4&amp;",",""),IF($BN427=Довідники!$E$4,$BH$4&amp;",",""),IF($BU427=Довідники!$E$4,$BO$4&amp;",",""),IF($CB427=Довідники!$E$4,$BV$4&amp;",",""),IF($CI427=Довідники!$E$4,$CC$4&amp;",",""),IF($CP427=Довідники!$E$4,$CJ$4&amp;",",""),IF($CW427=Довідники!$E$4,$CQ$4&amp;",",""),IF($DD427=Довідники!$E$4,$CX$4&amp;",",""),IF($DK427=Довідники!$E$4,$DE$4&amp;",",""))</f>
        <v/>
      </c>
      <c r="G427" s="538" t="str">
        <f>_xlfn.CONCAT(IF($X427=Довідники!$E$3,$R$4&amp;",",""),IF($X427=Довідники!$E$5,$R$4&amp;"*,",""),IF($AE427=Довідники!$E$3,$Y$4&amp;",",""),IF($AE427=Довідники!$E$5,$Y$4&amp;"*,",""),IF($AL427=Довідники!$E$3,$AF$4&amp;",",""),IF($AL427=Довідники!$E$5,$AF$4&amp;"*,",""),IF($AS427=Довідники!$E$3,$AM$4&amp;",",""),IF($AS427=Довідники!$E$5,$AM$4&amp;"*,",""),IF($AZ427=Довідники!$E$3,$AT$4&amp;",",""),IF($AZ427=Довідники!$E$5,$AT$4&amp;"*,",""),IF($BG427=Довідники!$E$3,$BA$4&amp;",",""),IF($BG427=Довідники!$E$5,$BA$4&amp;"*,",""),IF($BN427=Довідники!$E$3,$BH$4&amp;",",""),IF($BN427=Довідники!$E$5,$BH$4&amp;"*,",""),IF($BU427=Довідники!$E$3,$BO$4&amp;",",""),IF($BU427=Довідники!$E$5,$BO$4&amp;"*,",""),IF($CB427=Довідники!$E$3,$BV$4&amp;",",""),IF($CB427=Довідники!$E$5,$BV$4&amp;"*,",""),IF($CI427=Довідники!$E$3,$CC$4&amp;",",""),IF($CI427=Довідники!$E$5,$CC$4&amp;"*,",""),IF($CP427=Довідники!$E$3,$CJ$4&amp;",",""),IF($CP427=Довідники!$E$5,$CJ$4&amp;"*,",""),IF($CW427=Довідники!$E$3,$CQ$4&amp;",",""),IF($CW427=Довідники!$E$5,$CQ$4&amp;"*,",""),IF($DD427=Довідники!$E$3,$CX$4&amp;",",""),IF($DD427=Довідники!$E$5,$CX$4&amp;"*,",""),IF($DK427=Довідники!$E$3,$DE$4&amp;",",""),IF($DK427=Довідники!$E$5,$DE$4&amp;"*,",""))</f>
        <v/>
      </c>
      <c r="H427" s="538" t="str">
        <f>_xlfn.CONCAT(IF($W427=Довідники!$N$4,$R$4&amp;",",""),IF($AD427=Довідники!$N$4,$Y$4&amp;",",""),IF($AK427=Довідники!$N$4,$AF$4&amp;",",""),IF($AR427=Довідники!$N$4,$AM$4&amp;",",""),IF($AY427=Довідники!$N$4,$AT$4&amp;",",""),IF($BF427=Довідники!$N$4,$BA$4&amp;",",""),IF($BM427=Довідники!$N$4,$BH$4&amp;",",""),IF($BT427=Довідники!$N$4,$BO$4&amp;",",""),IF($CA427=Довідники!$N$4,$BV$4&amp;",",""),IF($CH427=Довідники!$N$4,$CC$4&amp;",",""),IF($CO427=Довідники!$N$4,$CJ$4&amp;",",""),IF($CV427=Довідники!$N$4,$CQ$4&amp;",",""),IF($DC427=Довідники!$N$4,$CX$4&amp;",",""),IF($DJ427=Довідники!$N$4,$DE$4&amp;",",""))</f>
        <v/>
      </c>
      <c r="I427" s="538" t="str">
        <f>_xlfn.CONCAT(IF($W427=Довідники!$N$3,$R$4&amp;",",""),IF($AD427=Довідники!$N$3,$Y$4&amp;",",""),IF($AK427=Довідники!$N$3,$AF$4&amp;",",""),IF($AR427=Довідники!$N$3,$AM$4&amp;",",""),IF($AY427=Довідники!$N$3,$AT$4&amp;",",""),IF($BF427=Довідники!$N$3,$BA$4&amp;",",""),IF($BM427=Довідники!$N$3,$BH$4&amp;",",""),IF($BT427=Довідники!$N$3,$BO$4&amp;",",""),IF($CA427=Довідники!$N$3,$BV$4&amp;",",""),IF($CH427=Довідники!$N$3,$CC$4&amp;",",""),IF($CO427=Довідники!$N$3,$CJ$4&amp;",",""),IF($CV427=Довідники!$N$3,$CQ$4&amp;",",""),IF($DC427=Довідники!$N$3,$CX$4&amp;",",""),IF($DJ427=Довідники!$N$3,$DE$4&amp;",",""))</f>
        <v/>
      </c>
      <c r="J427" s="538"/>
      <c r="K427" s="538"/>
      <c r="L427" s="538">
        <f t="shared" ca="1" si="298"/>
        <v>0</v>
      </c>
      <c r="M427" s="539">
        <f t="shared" ca="1" si="299"/>
        <v>0</v>
      </c>
      <c r="N427" s="539">
        <f t="shared" ca="1" si="300"/>
        <v>0</v>
      </c>
      <c r="O427" s="540">
        <f t="shared" ca="1" si="301"/>
        <v>0</v>
      </c>
      <c r="P427" s="541" t="str">
        <f t="shared" si="302"/>
        <v/>
      </c>
      <c r="Q427" s="542" t="str">
        <f>IF(IF(TRIM(P427)="",FALSE,OR($P427&lt;Довідники!$J$8,$P427&gt;Довідники!$K$8)),"!","")</f>
        <v/>
      </c>
      <c r="R427" s="596"/>
      <c r="S427" s="549"/>
      <c r="T427" s="549"/>
      <c r="U427" s="549">
        <f t="shared" si="320"/>
        <v>0</v>
      </c>
      <c r="V427" s="539"/>
      <c r="W427" s="539"/>
      <c r="X427" s="558"/>
      <c r="Y427" s="596"/>
      <c r="Z427" s="549"/>
      <c r="AA427" s="549"/>
      <c r="AB427" s="549">
        <f t="shared" si="321"/>
        <v>0</v>
      </c>
      <c r="AC427" s="539"/>
      <c r="AD427" s="539"/>
      <c r="AE427" s="558"/>
      <c r="AF427" s="596"/>
      <c r="AG427" s="549"/>
      <c r="AH427" s="549"/>
      <c r="AI427" s="549">
        <f t="shared" si="322"/>
        <v>0</v>
      </c>
      <c r="AJ427" s="539"/>
      <c r="AK427" s="539"/>
      <c r="AL427" s="558"/>
      <c r="AM427" s="596"/>
      <c r="AN427" s="549"/>
      <c r="AO427" s="549"/>
      <c r="AP427" s="549">
        <f t="shared" si="323"/>
        <v>0</v>
      </c>
      <c r="AQ427" s="539"/>
      <c r="AR427" s="539"/>
      <c r="AS427" s="558"/>
      <c r="AT427" s="596"/>
      <c r="AU427" s="549"/>
      <c r="AV427" s="549"/>
      <c r="AW427" s="549">
        <f t="shared" si="324"/>
        <v>0</v>
      </c>
      <c r="AX427" s="539"/>
      <c r="AY427" s="539"/>
      <c r="AZ427" s="558"/>
      <c r="BA427" s="596"/>
      <c r="BB427" s="549"/>
      <c r="BC427" s="549"/>
      <c r="BD427" s="549">
        <f t="shared" si="325"/>
        <v>0</v>
      </c>
      <c r="BE427" s="539"/>
      <c r="BF427" s="539"/>
      <c r="BG427" s="558"/>
      <c r="BH427" s="596"/>
      <c r="BI427" s="549"/>
      <c r="BJ427" s="549"/>
      <c r="BK427" s="549">
        <f t="shared" si="326"/>
        <v>0</v>
      </c>
      <c r="BL427" s="539"/>
      <c r="BM427" s="539"/>
      <c r="BN427" s="558"/>
      <c r="BO427" s="596"/>
      <c r="BP427" s="549"/>
      <c r="BQ427" s="549"/>
      <c r="BR427" s="549">
        <f t="shared" si="327"/>
        <v>0</v>
      </c>
      <c r="BS427" s="539"/>
      <c r="BT427" s="539"/>
      <c r="BU427" s="558"/>
      <c r="BV427" s="596"/>
      <c r="BW427" s="549"/>
      <c r="BX427" s="549"/>
      <c r="BY427" s="549">
        <f t="shared" si="328"/>
        <v>0</v>
      </c>
      <c r="BZ427" s="539"/>
      <c r="CA427" s="539"/>
      <c r="CB427" s="558"/>
      <c r="CC427" s="596"/>
      <c r="CD427" s="549"/>
      <c r="CE427" s="549"/>
      <c r="CF427" s="549">
        <f t="shared" si="329"/>
        <v>0</v>
      </c>
      <c r="CG427" s="539"/>
      <c r="CH427" s="539"/>
      <c r="CI427" s="558"/>
      <c r="CJ427" s="596"/>
      <c r="CK427" s="549"/>
      <c r="CL427" s="549"/>
      <c r="CM427" s="549">
        <f t="shared" si="330"/>
        <v>0</v>
      </c>
      <c r="CN427" s="539"/>
      <c r="CO427" s="539"/>
      <c r="CP427" s="558"/>
      <c r="CQ427" s="596"/>
      <c r="CR427" s="549"/>
      <c r="CS427" s="549"/>
      <c r="CT427" s="549">
        <f t="shared" si="331"/>
        <v>0</v>
      </c>
      <c r="CU427" s="539"/>
      <c r="CV427" s="539"/>
      <c r="CW427" s="558"/>
      <c r="CX427" s="597"/>
      <c r="CY427" s="549"/>
      <c r="CZ427" s="549"/>
      <c r="DA427" s="549">
        <f t="shared" si="332"/>
        <v>0</v>
      </c>
      <c r="DB427" s="539"/>
      <c r="DC427" s="539"/>
      <c r="DD427" s="539"/>
      <c r="DE427" s="549"/>
      <c r="DF427" s="549"/>
      <c r="DG427" s="549"/>
      <c r="DH427" s="549">
        <f t="shared" si="333"/>
        <v>0</v>
      </c>
      <c r="DI427" s="539"/>
      <c r="DJ427" s="539"/>
      <c r="DK427" s="558"/>
      <c r="DL427" s="555">
        <f t="shared" ca="1" si="317"/>
        <v>0</v>
      </c>
      <c r="DM427" s="539">
        <f>DN427*Довідники!$H$2</f>
        <v>0</v>
      </c>
      <c r="DN427" s="549">
        <f t="shared" si="334"/>
        <v>0</v>
      </c>
      <c r="DO427" s="541" t="str">
        <f t="shared" si="335"/>
        <v xml:space="preserve"> </v>
      </c>
      <c r="DP427" s="556" t="str">
        <f>IF(OR(DO427&lt;Довідники!$J$3, DO427&gt;Довідники!$K$3), "!", "")</f>
        <v>!</v>
      </c>
      <c r="DQ427" s="538"/>
      <c r="DR427" s="558" t="str">
        <f t="shared" si="336"/>
        <v/>
      </c>
      <c r="DS427" s="528"/>
      <c r="DT427" s="555"/>
      <c r="DU427" s="539"/>
      <c r="DV427" s="539"/>
      <c r="DW427" s="540"/>
      <c r="DX427" s="538"/>
      <c r="DY427" s="539"/>
      <c r="DZ427" s="540"/>
      <c r="EA427" s="528"/>
      <c r="EB427" s="179"/>
      <c r="EC427" s="452"/>
      <c r="ED427" s="219">
        <f>Довідники!$J$38*IF(AND(A427&lt;&gt;"",OR(U427&gt;0,V427&gt;0,W427&lt;&gt;"",X427&lt;&gt;"",AB427&gt;0,AC427&gt;0,AD427&lt;&gt;"",AE427&lt;&gt;"")),1,0)</f>
        <v>0</v>
      </c>
      <c r="EE427" s="219">
        <f>Довідники!$J$38*IF(AND(A427&lt;&gt;"",OR(AI427&gt;0,AJ427&gt;0,AK427&lt;&gt;"",AL427&lt;&gt;"",AP427&gt;0,AQ427&gt;0,AR427&lt;&gt;"",AS427&lt;&gt;"")),1,0)</f>
        <v>0</v>
      </c>
      <c r="EF427" s="219">
        <f>Довідники!$J$38*IF(AND(A427&lt;&gt;"",OR(AW427&gt;0,AX427&gt;0,AY427&lt;&gt;"",AZ427&lt;&gt;"",BD427&gt;0,BE427&gt;0,BF427&lt;&gt;"",BG427&lt;&gt;"")),1,0)</f>
        <v>0</v>
      </c>
      <c r="EG427" s="219">
        <f>Довідники!$J$38*IF(AND(A427&lt;&gt;"",OR(BK427&gt;0,BL427&gt;0,BM427&lt;&gt;"",BN427&lt;&gt;"",BR427&gt;0,BS427&gt;0,BT427&lt;&gt;"",BU427&lt;&gt;"")),1,0)</f>
        <v>0</v>
      </c>
      <c r="EH427" s="219">
        <f>Довідники!$J$38*IF(AND(A427&lt;&gt;"",OR(BY427&gt;0,BZ427&gt;0,CA427&lt;&gt;"",CB427&lt;&gt;"",CF427&gt;0,CG427&gt;0,CH427&lt;&gt;"",CI427&lt;&gt;"")),1,0)</f>
        <v>0</v>
      </c>
      <c r="EI427" s="219">
        <f>Довідники!$J$38*IF(AND(A427&lt;&gt;"",OR(CM427&gt;0,CN427&gt;0,CO427&lt;&gt;"",CP427&lt;&gt;"",CT427&gt;0,CU427&gt;0,CV427&lt;&gt;"",CW427&lt;&gt;"")),1,0)</f>
        <v>0</v>
      </c>
      <c r="EJ427" s="219">
        <f>Довідники!$J$38*IF(AND(A427&lt;&gt;"",OR(DA427&gt;0,DB427&gt;0,DC427&lt;&gt;"",DD427&lt;&gt;"",DH427&gt;0,DI427&gt;0,DJ427&lt;&gt;"",DK427&lt;&gt;"")),1,0)</f>
        <v>0</v>
      </c>
      <c r="EL427" s="207" t="str">
        <f t="shared" ca="1" si="337"/>
        <v/>
      </c>
      <c r="EM427" s="91" t="str">
        <f t="shared" si="319"/>
        <v/>
      </c>
      <c r="EN427" s="91" t="str" cm="1">
        <f t="array" ref="EN427">IF(OR(SUM(ISTEXT(R427:T427)*1,ISNUMBER(W427:X427)*1)&gt;0,SUM(ISTEXT(Y427:AA427)*1,ISNUMBER(AD427:AE427)*1)&gt;0,SUM(ISTEXT(AF427:AH427)*1,ISNUMBER(AK427:AL427)*1)&gt;0,SUM(ISTEXT(AM427:AO427)*1,ISNUMBER(AR427:AS427)*1)&gt;0,SUM(ISTEXT(AT427:AV427)*1,ISNUMBER(AY427:AZ427)*1)&gt;0,SUM(ISTEXT(BA427:BC427)*1,ISNUMBER(BF427:BG427)*1)&gt;0,SUM(ISTEXT(BH427:BJ427)*1,ISNUMBER(BM427:BN427)*1)&gt;0,SUM(ISTEXT(BO427:BQ427)*1,ISNUMBER(BT427:BU427)*1)&gt;0,SUM(ISTEXT(BV427:BX427)*1,ISNUMBER(CA427:CB427)*1)&gt;0,SUM(ISTEXT(CC427:CE427)*1,ISNUMBER(CH427:CI427)*1)&gt;0,SUM(ISTEXT(CJ427:CL427)*1,ISNUMBER(CO427:CP427)*1)&gt;0,SUM(ISTEXT(CQ427:CS427)*1,ISNUMBER(CV427:CW427)*1)&gt;0),"!","")</f>
        <v/>
      </c>
      <c r="EO427" s="91" t="e">
        <f t="shared" ca="1" si="338"/>
        <v>#NAME?</v>
      </c>
      <c r="EP427" s="74" t="e">
        <f t="shared" ca="1" si="294"/>
        <v>#NAME?</v>
      </c>
    </row>
    <row r="428" spans="1:146" ht="13.5" customHeight="1" x14ac:dyDescent="0.2">
      <c r="A428" s="528" t="str">
        <f>IF(Довідники!$J$38=1,IF(AND(TRIM($B428)&lt;&gt;"",$E428&lt;&gt;"",$EP428=""),MAX($A$420:A427)+1,""),"")</f>
        <v/>
      </c>
      <c r="B428" s="531"/>
      <c r="C428" s="531" t="str">
        <f>IF(ISBLANK(D428)=FALSE,VLOOKUP(D428,Довідники!$B$2:$C$45,2,FALSE),"")</f>
        <v/>
      </c>
      <c r="D428" s="594"/>
      <c r="E428" s="595"/>
      <c r="F428" s="538" t="str">
        <f>_xlfn.CONCAT(IF($X428=Довідники!$E$4,$R$4&amp;",",""),IF($AE428=Довідники!$E$4,$Y$4&amp;",",""),IF($AL428=Довідники!$E$4,$AF$4&amp;",",""),IF($AS428=Довідники!$E$4,$AM$4&amp;",",""),IF($AZ428=Довідники!$E$4,$AT$4&amp;",",""),IF($BG428=Довідники!$E$4,$BA$4&amp;",",""),IF($BN428=Довідники!$E$4,$BH$4&amp;",",""),IF($BU428=Довідники!$E$4,$BO$4&amp;",",""),IF($CB428=Довідники!$E$4,$BV$4&amp;",",""),IF($CI428=Довідники!$E$4,$CC$4&amp;",",""),IF($CP428=Довідники!$E$4,$CJ$4&amp;",",""),IF($CW428=Довідники!$E$4,$CQ$4&amp;",",""),IF($DD428=Довідники!$E$4,$CX$4&amp;",",""),IF($DK428=Довідники!$E$4,$DE$4&amp;",",""))</f>
        <v/>
      </c>
      <c r="G428" s="538" t="str">
        <f>_xlfn.CONCAT(IF($X428=Довідники!$E$3,$R$4&amp;",",""),IF($X428=Довідники!$E$5,$R$4&amp;"*,",""),IF($AE428=Довідники!$E$3,$Y$4&amp;",",""),IF($AE428=Довідники!$E$5,$Y$4&amp;"*,",""),IF($AL428=Довідники!$E$3,$AF$4&amp;",",""),IF($AL428=Довідники!$E$5,$AF$4&amp;"*,",""),IF($AS428=Довідники!$E$3,$AM$4&amp;",",""),IF($AS428=Довідники!$E$5,$AM$4&amp;"*,",""),IF($AZ428=Довідники!$E$3,$AT$4&amp;",",""),IF($AZ428=Довідники!$E$5,$AT$4&amp;"*,",""),IF($BG428=Довідники!$E$3,$BA$4&amp;",",""),IF($BG428=Довідники!$E$5,$BA$4&amp;"*,",""),IF($BN428=Довідники!$E$3,$BH$4&amp;",",""),IF($BN428=Довідники!$E$5,$BH$4&amp;"*,",""),IF($BU428=Довідники!$E$3,$BO$4&amp;",",""),IF($BU428=Довідники!$E$5,$BO$4&amp;"*,",""),IF($CB428=Довідники!$E$3,$BV$4&amp;",",""),IF($CB428=Довідники!$E$5,$BV$4&amp;"*,",""),IF($CI428=Довідники!$E$3,$CC$4&amp;",",""),IF($CI428=Довідники!$E$5,$CC$4&amp;"*,",""),IF($CP428=Довідники!$E$3,$CJ$4&amp;",",""),IF($CP428=Довідники!$E$5,$CJ$4&amp;"*,",""),IF($CW428=Довідники!$E$3,$CQ$4&amp;",",""),IF($CW428=Довідники!$E$5,$CQ$4&amp;"*,",""),IF($DD428=Довідники!$E$3,$CX$4&amp;",",""),IF($DD428=Довідники!$E$5,$CX$4&amp;"*,",""),IF($DK428=Довідники!$E$3,$DE$4&amp;",",""),IF($DK428=Довідники!$E$5,$DE$4&amp;"*,",""))</f>
        <v/>
      </c>
      <c r="H428" s="538" t="str">
        <f>_xlfn.CONCAT(IF($W428=Довідники!$N$4,$R$4&amp;",",""),IF($AD428=Довідники!$N$4,$Y$4&amp;",",""),IF($AK428=Довідники!$N$4,$AF$4&amp;",",""),IF($AR428=Довідники!$N$4,$AM$4&amp;",",""),IF($AY428=Довідники!$N$4,$AT$4&amp;",",""),IF($BF428=Довідники!$N$4,$BA$4&amp;",",""),IF($BM428=Довідники!$N$4,$BH$4&amp;",",""),IF($BT428=Довідники!$N$4,$BO$4&amp;",",""),IF($CA428=Довідники!$N$4,$BV$4&amp;",",""),IF($CH428=Довідники!$N$4,$CC$4&amp;",",""),IF($CO428=Довідники!$N$4,$CJ$4&amp;",",""),IF($CV428=Довідники!$N$4,$CQ$4&amp;",",""),IF($DC428=Довідники!$N$4,$CX$4&amp;",",""),IF($DJ428=Довідники!$N$4,$DE$4&amp;",",""))</f>
        <v/>
      </c>
      <c r="I428" s="538" t="str">
        <f>_xlfn.CONCAT(IF($W428=Довідники!$N$3,$R$4&amp;",",""),IF($AD428=Довідники!$N$3,$Y$4&amp;",",""),IF($AK428=Довідники!$N$3,$AF$4&amp;",",""),IF($AR428=Довідники!$N$3,$AM$4&amp;",",""),IF($AY428=Довідники!$N$3,$AT$4&amp;",",""),IF($BF428=Довідники!$N$3,$BA$4&amp;",",""),IF($BM428=Довідники!$N$3,$BH$4&amp;",",""),IF($BT428=Довідники!$N$3,$BO$4&amp;",",""),IF($CA428=Довідники!$N$3,$BV$4&amp;",",""),IF($CH428=Довідники!$N$3,$CC$4&amp;",",""),IF($CO428=Довідники!$N$3,$CJ$4&amp;",",""),IF($CV428=Довідники!$N$3,$CQ$4&amp;",",""),IF($DC428=Довідники!$N$3,$CX$4&amp;",",""),IF($DJ428=Довідники!$N$3,$DE$4&amp;",",""))</f>
        <v/>
      </c>
      <c r="J428" s="538"/>
      <c r="K428" s="538"/>
      <c r="L428" s="538">
        <f t="shared" ca="1" si="298"/>
        <v>0</v>
      </c>
      <c r="M428" s="539">
        <f t="shared" ca="1" si="299"/>
        <v>0</v>
      </c>
      <c r="N428" s="539">
        <f t="shared" ca="1" si="300"/>
        <v>0</v>
      </c>
      <c r="O428" s="540">
        <f t="shared" ca="1" si="301"/>
        <v>0</v>
      </c>
      <c r="P428" s="541" t="str">
        <f t="shared" si="302"/>
        <v/>
      </c>
      <c r="Q428" s="542" t="str">
        <f>IF(IF(TRIM(P428)="",FALSE,OR($P428&lt;Довідники!$J$8,$P428&gt;Довідники!$K$8)),"!","")</f>
        <v/>
      </c>
      <c r="R428" s="596"/>
      <c r="S428" s="549"/>
      <c r="T428" s="549"/>
      <c r="U428" s="549">
        <f t="shared" si="320"/>
        <v>0</v>
      </c>
      <c r="V428" s="539"/>
      <c r="W428" s="539"/>
      <c r="X428" s="558"/>
      <c r="Y428" s="596"/>
      <c r="Z428" s="549"/>
      <c r="AA428" s="549"/>
      <c r="AB428" s="549">
        <f t="shared" si="321"/>
        <v>0</v>
      </c>
      <c r="AC428" s="539"/>
      <c r="AD428" s="539"/>
      <c r="AE428" s="558"/>
      <c r="AF428" s="596"/>
      <c r="AG428" s="549"/>
      <c r="AH428" s="549"/>
      <c r="AI428" s="549">
        <f t="shared" si="322"/>
        <v>0</v>
      </c>
      <c r="AJ428" s="539"/>
      <c r="AK428" s="539"/>
      <c r="AL428" s="558"/>
      <c r="AM428" s="596"/>
      <c r="AN428" s="549"/>
      <c r="AO428" s="549"/>
      <c r="AP428" s="549">
        <f t="shared" si="323"/>
        <v>0</v>
      </c>
      <c r="AQ428" s="539"/>
      <c r="AR428" s="539"/>
      <c r="AS428" s="558"/>
      <c r="AT428" s="596"/>
      <c r="AU428" s="549"/>
      <c r="AV428" s="549"/>
      <c r="AW428" s="549">
        <f t="shared" si="324"/>
        <v>0</v>
      </c>
      <c r="AX428" s="539"/>
      <c r="AY428" s="539"/>
      <c r="AZ428" s="558"/>
      <c r="BA428" s="596"/>
      <c r="BB428" s="549"/>
      <c r="BC428" s="549"/>
      <c r="BD428" s="549">
        <f t="shared" si="325"/>
        <v>0</v>
      </c>
      <c r="BE428" s="539"/>
      <c r="BF428" s="539"/>
      <c r="BG428" s="558"/>
      <c r="BH428" s="596"/>
      <c r="BI428" s="549"/>
      <c r="BJ428" s="549"/>
      <c r="BK428" s="549">
        <f t="shared" si="326"/>
        <v>0</v>
      </c>
      <c r="BL428" s="539"/>
      <c r="BM428" s="539"/>
      <c r="BN428" s="558"/>
      <c r="BO428" s="596"/>
      <c r="BP428" s="549"/>
      <c r="BQ428" s="549"/>
      <c r="BR428" s="549">
        <f t="shared" si="327"/>
        <v>0</v>
      </c>
      <c r="BS428" s="539"/>
      <c r="BT428" s="539"/>
      <c r="BU428" s="558"/>
      <c r="BV428" s="596"/>
      <c r="BW428" s="549"/>
      <c r="BX428" s="549"/>
      <c r="BY428" s="549">
        <f t="shared" si="328"/>
        <v>0</v>
      </c>
      <c r="BZ428" s="539"/>
      <c r="CA428" s="539"/>
      <c r="CB428" s="558"/>
      <c r="CC428" s="596"/>
      <c r="CD428" s="549"/>
      <c r="CE428" s="549"/>
      <c r="CF428" s="549">
        <f t="shared" si="329"/>
        <v>0</v>
      </c>
      <c r="CG428" s="539"/>
      <c r="CH428" s="539"/>
      <c r="CI428" s="558"/>
      <c r="CJ428" s="596"/>
      <c r="CK428" s="549"/>
      <c r="CL428" s="549"/>
      <c r="CM428" s="549">
        <f t="shared" si="330"/>
        <v>0</v>
      </c>
      <c r="CN428" s="539"/>
      <c r="CO428" s="539"/>
      <c r="CP428" s="558"/>
      <c r="CQ428" s="596"/>
      <c r="CR428" s="549"/>
      <c r="CS428" s="549"/>
      <c r="CT428" s="549">
        <f t="shared" si="331"/>
        <v>0</v>
      </c>
      <c r="CU428" s="539"/>
      <c r="CV428" s="539"/>
      <c r="CW428" s="558"/>
      <c r="CX428" s="597"/>
      <c r="CY428" s="549"/>
      <c r="CZ428" s="549"/>
      <c r="DA428" s="549">
        <f t="shared" si="332"/>
        <v>0</v>
      </c>
      <c r="DB428" s="539"/>
      <c r="DC428" s="539"/>
      <c r="DD428" s="539"/>
      <c r="DE428" s="549"/>
      <c r="DF428" s="549"/>
      <c r="DG428" s="549"/>
      <c r="DH428" s="549">
        <f t="shared" si="333"/>
        <v>0</v>
      </c>
      <c r="DI428" s="539"/>
      <c r="DJ428" s="539"/>
      <c r="DK428" s="558"/>
      <c r="DL428" s="555">
        <f t="shared" ca="1" si="317"/>
        <v>0</v>
      </c>
      <c r="DM428" s="539">
        <f>DN428*Довідники!$H$2</f>
        <v>0</v>
      </c>
      <c r="DN428" s="549">
        <f t="shared" si="334"/>
        <v>0</v>
      </c>
      <c r="DO428" s="541" t="str">
        <f t="shared" si="335"/>
        <v xml:space="preserve"> </v>
      </c>
      <c r="DP428" s="556" t="str">
        <f>IF(OR(DO428&lt;Довідники!$J$3, DO428&gt;Довідники!$K$3), "!", "")</f>
        <v>!</v>
      </c>
      <c r="DQ428" s="538"/>
      <c r="DR428" s="558" t="str">
        <f t="shared" si="336"/>
        <v/>
      </c>
      <c r="DS428" s="528"/>
      <c r="DT428" s="555"/>
      <c r="DU428" s="539"/>
      <c r="DV428" s="539"/>
      <c r="DW428" s="540"/>
      <c r="DX428" s="538"/>
      <c r="DY428" s="539"/>
      <c r="DZ428" s="540"/>
      <c r="EA428" s="528"/>
      <c r="EB428" s="179"/>
      <c r="EC428" s="452"/>
      <c r="ED428" s="219">
        <f>Довідники!$J$38*IF(AND(A428&lt;&gt;"",OR(U428&gt;0,V428&gt;0,W428&lt;&gt;"",X428&lt;&gt;"",AB428&gt;0,AC428&gt;0,AD428&lt;&gt;"",AE428&lt;&gt;"")),1,0)</f>
        <v>0</v>
      </c>
      <c r="EE428" s="219">
        <f>Довідники!$J$38*IF(AND(A428&lt;&gt;"",OR(AI428&gt;0,AJ428&gt;0,AK428&lt;&gt;"",AL428&lt;&gt;"",AP428&gt;0,AQ428&gt;0,AR428&lt;&gt;"",AS428&lt;&gt;"")),1,0)</f>
        <v>0</v>
      </c>
      <c r="EF428" s="219">
        <f>Довідники!$J$38*IF(AND(A428&lt;&gt;"",OR(AW428&gt;0,AX428&gt;0,AY428&lt;&gt;"",AZ428&lt;&gt;"",BD428&gt;0,BE428&gt;0,BF428&lt;&gt;"",BG428&lt;&gt;"")),1,0)</f>
        <v>0</v>
      </c>
      <c r="EG428" s="219">
        <f>Довідники!$J$38*IF(AND(A428&lt;&gt;"",OR(BK428&gt;0,BL428&gt;0,BM428&lt;&gt;"",BN428&lt;&gt;"",BR428&gt;0,BS428&gt;0,BT428&lt;&gt;"",BU428&lt;&gt;"")),1,0)</f>
        <v>0</v>
      </c>
      <c r="EH428" s="219">
        <f>Довідники!$J$38*IF(AND(A428&lt;&gt;"",OR(BY428&gt;0,BZ428&gt;0,CA428&lt;&gt;"",CB428&lt;&gt;"",CF428&gt;0,CG428&gt;0,CH428&lt;&gt;"",CI428&lt;&gt;"")),1,0)</f>
        <v>0</v>
      </c>
      <c r="EI428" s="219">
        <f>Довідники!$J$38*IF(AND(A428&lt;&gt;"",OR(CM428&gt;0,CN428&gt;0,CO428&lt;&gt;"",CP428&lt;&gt;"",CT428&gt;0,CU428&gt;0,CV428&lt;&gt;"",CW428&lt;&gt;"")),1,0)</f>
        <v>0</v>
      </c>
      <c r="EJ428" s="219">
        <f>Довідники!$J$38*IF(AND(A428&lt;&gt;"",OR(DA428&gt;0,DB428&gt;0,DC428&lt;&gt;"",DD428&lt;&gt;"",DH428&gt;0,DI428&gt;0,DJ428&lt;&gt;"",DK428&lt;&gt;"")),1,0)</f>
        <v>0</v>
      </c>
      <c r="EL428" s="207" t="str">
        <f t="shared" ca="1" si="337"/>
        <v/>
      </c>
      <c r="EM428" s="91" t="str">
        <f t="shared" si="319"/>
        <v/>
      </c>
      <c r="EN428" s="91" t="str" cm="1">
        <f t="array" ref="EN428">IF(OR(SUM(ISTEXT(R428:T428)*1,ISNUMBER(W428:X428)*1)&gt;0,SUM(ISTEXT(Y428:AA428)*1,ISNUMBER(AD428:AE428)*1)&gt;0,SUM(ISTEXT(AF428:AH428)*1,ISNUMBER(AK428:AL428)*1)&gt;0,SUM(ISTEXT(AM428:AO428)*1,ISNUMBER(AR428:AS428)*1)&gt;0,SUM(ISTEXT(AT428:AV428)*1,ISNUMBER(AY428:AZ428)*1)&gt;0,SUM(ISTEXT(BA428:BC428)*1,ISNUMBER(BF428:BG428)*1)&gt;0,SUM(ISTEXT(BH428:BJ428)*1,ISNUMBER(BM428:BN428)*1)&gt;0,SUM(ISTEXT(BO428:BQ428)*1,ISNUMBER(BT428:BU428)*1)&gt;0,SUM(ISTEXT(BV428:BX428)*1,ISNUMBER(CA428:CB428)*1)&gt;0,SUM(ISTEXT(CC428:CE428)*1,ISNUMBER(CH428:CI428)*1)&gt;0,SUM(ISTEXT(CJ428:CL428)*1,ISNUMBER(CO428:CP428)*1)&gt;0,SUM(ISTEXT(CQ428:CS428)*1,ISNUMBER(CV428:CW428)*1)&gt;0),"!","")</f>
        <v/>
      </c>
      <c r="EO428" s="91" t="e">
        <f t="shared" ca="1" si="338"/>
        <v>#NAME?</v>
      </c>
      <c r="EP428" s="74" t="e">
        <f t="shared" ca="1" si="294"/>
        <v>#NAME?</v>
      </c>
    </row>
    <row r="429" spans="1:146" ht="13.5" customHeight="1" x14ac:dyDescent="0.2">
      <c r="A429" s="528" t="str">
        <f>IF(Довідники!$J$38=1,IF(AND(TRIM($B429)&lt;&gt;"",$E429&lt;&gt;"",$EP429=""),MAX($A$420:A428)+1,""),"")</f>
        <v/>
      </c>
      <c r="B429" s="531"/>
      <c r="C429" s="531" t="str">
        <f>IF(ISBLANK(D429)=FALSE,VLOOKUP(D429,Довідники!$B$2:$C$45,2,FALSE),"")</f>
        <v/>
      </c>
      <c r="D429" s="594"/>
      <c r="E429" s="595"/>
      <c r="F429" s="538" t="str">
        <f>_xlfn.CONCAT(IF($X429=Довідники!$E$4,$R$4&amp;",",""),IF($AE429=Довідники!$E$4,$Y$4&amp;",",""),IF($AL429=Довідники!$E$4,$AF$4&amp;",",""),IF($AS429=Довідники!$E$4,$AM$4&amp;",",""),IF($AZ429=Довідники!$E$4,$AT$4&amp;",",""),IF($BG429=Довідники!$E$4,$BA$4&amp;",",""),IF($BN429=Довідники!$E$4,$BH$4&amp;",",""),IF($BU429=Довідники!$E$4,$BO$4&amp;",",""),IF($CB429=Довідники!$E$4,$BV$4&amp;",",""),IF($CI429=Довідники!$E$4,$CC$4&amp;",",""),IF($CP429=Довідники!$E$4,$CJ$4&amp;",",""),IF($CW429=Довідники!$E$4,$CQ$4&amp;",",""),IF($DD429=Довідники!$E$4,$CX$4&amp;",",""),IF($DK429=Довідники!$E$4,$DE$4&amp;",",""))</f>
        <v/>
      </c>
      <c r="G429" s="538" t="str">
        <f>_xlfn.CONCAT(IF($X429=Довідники!$E$3,$R$4&amp;",",""),IF($X429=Довідники!$E$5,$R$4&amp;"*,",""),IF($AE429=Довідники!$E$3,$Y$4&amp;",",""),IF($AE429=Довідники!$E$5,$Y$4&amp;"*,",""),IF($AL429=Довідники!$E$3,$AF$4&amp;",",""),IF($AL429=Довідники!$E$5,$AF$4&amp;"*,",""),IF($AS429=Довідники!$E$3,$AM$4&amp;",",""),IF($AS429=Довідники!$E$5,$AM$4&amp;"*,",""),IF($AZ429=Довідники!$E$3,$AT$4&amp;",",""),IF($AZ429=Довідники!$E$5,$AT$4&amp;"*,",""),IF($BG429=Довідники!$E$3,$BA$4&amp;",",""),IF($BG429=Довідники!$E$5,$BA$4&amp;"*,",""),IF($BN429=Довідники!$E$3,$BH$4&amp;",",""),IF($BN429=Довідники!$E$5,$BH$4&amp;"*,",""),IF($BU429=Довідники!$E$3,$BO$4&amp;",",""),IF($BU429=Довідники!$E$5,$BO$4&amp;"*,",""),IF($CB429=Довідники!$E$3,$BV$4&amp;",",""),IF($CB429=Довідники!$E$5,$BV$4&amp;"*,",""),IF($CI429=Довідники!$E$3,$CC$4&amp;",",""),IF($CI429=Довідники!$E$5,$CC$4&amp;"*,",""),IF($CP429=Довідники!$E$3,$CJ$4&amp;",",""),IF($CP429=Довідники!$E$5,$CJ$4&amp;"*,",""),IF($CW429=Довідники!$E$3,$CQ$4&amp;",",""),IF($CW429=Довідники!$E$5,$CQ$4&amp;"*,",""),IF($DD429=Довідники!$E$3,$CX$4&amp;",",""),IF($DD429=Довідники!$E$5,$CX$4&amp;"*,",""),IF($DK429=Довідники!$E$3,$DE$4&amp;",",""),IF($DK429=Довідники!$E$5,$DE$4&amp;"*,",""))</f>
        <v/>
      </c>
      <c r="H429" s="538" t="str">
        <f>_xlfn.CONCAT(IF($W429=Довідники!$N$4,$R$4&amp;",",""),IF($AD429=Довідники!$N$4,$Y$4&amp;",",""),IF($AK429=Довідники!$N$4,$AF$4&amp;",",""),IF($AR429=Довідники!$N$4,$AM$4&amp;",",""),IF($AY429=Довідники!$N$4,$AT$4&amp;",",""),IF($BF429=Довідники!$N$4,$BA$4&amp;",",""),IF($BM429=Довідники!$N$4,$BH$4&amp;",",""),IF($BT429=Довідники!$N$4,$BO$4&amp;",",""),IF($CA429=Довідники!$N$4,$BV$4&amp;",",""),IF($CH429=Довідники!$N$4,$CC$4&amp;",",""),IF($CO429=Довідники!$N$4,$CJ$4&amp;",",""),IF($CV429=Довідники!$N$4,$CQ$4&amp;",",""),IF($DC429=Довідники!$N$4,$CX$4&amp;",",""),IF($DJ429=Довідники!$N$4,$DE$4&amp;",",""))</f>
        <v/>
      </c>
      <c r="I429" s="538" t="str">
        <f>_xlfn.CONCAT(IF($W429=Довідники!$N$3,$R$4&amp;",",""),IF($AD429=Довідники!$N$3,$Y$4&amp;",",""),IF($AK429=Довідники!$N$3,$AF$4&amp;",",""),IF($AR429=Довідники!$N$3,$AM$4&amp;",",""),IF($AY429=Довідники!$N$3,$AT$4&amp;",",""),IF($BF429=Довідники!$N$3,$BA$4&amp;",",""),IF($BM429=Довідники!$N$3,$BH$4&amp;",",""),IF($BT429=Довідники!$N$3,$BO$4&amp;",",""),IF($CA429=Довідники!$N$3,$BV$4&amp;",",""),IF($CH429=Довідники!$N$3,$CC$4&amp;",",""),IF($CO429=Довідники!$N$3,$CJ$4&amp;",",""),IF($CV429=Довідники!$N$3,$CQ$4&amp;",",""),IF($DC429=Довідники!$N$3,$CX$4&amp;",",""),IF($DJ429=Довідники!$N$3,$DE$4&amp;",",""))</f>
        <v/>
      </c>
      <c r="J429" s="538"/>
      <c r="K429" s="538"/>
      <c r="L429" s="538">
        <f t="shared" ca="1" si="298"/>
        <v>0</v>
      </c>
      <c r="M429" s="539">
        <f t="shared" ca="1" si="299"/>
        <v>0</v>
      </c>
      <c r="N429" s="539">
        <f t="shared" ca="1" si="300"/>
        <v>0</v>
      </c>
      <c r="O429" s="540">
        <f t="shared" ca="1" si="301"/>
        <v>0</v>
      </c>
      <c r="P429" s="541" t="str">
        <f t="shared" si="302"/>
        <v/>
      </c>
      <c r="Q429" s="542" t="str">
        <f>IF(IF(TRIM(P429)="",FALSE,OR($P429&lt;Довідники!$J$8,$P429&gt;Довідники!$K$8)),"!","")</f>
        <v/>
      </c>
      <c r="R429" s="596"/>
      <c r="S429" s="549"/>
      <c r="T429" s="549"/>
      <c r="U429" s="549">
        <f t="shared" si="320"/>
        <v>0</v>
      </c>
      <c r="V429" s="539"/>
      <c r="W429" s="539"/>
      <c r="X429" s="558"/>
      <c r="Y429" s="596"/>
      <c r="Z429" s="549"/>
      <c r="AA429" s="549"/>
      <c r="AB429" s="549">
        <f t="shared" si="321"/>
        <v>0</v>
      </c>
      <c r="AC429" s="539"/>
      <c r="AD429" s="539"/>
      <c r="AE429" s="558"/>
      <c r="AF429" s="596"/>
      <c r="AG429" s="549"/>
      <c r="AH429" s="549"/>
      <c r="AI429" s="549">
        <f t="shared" si="322"/>
        <v>0</v>
      </c>
      <c r="AJ429" s="539"/>
      <c r="AK429" s="539"/>
      <c r="AL429" s="558"/>
      <c r="AM429" s="596"/>
      <c r="AN429" s="549"/>
      <c r="AO429" s="549"/>
      <c r="AP429" s="549">
        <f t="shared" si="323"/>
        <v>0</v>
      </c>
      <c r="AQ429" s="539"/>
      <c r="AR429" s="539"/>
      <c r="AS429" s="558"/>
      <c r="AT429" s="596"/>
      <c r="AU429" s="549"/>
      <c r="AV429" s="549"/>
      <c r="AW429" s="549">
        <f t="shared" si="324"/>
        <v>0</v>
      </c>
      <c r="AX429" s="539"/>
      <c r="AY429" s="539"/>
      <c r="AZ429" s="558"/>
      <c r="BA429" s="596"/>
      <c r="BB429" s="549"/>
      <c r="BC429" s="549"/>
      <c r="BD429" s="549">
        <f t="shared" si="325"/>
        <v>0</v>
      </c>
      <c r="BE429" s="539"/>
      <c r="BF429" s="539"/>
      <c r="BG429" s="558"/>
      <c r="BH429" s="596"/>
      <c r="BI429" s="549"/>
      <c r="BJ429" s="549"/>
      <c r="BK429" s="549">
        <f t="shared" si="326"/>
        <v>0</v>
      </c>
      <c r="BL429" s="539"/>
      <c r="BM429" s="539"/>
      <c r="BN429" s="558"/>
      <c r="BO429" s="596"/>
      <c r="BP429" s="549"/>
      <c r="BQ429" s="549"/>
      <c r="BR429" s="549">
        <f t="shared" si="327"/>
        <v>0</v>
      </c>
      <c r="BS429" s="539"/>
      <c r="BT429" s="539"/>
      <c r="BU429" s="558"/>
      <c r="BV429" s="596"/>
      <c r="BW429" s="549"/>
      <c r="BX429" s="549"/>
      <c r="BY429" s="549">
        <f t="shared" si="328"/>
        <v>0</v>
      </c>
      <c r="BZ429" s="539"/>
      <c r="CA429" s="539"/>
      <c r="CB429" s="558"/>
      <c r="CC429" s="596"/>
      <c r="CD429" s="549"/>
      <c r="CE429" s="549"/>
      <c r="CF429" s="549">
        <f t="shared" si="329"/>
        <v>0</v>
      </c>
      <c r="CG429" s="539"/>
      <c r="CH429" s="539"/>
      <c r="CI429" s="558"/>
      <c r="CJ429" s="596"/>
      <c r="CK429" s="549"/>
      <c r="CL429" s="549"/>
      <c r="CM429" s="549">
        <f t="shared" si="330"/>
        <v>0</v>
      </c>
      <c r="CN429" s="539"/>
      <c r="CO429" s="539"/>
      <c r="CP429" s="558"/>
      <c r="CQ429" s="596"/>
      <c r="CR429" s="549"/>
      <c r="CS429" s="549"/>
      <c r="CT429" s="549">
        <f t="shared" si="331"/>
        <v>0</v>
      </c>
      <c r="CU429" s="539"/>
      <c r="CV429" s="539"/>
      <c r="CW429" s="558"/>
      <c r="CX429" s="597"/>
      <c r="CY429" s="549"/>
      <c r="CZ429" s="549"/>
      <c r="DA429" s="549">
        <f t="shared" si="332"/>
        <v>0</v>
      </c>
      <c r="DB429" s="539"/>
      <c r="DC429" s="539"/>
      <c r="DD429" s="539"/>
      <c r="DE429" s="549"/>
      <c r="DF429" s="549"/>
      <c r="DG429" s="549"/>
      <c r="DH429" s="549">
        <f t="shared" si="333"/>
        <v>0</v>
      </c>
      <c r="DI429" s="539"/>
      <c r="DJ429" s="539"/>
      <c r="DK429" s="558"/>
      <c r="DL429" s="555">
        <f t="shared" ca="1" si="317"/>
        <v>0</v>
      </c>
      <c r="DM429" s="539">
        <f>DN429*Довідники!$H$2</f>
        <v>0</v>
      </c>
      <c r="DN429" s="549">
        <f t="shared" si="334"/>
        <v>0</v>
      </c>
      <c r="DO429" s="541" t="str">
        <f t="shared" si="335"/>
        <v xml:space="preserve"> </v>
      </c>
      <c r="DP429" s="556" t="str">
        <f>IF(OR(DO429&lt;Довідники!$J$3, DO429&gt;Довідники!$K$3), "!", "")</f>
        <v>!</v>
      </c>
      <c r="DQ429" s="538"/>
      <c r="DR429" s="558" t="str">
        <f t="shared" si="336"/>
        <v/>
      </c>
      <c r="DS429" s="528"/>
      <c r="DT429" s="555"/>
      <c r="DU429" s="539"/>
      <c r="DV429" s="539"/>
      <c r="DW429" s="540"/>
      <c r="DX429" s="538"/>
      <c r="DY429" s="539"/>
      <c r="DZ429" s="540"/>
      <c r="EA429" s="528"/>
      <c r="EB429" s="179"/>
      <c r="EC429" s="452"/>
      <c r="ED429" s="219">
        <f>Довідники!$J$38*IF(AND(A429&lt;&gt;"",OR(U429&gt;0,V429&gt;0,W429&lt;&gt;"",X429&lt;&gt;"",AB429&gt;0,AC429&gt;0,AD429&lt;&gt;"",AE429&lt;&gt;"")),1,0)</f>
        <v>0</v>
      </c>
      <c r="EE429" s="219">
        <f>Довідники!$J$38*IF(AND(A429&lt;&gt;"",OR(AI429&gt;0,AJ429&gt;0,AK429&lt;&gt;"",AL429&lt;&gt;"",AP429&gt;0,AQ429&gt;0,AR429&lt;&gt;"",AS429&lt;&gt;"")),1,0)</f>
        <v>0</v>
      </c>
      <c r="EF429" s="219">
        <f>Довідники!$J$38*IF(AND(A429&lt;&gt;"",OR(AW429&gt;0,AX429&gt;0,AY429&lt;&gt;"",AZ429&lt;&gt;"",BD429&gt;0,BE429&gt;0,BF429&lt;&gt;"",BG429&lt;&gt;"")),1,0)</f>
        <v>0</v>
      </c>
      <c r="EG429" s="219">
        <f>Довідники!$J$38*IF(AND(A429&lt;&gt;"",OR(BK429&gt;0,BL429&gt;0,BM429&lt;&gt;"",BN429&lt;&gt;"",BR429&gt;0,BS429&gt;0,BT429&lt;&gt;"",BU429&lt;&gt;"")),1,0)</f>
        <v>0</v>
      </c>
      <c r="EH429" s="219">
        <f>Довідники!$J$38*IF(AND(A429&lt;&gt;"",OR(BY429&gt;0,BZ429&gt;0,CA429&lt;&gt;"",CB429&lt;&gt;"",CF429&gt;0,CG429&gt;0,CH429&lt;&gt;"",CI429&lt;&gt;"")),1,0)</f>
        <v>0</v>
      </c>
      <c r="EI429" s="219">
        <f>Довідники!$J$38*IF(AND(A429&lt;&gt;"",OR(CM429&gt;0,CN429&gt;0,CO429&lt;&gt;"",CP429&lt;&gt;"",CT429&gt;0,CU429&gt;0,CV429&lt;&gt;"",CW429&lt;&gt;"")),1,0)</f>
        <v>0</v>
      </c>
      <c r="EJ429" s="219">
        <f>Довідники!$J$38*IF(AND(A429&lt;&gt;"",OR(DA429&gt;0,DB429&gt;0,DC429&lt;&gt;"",DD429&lt;&gt;"",DH429&gt;0,DI429&gt;0,DJ429&lt;&gt;"",DK429&lt;&gt;"")),1,0)</f>
        <v>0</v>
      </c>
      <c r="EL429" s="207" t="str">
        <f t="shared" ca="1" si="337"/>
        <v/>
      </c>
      <c r="EM429" s="91" t="str">
        <f t="shared" si="319"/>
        <v/>
      </c>
      <c r="EN429" s="91" t="str" cm="1">
        <f t="array" ref="EN429">IF(OR(SUM(ISTEXT(R429:T429)*1,ISNUMBER(W429:X429)*1)&gt;0,SUM(ISTEXT(Y429:AA429)*1,ISNUMBER(AD429:AE429)*1)&gt;0,SUM(ISTEXT(AF429:AH429)*1,ISNUMBER(AK429:AL429)*1)&gt;0,SUM(ISTEXT(AM429:AO429)*1,ISNUMBER(AR429:AS429)*1)&gt;0,SUM(ISTEXT(AT429:AV429)*1,ISNUMBER(AY429:AZ429)*1)&gt;0,SUM(ISTEXT(BA429:BC429)*1,ISNUMBER(BF429:BG429)*1)&gt;0,SUM(ISTEXT(BH429:BJ429)*1,ISNUMBER(BM429:BN429)*1)&gt;0,SUM(ISTEXT(BO429:BQ429)*1,ISNUMBER(BT429:BU429)*1)&gt;0,SUM(ISTEXT(BV429:BX429)*1,ISNUMBER(CA429:CB429)*1)&gt;0,SUM(ISTEXT(CC429:CE429)*1,ISNUMBER(CH429:CI429)*1)&gt;0,SUM(ISTEXT(CJ429:CL429)*1,ISNUMBER(CO429:CP429)*1)&gt;0,SUM(ISTEXT(CQ429:CS429)*1,ISNUMBER(CV429:CW429)*1)&gt;0),"!","")</f>
        <v/>
      </c>
      <c r="EO429" s="91" t="e">
        <f t="shared" ca="1" si="338"/>
        <v>#NAME?</v>
      </c>
      <c r="EP429" s="74" t="e">
        <f t="shared" ca="1" si="294"/>
        <v>#NAME?</v>
      </c>
    </row>
    <row r="430" spans="1:146" ht="13.5" customHeight="1" x14ac:dyDescent="0.2">
      <c r="A430" s="528" t="str">
        <f>IF(Довідники!$J$38=1,IF(AND(TRIM($B430)&lt;&gt;"",$E430&lt;&gt;"",$EP430=""),MAX($A$420:A429)+1,""),"")</f>
        <v/>
      </c>
      <c r="B430" s="531"/>
      <c r="C430" s="531" t="str">
        <f>IF(ISBLANK(D430)=FALSE,VLOOKUP(D430,Довідники!$B$2:$C$45,2,FALSE),"")</f>
        <v/>
      </c>
      <c r="D430" s="594"/>
      <c r="E430" s="595"/>
      <c r="F430" s="538" t="str">
        <f>_xlfn.CONCAT(IF($X430=Довідники!$E$4,$R$4&amp;",",""),IF($AE430=Довідники!$E$4,$Y$4&amp;",",""),IF($AL430=Довідники!$E$4,$AF$4&amp;",",""),IF($AS430=Довідники!$E$4,$AM$4&amp;",",""),IF($AZ430=Довідники!$E$4,$AT$4&amp;",",""),IF($BG430=Довідники!$E$4,$BA$4&amp;",",""),IF($BN430=Довідники!$E$4,$BH$4&amp;",",""),IF($BU430=Довідники!$E$4,$BO$4&amp;",",""),IF($CB430=Довідники!$E$4,$BV$4&amp;",",""),IF($CI430=Довідники!$E$4,$CC$4&amp;",",""),IF($CP430=Довідники!$E$4,$CJ$4&amp;",",""),IF($CW430=Довідники!$E$4,$CQ$4&amp;",",""),IF($DD430=Довідники!$E$4,$CX$4&amp;",",""),IF($DK430=Довідники!$E$4,$DE$4&amp;",",""))</f>
        <v/>
      </c>
      <c r="G430" s="538" t="str">
        <f>_xlfn.CONCAT(IF($X430=Довідники!$E$3,$R$4&amp;",",""),IF($X430=Довідники!$E$5,$R$4&amp;"*,",""),IF($AE430=Довідники!$E$3,$Y$4&amp;",",""),IF($AE430=Довідники!$E$5,$Y$4&amp;"*,",""),IF($AL430=Довідники!$E$3,$AF$4&amp;",",""),IF($AL430=Довідники!$E$5,$AF$4&amp;"*,",""),IF($AS430=Довідники!$E$3,$AM$4&amp;",",""),IF($AS430=Довідники!$E$5,$AM$4&amp;"*,",""),IF($AZ430=Довідники!$E$3,$AT$4&amp;",",""),IF($AZ430=Довідники!$E$5,$AT$4&amp;"*,",""),IF($BG430=Довідники!$E$3,$BA$4&amp;",",""),IF($BG430=Довідники!$E$5,$BA$4&amp;"*,",""),IF($BN430=Довідники!$E$3,$BH$4&amp;",",""),IF($BN430=Довідники!$E$5,$BH$4&amp;"*,",""),IF($BU430=Довідники!$E$3,$BO$4&amp;",",""),IF($BU430=Довідники!$E$5,$BO$4&amp;"*,",""),IF($CB430=Довідники!$E$3,$BV$4&amp;",",""),IF($CB430=Довідники!$E$5,$BV$4&amp;"*,",""),IF($CI430=Довідники!$E$3,$CC$4&amp;",",""),IF($CI430=Довідники!$E$5,$CC$4&amp;"*,",""),IF($CP430=Довідники!$E$3,$CJ$4&amp;",",""),IF($CP430=Довідники!$E$5,$CJ$4&amp;"*,",""),IF($CW430=Довідники!$E$3,$CQ$4&amp;",",""),IF($CW430=Довідники!$E$5,$CQ$4&amp;"*,",""),IF($DD430=Довідники!$E$3,$CX$4&amp;",",""),IF($DD430=Довідники!$E$5,$CX$4&amp;"*,",""),IF($DK430=Довідники!$E$3,$DE$4&amp;",",""),IF($DK430=Довідники!$E$5,$DE$4&amp;"*,",""))</f>
        <v/>
      </c>
      <c r="H430" s="538" t="str">
        <f>_xlfn.CONCAT(IF($W430=Довідники!$N$4,$R$4&amp;",",""),IF($AD430=Довідники!$N$4,$Y$4&amp;",",""),IF($AK430=Довідники!$N$4,$AF$4&amp;",",""),IF($AR430=Довідники!$N$4,$AM$4&amp;",",""),IF($AY430=Довідники!$N$4,$AT$4&amp;",",""),IF($BF430=Довідники!$N$4,$BA$4&amp;",",""),IF($BM430=Довідники!$N$4,$BH$4&amp;",",""),IF($BT430=Довідники!$N$4,$BO$4&amp;",",""),IF($CA430=Довідники!$N$4,$BV$4&amp;",",""),IF($CH430=Довідники!$N$4,$CC$4&amp;",",""),IF($CO430=Довідники!$N$4,$CJ$4&amp;",",""),IF($CV430=Довідники!$N$4,$CQ$4&amp;",",""),IF($DC430=Довідники!$N$4,$CX$4&amp;",",""),IF($DJ430=Довідники!$N$4,$DE$4&amp;",",""))</f>
        <v/>
      </c>
      <c r="I430" s="538" t="str">
        <f>_xlfn.CONCAT(IF($W430=Довідники!$N$3,$R$4&amp;",",""),IF($AD430=Довідники!$N$3,$Y$4&amp;",",""),IF($AK430=Довідники!$N$3,$AF$4&amp;",",""),IF($AR430=Довідники!$N$3,$AM$4&amp;",",""),IF($AY430=Довідники!$N$3,$AT$4&amp;",",""),IF($BF430=Довідники!$N$3,$BA$4&amp;",",""),IF($BM430=Довідники!$N$3,$BH$4&amp;",",""),IF($BT430=Довідники!$N$3,$BO$4&amp;",",""),IF($CA430=Довідники!$N$3,$BV$4&amp;",",""),IF($CH430=Довідники!$N$3,$CC$4&amp;",",""),IF($CO430=Довідники!$N$3,$CJ$4&amp;",",""),IF($CV430=Довідники!$N$3,$CQ$4&amp;",",""),IF($DC430=Довідники!$N$3,$CX$4&amp;",",""),IF($DJ430=Довідники!$N$3,$DE$4&amp;",",""))</f>
        <v/>
      </c>
      <c r="J430" s="538"/>
      <c r="K430" s="538"/>
      <c r="L430" s="538">
        <f t="shared" ca="1" si="298"/>
        <v>0</v>
      </c>
      <c r="M430" s="539">
        <f t="shared" ca="1" si="299"/>
        <v>0</v>
      </c>
      <c r="N430" s="539">
        <f t="shared" ca="1" si="300"/>
        <v>0</v>
      </c>
      <c r="O430" s="540">
        <f t="shared" ca="1" si="301"/>
        <v>0</v>
      </c>
      <c r="P430" s="541" t="str">
        <f t="shared" si="302"/>
        <v/>
      </c>
      <c r="Q430" s="542" t="str">
        <f>IF(IF(TRIM(P430)="",FALSE,OR($P430&lt;Довідники!$J$8,$P430&gt;Довідники!$K$8)),"!","")</f>
        <v/>
      </c>
      <c r="R430" s="596"/>
      <c r="S430" s="549"/>
      <c r="T430" s="549"/>
      <c r="U430" s="549">
        <f t="shared" si="320"/>
        <v>0</v>
      </c>
      <c r="V430" s="539"/>
      <c r="W430" s="539"/>
      <c r="X430" s="558"/>
      <c r="Y430" s="596"/>
      <c r="Z430" s="549"/>
      <c r="AA430" s="549"/>
      <c r="AB430" s="549">
        <f t="shared" si="321"/>
        <v>0</v>
      </c>
      <c r="AC430" s="539"/>
      <c r="AD430" s="539"/>
      <c r="AE430" s="558"/>
      <c r="AF430" s="596"/>
      <c r="AG430" s="549"/>
      <c r="AH430" s="549"/>
      <c r="AI430" s="549">
        <f t="shared" si="322"/>
        <v>0</v>
      </c>
      <c r="AJ430" s="539"/>
      <c r="AK430" s="539"/>
      <c r="AL430" s="558"/>
      <c r="AM430" s="596"/>
      <c r="AN430" s="549"/>
      <c r="AO430" s="549"/>
      <c r="AP430" s="549">
        <f t="shared" si="323"/>
        <v>0</v>
      </c>
      <c r="AQ430" s="539"/>
      <c r="AR430" s="539"/>
      <c r="AS430" s="558"/>
      <c r="AT430" s="596"/>
      <c r="AU430" s="549"/>
      <c r="AV430" s="549"/>
      <c r="AW430" s="549">
        <f t="shared" si="324"/>
        <v>0</v>
      </c>
      <c r="AX430" s="539"/>
      <c r="AY430" s="539"/>
      <c r="AZ430" s="558"/>
      <c r="BA430" s="596"/>
      <c r="BB430" s="549"/>
      <c r="BC430" s="549"/>
      <c r="BD430" s="549">
        <f t="shared" si="325"/>
        <v>0</v>
      </c>
      <c r="BE430" s="539"/>
      <c r="BF430" s="539"/>
      <c r="BG430" s="558"/>
      <c r="BH430" s="596"/>
      <c r="BI430" s="549"/>
      <c r="BJ430" s="549"/>
      <c r="BK430" s="549">
        <f t="shared" si="326"/>
        <v>0</v>
      </c>
      <c r="BL430" s="539"/>
      <c r="BM430" s="539"/>
      <c r="BN430" s="558"/>
      <c r="BO430" s="596"/>
      <c r="BP430" s="549"/>
      <c r="BQ430" s="549"/>
      <c r="BR430" s="549">
        <f t="shared" si="327"/>
        <v>0</v>
      </c>
      <c r="BS430" s="539"/>
      <c r="BT430" s="539"/>
      <c r="BU430" s="558"/>
      <c r="BV430" s="596"/>
      <c r="BW430" s="549"/>
      <c r="BX430" s="549"/>
      <c r="BY430" s="549">
        <f t="shared" si="328"/>
        <v>0</v>
      </c>
      <c r="BZ430" s="539"/>
      <c r="CA430" s="539"/>
      <c r="CB430" s="558"/>
      <c r="CC430" s="596"/>
      <c r="CD430" s="549"/>
      <c r="CE430" s="549"/>
      <c r="CF430" s="549">
        <f t="shared" si="329"/>
        <v>0</v>
      </c>
      <c r="CG430" s="539"/>
      <c r="CH430" s="539"/>
      <c r="CI430" s="558"/>
      <c r="CJ430" s="596"/>
      <c r="CK430" s="549"/>
      <c r="CL430" s="549"/>
      <c r="CM430" s="549">
        <f t="shared" si="330"/>
        <v>0</v>
      </c>
      <c r="CN430" s="539"/>
      <c r="CO430" s="539"/>
      <c r="CP430" s="558"/>
      <c r="CQ430" s="596"/>
      <c r="CR430" s="549"/>
      <c r="CS430" s="549"/>
      <c r="CT430" s="549">
        <f t="shared" si="331"/>
        <v>0</v>
      </c>
      <c r="CU430" s="539"/>
      <c r="CV430" s="539"/>
      <c r="CW430" s="558"/>
      <c r="CX430" s="597"/>
      <c r="CY430" s="549"/>
      <c r="CZ430" s="549"/>
      <c r="DA430" s="549">
        <f t="shared" si="332"/>
        <v>0</v>
      </c>
      <c r="DB430" s="539"/>
      <c r="DC430" s="539"/>
      <c r="DD430" s="539"/>
      <c r="DE430" s="549"/>
      <c r="DF430" s="549"/>
      <c r="DG430" s="549"/>
      <c r="DH430" s="549">
        <f t="shared" si="333"/>
        <v>0</v>
      </c>
      <c r="DI430" s="539"/>
      <c r="DJ430" s="539"/>
      <c r="DK430" s="558"/>
      <c r="DL430" s="555">
        <f t="shared" ca="1" si="317"/>
        <v>0</v>
      </c>
      <c r="DM430" s="539">
        <f>DN430*Довідники!$H$2</f>
        <v>0</v>
      </c>
      <c r="DN430" s="549">
        <f t="shared" si="334"/>
        <v>0</v>
      </c>
      <c r="DO430" s="541" t="str">
        <f t="shared" si="335"/>
        <v xml:space="preserve"> </v>
      </c>
      <c r="DP430" s="556" t="str">
        <f>IF(OR(DO430&lt;Довідники!$J$3, DO430&gt;Довідники!$K$3), "!", "")</f>
        <v>!</v>
      </c>
      <c r="DQ430" s="538"/>
      <c r="DR430" s="558" t="str">
        <f t="shared" si="336"/>
        <v/>
      </c>
      <c r="DS430" s="528"/>
      <c r="DT430" s="555"/>
      <c r="DU430" s="539"/>
      <c r="DV430" s="539"/>
      <c r="DW430" s="540"/>
      <c r="DX430" s="538"/>
      <c r="DY430" s="539"/>
      <c r="DZ430" s="540"/>
      <c r="EA430" s="528"/>
      <c r="EB430" s="179"/>
      <c r="EC430" s="452"/>
      <c r="ED430" s="219">
        <f>Довідники!$J$38*IF(AND(A430&lt;&gt;"",OR(U430&gt;0,V430&gt;0,W430&lt;&gt;"",X430&lt;&gt;"",AB430&gt;0,AC430&gt;0,AD430&lt;&gt;"",AE430&lt;&gt;"")),1,0)</f>
        <v>0</v>
      </c>
      <c r="EE430" s="219">
        <f>Довідники!$J$38*IF(AND(A430&lt;&gt;"",OR(AI430&gt;0,AJ430&gt;0,AK430&lt;&gt;"",AL430&lt;&gt;"",AP430&gt;0,AQ430&gt;0,AR430&lt;&gt;"",AS430&lt;&gt;"")),1,0)</f>
        <v>0</v>
      </c>
      <c r="EF430" s="219">
        <f>Довідники!$J$38*IF(AND(A430&lt;&gt;"",OR(AW430&gt;0,AX430&gt;0,AY430&lt;&gt;"",AZ430&lt;&gt;"",BD430&gt;0,BE430&gt;0,BF430&lt;&gt;"",BG430&lt;&gt;"")),1,0)</f>
        <v>0</v>
      </c>
      <c r="EG430" s="219">
        <f>Довідники!$J$38*IF(AND(A430&lt;&gt;"",OR(BK430&gt;0,BL430&gt;0,BM430&lt;&gt;"",BN430&lt;&gt;"",BR430&gt;0,BS430&gt;0,BT430&lt;&gt;"",BU430&lt;&gt;"")),1,0)</f>
        <v>0</v>
      </c>
      <c r="EH430" s="219">
        <f>Довідники!$J$38*IF(AND(A430&lt;&gt;"",OR(BY430&gt;0,BZ430&gt;0,CA430&lt;&gt;"",CB430&lt;&gt;"",CF430&gt;0,CG430&gt;0,CH430&lt;&gt;"",CI430&lt;&gt;"")),1,0)</f>
        <v>0</v>
      </c>
      <c r="EI430" s="219">
        <f>Довідники!$J$38*IF(AND(A430&lt;&gt;"",OR(CM430&gt;0,CN430&gt;0,CO430&lt;&gt;"",CP430&lt;&gt;"",CT430&gt;0,CU430&gt;0,CV430&lt;&gt;"",CW430&lt;&gt;"")),1,0)</f>
        <v>0</v>
      </c>
      <c r="EJ430" s="219">
        <f>Довідники!$J$38*IF(AND(A430&lt;&gt;"",OR(DA430&gt;0,DB430&gt;0,DC430&lt;&gt;"",DD430&lt;&gt;"",DH430&gt;0,DI430&gt;0,DJ430&lt;&gt;"",DK430&lt;&gt;"")),1,0)</f>
        <v>0</v>
      </c>
      <c r="EL430" s="207" t="str">
        <f t="shared" ca="1" si="337"/>
        <v/>
      </c>
      <c r="EM430" s="91" t="str">
        <f t="shared" si="319"/>
        <v/>
      </c>
      <c r="EN430" s="91" t="str" cm="1">
        <f t="array" ref="EN430">IF(OR(SUM(ISTEXT(R430:T430)*1,ISNUMBER(W430:X430)*1)&gt;0,SUM(ISTEXT(Y430:AA430)*1,ISNUMBER(AD430:AE430)*1)&gt;0,SUM(ISTEXT(AF430:AH430)*1,ISNUMBER(AK430:AL430)*1)&gt;0,SUM(ISTEXT(AM430:AO430)*1,ISNUMBER(AR430:AS430)*1)&gt;0,SUM(ISTEXT(AT430:AV430)*1,ISNUMBER(AY430:AZ430)*1)&gt;0,SUM(ISTEXT(BA430:BC430)*1,ISNUMBER(BF430:BG430)*1)&gt;0,SUM(ISTEXT(BH430:BJ430)*1,ISNUMBER(BM430:BN430)*1)&gt;0,SUM(ISTEXT(BO430:BQ430)*1,ISNUMBER(BT430:BU430)*1)&gt;0,SUM(ISTEXT(BV430:BX430)*1,ISNUMBER(CA430:CB430)*1)&gt;0,SUM(ISTEXT(CC430:CE430)*1,ISNUMBER(CH430:CI430)*1)&gt;0,SUM(ISTEXT(CJ430:CL430)*1,ISNUMBER(CO430:CP430)*1)&gt;0,SUM(ISTEXT(CQ430:CS430)*1,ISNUMBER(CV430:CW430)*1)&gt;0),"!","")</f>
        <v/>
      </c>
      <c r="EO430" s="91" t="e">
        <f t="shared" ca="1" si="338"/>
        <v>#NAME?</v>
      </c>
      <c r="EP430" s="74" t="e">
        <f t="shared" ca="1" si="294"/>
        <v>#NAME?</v>
      </c>
    </row>
    <row r="431" spans="1:146" ht="13.5" customHeight="1" x14ac:dyDescent="0.2">
      <c r="A431" s="528" t="str">
        <f>IF(Довідники!$J$38=1,IF(AND(TRIM($B431)&lt;&gt;"",$E431&lt;&gt;"",$EP431=""),MAX($A$420:A430)+1,""),"")</f>
        <v/>
      </c>
      <c r="B431" s="531"/>
      <c r="C431" s="531" t="str">
        <f>IF(ISBLANK(D431)=FALSE,VLOOKUP(D431,Довідники!$B$2:$C$45,2,FALSE),"")</f>
        <v/>
      </c>
      <c r="D431" s="594"/>
      <c r="E431" s="595"/>
      <c r="F431" s="538" t="str">
        <f>_xlfn.CONCAT(IF($X431=Довідники!$E$4,$R$4&amp;",",""),IF($AE431=Довідники!$E$4,$Y$4&amp;",",""),IF($AL431=Довідники!$E$4,$AF$4&amp;",",""),IF($AS431=Довідники!$E$4,$AM$4&amp;",",""),IF($AZ431=Довідники!$E$4,$AT$4&amp;",",""),IF($BG431=Довідники!$E$4,$BA$4&amp;",",""),IF($BN431=Довідники!$E$4,$BH$4&amp;",",""),IF($BU431=Довідники!$E$4,$BO$4&amp;",",""),IF($CB431=Довідники!$E$4,$BV$4&amp;",",""),IF($CI431=Довідники!$E$4,$CC$4&amp;",",""),IF($CP431=Довідники!$E$4,$CJ$4&amp;",",""),IF($CW431=Довідники!$E$4,$CQ$4&amp;",",""),IF($DD431=Довідники!$E$4,$CX$4&amp;",",""),IF($DK431=Довідники!$E$4,$DE$4&amp;",",""))</f>
        <v/>
      </c>
      <c r="G431" s="538" t="str">
        <f>_xlfn.CONCAT(IF($X431=Довідники!$E$3,$R$4&amp;",",""),IF($X431=Довідники!$E$5,$R$4&amp;"*,",""),IF($AE431=Довідники!$E$3,$Y$4&amp;",",""),IF($AE431=Довідники!$E$5,$Y$4&amp;"*,",""),IF($AL431=Довідники!$E$3,$AF$4&amp;",",""),IF($AL431=Довідники!$E$5,$AF$4&amp;"*,",""),IF($AS431=Довідники!$E$3,$AM$4&amp;",",""),IF($AS431=Довідники!$E$5,$AM$4&amp;"*,",""),IF($AZ431=Довідники!$E$3,$AT$4&amp;",",""),IF($AZ431=Довідники!$E$5,$AT$4&amp;"*,",""),IF($BG431=Довідники!$E$3,$BA$4&amp;",",""),IF($BG431=Довідники!$E$5,$BA$4&amp;"*,",""),IF($BN431=Довідники!$E$3,$BH$4&amp;",",""),IF($BN431=Довідники!$E$5,$BH$4&amp;"*,",""),IF($BU431=Довідники!$E$3,$BO$4&amp;",",""),IF($BU431=Довідники!$E$5,$BO$4&amp;"*,",""),IF($CB431=Довідники!$E$3,$BV$4&amp;",",""),IF($CB431=Довідники!$E$5,$BV$4&amp;"*,",""),IF($CI431=Довідники!$E$3,$CC$4&amp;",",""),IF($CI431=Довідники!$E$5,$CC$4&amp;"*,",""),IF($CP431=Довідники!$E$3,$CJ$4&amp;",",""),IF($CP431=Довідники!$E$5,$CJ$4&amp;"*,",""),IF($CW431=Довідники!$E$3,$CQ$4&amp;",",""),IF($CW431=Довідники!$E$5,$CQ$4&amp;"*,",""),IF($DD431=Довідники!$E$3,$CX$4&amp;",",""),IF($DD431=Довідники!$E$5,$CX$4&amp;"*,",""),IF($DK431=Довідники!$E$3,$DE$4&amp;",",""),IF($DK431=Довідники!$E$5,$DE$4&amp;"*,",""))</f>
        <v/>
      </c>
      <c r="H431" s="538" t="str">
        <f>_xlfn.CONCAT(IF($W431=Довідники!$N$4,$R$4&amp;",",""),IF($AD431=Довідники!$N$4,$Y$4&amp;",",""),IF($AK431=Довідники!$N$4,$AF$4&amp;",",""),IF($AR431=Довідники!$N$4,$AM$4&amp;",",""),IF($AY431=Довідники!$N$4,$AT$4&amp;",",""),IF($BF431=Довідники!$N$4,$BA$4&amp;",",""),IF($BM431=Довідники!$N$4,$BH$4&amp;",",""),IF($BT431=Довідники!$N$4,$BO$4&amp;",",""),IF($CA431=Довідники!$N$4,$BV$4&amp;",",""),IF($CH431=Довідники!$N$4,$CC$4&amp;",",""),IF($CO431=Довідники!$N$4,$CJ$4&amp;",",""),IF($CV431=Довідники!$N$4,$CQ$4&amp;",",""),IF($DC431=Довідники!$N$4,$CX$4&amp;",",""),IF($DJ431=Довідники!$N$4,$DE$4&amp;",",""))</f>
        <v/>
      </c>
      <c r="I431" s="538" t="str">
        <f>_xlfn.CONCAT(IF($W431=Довідники!$N$3,$R$4&amp;",",""),IF($AD431=Довідники!$N$3,$Y$4&amp;",",""),IF($AK431=Довідники!$N$3,$AF$4&amp;",",""),IF($AR431=Довідники!$N$3,$AM$4&amp;",",""),IF($AY431=Довідники!$N$3,$AT$4&amp;",",""),IF($BF431=Довідники!$N$3,$BA$4&amp;",",""),IF($BM431=Довідники!$N$3,$BH$4&amp;",",""),IF($BT431=Довідники!$N$3,$BO$4&amp;",",""),IF($CA431=Довідники!$N$3,$BV$4&amp;",",""),IF($CH431=Довідники!$N$3,$CC$4&amp;",",""),IF($CO431=Довідники!$N$3,$CJ$4&amp;",",""),IF($CV431=Довідники!$N$3,$CQ$4&amp;",",""),IF($DC431=Довідники!$N$3,$CX$4&amp;",",""),IF($DJ431=Довідники!$N$3,$DE$4&amp;",",""))</f>
        <v/>
      </c>
      <c r="J431" s="538"/>
      <c r="K431" s="538"/>
      <c r="L431" s="538">
        <f t="shared" ca="1" si="298"/>
        <v>0</v>
      </c>
      <c r="M431" s="539">
        <f t="shared" ca="1" si="299"/>
        <v>0</v>
      </c>
      <c r="N431" s="539">
        <f t="shared" ca="1" si="300"/>
        <v>0</v>
      </c>
      <c r="O431" s="540">
        <f t="shared" ca="1" si="301"/>
        <v>0</v>
      </c>
      <c r="P431" s="541" t="str">
        <f t="shared" si="302"/>
        <v/>
      </c>
      <c r="Q431" s="542" t="str">
        <f>IF(IF(TRIM(P431)="",FALSE,OR($P431&lt;Довідники!$J$8,$P431&gt;Довідники!$K$8)),"!","")</f>
        <v/>
      </c>
      <c r="R431" s="596"/>
      <c r="S431" s="549"/>
      <c r="T431" s="549"/>
      <c r="U431" s="549">
        <f t="shared" si="320"/>
        <v>0</v>
      </c>
      <c r="V431" s="539"/>
      <c r="W431" s="539"/>
      <c r="X431" s="558"/>
      <c r="Y431" s="596"/>
      <c r="Z431" s="549"/>
      <c r="AA431" s="549"/>
      <c r="AB431" s="549">
        <f t="shared" si="321"/>
        <v>0</v>
      </c>
      <c r="AC431" s="539"/>
      <c r="AD431" s="539"/>
      <c r="AE431" s="558"/>
      <c r="AF431" s="596"/>
      <c r="AG431" s="549"/>
      <c r="AH431" s="549"/>
      <c r="AI431" s="549">
        <f t="shared" si="322"/>
        <v>0</v>
      </c>
      <c r="AJ431" s="539"/>
      <c r="AK431" s="539"/>
      <c r="AL431" s="558"/>
      <c r="AM431" s="596"/>
      <c r="AN431" s="549"/>
      <c r="AO431" s="549"/>
      <c r="AP431" s="549">
        <f t="shared" si="323"/>
        <v>0</v>
      </c>
      <c r="AQ431" s="539"/>
      <c r="AR431" s="539"/>
      <c r="AS431" s="558"/>
      <c r="AT431" s="596"/>
      <c r="AU431" s="549"/>
      <c r="AV431" s="549"/>
      <c r="AW431" s="549">
        <f t="shared" si="324"/>
        <v>0</v>
      </c>
      <c r="AX431" s="539"/>
      <c r="AY431" s="539"/>
      <c r="AZ431" s="558"/>
      <c r="BA431" s="596"/>
      <c r="BB431" s="549"/>
      <c r="BC431" s="549"/>
      <c r="BD431" s="549">
        <f t="shared" si="325"/>
        <v>0</v>
      </c>
      <c r="BE431" s="539"/>
      <c r="BF431" s="539"/>
      <c r="BG431" s="558"/>
      <c r="BH431" s="596"/>
      <c r="BI431" s="549"/>
      <c r="BJ431" s="549"/>
      <c r="BK431" s="549">
        <f t="shared" si="326"/>
        <v>0</v>
      </c>
      <c r="BL431" s="539"/>
      <c r="BM431" s="539"/>
      <c r="BN431" s="558"/>
      <c r="BO431" s="596"/>
      <c r="BP431" s="549"/>
      <c r="BQ431" s="549"/>
      <c r="BR431" s="549">
        <f t="shared" si="327"/>
        <v>0</v>
      </c>
      <c r="BS431" s="539"/>
      <c r="BT431" s="539"/>
      <c r="BU431" s="558"/>
      <c r="BV431" s="596"/>
      <c r="BW431" s="549"/>
      <c r="BX431" s="549"/>
      <c r="BY431" s="549">
        <f t="shared" si="328"/>
        <v>0</v>
      </c>
      <c r="BZ431" s="539"/>
      <c r="CA431" s="539"/>
      <c r="CB431" s="558"/>
      <c r="CC431" s="596"/>
      <c r="CD431" s="549"/>
      <c r="CE431" s="549"/>
      <c r="CF431" s="549">
        <f t="shared" si="329"/>
        <v>0</v>
      </c>
      <c r="CG431" s="539"/>
      <c r="CH431" s="539"/>
      <c r="CI431" s="558"/>
      <c r="CJ431" s="596"/>
      <c r="CK431" s="549"/>
      <c r="CL431" s="549"/>
      <c r="CM431" s="549">
        <f t="shared" si="330"/>
        <v>0</v>
      </c>
      <c r="CN431" s="539"/>
      <c r="CO431" s="539"/>
      <c r="CP431" s="558"/>
      <c r="CQ431" s="596"/>
      <c r="CR431" s="549"/>
      <c r="CS431" s="549"/>
      <c r="CT431" s="549">
        <f t="shared" si="331"/>
        <v>0</v>
      </c>
      <c r="CU431" s="539"/>
      <c r="CV431" s="539"/>
      <c r="CW431" s="558"/>
      <c r="CX431" s="597"/>
      <c r="CY431" s="549"/>
      <c r="CZ431" s="549"/>
      <c r="DA431" s="549">
        <f t="shared" si="332"/>
        <v>0</v>
      </c>
      <c r="DB431" s="539"/>
      <c r="DC431" s="539"/>
      <c r="DD431" s="539"/>
      <c r="DE431" s="549"/>
      <c r="DF431" s="549"/>
      <c r="DG431" s="549"/>
      <c r="DH431" s="549">
        <f t="shared" si="333"/>
        <v>0</v>
      </c>
      <c r="DI431" s="539"/>
      <c r="DJ431" s="539"/>
      <c r="DK431" s="558"/>
      <c r="DL431" s="555">
        <f t="shared" ca="1" si="317"/>
        <v>0</v>
      </c>
      <c r="DM431" s="539">
        <f>DN431*Довідники!$H$2</f>
        <v>0</v>
      </c>
      <c r="DN431" s="549">
        <f t="shared" si="334"/>
        <v>0</v>
      </c>
      <c r="DO431" s="541" t="str">
        <f t="shared" si="335"/>
        <v xml:space="preserve"> </v>
      </c>
      <c r="DP431" s="556" t="str">
        <f>IF(OR(DO431&lt;Довідники!$J$3, DO431&gt;Довідники!$K$3), "!", "")</f>
        <v>!</v>
      </c>
      <c r="DQ431" s="538"/>
      <c r="DR431" s="558" t="str">
        <f t="shared" si="336"/>
        <v/>
      </c>
      <c r="DS431" s="528"/>
      <c r="DT431" s="555"/>
      <c r="DU431" s="539"/>
      <c r="DV431" s="539"/>
      <c r="DW431" s="540"/>
      <c r="DX431" s="538"/>
      <c r="DY431" s="539"/>
      <c r="DZ431" s="540"/>
      <c r="EA431" s="528"/>
      <c r="EB431" s="179"/>
      <c r="EC431" s="452"/>
      <c r="ED431" s="219">
        <f>Довідники!$J$38*IF(AND(A431&lt;&gt;"",OR(U431&gt;0,V431&gt;0,W431&lt;&gt;"",X431&lt;&gt;"",AB431&gt;0,AC431&gt;0,AD431&lt;&gt;"",AE431&lt;&gt;"")),1,0)</f>
        <v>0</v>
      </c>
      <c r="EE431" s="219">
        <f>Довідники!$J$38*IF(AND(A431&lt;&gt;"",OR(AI431&gt;0,AJ431&gt;0,AK431&lt;&gt;"",AL431&lt;&gt;"",AP431&gt;0,AQ431&gt;0,AR431&lt;&gt;"",AS431&lt;&gt;"")),1,0)</f>
        <v>0</v>
      </c>
      <c r="EF431" s="219">
        <f>Довідники!$J$38*IF(AND(A431&lt;&gt;"",OR(AW431&gt;0,AX431&gt;0,AY431&lt;&gt;"",AZ431&lt;&gt;"",BD431&gt;0,BE431&gt;0,BF431&lt;&gt;"",BG431&lt;&gt;"")),1,0)</f>
        <v>0</v>
      </c>
      <c r="EG431" s="219">
        <f>Довідники!$J$38*IF(AND(A431&lt;&gt;"",OR(BK431&gt;0,BL431&gt;0,BM431&lt;&gt;"",BN431&lt;&gt;"",BR431&gt;0,BS431&gt;0,BT431&lt;&gt;"",BU431&lt;&gt;"")),1,0)</f>
        <v>0</v>
      </c>
      <c r="EH431" s="219">
        <f>Довідники!$J$38*IF(AND(A431&lt;&gt;"",OR(BY431&gt;0,BZ431&gt;0,CA431&lt;&gt;"",CB431&lt;&gt;"",CF431&gt;0,CG431&gt;0,CH431&lt;&gt;"",CI431&lt;&gt;"")),1,0)</f>
        <v>0</v>
      </c>
      <c r="EI431" s="219">
        <f>Довідники!$J$38*IF(AND(A431&lt;&gt;"",OR(CM431&gt;0,CN431&gt;0,CO431&lt;&gt;"",CP431&lt;&gt;"",CT431&gt;0,CU431&gt;0,CV431&lt;&gt;"",CW431&lt;&gt;"")),1,0)</f>
        <v>0</v>
      </c>
      <c r="EJ431" s="219">
        <f>Довідники!$J$38*IF(AND(A431&lt;&gt;"",OR(DA431&gt;0,DB431&gt;0,DC431&lt;&gt;"",DD431&lt;&gt;"",DH431&gt;0,DI431&gt;0,DJ431&lt;&gt;"",DK431&lt;&gt;"")),1,0)</f>
        <v>0</v>
      </c>
      <c r="EL431" s="207" t="str">
        <f t="shared" ca="1" si="337"/>
        <v/>
      </c>
      <c r="EM431" s="91" t="str">
        <f t="shared" si="319"/>
        <v/>
      </c>
      <c r="EN431" s="91" t="str" cm="1">
        <f t="array" ref="EN431">IF(OR(SUM(ISTEXT(R431:T431)*1,ISNUMBER(W431:X431)*1)&gt;0,SUM(ISTEXT(Y431:AA431)*1,ISNUMBER(AD431:AE431)*1)&gt;0,SUM(ISTEXT(AF431:AH431)*1,ISNUMBER(AK431:AL431)*1)&gt;0,SUM(ISTEXT(AM431:AO431)*1,ISNUMBER(AR431:AS431)*1)&gt;0,SUM(ISTEXT(AT431:AV431)*1,ISNUMBER(AY431:AZ431)*1)&gt;0,SUM(ISTEXT(BA431:BC431)*1,ISNUMBER(BF431:BG431)*1)&gt;0,SUM(ISTEXT(BH431:BJ431)*1,ISNUMBER(BM431:BN431)*1)&gt;0,SUM(ISTEXT(BO431:BQ431)*1,ISNUMBER(BT431:BU431)*1)&gt;0,SUM(ISTEXT(BV431:BX431)*1,ISNUMBER(CA431:CB431)*1)&gt;0,SUM(ISTEXT(CC431:CE431)*1,ISNUMBER(CH431:CI431)*1)&gt;0,SUM(ISTEXT(CJ431:CL431)*1,ISNUMBER(CO431:CP431)*1)&gt;0,SUM(ISTEXT(CQ431:CS431)*1,ISNUMBER(CV431:CW431)*1)&gt;0),"!","")</f>
        <v/>
      </c>
      <c r="EO431" s="91" t="e">
        <f t="shared" ca="1" si="338"/>
        <v>#NAME?</v>
      </c>
      <c r="EP431" s="74" t="e">
        <f t="shared" ca="1" si="294"/>
        <v>#NAME?</v>
      </c>
    </row>
    <row r="432" spans="1:146" ht="13.5" customHeight="1" x14ac:dyDescent="0.2">
      <c r="A432" s="528" t="str">
        <f>IF(Довідники!$J$38=1,IF(AND(TRIM($B432)&lt;&gt;"",$E432&lt;&gt;"",$EP432=""),MAX($A$420:A431)+1,""),"")</f>
        <v/>
      </c>
      <c r="B432" s="531"/>
      <c r="C432" s="531" t="str">
        <f>IF(ISBLANK(D432)=FALSE,VLOOKUP(D432,Довідники!$B$2:$C$45,2,FALSE),"")</f>
        <v/>
      </c>
      <c r="D432" s="594"/>
      <c r="E432" s="595"/>
      <c r="F432" s="538" t="str">
        <f>_xlfn.CONCAT(IF($X432=Довідники!$E$4,$R$4&amp;",",""),IF($AE432=Довідники!$E$4,$Y$4&amp;",",""),IF($AL432=Довідники!$E$4,$AF$4&amp;",",""),IF($AS432=Довідники!$E$4,$AM$4&amp;",",""),IF($AZ432=Довідники!$E$4,$AT$4&amp;",",""),IF($BG432=Довідники!$E$4,$BA$4&amp;",",""),IF($BN432=Довідники!$E$4,$BH$4&amp;",",""),IF($BU432=Довідники!$E$4,$BO$4&amp;",",""),IF($CB432=Довідники!$E$4,$BV$4&amp;",",""),IF($CI432=Довідники!$E$4,$CC$4&amp;",",""),IF($CP432=Довідники!$E$4,$CJ$4&amp;",",""),IF($CW432=Довідники!$E$4,$CQ$4&amp;",",""),IF($DD432=Довідники!$E$4,$CX$4&amp;",",""),IF($DK432=Довідники!$E$4,$DE$4&amp;",",""))</f>
        <v/>
      </c>
      <c r="G432" s="538" t="str">
        <f>_xlfn.CONCAT(IF($X432=Довідники!$E$3,$R$4&amp;",",""),IF($X432=Довідники!$E$5,$R$4&amp;"*,",""),IF($AE432=Довідники!$E$3,$Y$4&amp;",",""),IF($AE432=Довідники!$E$5,$Y$4&amp;"*,",""),IF($AL432=Довідники!$E$3,$AF$4&amp;",",""),IF($AL432=Довідники!$E$5,$AF$4&amp;"*,",""),IF($AS432=Довідники!$E$3,$AM$4&amp;",",""),IF($AS432=Довідники!$E$5,$AM$4&amp;"*,",""),IF($AZ432=Довідники!$E$3,$AT$4&amp;",",""),IF($AZ432=Довідники!$E$5,$AT$4&amp;"*,",""),IF($BG432=Довідники!$E$3,$BA$4&amp;",",""),IF($BG432=Довідники!$E$5,$BA$4&amp;"*,",""),IF($BN432=Довідники!$E$3,$BH$4&amp;",",""),IF($BN432=Довідники!$E$5,$BH$4&amp;"*,",""),IF($BU432=Довідники!$E$3,$BO$4&amp;",",""),IF($BU432=Довідники!$E$5,$BO$4&amp;"*,",""),IF($CB432=Довідники!$E$3,$BV$4&amp;",",""),IF($CB432=Довідники!$E$5,$BV$4&amp;"*,",""),IF($CI432=Довідники!$E$3,$CC$4&amp;",",""),IF($CI432=Довідники!$E$5,$CC$4&amp;"*,",""),IF($CP432=Довідники!$E$3,$CJ$4&amp;",",""),IF($CP432=Довідники!$E$5,$CJ$4&amp;"*,",""),IF($CW432=Довідники!$E$3,$CQ$4&amp;",",""),IF($CW432=Довідники!$E$5,$CQ$4&amp;"*,",""),IF($DD432=Довідники!$E$3,$CX$4&amp;",",""),IF($DD432=Довідники!$E$5,$CX$4&amp;"*,",""),IF($DK432=Довідники!$E$3,$DE$4&amp;",",""),IF($DK432=Довідники!$E$5,$DE$4&amp;"*,",""))</f>
        <v/>
      </c>
      <c r="H432" s="538" t="str">
        <f>_xlfn.CONCAT(IF($W432=Довідники!$N$4,$R$4&amp;",",""),IF($AD432=Довідники!$N$4,$Y$4&amp;",",""),IF($AK432=Довідники!$N$4,$AF$4&amp;",",""),IF($AR432=Довідники!$N$4,$AM$4&amp;",",""),IF($AY432=Довідники!$N$4,$AT$4&amp;",",""),IF($BF432=Довідники!$N$4,$BA$4&amp;",",""),IF($BM432=Довідники!$N$4,$BH$4&amp;",",""),IF($BT432=Довідники!$N$4,$BO$4&amp;",",""),IF($CA432=Довідники!$N$4,$BV$4&amp;",",""),IF($CH432=Довідники!$N$4,$CC$4&amp;",",""),IF($CO432=Довідники!$N$4,$CJ$4&amp;",",""),IF($CV432=Довідники!$N$4,$CQ$4&amp;",",""),IF($DC432=Довідники!$N$4,$CX$4&amp;",",""),IF($DJ432=Довідники!$N$4,$DE$4&amp;",",""))</f>
        <v/>
      </c>
      <c r="I432" s="538" t="str">
        <f>_xlfn.CONCAT(IF($W432=Довідники!$N$3,$R$4&amp;",",""),IF($AD432=Довідники!$N$3,$Y$4&amp;",",""),IF($AK432=Довідники!$N$3,$AF$4&amp;",",""),IF($AR432=Довідники!$N$3,$AM$4&amp;",",""),IF($AY432=Довідники!$N$3,$AT$4&amp;",",""),IF($BF432=Довідники!$N$3,$BA$4&amp;",",""),IF($BM432=Довідники!$N$3,$BH$4&amp;",",""),IF($BT432=Довідники!$N$3,$BO$4&amp;",",""),IF($CA432=Довідники!$N$3,$BV$4&amp;",",""),IF($CH432=Довідники!$N$3,$CC$4&amp;",",""),IF($CO432=Довідники!$N$3,$CJ$4&amp;",",""),IF($CV432=Довідники!$N$3,$CQ$4&amp;",",""),IF($DC432=Довідники!$N$3,$CX$4&amp;",",""),IF($DJ432=Довідники!$N$3,$DE$4&amp;",",""))</f>
        <v/>
      </c>
      <c r="J432" s="538"/>
      <c r="K432" s="538"/>
      <c r="L432" s="538">
        <f t="shared" ca="1" si="298"/>
        <v>0</v>
      </c>
      <c r="M432" s="539">
        <f t="shared" ca="1" si="299"/>
        <v>0</v>
      </c>
      <c r="N432" s="539">
        <f t="shared" ca="1" si="300"/>
        <v>0</v>
      </c>
      <c r="O432" s="540">
        <f t="shared" ca="1" si="301"/>
        <v>0</v>
      </c>
      <c r="P432" s="541" t="str">
        <f t="shared" si="302"/>
        <v/>
      </c>
      <c r="Q432" s="542" t="str">
        <f>IF(IF(TRIM(P432)="",FALSE,OR($P432&lt;Довідники!$J$8,$P432&gt;Довідники!$K$8)),"!","")</f>
        <v/>
      </c>
      <c r="R432" s="596"/>
      <c r="S432" s="549"/>
      <c r="T432" s="549"/>
      <c r="U432" s="549">
        <f t="shared" si="320"/>
        <v>0</v>
      </c>
      <c r="V432" s="539"/>
      <c r="W432" s="539"/>
      <c r="X432" s="558"/>
      <c r="Y432" s="596"/>
      <c r="Z432" s="549"/>
      <c r="AA432" s="549"/>
      <c r="AB432" s="549">
        <f t="shared" si="321"/>
        <v>0</v>
      </c>
      <c r="AC432" s="539"/>
      <c r="AD432" s="539"/>
      <c r="AE432" s="558"/>
      <c r="AF432" s="596"/>
      <c r="AG432" s="549"/>
      <c r="AH432" s="549"/>
      <c r="AI432" s="549">
        <f t="shared" si="322"/>
        <v>0</v>
      </c>
      <c r="AJ432" s="539"/>
      <c r="AK432" s="539"/>
      <c r="AL432" s="558"/>
      <c r="AM432" s="596"/>
      <c r="AN432" s="549"/>
      <c r="AO432" s="549"/>
      <c r="AP432" s="549">
        <f t="shared" si="323"/>
        <v>0</v>
      </c>
      <c r="AQ432" s="539"/>
      <c r="AR432" s="539"/>
      <c r="AS432" s="558"/>
      <c r="AT432" s="596"/>
      <c r="AU432" s="549"/>
      <c r="AV432" s="549"/>
      <c r="AW432" s="549">
        <f t="shared" si="324"/>
        <v>0</v>
      </c>
      <c r="AX432" s="539"/>
      <c r="AY432" s="539"/>
      <c r="AZ432" s="558"/>
      <c r="BA432" s="596"/>
      <c r="BB432" s="549"/>
      <c r="BC432" s="549"/>
      <c r="BD432" s="549">
        <f t="shared" si="325"/>
        <v>0</v>
      </c>
      <c r="BE432" s="539"/>
      <c r="BF432" s="539"/>
      <c r="BG432" s="558"/>
      <c r="BH432" s="596"/>
      <c r="BI432" s="549"/>
      <c r="BJ432" s="549"/>
      <c r="BK432" s="549">
        <f t="shared" si="326"/>
        <v>0</v>
      </c>
      <c r="BL432" s="539"/>
      <c r="BM432" s="539"/>
      <c r="BN432" s="558"/>
      <c r="BO432" s="596"/>
      <c r="BP432" s="549"/>
      <c r="BQ432" s="549"/>
      <c r="BR432" s="549">
        <f t="shared" si="327"/>
        <v>0</v>
      </c>
      <c r="BS432" s="539"/>
      <c r="BT432" s="539"/>
      <c r="BU432" s="558"/>
      <c r="BV432" s="596"/>
      <c r="BW432" s="549"/>
      <c r="BX432" s="549"/>
      <c r="BY432" s="549">
        <f t="shared" si="328"/>
        <v>0</v>
      </c>
      <c r="BZ432" s="539"/>
      <c r="CA432" s="539"/>
      <c r="CB432" s="558"/>
      <c r="CC432" s="596"/>
      <c r="CD432" s="549"/>
      <c r="CE432" s="549"/>
      <c r="CF432" s="549">
        <f t="shared" si="329"/>
        <v>0</v>
      </c>
      <c r="CG432" s="539"/>
      <c r="CH432" s="539"/>
      <c r="CI432" s="558"/>
      <c r="CJ432" s="596"/>
      <c r="CK432" s="549"/>
      <c r="CL432" s="549"/>
      <c r="CM432" s="549">
        <f t="shared" si="330"/>
        <v>0</v>
      </c>
      <c r="CN432" s="539"/>
      <c r="CO432" s="539"/>
      <c r="CP432" s="558"/>
      <c r="CQ432" s="596"/>
      <c r="CR432" s="549"/>
      <c r="CS432" s="549"/>
      <c r="CT432" s="549">
        <f t="shared" si="331"/>
        <v>0</v>
      </c>
      <c r="CU432" s="539"/>
      <c r="CV432" s="539"/>
      <c r="CW432" s="558"/>
      <c r="CX432" s="597"/>
      <c r="CY432" s="549"/>
      <c r="CZ432" s="549"/>
      <c r="DA432" s="549">
        <f t="shared" si="332"/>
        <v>0</v>
      </c>
      <c r="DB432" s="539"/>
      <c r="DC432" s="539"/>
      <c r="DD432" s="539"/>
      <c r="DE432" s="549"/>
      <c r="DF432" s="549"/>
      <c r="DG432" s="549"/>
      <c r="DH432" s="549">
        <f t="shared" si="333"/>
        <v>0</v>
      </c>
      <c r="DI432" s="539"/>
      <c r="DJ432" s="539"/>
      <c r="DK432" s="558"/>
      <c r="DL432" s="555">
        <f t="shared" ca="1" si="317"/>
        <v>0</v>
      </c>
      <c r="DM432" s="539">
        <f>DN432*Довідники!$H$2</f>
        <v>0</v>
      </c>
      <c r="DN432" s="549">
        <f t="shared" si="334"/>
        <v>0</v>
      </c>
      <c r="DO432" s="541" t="str">
        <f t="shared" si="335"/>
        <v xml:space="preserve"> </v>
      </c>
      <c r="DP432" s="556" t="str">
        <f>IF(OR(DO432&lt;Довідники!$J$3, DO432&gt;Довідники!$K$3), "!", "")</f>
        <v>!</v>
      </c>
      <c r="DQ432" s="538"/>
      <c r="DR432" s="558" t="str">
        <f t="shared" si="336"/>
        <v/>
      </c>
      <c r="DS432" s="528"/>
      <c r="DT432" s="555"/>
      <c r="DU432" s="539"/>
      <c r="DV432" s="539"/>
      <c r="DW432" s="540"/>
      <c r="DX432" s="538"/>
      <c r="DY432" s="539"/>
      <c r="DZ432" s="540"/>
      <c r="EA432" s="528"/>
      <c r="EB432" s="179"/>
      <c r="EC432" s="452"/>
      <c r="ED432" s="219">
        <f>Довідники!$J$38*IF(AND(A432&lt;&gt;"",OR(U432&gt;0,V432&gt;0,W432&lt;&gt;"",X432&lt;&gt;"",AB432&gt;0,AC432&gt;0,AD432&lt;&gt;"",AE432&lt;&gt;"")),1,0)</f>
        <v>0</v>
      </c>
      <c r="EE432" s="219">
        <f>Довідники!$J$38*IF(AND(A432&lt;&gt;"",OR(AI432&gt;0,AJ432&gt;0,AK432&lt;&gt;"",AL432&lt;&gt;"",AP432&gt;0,AQ432&gt;0,AR432&lt;&gt;"",AS432&lt;&gt;"")),1,0)</f>
        <v>0</v>
      </c>
      <c r="EF432" s="219">
        <f>Довідники!$J$38*IF(AND(A432&lt;&gt;"",OR(AW432&gt;0,AX432&gt;0,AY432&lt;&gt;"",AZ432&lt;&gt;"",BD432&gt;0,BE432&gt;0,BF432&lt;&gt;"",BG432&lt;&gt;"")),1,0)</f>
        <v>0</v>
      </c>
      <c r="EG432" s="219">
        <f>Довідники!$J$38*IF(AND(A432&lt;&gt;"",OR(BK432&gt;0,BL432&gt;0,BM432&lt;&gt;"",BN432&lt;&gt;"",BR432&gt;0,BS432&gt;0,BT432&lt;&gt;"",BU432&lt;&gt;"")),1,0)</f>
        <v>0</v>
      </c>
      <c r="EH432" s="219">
        <f>Довідники!$J$38*IF(AND(A432&lt;&gt;"",OR(BY432&gt;0,BZ432&gt;0,CA432&lt;&gt;"",CB432&lt;&gt;"",CF432&gt;0,CG432&gt;0,CH432&lt;&gt;"",CI432&lt;&gt;"")),1,0)</f>
        <v>0</v>
      </c>
      <c r="EI432" s="219">
        <f>Довідники!$J$38*IF(AND(A432&lt;&gt;"",OR(CM432&gt;0,CN432&gt;0,CO432&lt;&gt;"",CP432&lt;&gt;"",CT432&gt;0,CU432&gt;0,CV432&lt;&gt;"",CW432&lt;&gt;"")),1,0)</f>
        <v>0</v>
      </c>
      <c r="EJ432" s="219">
        <f>Довідники!$J$38*IF(AND(A432&lt;&gt;"",OR(DA432&gt;0,DB432&gt;0,DC432&lt;&gt;"",DD432&lt;&gt;"",DH432&gt;0,DI432&gt;0,DJ432&lt;&gt;"",DK432&lt;&gt;"")),1,0)</f>
        <v>0</v>
      </c>
      <c r="EL432" s="207" t="str">
        <f t="shared" ca="1" si="337"/>
        <v/>
      </c>
      <c r="EM432" s="91" t="str">
        <f t="shared" si="319"/>
        <v/>
      </c>
      <c r="EN432" s="91" t="str" cm="1">
        <f t="array" ref="EN432">IF(OR(SUM(ISTEXT(R432:T432)*1,ISNUMBER(W432:X432)*1)&gt;0,SUM(ISTEXT(Y432:AA432)*1,ISNUMBER(AD432:AE432)*1)&gt;0,SUM(ISTEXT(AF432:AH432)*1,ISNUMBER(AK432:AL432)*1)&gt;0,SUM(ISTEXT(AM432:AO432)*1,ISNUMBER(AR432:AS432)*1)&gt;0,SUM(ISTEXT(AT432:AV432)*1,ISNUMBER(AY432:AZ432)*1)&gt;0,SUM(ISTEXT(BA432:BC432)*1,ISNUMBER(BF432:BG432)*1)&gt;0,SUM(ISTEXT(BH432:BJ432)*1,ISNUMBER(BM432:BN432)*1)&gt;0,SUM(ISTEXT(BO432:BQ432)*1,ISNUMBER(BT432:BU432)*1)&gt;0,SUM(ISTEXT(BV432:BX432)*1,ISNUMBER(CA432:CB432)*1)&gt;0,SUM(ISTEXT(CC432:CE432)*1,ISNUMBER(CH432:CI432)*1)&gt;0,SUM(ISTEXT(CJ432:CL432)*1,ISNUMBER(CO432:CP432)*1)&gt;0,SUM(ISTEXT(CQ432:CS432)*1,ISNUMBER(CV432:CW432)*1)&gt;0),"!","")</f>
        <v/>
      </c>
      <c r="EO432" s="91" t="e">
        <f t="shared" ca="1" si="338"/>
        <v>#NAME?</v>
      </c>
      <c r="EP432" s="74" t="e">
        <f t="shared" ca="1" si="294"/>
        <v>#NAME?</v>
      </c>
    </row>
    <row r="433" spans="1:146" ht="13.5" customHeight="1" x14ac:dyDescent="0.2">
      <c r="A433" s="528" t="str">
        <f>IF(Довідники!$J$38=1,IF(AND(TRIM($B433)&lt;&gt;"",$E433&lt;&gt;"",$EP433=""),MAX($A$420:A432)+1,""),"")</f>
        <v/>
      </c>
      <c r="B433" s="531"/>
      <c r="C433" s="531" t="str">
        <f>IF(ISBLANK(D433)=FALSE,VLOOKUP(D433,Довідники!$B$2:$C$45,2,FALSE),"")</f>
        <v/>
      </c>
      <c r="D433" s="594"/>
      <c r="E433" s="595"/>
      <c r="F433" s="538" t="str">
        <f>_xlfn.CONCAT(IF($X433=Довідники!$E$4,$R$4&amp;",",""),IF($AE433=Довідники!$E$4,$Y$4&amp;",",""),IF($AL433=Довідники!$E$4,$AF$4&amp;",",""),IF($AS433=Довідники!$E$4,$AM$4&amp;",",""),IF($AZ433=Довідники!$E$4,$AT$4&amp;",",""),IF($BG433=Довідники!$E$4,$BA$4&amp;",",""),IF($BN433=Довідники!$E$4,$BH$4&amp;",",""),IF($BU433=Довідники!$E$4,$BO$4&amp;",",""),IF($CB433=Довідники!$E$4,$BV$4&amp;",",""),IF($CI433=Довідники!$E$4,$CC$4&amp;",",""),IF($CP433=Довідники!$E$4,$CJ$4&amp;",",""),IF($CW433=Довідники!$E$4,$CQ$4&amp;",",""),IF($DD433=Довідники!$E$4,$CX$4&amp;",",""),IF($DK433=Довідники!$E$4,$DE$4&amp;",",""))</f>
        <v/>
      </c>
      <c r="G433" s="538" t="str">
        <f>_xlfn.CONCAT(IF($X433=Довідники!$E$3,$R$4&amp;",",""),IF($X433=Довідники!$E$5,$R$4&amp;"*,",""),IF($AE433=Довідники!$E$3,$Y$4&amp;",",""),IF($AE433=Довідники!$E$5,$Y$4&amp;"*,",""),IF($AL433=Довідники!$E$3,$AF$4&amp;",",""),IF($AL433=Довідники!$E$5,$AF$4&amp;"*,",""),IF($AS433=Довідники!$E$3,$AM$4&amp;",",""),IF($AS433=Довідники!$E$5,$AM$4&amp;"*,",""),IF($AZ433=Довідники!$E$3,$AT$4&amp;",",""),IF($AZ433=Довідники!$E$5,$AT$4&amp;"*,",""),IF($BG433=Довідники!$E$3,$BA$4&amp;",",""),IF($BG433=Довідники!$E$5,$BA$4&amp;"*,",""),IF($BN433=Довідники!$E$3,$BH$4&amp;",",""),IF($BN433=Довідники!$E$5,$BH$4&amp;"*,",""),IF($BU433=Довідники!$E$3,$BO$4&amp;",",""),IF($BU433=Довідники!$E$5,$BO$4&amp;"*,",""),IF($CB433=Довідники!$E$3,$BV$4&amp;",",""),IF($CB433=Довідники!$E$5,$BV$4&amp;"*,",""),IF($CI433=Довідники!$E$3,$CC$4&amp;",",""),IF($CI433=Довідники!$E$5,$CC$4&amp;"*,",""),IF($CP433=Довідники!$E$3,$CJ$4&amp;",",""),IF($CP433=Довідники!$E$5,$CJ$4&amp;"*,",""),IF($CW433=Довідники!$E$3,$CQ$4&amp;",",""),IF($CW433=Довідники!$E$5,$CQ$4&amp;"*,",""),IF($DD433=Довідники!$E$3,$CX$4&amp;",",""),IF($DD433=Довідники!$E$5,$CX$4&amp;"*,",""),IF($DK433=Довідники!$E$3,$DE$4&amp;",",""),IF($DK433=Довідники!$E$5,$DE$4&amp;"*,",""))</f>
        <v/>
      </c>
      <c r="H433" s="538" t="str">
        <f>_xlfn.CONCAT(IF($W433=Довідники!$N$4,$R$4&amp;",",""),IF($AD433=Довідники!$N$4,$Y$4&amp;",",""),IF($AK433=Довідники!$N$4,$AF$4&amp;",",""),IF($AR433=Довідники!$N$4,$AM$4&amp;",",""),IF($AY433=Довідники!$N$4,$AT$4&amp;",",""),IF($BF433=Довідники!$N$4,$BA$4&amp;",",""),IF($BM433=Довідники!$N$4,$BH$4&amp;",",""),IF($BT433=Довідники!$N$4,$BO$4&amp;",",""),IF($CA433=Довідники!$N$4,$BV$4&amp;",",""),IF($CH433=Довідники!$N$4,$CC$4&amp;",",""),IF($CO433=Довідники!$N$4,$CJ$4&amp;",",""),IF($CV433=Довідники!$N$4,$CQ$4&amp;",",""),IF($DC433=Довідники!$N$4,$CX$4&amp;",",""),IF($DJ433=Довідники!$N$4,$DE$4&amp;",",""))</f>
        <v/>
      </c>
      <c r="I433" s="538" t="str">
        <f>_xlfn.CONCAT(IF($W433=Довідники!$N$3,$R$4&amp;",",""),IF($AD433=Довідники!$N$3,$Y$4&amp;",",""),IF($AK433=Довідники!$N$3,$AF$4&amp;",",""),IF($AR433=Довідники!$N$3,$AM$4&amp;",",""),IF($AY433=Довідники!$N$3,$AT$4&amp;",",""),IF($BF433=Довідники!$N$3,$BA$4&amp;",",""),IF($BM433=Довідники!$N$3,$BH$4&amp;",",""),IF($BT433=Довідники!$N$3,$BO$4&amp;",",""),IF($CA433=Довідники!$N$3,$BV$4&amp;",",""),IF($CH433=Довідники!$N$3,$CC$4&amp;",",""),IF($CO433=Довідники!$N$3,$CJ$4&amp;",",""),IF($CV433=Довідники!$N$3,$CQ$4&amp;",",""),IF($DC433=Довідники!$N$3,$CX$4&amp;",",""),IF($DJ433=Довідники!$N$3,$DE$4&amp;",",""))</f>
        <v/>
      </c>
      <c r="J433" s="538"/>
      <c r="K433" s="538"/>
      <c r="L433" s="538">
        <f t="shared" ca="1" si="298"/>
        <v>0</v>
      </c>
      <c r="M433" s="539">
        <f t="shared" ca="1" si="299"/>
        <v>0</v>
      </c>
      <c r="N433" s="539">
        <f t="shared" ca="1" si="300"/>
        <v>0</v>
      </c>
      <c r="O433" s="540">
        <f t="shared" ca="1" si="301"/>
        <v>0</v>
      </c>
      <c r="P433" s="541" t="str">
        <f t="shared" si="302"/>
        <v/>
      </c>
      <c r="Q433" s="542" t="str">
        <f>IF(IF(TRIM(P433)="",FALSE,OR($P433&lt;Довідники!$J$8,$P433&gt;Довідники!$K$8)),"!","")</f>
        <v/>
      </c>
      <c r="R433" s="596"/>
      <c r="S433" s="549"/>
      <c r="T433" s="549"/>
      <c r="U433" s="549">
        <f t="shared" si="320"/>
        <v>0</v>
      </c>
      <c r="V433" s="539"/>
      <c r="W433" s="539"/>
      <c r="X433" s="558"/>
      <c r="Y433" s="596"/>
      <c r="Z433" s="549"/>
      <c r="AA433" s="549"/>
      <c r="AB433" s="549">
        <f t="shared" si="321"/>
        <v>0</v>
      </c>
      <c r="AC433" s="539"/>
      <c r="AD433" s="539"/>
      <c r="AE433" s="558"/>
      <c r="AF433" s="596"/>
      <c r="AG433" s="549"/>
      <c r="AH433" s="549"/>
      <c r="AI433" s="549">
        <f t="shared" si="322"/>
        <v>0</v>
      </c>
      <c r="AJ433" s="539"/>
      <c r="AK433" s="539"/>
      <c r="AL433" s="558"/>
      <c r="AM433" s="596"/>
      <c r="AN433" s="549"/>
      <c r="AO433" s="549"/>
      <c r="AP433" s="549">
        <f t="shared" si="323"/>
        <v>0</v>
      </c>
      <c r="AQ433" s="539"/>
      <c r="AR433" s="539"/>
      <c r="AS433" s="558"/>
      <c r="AT433" s="596"/>
      <c r="AU433" s="549"/>
      <c r="AV433" s="549"/>
      <c r="AW433" s="549">
        <f t="shared" si="324"/>
        <v>0</v>
      </c>
      <c r="AX433" s="539"/>
      <c r="AY433" s="539"/>
      <c r="AZ433" s="558"/>
      <c r="BA433" s="596"/>
      <c r="BB433" s="549"/>
      <c r="BC433" s="549"/>
      <c r="BD433" s="549">
        <f t="shared" si="325"/>
        <v>0</v>
      </c>
      <c r="BE433" s="539"/>
      <c r="BF433" s="539"/>
      <c r="BG433" s="558"/>
      <c r="BH433" s="596"/>
      <c r="BI433" s="549"/>
      <c r="BJ433" s="549"/>
      <c r="BK433" s="549">
        <f t="shared" si="326"/>
        <v>0</v>
      </c>
      <c r="BL433" s="539"/>
      <c r="BM433" s="539"/>
      <c r="BN433" s="558"/>
      <c r="BO433" s="596"/>
      <c r="BP433" s="549"/>
      <c r="BQ433" s="549"/>
      <c r="BR433" s="549">
        <f t="shared" si="327"/>
        <v>0</v>
      </c>
      <c r="BS433" s="539"/>
      <c r="BT433" s="539"/>
      <c r="BU433" s="558"/>
      <c r="BV433" s="596"/>
      <c r="BW433" s="549"/>
      <c r="BX433" s="549"/>
      <c r="BY433" s="549">
        <f t="shared" si="328"/>
        <v>0</v>
      </c>
      <c r="BZ433" s="539"/>
      <c r="CA433" s="539"/>
      <c r="CB433" s="558"/>
      <c r="CC433" s="596"/>
      <c r="CD433" s="549"/>
      <c r="CE433" s="549"/>
      <c r="CF433" s="549">
        <f t="shared" si="329"/>
        <v>0</v>
      </c>
      <c r="CG433" s="539"/>
      <c r="CH433" s="539"/>
      <c r="CI433" s="558"/>
      <c r="CJ433" s="596"/>
      <c r="CK433" s="549"/>
      <c r="CL433" s="549"/>
      <c r="CM433" s="549">
        <f t="shared" si="330"/>
        <v>0</v>
      </c>
      <c r="CN433" s="539"/>
      <c r="CO433" s="539"/>
      <c r="CP433" s="558"/>
      <c r="CQ433" s="596"/>
      <c r="CR433" s="549"/>
      <c r="CS433" s="549"/>
      <c r="CT433" s="549">
        <f t="shared" si="331"/>
        <v>0</v>
      </c>
      <c r="CU433" s="539"/>
      <c r="CV433" s="539"/>
      <c r="CW433" s="558"/>
      <c r="CX433" s="597"/>
      <c r="CY433" s="549"/>
      <c r="CZ433" s="549"/>
      <c r="DA433" s="549">
        <f t="shared" si="332"/>
        <v>0</v>
      </c>
      <c r="DB433" s="539"/>
      <c r="DC433" s="539"/>
      <c r="DD433" s="539"/>
      <c r="DE433" s="549"/>
      <c r="DF433" s="549"/>
      <c r="DG433" s="549"/>
      <c r="DH433" s="549">
        <f t="shared" si="333"/>
        <v>0</v>
      </c>
      <c r="DI433" s="539"/>
      <c r="DJ433" s="539"/>
      <c r="DK433" s="558"/>
      <c r="DL433" s="555">
        <f t="shared" ref="DL433:DL439" ca="1" si="339">IF(DQ433&lt;&gt;0,0,DM433-L433)</f>
        <v>0</v>
      </c>
      <c r="DM433" s="539">
        <f>DN433*Довідники!$H$2</f>
        <v>0</v>
      </c>
      <c r="DN433" s="549">
        <f t="shared" si="334"/>
        <v>0</v>
      </c>
      <c r="DO433" s="541" t="str">
        <f t="shared" si="335"/>
        <v xml:space="preserve"> </v>
      </c>
      <c r="DP433" s="556" t="str">
        <f>IF(OR(DO433&lt;Довідники!$J$3, DO433&gt;Довідники!$K$3), "!", "")</f>
        <v>!</v>
      </c>
      <c r="DQ433" s="538"/>
      <c r="DR433" s="558" t="str">
        <f t="shared" si="336"/>
        <v/>
      </c>
      <c r="DS433" s="528"/>
      <c r="DT433" s="555"/>
      <c r="DU433" s="539"/>
      <c r="DV433" s="539"/>
      <c r="DW433" s="540"/>
      <c r="DX433" s="538"/>
      <c r="DY433" s="539"/>
      <c r="DZ433" s="540"/>
      <c r="EA433" s="528"/>
      <c r="EB433" s="179"/>
      <c r="EC433" s="452"/>
      <c r="ED433" s="219">
        <f>Довідники!$J$38*IF(AND(A433&lt;&gt;"",OR(U433&gt;0,V433&gt;0,W433&lt;&gt;"",X433&lt;&gt;"",AB433&gt;0,AC433&gt;0,AD433&lt;&gt;"",AE433&lt;&gt;"")),1,0)</f>
        <v>0</v>
      </c>
      <c r="EE433" s="219">
        <f>Довідники!$J$38*IF(AND(A433&lt;&gt;"",OR(AI433&gt;0,AJ433&gt;0,AK433&lt;&gt;"",AL433&lt;&gt;"",AP433&gt;0,AQ433&gt;0,AR433&lt;&gt;"",AS433&lt;&gt;"")),1,0)</f>
        <v>0</v>
      </c>
      <c r="EF433" s="219">
        <f>Довідники!$J$38*IF(AND(A433&lt;&gt;"",OR(AW433&gt;0,AX433&gt;0,AY433&lt;&gt;"",AZ433&lt;&gt;"",BD433&gt;0,BE433&gt;0,BF433&lt;&gt;"",BG433&lt;&gt;"")),1,0)</f>
        <v>0</v>
      </c>
      <c r="EG433" s="219">
        <f>Довідники!$J$38*IF(AND(A433&lt;&gt;"",OR(BK433&gt;0,BL433&gt;0,BM433&lt;&gt;"",BN433&lt;&gt;"",BR433&gt;0,BS433&gt;0,BT433&lt;&gt;"",BU433&lt;&gt;"")),1,0)</f>
        <v>0</v>
      </c>
      <c r="EH433" s="219">
        <f>Довідники!$J$38*IF(AND(A433&lt;&gt;"",OR(BY433&gt;0,BZ433&gt;0,CA433&lt;&gt;"",CB433&lt;&gt;"",CF433&gt;0,CG433&gt;0,CH433&lt;&gt;"",CI433&lt;&gt;"")),1,0)</f>
        <v>0</v>
      </c>
      <c r="EI433" s="219">
        <f>Довідники!$J$38*IF(AND(A433&lt;&gt;"",OR(CM433&gt;0,CN433&gt;0,CO433&lt;&gt;"",CP433&lt;&gt;"",CT433&gt;0,CU433&gt;0,CV433&lt;&gt;"",CW433&lt;&gt;"")),1,0)</f>
        <v>0</v>
      </c>
      <c r="EJ433" s="219">
        <f>Довідники!$J$38*IF(AND(A433&lt;&gt;"",OR(DA433&gt;0,DB433&gt;0,DC433&lt;&gt;"",DD433&lt;&gt;"",DH433&gt;0,DI433&gt;0,DJ433&lt;&gt;"",DK433&lt;&gt;"")),1,0)</f>
        <v>0</v>
      </c>
      <c r="EL433" s="207" t="str">
        <f t="shared" ca="1" si="337"/>
        <v/>
      </c>
      <c r="EM433" s="91" t="str">
        <f t="shared" si="319"/>
        <v/>
      </c>
      <c r="EN433" s="91" t="str" cm="1">
        <f t="array" ref="EN433">IF(OR(SUM(ISTEXT(R433:T433)*1,ISNUMBER(W433:X433)*1)&gt;0,SUM(ISTEXT(Y433:AA433)*1,ISNUMBER(AD433:AE433)*1)&gt;0,SUM(ISTEXT(AF433:AH433)*1,ISNUMBER(AK433:AL433)*1)&gt;0,SUM(ISTEXT(AM433:AO433)*1,ISNUMBER(AR433:AS433)*1)&gt;0,SUM(ISTEXT(AT433:AV433)*1,ISNUMBER(AY433:AZ433)*1)&gt;0,SUM(ISTEXT(BA433:BC433)*1,ISNUMBER(BF433:BG433)*1)&gt;0,SUM(ISTEXT(BH433:BJ433)*1,ISNUMBER(BM433:BN433)*1)&gt;0,SUM(ISTEXT(BO433:BQ433)*1,ISNUMBER(BT433:BU433)*1)&gt;0,SUM(ISTEXT(BV433:BX433)*1,ISNUMBER(CA433:CB433)*1)&gt;0,SUM(ISTEXT(CC433:CE433)*1,ISNUMBER(CH433:CI433)*1)&gt;0,SUM(ISTEXT(CJ433:CL433)*1,ISNUMBER(CO433:CP433)*1)&gt;0,SUM(ISTEXT(CQ433:CS433)*1,ISNUMBER(CV433:CW433)*1)&gt;0),"!","")</f>
        <v/>
      </c>
      <c r="EO433" s="91" t="e">
        <f t="shared" ca="1" si="338"/>
        <v>#NAME?</v>
      </c>
      <c r="EP433" s="74" t="e">
        <f t="shared" ca="1" si="294"/>
        <v>#NAME?</v>
      </c>
    </row>
    <row r="434" spans="1:146" ht="13.5" customHeight="1" x14ac:dyDescent="0.2">
      <c r="A434" s="528" t="str">
        <f>IF(Довідники!$J$38=1,IF(AND(TRIM($B434)&lt;&gt;"",$E434&lt;&gt;"",$EP434=""),MAX($A$420:A433)+1,""),"")</f>
        <v/>
      </c>
      <c r="B434" s="531"/>
      <c r="C434" s="531" t="str">
        <f>IF(ISBLANK(D434)=FALSE,VLOOKUP(D434,Довідники!$B$2:$C$45,2,FALSE),"")</f>
        <v/>
      </c>
      <c r="D434" s="594"/>
      <c r="E434" s="595"/>
      <c r="F434" s="538" t="str">
        <f>_xlfn.CONCAT(IF($X434=Довідники!$E$4,$R$4&amp;",",""),IF($AE434=Довідники!$E$4,$Y$4&amp;",",""),IF($AL434=Довідники!$E$4,$AF$4&amp;",",""),IF($AS434=Довідники!$E$4,$AM$4&amp;",",""),IF($AZ434=Довідники!$E$4,$AT$4&amp;",",""),IF($BG434=Довідники!$E$4,$BA$4&amp;",",""),IF($BN434=Довідники!$E$4,$BH$4&amp;",",""),IF($BU434=Довідники!$E$4,$BO$4&amp;",",""),IF($CB434=Довідники!$E$4,$BV$4&amp;",",""),IF($CI434=Довідники!$E$4,$CC$4&amp;",",""),IF($CP434=Довідники!$E$4,$CJ$4&amp;",",""),IF($CW434=Довідники!$E$4,$CQ$4&amp;",",""),IF($DD434=Довідники!$E$4,$CX$4&amp;",",""),IF($DK434=Довідники!$E$4,$DE$4&amp;",",""))</f>
        <v/>
      </c>
      <c r="G434" s="538" t="str">
        <f>_xlfn.CONCAT(IF($X434=Довідники!$E$3,$R$4&amp;",",""),IF($X434=Довідники!$E$5,$R$4&amp;"*,",""),IF($AE434=Довідники!$E$3,$Y$4&amp;",",""),IF($AE434=Довідники!$E$5,$Y$4&amp;"*,",""),IF($AL434=Довідники!$E$3,$AF$4&amp;",",""),IF($AL434=Довідники!$E$5,$AF$4&amp;"*,",""),IF($AS434=Довідники!$E$3,$AM$4&amp;",",""),IF($AS434=Довідники!$E$5,$AM$4&amp;"*,",""),IF($AZ434=Довідники!$E$3,$AT$4&amp;",",""),IF($AZ434=Довідники!$E$5,$AT$4&amp;"*,",""),IF($BG434=Довідники!$E$3,$BA$4&amp;",",""),IF($BG434=Довідники!$E$5,$BA$4&amp;"*,",""),IF($BN434=Довідники!$E$3,$BH$4&amp;",",""),IF($BN434=Довідники!$E$5,$BH$4&amp;"*,",""),IF($BU434=Довідники!$E$3,$BO$4&amp;",",""),IF($BU434=Довідники!$E$5,$BO$4&amp;"*,",""),IF($CB434=Довідники!$E$3,$BV$4&amp;",",""),IF($CB434=Довідники!$E$5,$BV$4&amp;"*,",""),IF($CI434=Довідники!$E$3,$CC$4&amp;",",""),IF($CI434=Довідники!$E$5,$CC$4&amp;"*,",""),IF($CP434=Довідники!$E$3,$CJ$4&amp;",",""),IF($CP434=Довідники!$E$5,$CJ$4&amp;"*,",""),IF($CW434=Довідники!$E$3,$CQ$4&amp;",",""),IF($CW434=Довідники!$E$5,$CQ$4&amp;"*,",""),IF($DD434=Довідники!$E$3,$CX$4&amp;",",""),IF($DD434=Довідники!$E$5,$CX$4&amp;"*,",""),IF($DK434=Довідники!$E$3,$DE$4&amp;",",""),IF($DK434=Довідники!$E$5,$DE$4&amp;"*,",""))</f>
        <v/>
      </c>
      <c r="H434" s="538" t="str">
        <f>_xlfn.CONCAT(IF($W434=Довідники!$N$4,$R$4&amp;",",""),IF($AD434=Довідники!$N$4,$Y$4&amp;",",""),IF($AK434=Довідники!$N$4,$AF$4&amp;",",""),IF($AR434=Довідники!$N$4,$AM$4&amp;",",""),IF($AY434=Довідники!$N$4,$AT$4&amp;",",""),IF($BF434=Довідники!$N$4,$BA$4&amp;",",""),IF($BM434=Довідники!$N$4,$BH$4&amp;",",""),IF($BT434=Довідники!$N$4,$BO$4&amp;",",""),IF($CA434=Довідники!$N$4,$BV$4&amp;",",""),IF($CH434=Довідники!$N$4,$CC$4&amp;",",""),IF($CO434=Довідники!$N$4,$CJ$4&amp;",",""),IF($CV434=Довідники!$N$4,$CQ$4&amp;",",""),IF($DC434=Довідники!$N$4,$CX$4&amp;",",""),IF($DJ434=Довідники!$N$4,$DE$4&amp;",",""))</f>
        <v/>
      </c>
      <c r="I434" s="538" t="str">
        <f>_xlfn.CONCAT(IF($W434=Довідники!$N$3,$R$4&amp;",",""),IF($AD434=Довідники!$N$3,$Y$4&amp;",",""),IF($AK434=Довідники!$N$3,$AF$4&amp;",",""),IF($AR434=Довідники!$N$3,$AM$4&amp;",",""),IF($AY434=Довідники!$N$3,$AT$4&amp;",",""),IF($BF434=Довідники!$N$3,$BA$4&amp;",",""),IF($BM434=Довідники!$N$3,$BH$4&amp;",",""),IF($BT434=Довідники!$N$3,$BO$4&amp;",",""),IF($CA434=Довідники!$N$3,$BV$4&amp;",",""),IF($CH434=Довідники!$N$3,$CC$4&amp;",",""),IF($CO434=Довідники!$N$3,$CJ$4&amp;",",""),IF($CV434=Довідники!$N$3,$CQ$4&amp;",",""),IF($DC434=Довідники!$N$3,$CX$4&amp;",",""),IF($DJ434=Довідники!$N$3,$DE$4&amp;",",""))</f>
        <v/>
      </c>
      <c r="J434" s="538"/>
      <c r="K434" s="538"/>
      <c r="L434" s="538">
        <f t="shared" ca="1" si="298"/>
        <v>0</v>
      </c>
      <c r="M434" s="539">
        <f t="shared" ca="1" si="299"/>
        <v>0</v>
      </c>
      <c r="N434" s="539">
        <f t="shared" ca="1" si="300"/>
        <v>0</v>
      </c>
      <c r="O434" s="540">
        <f t="shared" ca="1" si="301"/>
        <v>0</v>
      </c>
      <c r="P434" s="541" t="str">
        <f t="shared" si="302"/>
        <v/>
      </c>
      <c r="Q434" s="542" t="str">
        <f>IF(IF(TRIM(P434)="",FALSE,OR($P434&lt;Довідники!$J$8,$P434&gt;Довідники!$K$8)),"!","")</f>
        <v/>
      </c>
      <c r="R434" s="596"/>
      <c r="S434" s="549"/>
      <c r="T434" s="549"/>
      <c r="U434" s="549">
        <f t="shared" ref="U434:U435" si="340">SUM(R434:T434)</f>
        <v>0</v>
      </c>
      <c r="V434" s="539"/>
      <c r="W434" s="539"/>
      <c r="X434" s="558"/>
      <c r="Y434" s="596"/>
      <c r="Z434" s="549"/>
      <c r="AA434" s="549"/>
      <c r="AB434" s="549">
        <f t="shared" ref="AB434:AB435" si="341">SUM(Y434:AA434)</f>
        <v>0</v>
      </c>
      <c r="AC434" s="539"/>
      <c r="AD434" s="539"/>
      <c r="AE434" s="558"/>
      <c r="AF434" s="596"/>
      <c r="AG434" s="549"/>
      <c r="AH434" s="549"/>
      <c r="AI434" s="549">
        <f t="shared" ref="AI434:AI435" si="342">SUM(AF434:AH434)</f>
        <v>0</v>
      </c>
      <c r="AJ434" s="539"/>
      <c r="AK434" s="539"/>
      <c r="AL434" s="558"/>
      <c r="AM434" s="596"/>
      <c r="AN434" s="549"/>
      <c r="AO434" s="549"/>
      <c r="AP434" s="549">
        <f t="shared" ref="AP434:AP435" si="343">SUM(AM434:AO434)</f>
        <v>0</v>
      </c>
      <c r="AQ434" s="539"/>
      <c r="AR434" s="539"/>
      <c r="AS434" s="558"/>
      <c r="AT434" s="596"/>
      <c r="AU434" s="549"/>
      <c r="AV434" s="549"/>
      <c r="AW434" s="549">
        <f t="shared" ref="AW434:AW435" si="344">SUM(AT434:AV434)</f>
        <v>0</v>
      </c>
      <c r="AX434" s="539"/>
      <c r="AY434" s="539"/>
      <c r="AZ434" s="558"/>
      <c r="BA434" s="596"/>
      <c r="BB434" s="549"/>
      <c r="BC434" s="549"/>
      <c r="BD434" s="549">
        <f t="shared" ref="BD434:BD435" si="345">SUM(BA434:BC434)</f>
        <v>0</v>
      </c>
      <c r="BE434" s="539"/>
      <c r="BF434" s="539"/>
      <c r="BG434" s="558"/>
      <c r="BH434" s="596"/>
      <c r="BI434" s="549"/>
      <c r="BJ434" s="549"/>
      <c r="BK434" s="549">
        <f t="shared" ref="BK434:BK435" si="346">SUM(BH434:BJ434)</f>
        <v>0</v>
      </c>
      <c r="BL434" s="539"/>
      <c r="BM434" s="539"/>
      <c r="BN434" s="558"/>
      <c r="BO434" s="596"/>
      <c r="BP434" s="549"/>
      <c r="BQ434" s="549"/>
      <c r="BR434" s="549">
        <f t="shared" ref="BR434:BR435" si="347">SUM(BO434:BQ434)</f>
        <v>0</v>
      </c>
      <c r="BS434" s="539"/>
      <c r="BT434" s="539"/>
      <c r="BU434" s="558"/>
      <c r="BV434" s="596"/>
      <c r="BW434" s="549"/>
      <c r="BX434" s="549"/>
      <c r="BY434" s="549">
        <f t="shared" ref="BY434:BY435" si="348">SUM(BV434:BX434)</f>
        <v>0</v>
      </c>
      <c r="BZ434" s="539"/>
      <c r="CA434" s="539"/>
      <c r="CB434" s="558"/>
      <c r="CC434" s="596"/>
      <c r="CD434" s="549"/>
      <c r="CE434" s="549"/>
      <c r="CF434" s="549">
        <f t="shared" ref="CF434:CF435" si="349">SUM(CC434:CE434)</f>
        <v>0</v>
      </c>
      <c r="CG434" s="539"/>
      <c r="CH434" s="539"/>
      <c r="CI434" s="558"/>
      <c r="CJ434" s="596"/>
      <c r="CK434" s="549"/>
      <c r="CL434" s="549"/>
      <c r="CM434" s="549">
        <f t="shared" ref="CM434:CM435" si="350">SUM(CJ434:CL434)</f>
        <v>0</v>
      </c>
      <c r="CN434" s="539"/>
      <c r="CO434" s="539"/>
      <c r="CP434" s="558"/>
      <c r="CQ434" s="596"/>
      <c r="CR434" s="549"/>
      <c r="CS434" s="549"/>
      <c r="CT434" s="549">
        <f t="shared" ref="CT434:CT435" si="351">SUM(CQ434:CS434)</f>
        <v>0</v>
      </c>
      <c r="CU434" s="539"/>
      <c r="CV434" s="539"/>
      <c r="CW434" s="558"/>
      <c r="CX434" s="597"/>
      <c r="CY434" s="549"/>
      <c r="CZ434" s="549"/>
      <c r="DA434" s="549">
        <f t="shared" ref="DA434:DA435" si="352">SUM(CX434:CZ434)</f>
        <v>0</v>
      </c>
      <c r="DB434" s="539"/>
      <c r="DC434" s="539"/>
      <c r="DD434" s="539"/>
      <c r="DE434" s="549"/>
      <c r="DF434" s="549"/>
      <c r="DG434" s="549"/>
      <c r="DH434" s="549">
        <f t="shared" ref="DH434:DH435" si="353">SUM(DE434:DG434)</f>
        <v>0</v>
      </c>
      <c r="DI434" s="539"/>
      <c r="DJ434" s="539"/>
      <c r="DK434" s="558"/>
      <c r="DL434" s="555">
        <f t="shared" ca="1" si="339"/>
        <v>0</v>
      </c>
      <c r="DM434" s="539">
        <f>DN434*Довідники!$H$2</f>
        <v>0</v>
      </c>
      <c r="DN434" s="549">
        <f t="shared" ref="DN434:DN435" si="354">E434-DQ434</f>
        <v>0</v>
      </c>
      <c r="DO434" s="541" t="str">
        <f t="shared" ref="DO434:DO435" si="355">IF(DM434&lt;&gt;0,DL434/DM434," ")</f>
        <v xml:space="preserve"> </v>
      </c>
      <c r="DP434" s="556" t="str">
        <f>IF(OR(DO434&lt;Довідники!$J$3, DO434&gt;Довідники!$K$3), "!", "")</f>
        <v>!</v>
      </c>
      <c r="DQ434" s="538"/>
      <c r="DR434" s="558" t="str">
        <f t="shared" ref="DR434:DR435" si="356">IF(AND(E434&lt;&gt;0,DQ434=E434), "+", "")</f>
        <v/>
      </c>
      <c r="DS434" s="528"/>
      <c r="DT434" s="555"/>
      <c r="DU434" s="539"/>
      <c r="DV434" s="539"/>
      <c r="DW434" s="540"/>
      <c r="DX434" s="538"/>
      <c r="DY434" s="539"/>
      <c r="DZ434" s="540"/>
      <c r="EA434" s="528"/>
      <c r="EB434" s="179"/>
      <c r="EC434" s="452"/>
      <c r="ED434" s="219">
        <f>Довідники!$J$38*IF(AND(A434&lt;&gt;"",OR(U434&gt;0,V434&gt;0,W434&lt;&gt;"",X434&lt;&gt;"",AB434&gt;0,AC434&gt;0,AD434&lt;&gt;"",AE434&lt;&gt;"")),1,0)</f>
        <v>0</v>
      </c>
      <c r="EE434" s="219">
        <f>Довідники!$J$38*IF(AND(A434&lt;&gt;"",OR(AI434&gt;0,AJ434&gt;0,AK434&lt;&gt;"",AL434&lt;&gt;"",AP434&gt;0,AQ434&gt;0,AR434&lt;&gt;"",AS434&lt;&gt;"")),1,0)</f>
        <v>0</v>
      </c>
      <c r="EF434" s="219">
        <f>Довідники!$J$38*IF(AND(A434&lt;&gt;"",OR(AW434&gt;0,AX434&gt;0,AY434&lt;&gt;"",AZ434&lt;&gt;"",BD434&gt;0,BE434&gt;0,BF434&lt;&gt;"",BG434&lt;&gt;"")),1,0)</f>
        <v>0</v>
      </c>
      <c r="EG434" s="219">
        <f>Довідники!$J$38*IF(AND(A434&lt;&gt;"",OR(BK434&gt;0,BL434&gt;0,BM434&lt;&gt;"",BN434&lt;&gt;"",BR434&gt;0,BS434&gt;0,BT434&lt;&gt;"",BU434&lt;&gt;"")),1,0)</f>
        <v>0</v>
      </c>
      <c r="EH434" s="219">
        <f>Довідники!$J$38*IF(AND(A434&lt;&gt;"",OR(BY434&gt;0,BZ434&gt;0,CA434&lt;&gt;"",CB434&lt;&gt;"",CF434&gt;0,CG434&gt;0,CH434&lt;&gt;"",CI434&lt;&gt;"")),1,0)</f>
        <v>0</v>
      </c>
      <c r="EI434" s="219">
        <f>Довідники!$J$38*IF(AND(A434&lt;&gt;"",OR(CM434&gt;0,CN434&gt;0,CO434&lt;&gt;"",CP434&lt;&gt;"",CT434&gt;0,CU434&gt;0,CV434&lt;&gt;"",CW434&lt;&gt;"")),1,0)</f>
        <v>0</v>
      </c>
      <c r="EJ434" s="219">
        <f>Довідники!$J$38*IF(AND(A434&lt;&gt;"",OR(DA434&gt;0,DB434&gt;0,DC434&lt;&gt;"",DD434&lt;&gt;"",DH434&gt;0,DI434&gt;0,DJ434&lt;&gt;"",DK434&lt;&gt;"")),1,0)</f>
        <v>0</v>
      </c>
      <c r="EL434" s="207" t="str">
        <f t="shared" ca="1" si="337"/>
        <v/>
      </c>
      <c r="EM434" s="91" t="str">
        <f t="shared" si="319"/>
        <v/>
      </c>
      <c r="EN434" s="91" t="str" cm="1">
        <f t="array" ref="EN434">IF(OR(SUM(ISTEXT(R434:T434)*1,ISNUMBER(W434:X434)*1)&gt;0,SUM(ISTEXT(Y434:AA434)*1,ISNUMBER(AD434:AE434)*1)&gt;0,SUM(ISTEXT(AF434:AH434)*1,ISNUMBER(AK434:AL434)*1)&gt;0,SUM(ISTEXT(AM434:AO434)*1,ISNUMBER(AR434:AS434)*1)&gt;0,SUM(ISTEXT(AT434:AV434)*1,ISNUMBER(AY434:AZ434)*1)&gt;0,SUM(ISTEXT(BA434:BC434)*1,ISNUMBER(BF434:BG434)*1)&gt;0,SUM(ISTEXT(BH434:BJ434)*1,ISNUMBER(BM434:BN434)*1)&gt;0,SUM(ISTEXT(BO434:BQ434)*1,ISNUMBER(BT434:BU434)*1)&gt;0,SUM(ISTEXT(BV434:BX434)*1,ISNUMBER(CA434:CB434)*1)&gt;0,SUM(ISTEXT(CC434:CE434)*1,ISNUMBER(CH434:CI434)*1)&gt;0,SUM(ISTEXT(CJ434:CL434)*1,ISNUMBER(CO434:CP434)*1)&gt;0,SUM(ISTEXT(CQ434:CS434)*1,ISNUMBER(CV434:CW434)*1)&gt;0),"!","")</f>
        <v/>
      </c>
      <c r="EO434" s="91" t="e">
        <f t="shared" ca="1" si="338"/>
        <v>#NAME?</v>
      </c>
      <c r="EP434" s="74" t="e">
        <f t="shared" ca="1" si="294"/>
        <v>#NAME?</v>
      </c>
    </row>
    <row r="435" spans="1:146" ht="13.5" customHeight="1" x14ac:dyDescent="0.2">
      <c r="A435" s="528" t="str">
        <f>IF(Довідники!$J$38=1,IF(AND(TRIM($B435)&lt;&gt;"",$E435&lt;&gt;"",$EP435=""),MAX($A$420:A434)+1,""),"")</f>
        <v/>
      </c>
      <c r="B435" s="531"/>
      <c r="C435" s="531" t="str">
        <f>IF(ISBLANK(D435)=FALSE,VLOOKUP(D435,Довідники!$B$2:$C$45,2,FALSE),"")</f>
        <v/>
      </c>
      <c r="D435" s="594"/>
      <c r="E435" s="595"/>
      <c r="F435" s="538" t="str">
        <f>_xlfn.CONCAT(IF($X435=Довідники!$E$4,$R$4&amp;",",""),IF($AE435=Довідники!$E$4,$Y$4&amp;",",""),IF($AL435=Довідники!$E$4,$AF$4&amp;",",""),IF($AS435=Довідники!$E$4,$AM$4&amp;",",""),IF($AZ435=Довідники!$E$4,$AT$4&amp;",",""),IF($BG435=Довідники!$E$4,$BA$4&amp;",",""),IF($BN435=Довідники!$E$4,$BH$4&amp;",",""),IF($BU435=Довідники!$E$4,$BO$4&amp;",",""),IF($CB435=Довідники!$E$4,$BV$4&amp;",",""),IF($CI435=Довідники!$E$4,$CC$4&amp;",",""),IF($CP435=Довідники!$E$4,$CJ$4&amp;",",""),IF($CW435=Довідники!$E$4,$CQ$4&amp;",",""),IF($DD435=Довідники!$E$4,$CX$4&amp;",",""),IF($DK435=Довідники!$E$4,$DE$4&amp;",",""))</f>
        <v/>
      </c>
      <c r="G435" s="538" t="str">
        <f>_xlfn.CONCAT(IF($X435=Довідники!$E$3,$R$4&amp;",",""),IF($X435=Довідники!$E$5,$R$4&amp;"*,",""),IF($AE435=Довідники!$E$3,$Y$4&amp;",",""),IF($AE435=Довідники!$E$5,$Y$4&amp;"*,",""),IF($AL435=Довідники!$E$3,$AF$4&amp;",",""),IF($AL435=Довідники!$E$5,$AF$4&amp;"*,",""),IF($AS435=Довідники!$E$3,$AM$4&amp;",",""),IF($AS435=Довідники!$E$5,$AM$4&amp;"*,",""),IF($AZ435=Довідники!$E$3,$AT$4&amp;",",""),IF($AZ435=Довідники!$E$5,$AT$4&amp;"*,",""),IF($BG435=Довідники!$E$3,$BA$4&amp;",",""),IF($BG435=Довідники!$E$5,$BA$4&amp;"*,",""),IF($BN435=Довідники!$E$3,$BH$4&amp;",",""),IF($BN435=Довідники!$E$5,$BH$4&amp;"*,",""),IF($BU435=Довідники!$E$3,$BO$4&amp;",",""),IF($BU435=Довідники!$E$5,$BO$4&amp;"*,",""),IF($CB435=Довідники!$E$3,$BV$4&amp;",",""),IF($CB435=Довідники!$E$5,$BV$4&amp;"*,",""),IF($CI435=Довідники!$E$3,$CC$4&amp;",",""),IF($CI435=Довідники!$E$5,$CC$4&amp;"*,",""),IF($CP435=Довідники!$E$3,$CJ$4&amp;",",""),IF($CP435=Довідники!$E$5,$CJ$4&amp;"*,",""),IF($CW435=Довідники!$E$3,$CQ$4&amp;",",""),IF($CW435=Довідники!$E$5,$CQ$4&amp;"*,",""),IF($DD435=Довідники!$E$3,$CX$4&amp;",",""),IF($DD435=Довідники!$E$5,$CX$4&amp;"*,",""),IF($DK435=Довідники!$E$3,$DE$4&amp;",",""),IF($DK435=Довідники!$E$5,$DE$4&amp;"*,",""))</f>
        <v/>
      </c>
      <c r="H435" s="538" t="str">
        <f>_xlfn.CONCAT(IF($W435=Довідники!$N$4,$R$4&amp;",",""),IF($AD435=Довідники!$N$4,$Y$4&amp;",",""),IF($AK435=Довідники!$N$4,$AF$4&amp;",",""),IF($AR435=Довідники!$N$4,$AM$4&amp;",",""),IF($AY435=Довідники!$N$4,$AT$4&amp;",",""),IF($BF435=Довідники!$N$4,$BA$4&amp;",",""),IF($BM435=Довідники!$N$4,$BH$4&amp;",",""),IF($BT435=Довідники!$N$4,$BO$4&amp;",",""),IF($CA435=Довідники!$N$4,$BV$4&amp;",",""),IF($CH435=Довідники!$N$4,$CC$4&amp;",",""),IF($CO435=Довідники!$N$4,$CJ$4&amp;",",""),IF($CV435=Довідники!$N$4,$CQ$4&amp;",",""),IF($DC435=Довідники!$N$4,$CX$4&amp;",",""),IF($DJ435=Довідники!$N$4,$DE$4&amp;",",""))</f>
        <v/>
      </c>
      <c r="I435" s="538" t="str">
        <f>_xlfn.CONCAT(IF($W435=Довідники!$N$3,$R$4&amp;",",""),IF($AD435=Довідники!$N$3,$Y$4&amp;",",""),IF($AK435=Довідники!$N$3,$AF$4&amp;",",""),IF($AR435=Довідники!$N$3,$AM$4&amp;",",""),IF($AY435=Довідники!$N$3,$AT$4&amp;",",""),IF($BF435=Довідники!$N$3,$BA$4&amp;",",""),IF($BM435=Довідники!$N$3,$BH$4&amp;",",""),IF($BT435=Довідники!$N$3,$BO$4&amp;",",""),IF($CA435=Довідники!$N$3,$BV$4&amp;",",""),IF($CH435=Довідники!$N$3,$CC$4&amp;",",""),IF($CO435=Довідники!$N$3,$CJ$4&amp;",",""),IF($CV435=Довідники!$N$3,$CQ$4&amp;",",""),IF($DC435=Довідники!$N$3,$CX$4&amp;",",""),IF($DJ435=Довідники!$N$3,$DE$4&amp;",",""))</f>
        <v/>
      </c>
      <c r="J435" s="538"/>
      <c r="K435" s="538"/>
      <c r="L435" s="538">
        <f t="shared" ca="1" si="298"/>
        <v>0</v>
      </c>
      <c r="M435" s="539">
        <f t="shared" ca="1" si="299"/>
        <v>0</v>
      </c>
      <c r="N435" s="539">
        <f t="shared" ca="1" si="300"/>
        <v>0</v>
      </c>
      <c r="O435" s="540">
        <f t="shared" ca="1" si="301"/>
        <v>0</v>
      </c>
      <c r="P435" s="541" t="str">
        <f t="shared" si="302"/>
        <v/>
      </c>
      <c r="Q435" s="542" t="str">
        <f>IF(IF(TRIM(P435)="",FALSE,OR($P435&lt;Довідники!$J$8,$P435&gt;Довідники!$K$8)),"!","")</f>
        <v/>
      </c>
      <c r="R435" s="596"/>
      <c r="S435" s="549"/>
      <c r="T435" s="549"/>
      <c r="U435" s="549">
        <f t="shared" si="340"/>
        <v>0</v>
      </c>
      <c r="V435" s="539"/>
      <c r="W435" s="539"/>
      <c r="X435" s="558"/>
      <c r="Y435" s="596"/>
      <c r="Z435" s="549"/>
      <c r="AA435" s="549"/>
      <c r="AB435" s="549">
        <f t="shared" si="341"/>
        <v>0</v>
      </c>
      <c r="AC435" s="539"/>
      <c r="AD435" s="539"/>
      <c r="AE435" s="558"/>
      <c r="AF435" s="596"/>
      <c r="AG435" s="549"/>
      <c r="AH435" s="549"/>
      <c r="AI435" s="549">
        <f t="shared" si="342"/>
        <v>0</v>
      </c>
      <c r="AJ435" s="539"/>
      <c r="AK435" s="539"/>
      <c r="AL435" s="558"/>
      <c r="AM435" s="596"/>
      <c r="AN435" s="549"/>
      <c r="AO435" s="549"/>
      <c r="AP435" s="549">
        <f t="shared" si="343"/>
        <v>0</v>
      </c>
      <c r="AQ435" s="539"/>
      <c r="AR435" s="539"/>
      <c r="AS435" s="558"/>
      <c r="AT435" s="596"/>
      <c r="AU435" s="549"/>
      <c r="AV435" s="549"/>
      <c r="AW435" s="549">
        <f t="shared" si="344"/>
        <v>0</v>
      </c>
      <c r="AX435" s="539"/>
      <c r="AY435" s="539"/>
      <c r="AZ435" s="558"/>
      <c r="BA435" s="596"/>
      <c r="BB435" s="549"/>
      <c r="BC435" s="549"/>
      <c r="BD435" s="549">
        <f t="shared" si="345"/>
        <v>0</v>
      </c>
      <c r="BE435" s="539"/>
      <c r="BF435" s="539"/>
      <c r="BG435" s="558"/>
      <c r="BH435" s="596"/>
      <c r="BI435" s="549"/>
      <c r="BJ435" s="549"/>
      <c r="BK435" s="549">
        <f t="shared" si="346"/>
        <v>0</v>
      </c>
      <c r="BL435" s="539"/>
      <c r="BM435" s="539"/>
      <c r="BN435" s="558"/>
      <c r="BO435" s="596"/>
      <c r="BP435" s="549"/>
      <c r="BQ435" s="549"/>
      <c r="BR435" s="549">
        <f t="shared" si="347"/>
        <v>0</v>
      </c>
      <c r="BS435" s="539"/>
      <c r="BT435" s="539"/>
      <c r="BU435" s="558"/>
      <c r="BV435" s="596"/>
      <c r="BW435" s="549"/>
      <c r="BX435" s="549"/>
      <c r="BY435" s="549">
        <f t="shared" si="348"/>
        <v>0</v>
      </c>
      <c r="BZ435" s="539"/>
      <c r="CA435" s="539"/>
      <c r="CB435" s="558"/>
      <c r="CC435" s="596"/>
      <c r="CD435" s="549"/>
      <c r="CE435" s="549"/>
      <c r="CF435" s="549">
        <f t="shared" si="349"/>
        <v>0</v>
      </c>
      <c r="CG435" s="539"/>
      <c r="CH435" s="539"/>
      <c r="CI435" s="558"/>
      <c r="CJ435" s="596"/>
      <c r="CK435" s="549"/>
      <c r="CL435" s="549"/>
      <c r="CM435" s="549">
        <f t="shared" si="350"/>
        <v>0</v>
      </c>
      <c r="CN435" s="539"/>
      <c r="CO435" s="539"/>
      <c r="CP435" s="558"/>
      <c r="CQ435" s="596"/>
      <c r="CR435" s="549"/>
      <c r="CS435" s="549"/>
      <c r="CT435" s="549">
        <f t="shared" si="351"/>
        <v>0</v>
      </c>
      <c r="CU435" s="539"/>
      <c r="CV435" s="539"/>
      <c r="CW435" s="558"/>
      <c r="CX435" s="597"/>
      <c r="CY435" s="549"/>
      <c r="CZ435" s="549"/>
      <c r="DA435" s="549">
        <f t="shared" si="352"/>
        <v>0</v>
      </c>
      <c r="DB435" s="539"/>
      <c r="DC435" s="539"/>
      <c r="DD435" s="539"/>
      <c r="DE435" s="549"/>
      <c r="DF435" s="549"/>
      <c r="DG435" s="549"/>
      <c r="DH435" s="549">
        <f t="shared" si="353"/>
        <v>0</v>
      </c>
      <c r="DI435" s="539"/>
      <c r="DJ435" s="539"/>
      <c r="DK435" s="558"/>
      <c r="DL435" s="555">
        <f t="shared" ca="1" si="339"/>
        <v>0</v>
      </c>
      <c r="DM435" s="539">
        <f>DN435*Довідники!$H$2</f>
        <v>0</v>
      </c>
      <c r="DN435" s="549">
        <f t="shared" si="354"/>
        <v>0</v>
      </c>
      <c r="DO435" s="541" t="str">
        <f t="shared" si="355"/>
        <v xml:space="preserve"> </v>
      </c>
      <c r="DP435" s="556" t="str">
        <f>IF(OR(DO435&lt;Довідники!$J$3, DO435&gt;Довідники!$K$3), "!", "")</f>
        <v>!</v>
      </c>
      <c r="DQ435" s="538"/>
      <c r="DR435" s="558" t="str">
        <f t="shared" si="356"/>
        <v/>
      </c>
      <c r="DS435" s="528"/>
      <c r="DT435" s="555"/>
      <c r="DU435" s="539"/>
      <c r="DV435" s="539"/>
      <c r="DW435" s="540"/>
      <c r="DX435" s="538"/>
      <c r="DY435" s="539"/>
      <c r="DZ435" s="540"/>
      <c r="EA435" s="528"/>
      <c r="EB435" s="179"/>
      <c r="EC435" s="452"/>
      <c r="ED435" s="219">
        <f>Довідники!$J$38*IF(AND(A435&lt;&gt;"",OR(U435&gt;0,V435&gt;0,W435&lt;&gt;"",X435&lt;&gt;"",AB435&gt;0,AC435&gt;0,AD435&lt;&gt;"",AE435&lt;&gt;"")),1,0)</f>
        <v>0</v>
      </c>
      <c r="EE435" s="219">
        <f>Довідники!$J$38*IF(AND(A435&lt;&gt;"",OR(AI435&gt;0,AJ435&gt;0,AK435&lt;&gt;"",AL435&lt;&gt;"",AP435&gt;0,AQ435&gt;0,AR435&lt;&gt;"",AS435&lt;&gt;"")),1,0)</f>
        <v>0</v>
      </c>
      <c r="EF435" s="219">
        <f>Довідники!$J$38*IF(AND(A435&lt;&gt;"",OR(AW435&gt;0,AX435&gt;0,AY435&lt;&gt;"",AZ435&lt;&gt;"",BD435&gt;0,BE435&gt;0,BF435&lt;&gt;"",BG435&lt;&gt;"")),1,0)</f>
        <v>0</v>
      </c>
      <c r="EG435" s="219">
        <f>Довідники!$J$38*IF(AND(A435&lt;&gt;"",OR(BK435&gt;0,BL435&gt;0,BM435&lt;&gt;"",BN435&lt;&gt;"",BR435&gt;0,BS435&gt;0,BT435&lt;&gt;"",BU435&lt;&gt;"")),1,0)</f>
        <v>0</v>
      </c>
      <c r="EH435" s="219">
        <f>Довідники!$J$38*IF(AND(A435&lt;&gt;"",OR(BY435&gt;0,BZ435&gt;0,CA435&lt;&gt;"",CB435&lt;&gt;"",CF435&gt;0,CG435&gt;0,CH435&lt;&gt;"",CI435&lt;&gt;"")),1,0)</f>
        <v>0</v>
      </c>
      <c r="EI435" s="219">
        <f>Довідники!$J$38*IF(AND(A435&lt;&gt;"",OR(CM435&gt;0,CN435&gt;0,CO435&lt;&gt;"",CP435&lt;&gt;"",CT435&gt;0,CU435&gt;0,CV435&lt;&gt;"",CW435&lt;&gt;"")),1,0)</f>
        <v>0</v>
      </c>
      <c r="EJ435" s="219">
        <f>Довідники!$J$38*IF(AND(A435&lt;&gt;"",OR(DA435&gt;0,DB435&gt;0,DC435&lt;&gt;"",DD435&lt;&gt;"",DH435&gt;0,DI435&gt;0,DJ435&lt;&gt;"",DK435&lt;&gt;"")),1,0)</f>
        <v>0</v>
      </c>
      <c r="EL435" s="207" t="str">
        <f t="shared" ca="1" si="337"/>
        <v/>
      </c>
      <c r="EM435" s="91" t="str">
        <f t="shared" si="319"/>
        <v/>
      </c>
      <c r="EN435" s="91" t="str" cm="1">
        <f t="array" ref="EN435">IF(OR(SUM(ISTEXT(R435:T435)*1,ISNUMBER(W435:X435)*1)&gt;0,SUM(ISTEXT(Y435:AA435)*1,ISNUMBER(AD435:AE435)*1)&gt;0,SUM(ISTEXT(AF435:AH435)*1,ISNUMBER(AK435:AL435)*1)&gt;0,SUM(ISTEXT(AM435:AO435)*1,ISNUMBER(AR435:AS435)*1)&gt;0,SUM(ISTEXT(AT435:AV435)*1,ISNUMBER(AY435:AZ435)*1)&gt;0,SUM(ISTEXT(BA435:BC435)*1,ISNUMBER(BF435:BG435)*1)&gt;0,SUM(ISTEXT(BH435:BJ435)*1,ISNUMBER(BM435:BN435)*1)&gt;0,SUM(ISTEXT(BO435:BQ435)*1,ISNUMBER(BT435:BU435)*1)&gt;0,SUM(ISTEXT(BV435:BX435)*1,ISNUMBER(CA435:CB435)*1)&gt;0,SUM(ISTEXT(CC435:CE435)*1,ISNUMBER(CH435:CI435)*1)&gt;0,SUM(ISTEXT(CJ435:CL435)*1,ISNUMBER(CO435:CP435)*1)&gt;0,SUM(ISTEXT(CQ435:CS435)*1,ISNUMBER(CV435:CW435)*1)&gt;0),"!","")</f>
        <v/>
      </c>
      <c r="EO435" s="91" t="e">
        <f t="shared" ca="1" si="338"/>
        <v>#NAME?</v>
      </c>
      <c r="EP435" s="74" t="e">
        <f t="shared" ca="1" si="294"/>
        <v>#NAME?</v>
      </c>
    </row>
    <row r="436" spans="1:146" ht="13.5" customHeight="1" x14ac:dyDescent="0.2">
      <c r="A436" s="528" t="str">
        <f>IF(Довідники!$J$38=1,IF(AND(TRIM($B436)&lt;&gt;"",$E436&lt;&gt;"",$EP436=""),MAX($A$420:A435)+1,""),"")</f>
        <v/>
      </c>
      <c r="B436" s="531"/>
      <c r="C436" s="531" t="str">
        <f>IF(ISBLANK(D436)=FALSE,VLOOKUP(D436,Довідники!$B$2:$C$45,2,FALSE),"")</f>
        <v/>
      </c>
      <c r="D436" s="594"/>
      <c r="E436" s="595"/>
      <c r="F436" s="538" t="str">
        <f>_xlfn.CONCAT(IF($X436=Довідники!$E$4,$R$4&amp;",",""),IF($AE436=Довідники!$E$4,$Y$4&amp;",",""),IF($AL436=Довідники!$E$4,$AF$4&amp;",",""),IF($AS436=Довідники!$E$4,$AM$4&amp;",",""),IF($AZ436=Довідники!$E$4,$AT$4&amp;",",""),IF($BG436=Довідники!$E$4,$BA$4&amp;",",""),IF($BN436=Довідники!$E$4,$BH$4&amp;",",""),IF($BU436=Довідники!$E$4,$BO$4&amp;",",""),IF($CB436=Довідники!$E$4,$BV$4&amp;",",""),IF($CI436=Довідники!$E$4,$CC$4&amp;",",""),IF($CP436=Довідники!$E$4,$CJ$4&amp;",",""),IF($CW436=Довідники!$E$4,$CQ$4&amp;",",""),IF($DD436=Довідники!$E$4,$CX$4&amp;",",""),IF($DK436=Довідники!$E$4,$DE$4&amp;",",""))</f>
        <v/>
      </c>
      <c r="G436" s="538" t="str">
        <f>_xlfn.CONCAT(IF($X436=Довідники!$E$3,$R$4&amp;",",""),IF($X436=Довідники!$E$5,$R$4&amp;"*,",""),IF($AE436=Довідники!$E$3,$Y$4&amp;",",""),IF($AE436=Довідники!$E$5,$Y$4&amp;"*,",""),IF($AL436=Довідники!$E$3,$AF$4&amp;",",""),IF($AL436=Довідники!$E$5,$AF$4&amp;"*,",""),IF($AS436=Довідники!$E$3,$AM$4&amp;",",""),IF($AS436=Довідники!$E$5,$AM$4&amp;"*,",""),IF($AZ436=Довідники!$E$3,$AT$4&amp;",",""),IF($AZ436=Довідники!$E$5,$AT$4&amp;"*,",""),IF($BG436=Довідники!$E$3,$BA$4&amp;",",""),IF($BG436=Довідники!$E$5,$BA$4&amp;"*,",""),IF($BN436=Довідники!$E$3,$BH$4&amp;",",""),IF($BN436=Довідники!$E$5,$BH$4&amp;"*,",""),IF($BU436=Довідники!$E$3,$BO$4&amp;",",""),IF($BU436=Довідники!$E$5,$BO$4&amp;"*,",""),IF($CB436=Довідники!$E$3,$BV$4&amp;",",""),IF($CB436=Довідники!$E$5,$BV$4&amp;"*,",""),IF($CI436=Довідники!$E$3,$CC$4&amp;",",""),IF($CI436=Довідники!$E$5,$CC$4&amp;"*,",""),IF($CP436=Довідники!$E$3,$CJ$4&amp;",",""),IF($CP436=Довідники!$E$5,$CJ$4&amp;"*,",""),IF($CW436=Довідники!$E$3,$CQ$4&amp;",",""),IF($CW436=Довідники!$E$5,$CQ$4&amp;"*,",""),IF($DD436=Довідники!$E$3,$CX$4&amp;",",""),IF($DD436=Довідники!$E$5,$CX$4&amp;"*,",""),IF($DK436=Довідники!$E$3,$DE$4&amp;",",""),IF($DK436=Довідники!$E$5,$DE$4&amp;"*,",""))</f>
        <v/>
      </c>
      <c r="H436" s="538" t="str">
        <f>_xlfn.CONCAT(IF($W436=Довідники!$N$4,$R$4&amp;",",""),IF($AD436=Довідники!$N$4,$Y$4&amp;",",""),IF($AK436=Довідники!$N$4,$AF$4&amp;",",""),IF($AR436=Довідники!$N$4,$AM$4&amp;",",""),IF($AY436=Довідники!$N$4,$AT$4&amp;",",""),IF($BF436=Довідники!$N$4,$BA$4&amp;",",""),IF($BM436=Довідники!$N$4,$BH$4&amp;",",""),IF($BT436=Довідники!$N$4,$BO$4&amp;",",""),IF($CA436=Довідники!$N$4,$BV$4&amp;",",""),IF($CH436=Довідники!$N$4,$CC$4&amp;",",""),IF($CO436=Довідники!$N$4,$CJ$4&amp;",",""),IF($CV436=Довідники!$N$4,$CQ$4&amp;",",""),IF($DC436=Довідники!$N$4,$CX$4&amp;",",""),IF($DJ436=Довідники!$N$4,$DE$4&amp;",",""))</f>
        <v/>
      </c>
      <c r="I436" s="538" t="str">
        <f>_xlfn.CONCAT(IF($W436=Довідники!$N$3,$R$4&amp;",",""),IF($AD436=Довідники!$N$3,$Y$4&amp;",",""),IF($AK436=Довідники!$N$3,$AF$4&amp;",",""),IF($AR436=Довідники!$N$3,$AM$4&amp;",",""),IF($AY436=Довідники!$N$3,$AT$4&amp;",",""),IF($BF436=Довідники!$N$3,$BA$4&amp;",",""),IF($BM436=Довідники!$N$3,$BH$4&amp;",",""),IF($BT436=Довідники!$N$3,$BO$4&amp;",",""),IF($CA436=Довідники!$N$3,$BV$4&amp;",",""),IF($CH436=Довідники!$N$3,$CC$4&amp;",",""),IF($CO436=Довідники!$N$3,$CJ$4&amp;",",""),IF($CV436=Довідники!$N$3,$CQ$4&amp;",",""),IF($DC436=Довідники!$N$3,$CX$4&amp;",",""),IF($DJ436=Довідники!$N$3,$DE$4&amp;",",""))</f>
        <v/>
      </c>
      <c r="J436" s="538"/>
      <c r="K436" s="538"/>
      <c r="L436" s="538">
        <f t="shared" ca="1" si="298"/>
        <v>0</v>
      </c>
      <c r="M436" s="539">
        <f t="shared" ca="1" si="299"/>
        <v>0</v>
      </c>
      <c r="N436" s="539">
        <f t="shared" ca="1" si="300"/>
        <v>0</v>
      </c>
      <c r="O436" s="540">
        <f t="shared" ca="1" si="301"/>
        <v>0</v>
      </c>
      <c r="P436" s="541" t="str">
        <f t="shared" si="302"/>
        <v/>
      </c>
      <c r="Q436" s="542" t="str">
        <f>IF(IF(TRIM(P436)="",FALSE,OR($P436&lt;Довідники!$J$8,$P436&gt;Довідники!$K$8)),"!","")</f>
        <v/>
      </c>
      <c r="R436" s="596"/>
      <c r="S436" s="549"/>
      <c r="T436" s="549"/>
      <c r="U436" s="549">
        <f t="shared" ref="U436:U439" si="357">SUM(R436:T436)</f>
        <v>0</v>
      </c>
      <c r="V436" s="539"/>
      <c r="W436" s="539"/>
      <c r="X436" s="558"/>
      <c r="Y436" s="596"/>
      <c r="Z436" s="549"/>
      <c r="AA436" s="549"/>
      <c r="AB436" s="549">
        <f t="shared" ref="AB436:AB439" si="358">SUM(Y436:AA436)</f>
        <v>0</v>
      </c>
      <c r="AC436" s="539"/>
      <c r="AD436" s="539"/>
      <c r="AE436" s="558"/>
      <c r="AF436" s="596"/>
      <c r="AG436" s="549"/>
      <c r="AH436" s="549"/>
      <c r="AI436" s="549">
        <f t="shared" ref="AI436:AI439" si="359">SUM(AF436:AH436)</f>
        <v>0</v>
      </c>
      <c r="AJ436" s="539"/>
      <c r="AK436" s="539"/>
      <c r="AL436" s="558"/>
      <c r="AM436" s="596"/>
      <c r="AN436" s="549"/>
      <c r="AO436" s="549"/>
      <c r="AP436" s="549">
        <f t="shared" ref="AP436:AP439" si="360">SUM(AM436:AO436)</f>
        <v>0</v>
      </c>
      <c r="AQ436" s="539"/>
      <c r="AR436" s="539"/>
      <c r="AS436" s="558"/>
      <c r="AT436" s="596"/>
      <c r="AU436" s="549"/>
      <c r="AV436" s="549"/>
      <c r="AW436" s="549">
        <f t="shared" ref="AW436:AW439" si="361">SUM(AT436:AV436)</f>
        <v>0</v>
      </c>
      <c r="AX436" s="539"/>
      <c r="AY436" s="539"/>
      <c r="AZ436" s="558"/>
      <c r="BA436" s="596"/>
      <c r="BB436" s="549"/>
      <c r="BC436" s="549"/>
      <c r="BD436" s="549">
        <f t="shared" ref="BD436:BD439" si="362">SUM(BA436:BC436)</f>
        <v>0</v>
      </c>
      <c r="BE436" s="539"/>
      <c r="BF436" s="539"/>
      <c r="BG436" s="558"/>
      <c r="BH436" s="596"/>
      <c r="BI436" s="549"/>
      <c r="BJ436" s="549"/>
      <c r="BK436" s="549">
        <f t="shared" ref="BK436:BK439" si="363">SUM(BH436:BJ436)</f>
        <v>0</v>
      </c>
      <c r="BL436" s="539"/>
      <c r="BM436" s="539"/>
      <c r="BN436" s="558"/>
      <c r="BO436" s="596"/>
      <c r="BP436" s="549"/>
      <c r="BQ436" s="549"/>
      <c r="BR436" s="549">
        <f t="shared" ref="BR436:BR439" si="364">SUM(BO436:BQ436)</f>
        <v>0</v>
      </c>
      <c r="BS436" s="539"/>
      <c r="BT436" s="539"/>
      <c r="BU436" s="558"/>
      <c r="BV436" s="596"/>
      <c r="BW436" s="549"/>
      <c r="BX436" s="549"/>
      <c r="BY436" s="549">
        <f t="shared" ref="BY436:BY439" si="365">SUM(BV436:BX436)</f>
        <v>0</v>
      </c>
      <c r="BZ436" s="539"/>
      <c r="CA436" s="539"/>
      <c r="CB436" s="558"/>
      <c r="CC436" s="596"/>
      <c r="CD436" s="549"/>
      <c r="CE436" s="549"/>
      <c r="CF436" s="549">
        <f t="shared" ref="CF436:CF439" si="366">SUM(CC436:CE436)</f>
        <v>0</v>
      </c>
      <c r="CG436" s="539"/>
      <c r="CH436" s="539"/>
      <c r="CI436" s="558"/>
      <c r="CJ436" s="596"/>
      <c r="CK436" s="549"/>
      <c r="CL436" s="549"/>
      <c r="CM436" s="549">
        <f t="shared" ref="CM436:CM439" si="367">SUM(CJ436:CL436)</f>
        <v>0</v>
      </c>
      <c r="CN436" s="539"/>
      <c r="CO436" s="539"/>
      <c r="CP436" s="558"/>
      <c r="CQ436" s="596"/>
      <c r="CR436" s="549"/>
      <c r="CS436" s="549"/>
      <c r="CT436" s="549">
        <f t="shared" ref="CT436:CT439" si="368">SUM(CQ436:CS436)</f>
        <v>0</v>
      </c>
      <c r="CU436" s="539"/>
      <c r="CV436" s="539"/>
      <c r="CW436" s="558"/>
      <c r="CX436" s="597"/>
      <c r="CY436" s="549"/>
      <c r="CZ436" s="549"/>
      <c r="DA436" s="549">
        <f t="shared" ref="DA436:DA439" si="369">SUM(CX436:CZ436)</f>
        <v>0</v>
      </c>
      <c r="DB436" s="539"/>
      <c r="DC436" s="539"/>
      <c r="DD436" s="539"/>
      <c r="DE436" s="549"/>
      <c r="DF436" s="549"/>
      <c r="DG436" s="549"/>
      <c r="DH436" s="549">
        <f t="shared" ref="DH436:DH439" si="370">SUM(DE436:DG436)</f>
        <v>0</v>
      </c>
      <c r="DI436" s="539"/>
      <c r="DJ436" s="539"/>
      <c r="DK436" s="558"/>
      <c r="DL436" s="555">
        <f t="shared" ca="1" si="339"/>
        <v>0</v>
      </c>
      <c r="DM436" s="539">
        <f>DN436*Довідники!$H$2</f>
        <v>0</v>
      </c>
      <c r="DN436" s="549">
        <f t="shared" ref="DN436:DN439" si="371">E436-DQ436</f>
        <v>0</v>
      </c>
      <c r="DO436" s="541" t="str">
        <f t="shared" ref="DO436:DO439" si="372">IF(DM436&lt;&gt;0,DL436/DM436," ")</f>
        <v xml:space="preserve"> </v>
      </c>
      <c r="DP436" s="556" t="str">
        <f>IF(OR(DO436&lt;Довідники!$J$3, DO436&gt;Довідники!$K$3), "!", "")</f>
        <v>!</v>
      </c>
      <c r="DQ436" s="538"/>
      <c r="DR436" s="558" t="str">
        <f t="shared" ref="DR436:DR439" si="373">IF(AND(E436&lt;&gt;0,DQ436=E436), "+", "")</f>
        <v/>
      </c>
      <c r="DS436" s="528"/>
      <c r="DT436" s="555"/>
      <c r="DU436" s="539"/>
      <c r="DV436" s="539"/>
      <c r="DW436" s="540"/>
      <c r="DX436" s="538"/>
      <c r="DY436" s="539"/>
      <c r="DZ436" s="540"/>
      <c r="EA436" s="528"/>
      <c r="EB436" s="179"/>
      <c r="EC436" s="452"/>
      <c r="ED436" s="219">
        <f>Довідники!$J$38*IF(AND(A436&lt;&gt;"",OR(U436&gt;0,V436&gt;0,W436&lt;&gt;"",X436&lt;&gt;"",AB436&gt;0,AC436&gt;0,AD436&lt;&gt;"",AE436&lt;&gt;"")),1,0)</f>
        <v>0</v>
      </c>
      <c r="EE436" s="219">
        <f>Довідники!$J$38*IF(AND(A436&lt;&gt;"",OR(AI436&gt;0,AJ436&gt;0,AK436&lt;&gt;"",AL436&lt;&gt;"",AP436&gt;0,AQ436&gt;0,AR436&lt;&gt;"",AS436&lt;&gt;"")),1,0)</f>
        <v>0</v>
      </c>
      <c r="EF436" s="219">
        <f>Довідники!$J$38*IF(AND(A436&lt;&gt;"",OR(AW436&gt;0,AX436&gt;0,AY436&lt;&gt;"",AZ436&lt;&gt;"",BD436&gt;0,BE436&gt;0,BF436&lt;&gt;"",BG436&lt;&gt;"")),1,0)</f>
        <v>0</v>
      </c>
      <c r="EG436" s="219">
        <f>Довідники!$J$38*IF(AND(A436&lt;&gt;"",OR(BK436&gt;0,BL436&gt;0,BM436&lt;&gt;"",BN436&lt;&gt;"",BR436&gt;0,BS436&gt;0,BT436&lt;&gt;"",BU436&lt;&gt;"")),1,0)</f>
        <v>0</v>
      </c>
      <c r="EH436" s="219">
        <f>Довідники!$J$38*IF(AND(A436&lt;&gt;"",OR(BY436&gt;0,BZ436&gt;0,CA436&lt;&gt;"",CB436&lt;&gt;"",CF436&gt;0,CG436&gt;0,CH436&lt;&gt;"",CI436&lt;&gt;"")),1,0)</f>
        <v>0</v>
      </c>
      <c r="EI436" s="219">
        <f>Довідники!$J$38*IF(AND(A436&lt;&gt;"",OR(CM436&gt;0,CN436&gt;0,CO436&lt;&gt;"",CP436&lt;&gt;"",CT436&gt;0,CU436&gt;0,CV436&lt;&gt;"",CW436&lt;&gt;"")),1,0)</f>
        <v>0</v>
      </c>
      <c r="EJ436" s="219">
        <f>Довідники!$J$38*IF(AND(A436&lt;&gt;"",OR(DA436&gt;0,DB436&gt;0,DC436&lt;&gt;"",DD436&lt;&gt;"",DH436&gt;0,DI436&gt;0,DJ436&lt;&gt;"",DK436&lt;&gt;"")),1,0)</f>
        <v>0</v>
      </c>
      <c r="EL436" s="207" t="str">
        <f t="shared" ca="1" si="337"/>
        <v/>
      </c>
      <c r="EM436" s="91" t="str">
        <f>IF(OR(AND(U436=0,X436&lt;&gt;""),AND(AB436=0,AE436&lt;&gt;""),AND(AI436=0,AL436&lt;&gt;""),AND(AP436=0,AS436&lt;&gt;""),AND(AW436=0,AZ436&lt;&gt;""),AND(BD436=0,BG436&lt;&gt;""),AND(BK436=0,BN436&lt;&gt;""),AND(BR436=0,BU436&lt;&gt;""),AND(BY436=0,CB436&lt;&gt;""),AND(CF436=0,CI436&lt;&gt;""),AND(CM436=0,CP436&lt;&gt;""),AND(CT436=0,CW436&lt;&gt;"")),"!","")</f>
        <v/>
      </c>
      <c r="EN436" s="91" t="str" cm="1">
        <f t="array" ref="EN436">IF(OR(SUM(ISTEXT(R436:T436)*1,ISNUMBER(W436:X436)*1)&gt;0,SUM(ISTEXT(Y436:AA436)*1,ISNUMBER(AD436:AE436)*1)&gt;0,SUM(ISTEXT(AF436:AH436)*1,ISNUMBER(AK436:AL436)*1)&gt;0,SUM(ISTEXT(AM436:AO436)*1,ISNUMBER(AR436:AS436)*1)&gt;0,SUM(ISTEXT(AT436:AV436)*1,ISNUMBER(AY436:AZ436)*1)&gt;0,SUM(ISTEXT(BA436:BC436)*1,ISNUMBER(BF436:BG436)*1)&gt;0,SUM(ISTEXT(BH436:BJ436)*1,ISNUMBER(BM436:BN436)*1)&gt;0,SUM(ISTEXT(BO436:BQ436)*1,ISNUMBER(BT436:BU436)*1)&gt;0,SUM(ISTEXT(BV436:BX436)*1,ISNUMBER(CA436:CB436)*1)&gt;0,SUM(ISTEXT(CC436:CE436)*1,ISNUMBER(CH436:CI436)*1)&gt;0,SUM(ISTEXT(CJ436:CL436)*1,ISNUMBER(CO436:CP436)*1)&gt;0,SUM(ISTEXT(CQ436:CS436)*1,ISNUMBER(CV436:CW436)*1)&gt;0),"!","")</f>
        <v/>
      </c>
      <c r="EO436" s="91" t="e">
        <f ca="1">IF(OR(AND($R$6=0,OR(U436&gt;0,W436&lt;&gt;"",X436&lt;&gt;"")),AND($Y$6=0,OR(AB436&gt;0,AD436&lt;&gt;"",AE436&lt;&gt;"")),AND($AF$6=0,OR(AI436&gt;0,AK436&lt;&gt;"",AL436&lt;&gt;"")),AND($AM$6=0,OR(AP436&gt;0,AR436&lt;&gt;"",AS436&lt;&gt;"")),AND($AT$6=0,OR(AW436&gt;0,AY436&lt;&gt;"",AZ436&lt;&gt;"")),AND($BA$6=0,OR(BD436&gt;0,BF436&lt;&gt;"",BG436&lt;&gt;"")),AND($BH$6=0,OR(BK436&gt;0,BM436&lt;&gt;"",BN436&lt;&gt;"")),AND($BO$6=0,OR(BR436&gt;0,BT436&lt;&gt;"",BU436&lt;&gt;"")),AND($BV$6=0,OR(BY436&gt;0,CA436&lt;&gt;"",CB436&lt;&gt;"")),AND($CC$6=0,OR(CF436&gt;0,CH436&lt;&gt;"",CI436&lt;&gt;"")),AND($CJ$6=0,OR(CM436&gt;0,CO436&lt;&gt;"",CP436&lt;&gt;"")),AND($CQ$6=0,OR(CT436&gt;0,CV436&lt;&gt;"",CW436&lt;&gt;""))), "!", "")</f>
        <v>#NAME?</v>
      </c>
      <c r="EP436" s="74" t="e">
        <f t="shared" ca="1" si="294"/>
        <v>#NAME?</v>
      </c>
    </row>
    <row r="437" spans="1:146" ht="13.5" customHeight="1" x14ac:dyDescent="0.2">
      <c r="A437" s="528" t="str">
        <f>IF(Довідники!$J$38=1,IF(AND(TRIM($B437)&lt;&gt;"",$E437&lt;&gt;"",$EP437=""),MAX($A$420:A436)+1,""),"")</f>
        <v/>
      </c>
      <c r="B437" s="531"/>
      <c r="C437" s="531" t="str">
        <f>IF(ISBLANK(D437)=FALSE,VLOOKUP(D437,Довідники!$B$2:$C$45,2,FALSE),"")</f>
        <v/>
      </c>
      <c r="D437" s="594"/>
      <c r="E437" s="595"/>
      <c r="F437" s="538" t="str">
        <f>_xlfn.CONCAT(IF($X437=Довідники!$E$4,$R$4&amp;",",""),IF($AE437=Довідники!$E$4,$Y$4&amp;",",""),IF($AL437=Довідники!$E$4,$AF$4&amp;",",""),IF($AS437=Довідники!$E$4,$AM$4&amp;",",""),IF($AZ437=Довідники!$E$4,$AT$4&amp;",",""),IF($BG437=Довідники!$E$4,$BA$4&amp;",",""),IF($BN437=Довідники!$E$4,$BH$4&amp;",",""),IF($BU437=Довідники!$E$4,$BO$4&amp;",",""),IF($CB437=Довідники!$E$4,$BV$4&amp;",",""),IF($CI437=Довідники!$E$4,$CC$4&amp;",",""),IF($CP437=Довідники!$E$4,$CJ$4&amp;",",""),IF($CW437=Довідники!$E$4,$CQ$4&amp;",",""),IF($DD437=Довідники!$E$4,$CX$4&amp;",",""),IF($DK437=Довідники!$E$4,$DE$4&amp;",",""))</f>
        <v/>
      </c>
      <c r="G437" s="538" t="str">
        <f>_xlfn.CONCAT(IF($X437=Довідники!$E$3,$R$4&amp;",",""),IF($X437=Довідники!$E$5,$R$4&amp;"*,",""),IF($AE437=Довідники!$E$3,$Y$4&amp;",",""),IF($AE437=Довідники!$E$5,$Y$4&amp;"*,",""),IF($AL437=Довідники!$E$3,$AF$4&amp;",",""),IF($AL437=Довідники!$E$5,$AF$4&amp;"*,",""),IF($AS437=Довідники!$E$3,$AM$4&amp;",",""),IF($AS437=Довідники!$E$5,$AM$4&amp;"*,",""),IF($AZ437=Довідники!$E$3,$AT$4&amp;",",""),IF($AZ437=Довідники!$E$5,$AT$4&amp;"*,",""),IF($BG437=Довідники!$E$3,$BA$4&amp;",",""),IF($BG437=Довідники!$E$5,$BA$4&amp;"*,",""),IF($BN437=Довідники!$E$3,$BH$4&amp;",",""),IF($BN437=Довідники!$E$5,$BH$4&amp;"*,",""),IF($BU437=Довідники!$E$3,$BO$4&amp;",",""),IF($BU437=Довідники!$E$5,$BO$4&amp;"*,",""),IF($CB437=Довідники!$E$3,$BV$4&amp;",",""),IF($CB437=Довідники!$E$5,$BV$4&amp;"*,",""),IF($CI437=Довідники!$E$3,$CC$4&amp;",",""),IF($CI437=Довідники!$E$5,$CC$4&amp;"*,",""),IF($CP437=Довідники!$E$3,$CJ$4&amp;",",""),IF($CP437=Довідники!$E$5,$CJ$4&amp;"*,",""),IF($CW437=Довідники!$E$3,$CQ$4&amp;",",""),IF($CW437=Довідники!$E$5,$CQ$4&amp;"*,",""),IF($DD437=Довідники!$E$3,$CX$4&amp;",",""),IF($DD437=Довідники!$E$5,$CX$4&amp;"*,",""),IF($DK437=Довідники!$E$3,$DE$4&amp;",",""),IF($DK437=Довідники!$E$5,$DE$4&amp;"*,",""))</f>
        <v/>
      </c>
      <c r="H437" s="538" t="str">
        <f>_xlfn.CONCAT(IF($W437=Довідники!$N$4,$R$4&amp;",",""),IF($AD437=Довідники!$N$4,$Y$4&amp;",",""),IF($AK437=Довідники!$N$4,$AF$4&amp;",",""),IF($AR437=Довідники!$N$4,$AM$4&amp;",",""),IF($AY437=Довідники!$N$4,$AT$4&amp;",",""),IF($BF437=Довідники!$N$4,$BA$4&amp;",",""),IF($BM437=Довідники!$N$4,$BH$4&amp;",",""),IF($BT437=Довідники!$N$4,$BO$4&amp;",",""),IF($CA437=Довідники!$N$4,$BV$4&amp;",",""),IF($CH437=Довідники!$N$4,$CC$4&amp;",",""),IF($CO437=Довідники!$N$4,$CJ$4&amp;",",""),IF($CV437=Довідники!$N$4,$CQ$4&amp;",",""),IF($DC437=Довідники!$N$4,$CX$4&amp;",",""),IF($DJ437=Довідники!$N$4,$DE$4&amp;",",""))</f>
        <v/>
      </c>
      <c r="I437" s="538" t="str">
        <f>_xlfn.CONCAT(IF($W437=Довідники!$N$3,$R$4&amp;",",""),IF($AD437=Довідники!$N$3,$Y$4&amp;",",""),IF($AK437=Довідники!$N$3,$AF$4&amp;",",""),IF($AR437=Довідники!$N$3,$AM$4&amp;",",""),IF($AY437=Довідники!$N$3,$AT$4&amp;",",""),IF($BF437=Довідники!$N$3,$BA$4&amp;",",""),IF($BM437=Довідники!$N$3,$BH$4&amp;",",""),IF($BT437=Довідники!$N$3,$BO$4&amp;",",""),IF($CA437=Довідники!$N$3,$BV$4&amp;",",""),IF($CH437=Довідники!$N$3,$CC$4&amp;",",""),IF($CO437=Довідники!$N$3,$CJ$4&amp;",",""),IF($CV437=Довідники!$N$3,$CQ$4&amp;",",""),IF($DC437=Довідники!$N$3,$CX$4&amp;",",""),IF($DJ437=Довідники!$N$3,$DE$4&amp;",",""))</f>
        <v/>
      </c>
      <c r="J437" s="538"/>
      <c r="K437" s="538"/>
      <c r="L437" s="538">
        <f t="shared" ca="1" si="298"/>
        <v>0</v>
      </c>
      <c r="M437" s="539">
        <f t="shared" ca="1" si="299"/>
        <v>0</v>
      </c>
      <c r="N437" s="539">
        <f t="shared" ca="1" si="300"/>
        <v>0</v>
      </c>
      <c r="O437" s="540">
        <f t="shared" ca="1" si="301"/>
        <v>0</v>
      </c>
      <c r="P437" s="541" t="str">
        <f t="shared" si="302"/>
        <v/>
      </c>
      <c r="Q437" s="542" t="str">
        <f>IF(IF(TRIM(P437)="",FALSE,OR($P437&lt;Довідники!$J$8,$P437&gt;Довідники!$K$8)),"!","")</f>
        <v/>
      </c>
      <c r="R437" s="596"/>
      <c r="S437" s="549"/>
      <c r="T437" s="549"/>
      <c r="U437" s="549">
        <f t="shared" si="357"/>
        <v>0</v>
      </c>
      <c r="V437" s="539"/>
      <c r="W437" s="539"/>
      <c r="X437" s="558"/>
      <c r="Y437" s="596"/>
      <c r="Z437" s="549"/>
      <c r="AA437" s="549"/>
      <c r="AB437" s="549">
        <f t="shared" si="358"/>
        <v>0</v>
      </c>
      <c r="AC437" s="539"/>
      <c r="AD437" s="539"/>
      <c r="AE437" s="558"/>
      <c r="AF437" s="596"/>
      <c r="AG437" s="549"/>
      <c r="AH437" s="549"/>
      <c r="AI437" s="549">
        <f t="shared" si="359"/>
        <v>0</v>
      </c>
      <c r="AJ437" s="539"/>
      <c r="AK437" s="539"/>
      <c r="AL437" s="558"/>
      <c r="AM437" s="596"/>
      <c r="AN437" s="549"/>
      <c r="AO437" s="549"/>
      <c r="AP437" s="549">
        <f t="shared" si="360"/>
        <v>0</v>
      </c>
      <c r="AQ437" s="539"/>
      <c r="AR437" s="539"/>
      <c r="AS437" s="558"/>
      <c r="AT437" s="596"/>
      <c r="AU437" s="549"/>
      <c r="AV437" s="549"/>
      <c r="AW437" s="549">
        <f t="shared" si="361"/>
        <v>0</v>
      </c>
      <c r="AX437" s="539"/>
      <c r="AY437" s="539"/>
      <c r="AZ437" s="558"/>
      <c r="BA437" s="596"/>
      <c r="BB437" s="549"/>
      <c r="BC437" s="549"/>
      <c r="BD437" s="549">
        <f t="shared" si="362"/>
        <v>0</v>
      </c>
      <c r="BE437" s="539"/>
      <c r="BF437" s="539"/>
      <c r="BG437" s="558"/>
      <c r="BH437" s="596"/>
      <c r="BI437" s="549"/>
      <c r="BJ437" s="549"/>
      <c r="BK437" s="549">
        <f t="shared" si="363"/>
        <v>0</v>
      </c>
      <c r="BL437" s="539"/>
      <c r="BM437" s="539"/>
      <c r="BN437" s="558"/>
      <c r="BO437" s="596"/>
      <c r="BP437" s="549"/>
      <c r="BQ437" s="549"/>
      <c r="BR437" s="549">
        <f t="shared" si="364"/>
        <v>0</v>
      </c>
      <c r="BS437" s="539"/>
      <c r="BT437" s="539"/>
      <c r="BU437" s="558"/>
      <c r="BV437" s="596"/>
      <c r="BW437" s="549"/>
      <c r="BX437" s="549"/>
      <c r="BY437" s="549">
        <f t="shared" si="365"/>
        <v>0</v>
      </c>
      <c r="BZ437" s="539"/>
      <c r="CA437" s="539"/>
      <c r="CB437" s="558"/>
      <c r="CC437" s="596"/>
      <c r="CD437" s="549"/>
      <c r="CE437" s="549"/>
      <c r="CF437" s="549">
        <f t="shared" si="366"/>
        <v>0</v>
      </c>
      <c r="CG437" s="539"/>
      <c r="CH437" s="539"/>
      <c r="CI437" s="558"/>
      <c r="CJ437" s="596"/>
      <c r="CK437" s="549"/>
      <c r="CL437" s="549"/>
      <c r="CM437" s="549">
        <f t="shared" si="367"/>
        <v>0</v>
      </c>
      <c r="CN437" s="539"/>
      <c r="CO437" s="539"/>
      <c r="CP437" s="558"/>
      <c r="CQ437" s="596"/>
      <c r="CR437" s="549"/>
      <c r="CS437" s="549"/>
      <c r="CT437" s="549">
        <f t="shared" si="368"/>
        <v>0</v>
      </c>
      <c r="CU437" s="539"/>
      <c r="CV437" s="539"/>
      <c r="CW437" s="558"/>
      <c r="CX437" s="597"/>
      <c r="CY437" s="549"/>
      <c r="CZ437" s="549"/>
      <c r="DA437" s="549">
        <f t="shared" si="369"/>
        <v>0</v>
      </c>
      <c r="DB437" s="539"/>
      <c r="DC437" s="539"/>
      <c r="DD437" s="539"/>
      <c r="DE437" s="549"/>
      <c r="DF437" s="549"/>
      <c r="DG437" s="549"/>
      <c r="DH437" s="549">
        <f t="shared" si="370"/>
        <v>0</v>
      </c>
      <c r="DI437" s="539"/>
      <c r="DJ437" s="539"/>
      <c r="DK437" s="558"/>
      <c r="DL437" s="555">
        <f t="shared" ca="1" si="339"/>
        <v>0</v>
      </c>
      <c r="DM437" s="539">
        <f>DN437*Довідники!$H$2</f>
        <v>0</v>
      </c>
      <c r="DN437" s="549">
        <f t="shared" si="371"/>
        <v>0</v>
      </c>
      <c r="DO437" s="541" t="str">
        <f t="shared" si="372"/>
        <v xml:space="preserve"> </v>
      </c>
      <c r="DP437" s="556" t="str">
        <f>IF(OR(DO437&lt;Довідники!$J$3, DO437&gt;Довідники!$K$3), "!", "")</f>
        <v>!</v>
      </c>
      <c r="DQ437" s="538"/>
      <c r="DR437" s="558" t="str">
        <f t="shared" si="373"/>
        <v/>
      </c>
      <c r="DS437" s="528"/>
      <c r="DT437" s="555"/>
      <c r="DU437" s="539"/>
      <c r="DV437" s="539"/>
      <c r="DW437" s="540"/>
      <c r="DX437" s="538"/>
      <c r="DY437" s="539"/>
      <c r="DZ437" s="540"/>
      <c r="EA437" s="528"/>
      <c r="EB437" s="179"/>
      <c r="EC437" s="452"/>
      <c r="ED437" s="219">
        <f>Довідники!$J$38*IF(AND(A437&lt;&gt;"",OR(U437&gt;0,V437&gt;0,W437&lt;&gt;"",X437&lt;&gt;"",AB437&gt;0,AC437&gt;0,AD437&lt;&gt;"",AE437&lt;&gt;"")),1,0)</f>
        <v>0</v>
      </c>
      <c r="EE437" s="219">
        <f>Довідники!$J$38*IF(AND(A437&lt;&gt;"",OR(AI437&gt;0,AJ437&gt;0,AK437&lt;&gt;"",AL437&lt;&gt;"",AP437&gt;0,AQ437&gt;0,AR437&lt;&gt;"",AS437&lt;&gt;"")),1,0)</f>
        <v>0</v>
      </c>
      <c r="EF437" s="219">
        <f>Довідники!$J$38*IF(AND(A437&lt;&gt;"",OR(AW437&gt;0,AX437&gt;0,AY437&lt;&gt;"",AZ437&lt;&gt;"",BD437&gt;0,BE437&gt;0,BF437&lt;&gt;"",BG437&lt;&gt;"")),1,0)</f>
        <v>0</v>
      </c>
      <c r="EG437" s="219">
        <f>Довідники!$J$38*IF(AND(A437&lt;&gt;"",OR(BK437&gt;0,BL437&gt;0,BM437&lt;&gt;"",BN437&lt;&gt;"",BR437&gt;0,BS437&gt;0,BT437&lt;&gt;"",BU437&lt;&gt;"")),1,0)</f>
        <v>0</v>
      </c>
      <c r="EH437" s="219">
        <f>Довідники!$J$38*IF(AND(A437&lt;&gt;"",OR(BY437&gt;0,BZ437&gt;0,CA437&lt;&gt;"",CB437&lt;&gt;"",CF437&gt;0,CG437&gt;0,CH437&lt;&gt;"",CI437&lt;&gt;"")),1,0)</f>
        <v>0</v>
      </c>
      <c r="EI437" s="219">
        <f>Довідники!$J$38*IF(AND(A437&lt;&gt;"",OR(CM437&gt;0,CN437&gt;0,CO437&lt;&gt;"",CP437&lt;&gt;"",CT437&gt;0,CU437&gt;0,CV437&lt;&gt;"",CW437&lt;&gt;"")),1,0)</f>
        <v>0</v>
      </c>
      <c r="EJ437" s="219">
        <f>Довідники!$J$38*IF(AND(A437&lt;&gt;"",OR(DA437&gt;0,DB437&gt;0,DC437&lt;&gt;"",DD437&lt;&gt;"",DH437&gt;0,DI437&gt;0,DJ437&lt;&gt;"",DK437&lt;&gt;"")),1,0)</f>
        <v>0</v>
      </c>
      <c r="EL437" s="207" t="str">
        <f t="shared" ca="1" si="337"/>
        <v/>
      </c>
      <c r="EM437" s="91" t="str">
        <f>IF(OR(AND(U437=0,X437&lt;&gt;""),AND(AB437=0,AE437&lt;&gt;""),AND(AI437=0,AL437&lt;&gt;""),AND(AP437=0,AS437&lt;&gt;""),AND(AW437=0,AZ437&lt;&gt;""),AND(BD437=0,BG437&lt;&gt;""),AND(BK437=0,BN437&lt;&gt;""),AND(BR437=0,BU437&lt;&gt;""),AND(BY437=0,CB437&lt;&gt;""),AND(CF437=0,CI437&lt;&gt;""),AND(CM437=0,CP437&lt;&gt;""),AND(CT437=0,CW437&lt;&gt;"")),"!","")</f>
        <v/>
      </c>
      <c r="EN437" s="91" t="str" cm="1">
        <f t="array" ref="EN437">IF(OR(SUM(ISTEXT(R437:T437)*1,ISNUMBER(W437:X437)*1)&gt;0,SUM(ISTEXT(Y437:AA437)*1,ISNUMBER(AD437:AE437)*1)&gt;0,SUM(ISTEXT(AF437:AH437)*1,ISNUMBER(AK437:AL437)*1)&gt;0,SUM(ISTEXT(AM437:AO437)*1,ISNUMBER(AR437:AS437)*1)&gt;0,SUM(ISTEXT(AT437:AV437)*1,ISNUMBER(AY437:AZ437)*1)&gt;0,SUM(ISTEXT(BA437:BC437)*1,ISNUMBER(BF437:BG437)*1)&gt;0,SUM(ISTEXT(BH437:BJ437)*1,ISNUMBER(BM437:BN437)*1)&gt;0,SUM(ISTEXT(BO437:BQ437)*1,ISNUMBER(BT437:BU437)*1)&gt;0,SUM(ISTEXT(BV437:BX437)*1,ISNUMBER(CA437:CB437)*1)&gt;0,SUM(ISTEXT(CC437:CE437)*1,ISNUMBER(CH437:CI437)*1)&gt;0,SUM(ISTEXT(CJ437:CL437)*1,ISNUMBER(CO437:CP437)*1)&gt;0,SUM(ISTEXT(CQ437:CS437)*1,ISNUMBER(CV437:CW437)*1)&gt;0),"!","")</f>
        <v/>
      </c>
      <c r="EO437" s="91" t="e">
        <f ca="1">IF(OR(AND($R$6=0,OR(U437&gt;0,W437&lt;&gt;"",X437&lt;&gt;"")),AND($Y$6=0,OR(AB437&gt;0,AD437&lt;&gt;"",AE437&lt;&gt;"")),AND($AF$6=0,OR(AI437&gt;0,AK437&lt;&gt;"",AL437&lt;&gt;"")),AND($AM$6=0,OR(AP437&gt;0,AR437&lt;&gt;"",AS437&lt;&gt;"")),AND($AT$6=0,OR(AW437&gt;0,AY437&lt;&gt;"",AZ437&lt;&gt;"")),AND($BA$6=0,OR(BD437&gt;0,BF437&lt;&gt;"",BG437&lt;&gt;"")),AND($BH$6=0,OR(BK437&gt;0,BM437&lt;&gt;"",BN437&lt;&gt;"")),AND($BO$6=0,OR(BR437&gt;0,BT437&lt;&gt;"",BU437&lt;&gt;"")),AND($BV$6=0,OR(BY437&gt;0,CA437&lt;&gt;"",CB437&lt;&gt;"")),AND($CC$6=0,OR(CF437&gt;0,CH437&lt;&gt;"",CI437&lt;&gt;"")),AND($CJ$6=0,OR(CM437&gt;0,CO437&lt;&gt;"",CP437&lt;&gt;"")),AND($CQ$6=0,OR(CT437&gt;0,CV437&lt;&gt;"",CW437&lt;&gt;""))), "!", "")</f>
        <v>#NAME?</v>
      </c>
      <c r="EP437" s="74" t="e">
        <f t="shared" ca="1" si="294"/>
        <v>#NAME?</v>
      </c>
    </row>
    <row r="438" spans="1:146" ht="13.5" customHeight="1" x14ac:dyDescent="0.2">
      <c r="A438" s="528" t="str">
        <f>IF(Довідники!$J$38=1,IF(AND(TRIM($B438)&lt;&gt;"",$E438&lt;&gt;"",$EP438=""),MAX($A$420:A437)+1,""),"")</f>
        <v/>
      </c>
      <c r="B438" s="531"/>
      <c r="C438" s="531" t="str">
        <f>IF(ISBLANK(D438)=FALSE,VLOOKUP(D438,Довідники!$B$2:$C$45,2,FALSE),"")</f>
        <v/>
      </c>
      <c r="D438" s="594"/>
      <c r="E438" s="595"/>
      <c r="F438" s="538" t="str">
        <f>_xlfn.CONCAT(IF($X438=Довідники!$E$4,$R$4&amp;",",""),IF($AE438=Довідники!$E$4,$Y$4&amp;",",""),IF($AL438=Довідники!$E$4,$AF$4&amp;",",""),IF($AS438=Довідники!$E$4,$AM$4&amp;",",""),IF($AZ438=Довідники!$E$4,$AT$4&amp;",",""),IF($BG438=Довідники!$E$4,$BA$4&amp;",",""),IF($BN438=Довідники!$E$4,$BH$4&amp;",",""),IF($BU438=Довідники!$E$4,$BO$4&amp;",",""),IF($CB438=Довідники!$E$4,$BV$4&amp;",",""),IF($CI438=Довідники!$E$4,$CC$4&amp;",",""),IF($CP438=Довідники!$E$4,$CJ$4&amp;",",""),IF($CW438=Довідники!$E$4,$CQ$4&amp;",",""),IF($DD438=Довідники!$E$4,$CX$4&amp;",",""),IF($DK438=Довідники!$E$4,$DE$4&amp;",",""))</f>
        <v/>
      </c>
      <c r="G438" s="538" t="str">
        <f>_xlfn.CONCAT(IF($X438=Довідники!$E$3,$R$4&amp;",",""),IF($X438=Довідники!$E$5,$R$4&amp;"*,",""),IF($AE438=Довідники!$E$3,$Y$4&amp;",",""),IF($AE438=Довідники!$E$5,$Y$4&amp;"*,",""),IF($AL438=Довідники!$E$3,$AF$4&amp;",",""),IF($AL438=Довідники!$E$5,$AF$4&amp;"*,",""),IF($AS438=Довідники!$E$3,$AM$4&amp;",",""),IF($AS438=Довідники!$E$5,$AM$4&amp;"*,",""),IF($AZ438=Довідники!$E$3,$AT$4&amp;",",""),IF($AZ438=Довідники!$E$5,$AT$4&amp;"*,",""),IF($BG438=Довідники!$E$3,$BA$4&amp;",",""),IF($BG438=Довідники!$E$5,$BA$4&amp;"*,",""),IF($BN438=Довідники!$E$3,$BH$4&amp;",",""),IF($BN438=Довідники!$E$5,$BH$4&amp;"*,",""),IF($BU438=Довідники!$E$3,$BO$4&amp;",",""),IF($BU438=Довідники!$E$5,$BO$4&amp;"*,",""),IF($CB438=Довідники!$E$3,$BV$4&amp;",",""),IF($CB438=Довідники!$E$5,$BV$4&amp;"*,",""),IF($CI438=Довідники!$E$3,$CC$4&amp;",",""),IF($CI438=Довідники!$E$5,$CC$4&amp;"*,",""),IF($CP438=Довідники!$E$3,$CJ$4&amp;",",""),IF($CP438=Довідники!$E$5,$CJ$4&amp;"*,",""),IF($CW438=Довідники!$E$3,$CQ$4&amp;",",""),IF($CW438=Довідники!$E$5,$CQ$4&amp;"*,",""),IF($DD438=Довідники!$E$3,$CX$4&amp;",",""),IF($DD438=Довідники!$E$5,$CX$4&amp;"*,",""),IF($DK438=Довідники!$E$3,$DE$4&amp;",",""),IF($DK438=Довідники!$E$5,$DE$4&amp;"*,",""))</f>
        <v/>
      </c>
      <c r="H438" s="538" t="str">
        <f>_xlfn.CONCAT(IF($W438=Довідники!$N$4,$R$4&amp;",",""),IF($AD438=Довідники!$N$4,$Y$4&amp;",",""),IF($AK438=Довідники!$N$4,$AF$4&amp;",",""),IF($AR438=Довідники!$N$4,$AM$4&amp;",",""),IF($AY438=Довідники!$N$4,$AT$4&amp;",",""),IF($BF438=Довідники!$N$4,$BA$4&amp;",",""),IF($BM438=Довідники!$N$4,$BH$4&amp;",",""),IF($BT438=Довідники!$N$4,$BO$4&amp;",",""),IF($CA438=Довідники!$N$4,$BV$4&amp;",",""),IF($CH438=Довідники!$N$4,$CC$4&amp;",",""),IF($CO438=Довідники!$N$4,$CJ$4&amp;",",""),IF($CV438=Довідники!$N$4,$CQ$4&amp;",",""),IF($DC438=Довідники!$N$4,$CX$4&amp;",",""),IF($DJ438=Довідники!$N$4,$DE$4&amp;",",""))</f>
        <v/>
      </c>
      <c r="I438" s="538" t="str">
        <f>_xlfn.CONCAT(IF($W438=Довідники!$N$3,$R$4&amp;",",""),IF($AD438=Довідники!$N$3,$Y$4&amp;",",""),IF($AK438=Довідники!$N$3,$AF$4&amp;",",""),IF($AR438=Довідники!$N$3,$AM$4&amp;",",""),IF($AY438=Довідники!$N$3,$AT$4&amp;",",""),IF($BF438=Довідники!$N$3,$BA$4&amp;",",""),IF($BM438=Довідники!$N$3,$BH$4&amp;",",""),IF($BT438=Довідники!$N$3,$BO$4&amp;",",""),IF($CA438=Довідники!$N$3,$BV$4&amp;",",""),IF($CH438=Довідники!$N$3,$CC$4&amp;",",""),IF($CO438=Довідники!$N$3,$CJ$4&amp;",",""),IF($CV438=Довідники!$N$3,$CQ$4&amp;",",""),IF($DC438=Довідники!$N$3,$CX$4&amp;",",""),IF($DJ438=Довідники!$N$3,$DE$4&amp;",",""))</f>
        <v/>
      </c>
      <c r="J438" s="538"/>
      <c r="K438" s="538"/>
      <c r="L438" s="538">
        <f t="shared" ca="1" si="298"/>
        <v>0</v>
      </c>
      <c r="M438" s="539">
        <f t="shared" ca="1" si="299"/>
        <v>0</v>
      </c>
      <c r="N438" s="539">
        <f t="shared" ca="1" si="300"/>
        <v>0</v>
      </c>
      <c r="O438" s="540">
        <f t="shared" ca="1" si="301"/>
        <v>0</v>
      </c>
      <c r="P438" s="541" t="str">
        <f t="shared" si="302"/>
        <v/>
      </c>
      <c r="Q438" s="542" t="str">
        <f>IF(IF(TRIM(P438)="",FALSE,OR($P438&lt;Довідники!$J$8,$P438&gt;Довідники!$K$8)),"!","")</f>
        <v/>
      </c>
      <c r="R438" s="596"/>
      <c r="S438" s="549"/>
      <c r="T438" s="549"/>
      <c r="U438" s="549">
        <f t="shared" si="357"/>
        <v>0</v>
      </c>
      <c r="V438" s="539"/>
      <c r="W438" s="539"/>
      <c r="X438" s="558"/>
      <c r="Y438" s="596"/>
      <c r="Z438" s="549"/>
      <c r="AA438" s="549"/>
      <c r="AB438" s="549">
        <f t="shared" si="358"/>
        <v>0</v>
      </c>
      <c r="AC438" s="539"/>
      <c r="AD438" s="539"/>
      <c r="AE438" s="558"/>
      <c r="AF438" s="596"/>
      <c r="AG438" s="549"/>
      <c r="AH438" s="549"/>
      <c r="AI438" s="549">
        <f t="shared" si="359"/>
        <v>0</v>
      </c>
      <c r="AJ438" s="539"/>
      <c r="AK438" s="539"/>
      <c r="AL438" s="558"/>
      <c r="AM438" s="596"/>
      <c r="AN438" s="549"/>
      <c r="AO438" s="549"/>
      <c r="AP438" s="549">
        <f t="shared" si="360"/>
        <v>0</v>
      </c>
      <c r="AQ438" s="539"/>
      <c r="AR438" s="539"/>
      <c r="AS438" s="558"/>
      <c r="AT438" s="596"/>
      <c r="AU438" s="549"/>
      <c r="AV438" s="549"/>
      <c r="AW438" s="549">
        <f t="shared" si="361"/>
        <v>0</v>
      </c>
      <c r="AX438" s="539"/>
      <c r="AY438" s="539"/>
      <c r="AZ438" s="558"/>
      <c r="BA438" s="596"/>
      <c r="BB438" s="549"/>
      <c r="BC438" s="549"/>
      <c r="BD438" s="549">
        <f t="shared" si="362"/>
        <v>0</v>
      </c>
      <c r="BE438" s="539"/>
      <c r="BF438" s="539"/>
      <c r="BG438" s="558"/>
      <c r="BH438" s="596"/>
      <c r="BI438" s="549"/>
      <c r="BJ438" s="549"/>
      <c r="BK438" s="549">
        <f t="shared" si="363"/>
        <v>0</v>
      </c>
      <c r="BL438" s="539"/>
      <c r="BM438" s="539"/>
      <c r="BN438" s="558"/>
      <c r="BO438" s="596"/>
      <c r="BP438" s="549"/>
      <c r="BQ438" s="549"/>
      <c r="BR438" s="549">
        <f t="shared" si="364"/>
        <v>0</v>
      </c>
      <c r="BS438" s="539"/>
      <c r="BT438" s="539"/>
      <c r="BU438" s="558"/>
      <c r="BV438" s="596"/>
      <c r="BW438" s="549"/>
      <c r="BX438" s="549"/>
      <c r="BY438" s="549">
        <f t="shared" si="365"/>
        <v>0</v>
      </c>
      <c r="BZ438" s="539"/>
      <c r="CA438" s="539"/>
      <c r="CB438" s="558"/>
      <c r="CC438" s="596"/>
      <c r="CD438" s="549"/>
      <c r="CE438" s="549"/>
      <c r="CF438" s="549">
        <f t="shared" si="366"/>
        <v>0</v>
      </c>
      <c r="CG438" s="539"/>
      <c r="CH438" s="539"/>
      <c r="CI438" s="558"/>
      <c r="CJ438" s="596"/>
      <c r="CK438" s="549"/>
      <c r="CL438" s="549"/>
      <c r="CM438" s="549">
        <f t="shared" si="367"/>
        <v>0</v>
      </c>
      <c r="CN438" s="539"/>
      <c r="CO438" s="539"/>
      <c r="CP438" s="558"/>
      <c r="CQ438" s="596"/>
      <c r="CR438" s="549"/>
      <c r="CS438" s="549"/>
      <c r="CT438" s="549">
        <f t="shared" si="368"/>
        <v>0</v>
      </c>
      <c r="CU438" s="539"/>
      <c r="CV438" s="539"/>
      <c r="CW438" s="558"/>
      <c r="CX438" s="597"/>
      <c r="CY438" s="549"/>
      <c r="CZ438" s="549"/>
      <c r="DA438" s="549">
        <f t="shared" si="369"/>
        <v>0</v>
      </c>
      <c r="DB438" s="539"/>
      <c r="DC438" s="539"/>
      <c r="DD438" s="539"/>
      <c r="DE438" s="549"/>
      <c r="DF438" s="549"/>
      <c r="DG438" s="549"/>
      <c r="DH438" s="549">
        <f t="shared" si="370"/>
        <v>0</v>
      </c>
      <c r="DI438" s="539"/>
      <c r="DJ438" s="539"/>
      <c r="DK438" s="558"/>
      <c r="DL438" s="555">
        <f t="shared" ca="1" si="339"/>
        <v>0</v>
      </c>
      <c r="DM438" s="539">
        <f>DN438*Довідники!$H$2</f>
        <v>0</v>
      </c>
      <c r="DN438" s="549">
        <f t="shared" si="371"/>
        <v>0</v>
      </c>
      <c r="DO438" s="541" t="str">
        <f t="shared" si="372"/>
        <v xml:space="preserve"> </v>
      </c>
      <c r="DP438" s="556" t="str">
        <f>IF(OR(DO438&lt;Довідники!$J$3, DO438&gt;Довідники!$K$3), "!", "")</f>
        <v>!</v>
      </c>
      <c r="DQ438" s="538"/>
      <c r="DR438" s="558" t="str">
        <f t="shared" si="373"/>
        <v/>
      </c>
      <c r="DS438" s="528"/>
      <c r="DT438" s="555"/>
      <c r="DU438" s="539"/>
      <c r="DV438" s="539"/>
      <c r="DW438" s="540"/>
      <c r="DX438" s="538"/>
      <c r="DY438" s="539"/>
      <c r="DZ438" s="540"/>
      <c r="EA438" s="528"/>
      <c r="EB438" s="179"/>
      <c r="EC438" s="452"/>
      <c r="ED438" s="219">
        <f>Довідники!$J$38*IF(AND(A438&lt;&gt;"",OR(U438&gt;0,V438&gt;0,W438&lt;&gt;"",X438&lt;&gt;"",AB438&gt;0,AC438&gt;0,AD438&lt;&gt;"",AE438&lt;&gt;"")),1,0)</f>
        <v>0</v>
      </c>
      <c r="EE438" s="219">
        <f>Довідники!$J$38*IF(AND(A438&lt;&gt;"",OR(AI438&gt;0,AJ438&gt;0,AK438&lt;&gt;"",AL438&lt;&gt;"",AP438&gt;0,AQ438&gt;0,AR438&lt;&gt;"",AS438&lt;&gt;"")),1,0)</f>
        <v>0</v>
      </c>
      <c r="EF438" s="219">
        <f>Довідники!$J$38*IF(AND(A438&lt;&gt;"",OR(AW438&gt;0,AX438&gt;0,AY438&lt;&gt;"",AZ438&lt;&gt;"",BD438&gt;0,BE438&gt;0,BF438&lt;&gt;"",BG438&lt;&gt;"")),1,0)</f>
        <v>0</v>
      </c>
      <c r="EG438" s="219">
        <f>Довідники!$J$38*IF(AND(A438&lt;&gt;"",OR(BK438&gt;0,BL438&gt;0,BM438&lt;&gt;"",BN438&lt;&gt;"",BR438&gt;0,BS438&gt;0,BT438&lt;&gt;"",BU438&lt;&gt;"")),1,0)</f>
        <v>0</v>
      </c>
      <c r="EH438" s="219">
        <f>Довідники!$J$38*IF(AND(A438&lt;&gt;"",OR(BY438&gt;0,BZ438&gt;0,CA438&lt;&gt;"",CB438&lt;&gt;"",CF438&gt;0,CG438&gt;0,CH438&lt;&gt;"",CI438&lt;&gt;"")),1,0)</f>
        <v>0</v>
      </c>
      <c r="EI438" s="219">
        <f>Довідники!$J$38*IF(AND(A438&lt;&gt;"",OR(CM438&gt;0,CN438&gt;0,CO438&lt;&gt;"",CP438&lt;&gt;"",CT438&gt;0,CU438&gt;0,CV438&lt;&gt;"",CW438&lt;&gt;"")),1,0)</f>
        <v>0</v>
      </c>
      <c r="EJ438" s="219">
        <f>Довідники!$J$38*IF(AND(A438&lt;&gt;"",OR(DA438&gt;0,DB438&gt;0,DC438&lt;&gt;"",DD438&lt;&gt;"",DH438&gt;0,DI438&gt;0,DJ438&lt;&gt;"",DK438&lt;&gt;"")),1,0)</f>
        <v>0</v>
      </c>
      <c r="EL438" s="207" t="str">
        <f t="shared" ca="1" si="337"/>
        <v/>
      </c>
      <c r="EM438" s="91" t="str">
        <f t="shared" si="319"/>
        <v/>
      </c>
      <c r="EN438" s="91" t="str" cm="1">
        <f t="array" ref="EN438">IF(OR(SUM(ISTEXT(R438:T438)*1,ISNUMBER(W438:X438)*1)&gt;0,SUM(ISTEXT(Y438:AA438)*1,ISNUMBER(AD438:AE438)*1)&gt;0,SUM(ISTEXT(AF438:AH438)*1,ISNUMBER(AK438:AL438)*1)&gt;0,SUM(ISTEXT(AM438:AO438)*1,ISNUMBER(AR438:AS438)*1)&gt;0,SUM(ISTEXT(AT438:AV438)*1,ISNUMBER(AY438:AZ438)*1)&gt;0,SUM(ISTEXT(BA438:BC438)*1,ISNUMBER(BF438:BG438)*1)&gt;0,SUM(ISTEXT(BH438:BJ438)*1,ISNUMBER(BM438:BN438)*1)&gt;0,SUM(ISTEXT(BO438:BQ438)*1,ISNUMBER(BT438:BU438)*1)&gt;0,SUM(ISTEXT(BV438:BX438)*1,ISNUMBER(CA438:CB438)*1)&gt;0,SUM(ISTEXT(CC438:CE438)*1,ISNUMBER(CH438:CI438)*1)&gt;0,SUM(ISTEXT(CJ438:CL438)*1,ISNUMBER(CO438:CP438)*1)&gt;0,SUM(ISTEXT(CQ438:CS438)*1,ISNUMBER(CV438:CW438)*1)&gt;0),"!","")</f>
        <v/>
      </c>
      <c r="EO438" s="91" t="e">
        <f t="shared" ca="1" si="338"/>
        <v>#NAME?</v>
      </c>
      <c r="EP438" s="74" t="e">
        <f t="shared" ca="1" si="294"/>
        <v>#NAME?</v>
      </c>
    </row>
    <row r="439" spans="1:146" ht="13.5" customHeight="1" thickBot="1" x14ac:dyDescent="0.25">
      <c r="A439" s="529" t="str">
        <f>IF(Довідники!$J$38=1,IF(AND(TRIM($B439)&lt;&gt;"",$E439&lt;&gt;"",$EP439=""),MAX($A$420:A438)+1,""),"")</f>
        <v/>
      </c>
      <c r="B439" s="532"/>
      <c r="C439" s="532" t="str">
        <f>IF(ISBLANK(D439)=FALSE,VLOOKUP(D439,Довідники!$B$2:$C$45,2,FALSE),"")</f>
        <v/>
      </c>
      <c r="D439" s="598"/>
      <c r="E439" s="599"/>
      <c r="F439" s="543" t="str">
        <f>_xlfn.CONCAT(IF($X439=Довідники!$E$4,$R$4&amp;",",""),IF($AE439=Довідники!$E$4,$Y$4&amp;",",""),IF($AL439=Довідники!$E$4,$AF$4&amp;",",""),IF($AS439=Довідники!$E$4,$AM$4&amp;",",""),IF($AZ439=Довідники!$E$4,$AT$4&amp;",",""),IF($BG439=Довідники!$E$4,$BA$4&amp;",",""),IF($BN439=Довідники!$E$4,$BH$4&amp;",",""),IF($BU439=Довідники!$E$4,$BO$4&amp;",",""),IF($CB439=Довідники!$E$4,$BV$4&amp;",",""),IF($CI439=Довідники!$E$4,$CC$4&amp;",",""),IF($CP439=Довідники!$E$4,$CJ$4&amp;",",""),IF($CW439=Довідники!$E$4,$CQ$4&amp;",",""),IF($DD439=Довідники!$E$4,$CX$4&amp;",",""),IF($DK439=Довідники!$E$4,$DE$4&amp;",",""))</f>
        <v/>
      </c>
      <c r="G439" s="543" t="str">
        <f>_xlfn.CONCAT(IF($X439=Довідники!$E$3,$R$4&amp;",",""),IF($X439=Довідники!$E$5,$R$4&amp;"*,",""),IF($AE439=Довідники!$E$3,$Y$4&amp;",",""),IF($AE439=Довідники!$E$5,$Y$4&amp;"*,",""),IF($AL439=Довідники!$E$3,$AF$4&amp;",",""),IF($AL439=Довідники!$E$5,$AF$4&amp;"*,",""),IF($AS439=Довідники!$E$3,$AM$4&amp;",",""),IF($AS439=Довідники!$E$5,$AM$4&amp;"*,",""),IF($AZ439=Довідники!$E$3,$AT$4&amp;",",""),IF($AZ439=Довідники!$E$5,$AT$4&amp;"*,",""),IF($BG439=Довідники!$E$3,$BA$4&amp;",",""),IF($BG439=Довідники!$E$5,$BA$4&amp;"*,",""),IF($BN439=Довідники!$E$3,$BH$4&amp;",",""),IF($BN439=Довідники!$E$5,$BH$4&amp;"*,",""),IF($BU439=Довідники!$E$3,$BO$4&amp;",",""),IF($BU439=Довідники!$E$5,$BO$4&amp;"*,",""),IF($CB439=Довідники!$E$3,$BV$4&amp;",",""),IF($CB439=Довідники!$E$5,$BV$4&amp;"*,",""),IF($CI439=Довідники!$E$3,$CC$4&amp;",",""),IF($CI439=Довідники!$E$5,$CC$4&amp;"*,",""),IF($CP439=Довідники!$E$3,$CJ$4&amp;",",""),IF($CP439=Довідники!$E$5,$CJ$4&amp;"*,",""),IF($CW439=Довідники!$E$3,$CQ$4&amp;",",""),IF($CW439=Довідники!$E$5,$CQ$4&amp;"*,",""),IF($DD439=Довідники!$E$3,$CX$4&amp;",",""),IF($DD439=Довідники!$E$5,$CX$4&amp;"*,",""),IF($DK439=Довідники!$E$3,$DE$4&amp;",",""),IF($DK439=Довідники!$E$5,$DE$4&amp;"*,",""))</f>
        <v/>
      </c>
      <c r="H439" s="543" t="str">
        <f>_xlfn.CONCAT(IF($W439=Довідники!$N$4,$R$4&amp;",",""),IF($AD439=Довідники!$N$4,$Y$4&amp;",",""),IF($AK439=Довідники!$N$4,$AF$4&amp;",",""),IF($AR439=Довідники!$N$4,$AM$4&amp;",",""),IF($AY439=Довідники!$N$4,$AT$4&amp;",",""),IF($BF439=Довідники!$N$4,$BA$4&amp;",",""),IF($BM439=Довідники!$N$4,$BH$4&amp;",",""),IF($BT439=Довідники!$N$4,$BO$4&amp;",",""),IF($CA439=Довідники!$N$4,$BV$4&amp;",",""),IF($CH439=Довідники!$N$4,$CC$4&amp;",",""),IF($CO439=Довідники!$N$4,$CJ$4&amp;",",""),IF($CV439=Довідники!$N$4,$CQ$4&amp;",",""),IF($DC439=Довідники!$N$4,$CX$4&amp;",",""),IF($DJ439=Довідники!$N$4,$DE$4&amp;",",""))</f>
        <v/>
      </c>
      <c r="I439" s="543" t="str">
        <f>_xlfn.CONCAT(IF($W439=Довідники!$N$3,$R$4&amp;",",""),IF($AD439=Довідники!$N$3,$Y$4&amp;",",""),IF($AK439=Довідники!$N$3,$AF$4&amp;",",""),IF($AR439=Довідники!$N$3,$AM$4&amp;",",""),IF($AY439=Довідники!$N$3,$AT$4&amp;",",""),IF($BF439=Довідники!$N$3,$BA$4&amp;",",""),IF($BM439=Довідники!$N$3,$BH$4&amp;",",""),IF($BT439=Довідники!$N$3,$BO$4&amp;",",""),IF($CA439=Довідники!$N$3,$BV$4&amp;",",""),IF($CH439=Довідники!$N$3,$CC$4&amp;",",""),IF($CO439=Довідники!$N$3,$CJ$4&amp;",",""),IF($CV439=Довідники!$N$3,$CQ$4&amp;",",""),IF($DC439=Довідники!$N$3,$CX$4&amp;",",""),IF($DJ439=Довідники!$N$3,$DE$4&amp;",",""))</f>
        <v/>
      </c>
      <c r="J439" s="543"/>
      <c r="K439" s="543"/>
      <c r="L439" s="543">
        <f t="shared" ca="1" si="298"/>
        <v>0</v>
      </c>
      <c r="M439" s="544">
        <f t="shared" ca="1" si="299"/>
        <v>0</v>
      </c>
      <c r="N439" s="544">
        <f t="shared" ca="1" si="300"/>
        <v>0</v>
      </c>
      <c r="O439" s="545">
        <f t="shared" ca="1" si="301"/>
        <v>0</v>
      </c>
      <c r="P439" s="546" t="str">
        <f t="shared" si="302"/>
        <v/>
      </c>
      <c r="Q439" s="547" t="str">
        <f>IF(IF(TRIM(P439)="",FALSE,OR($P439&lt;Довідники!$J$8,$P439&gt;Довідники!$K$8)),"!","")</f>
        <v/>
      </c>
      <c r="R439" s="600"/>
      <c r="S439" s="550"/>
      <c r="T439" s="550"/>
      <c r="U439" s="550">
        <f t="shared" si="357"/>
        <v>0</v>
      </c>
      <c r="V439" s="544"/>
      <c r="W439" s="544"/>
      <c r="X439" s="562"/>
      <c r="Y439" s="600"/>
      <c r="Z439" s="550"/>
      <c r="AA439" s="550"/>
      <c r="AB439" s="550">
        <f t="shared" si="358"/>
        <v>0</v>
      </c>
      <c r="AC439" s="544"/>
      <c r="AD439" s="544"/>
      <c r="AE439" s="562"/>
      <c r="AF439" s="600"/>
      <c r="AG439" s="550"/>
      <c r="AH439" s="550"/>
      <c r="AI439" s="550">
        <f t="shared" si="359"/>
        <v>0</v>
      </c>
      <c r="AJ439" s="544"/>
      <c r="AK439" s="544"/>
      <c r="AL439" s="562"/>
      <c r="AM439" s="600"/>
      <c r="AN439" s="550"/>
      <c r="AO439" s="550"/>
      <c r="AP439" s="550">
        <f t="shared" si="360"/>
        <v>0</v>
      </c>
      <c r="AQ439" s="544"/>
      <c r="AR439" s="544"/>
      <c r="AS439" s="562"/>
      <c r="AT439" s="600"/>
      <c r="AU439" s="550"/>
      <c r="AV439" s="550"/>
      <c r="AW439" s="550">
        <f t="shared" si="361"/>
        <v>0</v>
      </c>
      <c r="AX439" s="544"/>
      <c r="AY439" s="544"/>
      <c r="AZ439" s="562"/>
      <c r="BA439" s="600"/>
      <c r="BB439" s="550"/>
      <c r="BC439" s="550"/>
      <c r="BD439" s="550">
        <f t="shared" si="362"/>
        <v>0</v>
      </c>
      <c r="BE439" s="544"/>
      <c r="BF439" s="544"/>
      <c r="BG439" s="562"/>
      <c r="BH439" s="600"/>
      <c r="BI439" s="550"/>
      <c r="BJ439" s="550"/>
      <c r="BK439" s="550">
        <f t="shared" si="363"/>
        <v>0</v>
      </c>
      <c r="BL439" s="544"/>
      <c r="BM439" s="544"/>
      <c r="BN439" s="562"/>
      <c r="BO439" s="600"/>
      <c r="BP439" s="550"/>
      <c r="BQ439" s="550"/>
      <c r="BR439" s="550">
        <f t="shared" si="364"/>
        <v>0</v>
      </c>
      <c r="BS439" s="544"/>
      <c r="BT439" s="544"/>
      <c r="BU439" s="562"/>
      <c r="BV439" s="600"/>
      <c r="BW439" s="550"/>
      <c r="BX439" s="550"/>
      <c r="BY439" s="550">
        <f t="shared" si="365"/>
        <v>0</v>
      </c>
      <c r="BZ439" s="544"/>
      <c r="CA439" s="544"/>
      <c r="CB439" s="562"/>
      <c r="CC439" s="600"/>
      <c r="CD439" s="550"/>
      <c r="CE439" s="550"/>
      <c r="CF439" s="550">
        <f t="shared" si="366"/>
        <v>0</v>
      </c>
      <c r="CG439" s="544"/>
      <c r="CH439" s="544"/>
      <c r="CI439" s="562"/>
      <c r="CJ439" s="600"/>
      <c r="CK439" s="550"/>
      <c r="CL439" s="550"/>
      <c r="CM439" s="550">
        <f t="shared" si="367"/>
        <v>0</v>
      </c>
      <c r="CN439" s="544"/>
      <c r="CO439" s="544"/>
      <c r="CP439" s="562"/>
      <c r="CQ439" s="600"/>
      <c r="CR439" s="550"/>
      <c r="CS439" s="550"/>
      <c r="CT439" s="550">
        <f t="shared" si="368"/>
        <v>0</v>
      </c>
      <c r="CU439" s="544"/>
      <c r="CV439" s="544"/>
      <c r="CW439" s="562"/>
      <c r="CX439" s="601"/>
      <c r="CY439" s="550"/>
      <c r="CZ439" s="550"/>
      <c r="DA439" s="550">
        <f t="shared" si="369"/>
        <v>0</v>
      </c>
      <c r="DB439" s="544"/>
      <c r="DC439" s="544"/>
      <c r="DD439" s="544"/>
      <c r="DE439" s="550"/>
      <c r="DF439" s="550"/>
      <c r="DG439" s="550"/>
      <c r="DH439" s="550">
        <f t="shared" si="370"/>
        <v>0</v>
      </c>
      <c r="DI439" s="544"/>
      <c r="DJ439" s="544"/>
      <c r="DK439" s="562"/>
      <c r="DL439" s="559">
        <f t="shared" ca="1" si="339"/>
        <v>0</v>
      </c>
      <c r="DM439" s="544">
        <f>DN439*Довідники!$H$2</f>
        <v>0</v>
      </c>
      <c r="DN439" s="550">
        <f t="shared" si="371"/>
        <v>0</v>
      </c>
      <c r="DO439" s="546" t="str">
        <f t="shared" si="372"/>
        <v xml:space="preserve"> </v>
      </c>
      <c r="DP439" s="560" t="str">
        <f>IF(OR(DO439&lt;Довідники!$J$3, DO439&gt;Довідники!$K$3), "!", "")</f>
        <v>!</v>
      </c>
      <c r="DQ439" s="543"/>
      <c r="DR439" s="562" t="str">
        <f t="shared" si="373"/>
        <v/>
      </c>
      <c r="DS439" s="529"/>
      <c r="DT439" s="559"/>
      <c r="DU439" s="544"/>
      <c r="DV439" s="544"/>
      <c r="DW439" s="545"/>
      <c r="DX439" s="543"/>
      <c r="DY439" s="544"/>
      <c r="DZ439" s="545"/>
      <c r="EA439" s="529"/>
      <c r="EB439" s="179"/>
      <c r="EC439" s="452"/>
      <c r="ED439" s="219">
        <f>Довідники!$J$38*IF(AND(A439&lt;&gt;"",OR(U439&gt;0,V439&gt;0,W439&lt;&gt;"",X439&lt;&gt;"",AB439&gt;0,AC439&gt;0,AD439&lt;&gt;"",AE439&lt;&gt;"")),1,0)</f>
        <v>0</v>
      </c>
      <c r="EE439" s="219">
        <f>Довідники!$J$38*IF(AND(A439&lt;&gt;"",OR(AI439&gt;0,AJ439&gt;0,AK439&lt;&gt;"",AL439&lt;&gt;"",AP439&gt;0,AQ439&gt;0,AR439&lt;&gt;"",AS439&lt;&gt;"")),1,0)</f>
        <v>0</v>
      </c>
      <c r="EF439" s="219">
        <f>Довідники!$J$38*IF(AND(A439&lt;&gt;"",OR(AW439&gt;0,AX439&gt;0,AY439&lt;&gt;"",AZ439&lt;&gt;"",BD439&gt;0,BE439&gt;0,BF439&lt;&gt;"",BG439&lt;&gt;"")),1,0)</f>
        <v>0</v>
      </c>
      <c r="EG439" s="219">
        <f>Довідники!$J$38*IF(AND(A439&lt;&gt;"",OR(BK439&gt;0,BL439&gt;0,BM439&lt;&gt;"",BN439&lt;&gt;"",BR439&gt;0,BS439&gt;0,BT439&lt;&gt;"",BU439&lt;&gt;"")),1,0)</f>
        <v>0</v>
      </c>
      <c r="EH439" s="219">
        <f>Довідники!$J$38*IF(AND(A439&lt;&gt;"",OR(BY439&gt;0,BZ439&gt;0,CA439&lt;&gt;"",CB439&lt;&gt;"",CF439&gt;0,CG439&gt;0,CH439&lt;&gt;"",CI439&lt;&gt;"")),1,0)</f>
        <v>0</v>
      </c>
      <c r="EI439" s="219">
        <f>Довідники!$J$38*IF(AND(A439&lt;&gt;"",OR(CM439&gt;0,CN439&gt;0,CO439&lt;&gt;"",CP439&lt;&gt;"",CT439&gt;0,CU439&gt;0,CV439&lt;&gt;"",CW439&lt;&gt;"")),1,0)</f>
        <v>0</v>
      </c>
      <c r="EJ439" s="219">
        <f>Довідники!$J$38*IF(AND(A439&lt;&gt;"",OR(DA439&gt;0,DB439&gt;0,DC439&lt;&gt;"",DD439&lt;&gt;"",DH439&gt;0,DI439&gt;0,DJ439&lt;&gt;"",DK439&lt;&gt;"")),1,0)</f>
        <v>0</v>
      </c>
      <c r="EL439" s="207" t="str">
        <f t="shared" ca="1" si="337"/>
        <v/>
      </c>
      <c r="EM439" s="115" t="str">
        <f t="shared" si="319"/>
        <v/>
      </c>
      <c r="EN439" s="115" t="str" cm="1">
        <f t="array" ref="EN439">IF(OR(SUM(ISTEXT(R439:T439)*1,ISNUMBER(W439:X439)*1)&gt;0,SUM(ISTEXT(Y439:AA439)*1,ISNUMBER(AD439:AE439)*1)&gt;0,SUM(ISTEXT(AF439:AH439)*1,ISNUMBER(AK439:AL439)*1)&gt;0,SUM(ISTEXT(AM439:AO439)*1,ISNUMBER(AR439:AS439)*1)&gt;0,SUM(ISTEXT(AT439:AV439)*1,ISNUMBER(AY439:AZ439)*1)&gt;0,SUM(ISTEXT(BA439:BC439)*1,ISNUMBER(BF439:BG439)*1)&gt;0,SUM(ISTEXT(BH439:BJ439)*1,ISNUMBER(BM439:BN439)*1)&gt;0,SUM(ISTEXT(BO439:BQ439)*1,ISNUMBER(BT439:BU439)*1)&gt;0,SUM(ISTEXT(BV439:BX439)*1,ISNUMBER(CA439:CB439)*1)&gt;0,SUM(ISTEXT(CC439:CE439)*1,ISNUMBER(CH439:CI439)*1)&gt;0,SUM(ISTEXT(CJ439:CL439)*1,ISNUMBER(CO439:CP439)*1)&gt;0,SUM(ISTEXT(CQ439:CS439)*1,ISNUMBER(CV439:CW439)*1)&gt;0),"!","")</f>
        <v/>
      </c>
      <c r="EO439" s="115" t="e">
        <f t="shared" ca="1" si="338"/>
        <v>#NAME?</v>
      </c>
      <c r="EP439" s="74" t="e">
        <f t="shared" ca="1" si="294"/>
        <v>#NAME?</v>
      </c>
    </row>
    <row r="440" spans="1:146" s="92" customFormat="1" ht="13.5" customHeight="1" thickBot="1" x14ac:dyDescent="0.25">
      <c r="A440" s="429"/>
      <c r="B440" s="105" t="s">
        <v>84</v>
      </c>
      <c r="C440" s="105"/>
      <c r="D440" s="338"/>
      <c r="E440" s="339">
        <f>Довідники!$J$38*SUM(E420:E439)</f>
        <v>0</v>
      </c>
      <c r="F440" s="340"/>
      <c r="G440" s="340"/>
      <c r="H440" s="340"/>
      <c r="I440" s="340"/>
      <c r="J440" s="340">
        <f t="shared" ref="J440:K440" si="374">SUM(J420:J439)</f>
        <v>0</v>
      </c>
      <c r="K440" s="340">
        <f t="shared" si="374"/>
        <v>0</v>
      </c>
      <c r="L440" s="340">
        <f ca="1">Довідники!$J$38*SUM(L420:L439)</f>
        <v>0</v>
      </c>
      <c r="M440" s="341">
        <f ca="1">Довідники!$J$38*SUM(M420:M439)</f>
        <v>0</v>
      </c>
      <c r="N440" s="341">
        <f ca="1">Довідники!$J$38*SUM(N420:N439)</f>
        <v>0</v>
      </c>
      <c r="O440" s="342">
        <f ca="1">Довідники!$J$38*SUM(O420:O439)</f>
        <v>0</v>
      </c>
      <c r="P440" s="342"/>
      <c r="Q440" s="342"/>
      <c r="R440" s="107"/>
      <c r="S440" s="106"/>
      <c r="T440" s="106"/>
      <c r="U440" s="106"/>
      <c r="V440" s="341"/>
      <c r="W440" s="341"/>
      <c r="X440" s="349"/>
      <c r="Y440" s="107"/>
      <c r="Z440" s="106"/>
      <c r="AA440" s="106"/>
      <c r="AB440" s="106"/>
      <c r="AC440" s="341"/>
      <c r="AD440" s="341"/>
      <c r="AE440" s="351"/>
      <c r="AF440" s="107"/>
      <c r="AG440" s="106"/>
      <c r="AH440" s="106"/>
      <c r="AI440" s="106"/>
      <c r="AJ440" s="341"/>
      <c r="AK440" s="341"/>
      <c r="AL440" s="351"/>
      <c r="AM440" s="107"/>
      <c r="AN440" s="106"/>
      <c r="AO440" s="106"/>
      <c r="AP440" s="106"/>
      <c r="AQ440" s="341"/>
      <c r="AR440" s="341"/>
      <c r="AS440" s="351"/>
      <c r="AT440" s="107"/>
      <c r="AU440" s="106"/>
      <c r="AV440" s="106"/>
      <c r="AW440" s="106"/>
      <c r="AX440" s="341"/>
      <c r="AY440" s="341"/>
      <c r="AZ440" s="351"/>
      <c r="BA440" s="107"/>
      <c r="BB440" s="106"/>
      <c r="BC440" s="106"/>
      <c r="BD440" s="106"/>
      <c r="BE440" s="341"/>
      <c r="BF440" s="341"/>
      <c r="BG440" s="351"/>
      <c r="BH440" s="107"/>
      <c r="BI440" s="106"/>
      <c r="BJ440" s="106"/>
      <c r="BK440" s="106"/>
      <c r="BL440" s="341"/>
      <c r="BM440" s="341"/>
      <c r="BN440" s="351"/>
      <c r="BO440" s="107"/>
      <c r="BP440" s="106"/>
      <c r="BQ440" s="106"/>
      <c r="BR440" s="106"/>
      <c r="BS440" s="341"/>
      <c r="BT440" s="341"/>
      <c r="BU440" s="351"/>
      <c r="BV440" s="107"/>
      <c r="BW440" s="106"/>
      <c r="BX440" s="106"/>
      <c r="BY440" s="106"/>
      <c r="BZ440" s="341"/>
      <c r="CA440" s="341"/>
      <c r="CB440" s="351"/>
      <c r="CC440" s="107"/>
      <c r="CD440" s="106"/>
      <c r="CE440" s="106"/>
      <c r="CF440" s="106"/>
      <c r="CG440" s="341"/>
      <c r="CH440" s="341"/>
      <c r="CI440" s="351"/>
      <c r="CJ440" s="107"/>
      <c r="CK440" s="106"/>
      <c r="CL440" s="106"/>
      <c r="CM440" s="106"/>
      <c r="CN440" s="341"/>
      <c r="CO440" s="341"/>
      <c r="CP440" s="351"/>
      <c r="CQ440" s="107"/>
      <c r="CR440" s="106"/>
      <c r="CS440" s="106"/>
      <c r="CT440" s="106"/>
      <c r="CU440" s="341"/>
      <c r="CV440" s="341"/>
      <c r="CW440" s="351"/>
      <c r="CX440" s="363"/>
      <c r="CY440" s="106"/>
      <c r="CZ440" s="106"/>
      <c r="DA440" s="106"/>
      <c r="DB440" s="341"/>
      <c r="DC440" s="341"/>
      <c r="DD440" s="341"/>
      <c r="DE440" s="106"/>
      <c r="DF440" s="106"/>
      <c r="DG440" s="106"/>
      <c r="DH440" s="106"/>
      <c r="DI440" s="341"/>
      <c r="DJ440" s="341"/>
      <c r="DK440" s="351"/>
      <c r="DL440" s="344">
        <f ca="1">Довідники!$J$38*SUM(DL420:DL439)</f>
        <v>0</v>
      </c>
      <c r="DM440" s="341">
        <f>Довідники!$J$38*SUM(DM420:DM439)</f>
        <v>0</v>
      </c>
      <c r="DN440" s="341">
        <f>Довідники!$J$38*SUM(DN420:DN439)</f>
        <v>0</v>
      </c>
      <c r="DO440" s="345"/>
      <c r="DP440" s="346"/>
      <c r="DQ440" s="347"/>
      <c r="DR440" s="349"/>
      <c r="DS440" s="461"/>
      <c r="DT440" s="344"/>
      <c r="DU440" s="341"/>
      <c r="DV440" s="348"/>
      <c r="DW440" s="343"/>
      <c r="DX440" s="347"/>
      <c r="DY440" s="348"/>
      <c r="DZ440" s="343"/>
      <c r="EA440" s="429"/>
      <c r="EB440" s="450"/>
      <c r="EC440" s="451"/>
      <c r="ED440" s="1045"/>
      <c r="EE440" s="1046"/>
      <c r="EF440" s="1046"/>
      <c r="EG440" s="1046"/>
      <c r="EH440" s="1046"/>
      <c r="EI440" s="1046"/>
      <c r="EJ440" s="1047"/>
      <c r="EL440" s="1051"/>
      <c r="EM440" s="1052"/>
      <c r="EN440" s="1052"/>
      <c r="EO440" s="1053"/>
      <c r="EP440" s="74"/>
    </row>
    <row r="441" spans="1:146" s="92" customFormat="1" ht="13.5" customHeight="1" thickBot="1" x14ac:dyDescent="0.25">
      <c r="A441" s="429"/>
      <c r="B441" s="105" t="s">
        <v>269</v>
      </c>
      <c r="C441" s="105"/>
      <c r="D441" s="338"/>
      <c r="E441" s="339">
        <f>E316+E418+E440</f>
        <v>22.5</v>
      </c>
      <c r="F441" s="340"/>
      <c r="G441" s="340"/>
      <c r="H441" s="340"/>
      <c r="I441" s="340"/>
      <c r="J441" s="340">
        <f t="shared" ref="J441:O441" si="375">J316+J418+J440</f>
        <v>0</v>
      </c>
      <c r="K441" s="340">
        <f t="shared" si="375"/>
        <v>0</v>
      </c>
      <c r="L441" s="340">
        <f t="shared" ca="1" si="375"/>
        <v>0</v>
      </c>
      <c r="M441" s="341">
        <f t="shared" ca="1" si="375"/>
        <v>0</v>
      </c>
      <c r="N441" s="341">
        <f t="shared" ca="1" si="375"/>
        <v>0</v>
      </c>
      <c r="O441" s="342">
        <f t="shared" ca="1" si="375"/>
        <v>0</v>
      </c>
      <c r="P441" s="342"/>
      <c r="Q441" s="342"/>
      <c r="R441" s="107"/>
      <c r="S441" s="106"/>
      <c r="T441" s="106"/>
      <c r="U441" s="106"/>
      <c r="V441" s="341"/>
      <c r="W441" s="341"/>
      <c r="X441" s="349"/>
      <c r="Y441" s="107"/>
      <c r="Z441" s="106"/>
      <c r="AA441" s="106"/>
      <c r="AB441" s="106"/>
      <c r="AC441" s="341"/>
      <c r="AD441" s="341"/>
      <c r="AE441" s="351"/>
      <c r="AF441" s="107"/>
      <c r="AG441" s="106"/>
      <c r="AH441" s="106"/>
      <c r="AI441" s="106"/>
      <c r="AJ441" s="341"/>
      <c r="AK441" s="341"/>
      <c r="AL441" s="351"/>
      <c r="AM441" s="107"/>
      <c r="AN441" s="106"/>
      <c r="AO441" s="106"/>
      <c r="AP441" s="106"/>
      <c r="AQ441" s="341"/>
      <c r="AR441" s="341"/>
      <c r="AS441" s="351"/>
      <c r="AT441" s="107"/>
      <c r="AU441" s="106"/>
      <c r="AV441" s="106"/>
      <c r="AW441" s="106"/>
      <c r="AX441" s="341"/>
      <c r="AY441" s="341"/>
      <c r="AZ441" s="351"/>
      <c r="BA441" s="107"/>
      <c r="BB441" s="106"/>
      <c r="BC441" s="106"/>
      <c r="BD441" s="106"/>
      <c r="BE441" s="341"/>
      <c r="BF441" s="341"/>
      <c r="BG441" s="351"/>
      <c r="BH441" s="107"/>
      <c r="BI441" s="106"/>
      <c r="BJ441" s="106"/>
      <c r="BK441" s="106"/>
      <c r="BL441" s="341"/>
      <c r="BM441" s="341"/>
      <c r="BN441" s="351"/>
      <c r="BO441" s="107"/>
      <c r="BP441" s="106"/>
      <c r="BQ441" s="106"/>
      <c r="BR441" s="106"/>
      <c r="BS441" s="341"/>
      <c r="BT441" s="341"/>
      <c r="BU441" s="351"/>
      <c r="BV441" s="107"/>
      <c r="BW441" s="106"/>
      <c r="BX441" s="106"/>
      <c r="BY441" s="106"/>
      <c r="BZ441" s="341"/>
      <c r="CA441" s="341"/>
      <c r="CB441" s="351"/>
      <c r="CC441" s="107"/>
      <c r="CD441" s="106"/>
      <c r="CE441" s="106"/>
      <c r="CF441" s="106"/>
      <c r="CG441" s="341"/>
      <c r="CH441" s="341"/>
      <c r="CI441" s="351"/>
      <c r="CJ441" s="107"/>
      <c r="CK441" s="106"/>
      <c r="CL441" s="106"/>
      <c r="CM441" s="106"/>
      <c r="CN441" s="341"/>
      <c r="CO441" s="341"/>
      <c r="CP441" s="351"/>
      <c r="CQ441" s="107"/>
      <c r="CR441" s="106"/>
      <c r="CS441" s="106"/>
      <c r="CT441" s="106"/>
      <c r="CU441" s="341"/>
      <c r="CV441" s="341"/>
      <c r="CW441" s="351"/>
      <c r="CX441" s="363"/>
      <c r="CY441" s="106"/>
      <c r="CZ441" s="106"/>
      <c r="DA441" s="106"/>
      <c r="DB441" s="341"/>
      <c r="DC441" s="341"/>
      <c r="DD441" s="341"/>
      <c r="DE441" s="106"/>
      <c r="DF441" s="106"/>
      <c r="DG441" s="106"/>
      <c r="DH441" s="106"/>
      <c r="DI441" s="341"/>
      <c r="DJ441" s="341"/>
      <c r="DK441" s="351"/>
      <c r="DL441" s="344">
        <f ca="1">DL316+DL418+DL440</f>
        <v>675</v>
      </c>
      <c r="DM441" s="341">
        <f t="shared" ref="DM441:DN441" si="376">DM316+DM418+DM440</f>
        <v>675</v>
      </c>
      <c r="DN441" s="341">
        <f t="shared" si="376"/>
        <v>22.5</v>
      </c>
      <c r="DO441" s="345"/>
      <c r="DP441" s="346"/>
      <c r="DQ441" s="347"/>
      <c r="DR441" s="349"/>
      <c r="DS441" s="461"/>
      <c r="DT441" s="344"/>
      <c r="DU441" s="341"/>
      <c r="DV441" s="348"/>
      <c r="DW441" s="343"/>
      <c r="DX441" s="347"/>
      <c r="DY441" s="348"/>
      <c r="DZ441" s="343"/>
      <c r="EA441" s="429"/>
      <c r="EB441" s="460"/>
      <c r="EC441" s="460"/>
      <c r="ED441" s="1048"/>
      <c r="EE441" s="1049"/>
      <c r="EF441" s="1049"/>
      <c r="EG441" s="1049"/>
      <c r="EH441" s="1049"/>
      <c r="EI441" s="1049"/>
      <c r="EJ441" s="1050"/>
      <c r="EL441" s="1054"/>
      <c r="EM441" s="1055"/>
      <c r="EN441" s="1055"/>
      <c r="EO441" s="1056"/>
      <c r="EP441" s="74"/>
    </row>
    <row r="442" spans="1:146" ht="13.5" thickBot="1" x14ac:dyDescent="0.25">
      <c r="A442" s="179"/>
      <c r="Q442" s="111"/>
      <c r="DT442" s="3"/>
      <c r="DU442" s="3"/>
      <c r="ED442" s="445" t="e">
        <f ca="1">SUM(ED10:ED109,ED112:ED211,ED216:ED315,ED318:ED417,ED420:ED439)</f>
        <v>#NAME?</v>
      </c>
      <c r="EE442" s="445" t="e">
        <f t="shared" ref="EE442:EJ442" ca="1" si="377">SUM(EE10:EE109,EE112:EE211,EE216:EE315,EE318:EE417,EE420:EE439)</f>
        <v>#NAME?</v>
      </c>
      <c r="EF442" s="445" t="e">
        <f t="shared" ca="1" si="377"/>
        <v>#NAME?</v>
      </c>
      <c r="EG442" s="445" t="e">
        <f t="shared" ca="1" si="377"/>
        <v>#NAME?</v>
      </c>
      <c r="EH442" s="445" t="e">
        <f t="shared" ca="1" si="377"/>
        <v>#NAME?</v>
      </c>
      <c r="EI442" s="445" t="e">
        <f t="shared" ca="1" si="377"/>
        <v>#NAME?</v>
      </c>
      <c r="EJ442" s="445" t="e">
        <f t="shared" ca="1" si="377"/>
        <v>#NAME?</v>
      </c>
      <c r="EK442" s="74" t="e">
        <f ca="1">SUM(ED442:EJ442)</f>
        <v>#NAME?</v>
      </c>
      <c r="EL442" s="445">
        <f ca="1">SUM(COUNTIF(EL10:EL109,"!"),COUNTIF(EL112:EL211,"!"),COUNTIF(EL216:EL315,"!"),COUNTIF(EL318:EL417,"!"),COUNTIF(EL420:EL439,"!"))</f>
        <v>14</v>
      </c>
      <c r="EM442" s="445">
        <f t="shared" ref="EM442:EO442" si="378">SUM(COUNTIF(EM10:EM109,"!"),COUNTIF(EM112:EM211,"!"),COUNTIF(EM216:EM315,"!"),COUNTIF(EM318:EM417,"!"),COUNTIF(EM420:EM439,"!"))</f>
        <v>0</v>
      </c>
      <c r="EN442" s="445">
        <f t="shared" si="378"/>
        <v>0</v>
      </c>
      <c r="EO442" s="445">
        <f t="shared" ca="1" si="378"/>
        <v>0</v>
      </c>
    </row>
    <row r="443" spans="1:146" ht="13.5" thickBot="1" x14ac:dyDescent="0.25">
      <c r="E443" s="74"/>
      <c r="Q443" s="111"/>
      <c r="EK443" s="74">
        <f ca="1">COUNT($A$10:$A$109,$A$112:$A$211,$A$216:$A$315,$A$318:$A$417,$A$420:$A$439)</f>
        <v>0</v>
      </c>
    </row>
    <row r="444" spans="1:146" ht="15.75" customHeight="1" thickBot="1" x14ac:dyDescent="0.25">
      <c r="A444" s="1039"/>
      <c r="B444" s="1042"/>
      <c r="C444" s="1043"/>
      <c r="D444" s="1012" t="str">
        <f>ПЛАН!D3</f>
        <v>Розподіл за семестрами</v>
      </c>
      <c r="E444" s="1013"/>
      <c r="F444" s="1013"/>
      <c r="G444" s="1014"/>
      <c r="H444" s="1015" t="str">
        <f>ПЛАН!H3</f>
        <v>Контрольні роботи</v>
      </c>
      <c r="I444" s="1016"/>
      <c r="J444" s="1019" t="str">
        <f>ПЛАН!J3</f>
        <v>Кількість кредитів ECTS</v>
      </c>
      <c r="K444" s="1022" t="str">
        <f>ПЛАН!K3</f>
        <v>Залишилось кредитів ECTS</v>
      </c>
      <c r="L444" s="985" t="str">
        <f>ПЛАН!L3</f>
        <v>Кількість годин</v>
      </c>
      <c r="M444" s="986"/>
      <c r="N444" s="986"/>
      <c r="O444" s="986"/>
      <c r="P444" s="986"/>
      <c r="Q444" s="987"/>
      <c r="R444" s="918" t="str">
        <f>ПЛАН!R3</f>
        <v>Відсоток аудиторних занять</v>
      </c>
      <c r="S444" s="718"/>
      <c r="T444" s="716"/>
      <c r="U444" s="716"/>
      <c r="V444" s="716"/>
      <c r="W444" s="716"/>
      <c r="X444" s="716"/>
      <c r="Y444" s="716"/>
      <c r="Z444" s="716"/>
      <c r="AA444" s="716"/>
      <c r="AB444" s="716"/>
      <c r="AC444" s="716"/>
      <c r="AD444" s="716"/>
      <c r="AE444" s="716"/>
      <c r="AF444" s="951"/>
      <c r="EK444" s="74" t="e">
        <f ca="1">IF($EK$442&lt;&gt;$EK$443,"Error","")</f>
        <v>#NAME?</v>
      </c>
    </row>
    <row r="445" spans="1:146" ht="12.75" customHeight="1" thickBot="1" x14ac:dyDescent="0.25">
      <c r="A445" s="1040"/>
      <c r="B445" s="831"/>
      <c r="C445" s="887"/>
      <c r="D445" s="1032" t="str">
        <f>ПЛАН!D4</f>
        <v>Екзамени</v>
      </c>
      <c r="E445" s="983" t="str">
        <f>ПЛАН!E4</f>
        <v>Заліки</v>
      </c>
      <c r="F445" s="912" t="str">
        <f>ПЛАН!F4</f>
        <v>Курсові</v>
      </c>
      <c r="G445" s="1034"/>
      <c r="H445" s="1017"/>
      <c r="I445" s="1018"/>
      <c r="J445" s="1020"/>
      <c r="K445" s="1023"/>
      <c r="L445" s="988" t="str">
        <f>ПЛАН!L4</f>
        <v>Загальний обсяг</v>
      </c>
      <c r="M445" s="912" t="str">
        <f>ПЛАН!M4</f>
        <v>Аудиторних</v>
      </c>
      <c r="N445" s="912"/>
      <c r="O445" s="912"/>
      <c r="P445" s="912"/>
      <c r="Q445" s="990" t="str">
        <f>ПЛАН!Q4</f>
        <v>Самостійна робота</v>
      </c>
      <c r="R445" s="919"/>
      <c r="S445" s="962" t="str">
        <f>ПЛАН!S4</f>
        <v>І курс</v>
      </c>
      <c r="T445" s="1044"/>
      <c r="U445" s="962" t="str">
        <f>ПЛАН!U4</f>
        <v>ІІ курс</v>
      </c>
      <c r="V445" s="1044"/>
      <c r="W445" s="962" t="str">
        <f>ПЛАН!W4</f>
        <v>ІІІ курс</v>
      </c>
      <c r="X445" s="1044"/>
      <c r="Y445" s="962" t="str">
        <f>ПЛАН!Y4</f>
        <v>ІV курс</v>
      </c>
      <c r="Z445" s="1044"/>
      <c r="AA445" s="962" t="str">
        <f>ПЛАН!AA4</f>
        <v>V курс</v>
      </c>
      <c r="AB445" s="1044"/>
      <c r="AC445" s="962" t="str">
        <f>ПЛАН!AC4</f>
        <v>VІ курс</v>
      </c>
      <c r="AD445" s="1044"/>
      <c r="AE445" s="962" t="str">
        <f>ПЛАН!AE4</f>
        <v>VІІ курс</v>
      </c>
      <c r="AF445" s="963"/>
    </row>
    <row r="446" spans="1:146" ht="12.75" customHeight="1" thickBot="1" x14ac:dyDescent="0.25">
      <c r="A446" s="1040"/>
      <c r="B446" s="831"/>
      <c r="C446" s="887"/>
      <c r="D446" s="1032"/>
      <c r="E446" s="983"/>
      <c r="F446" s="983" t="str">
        <f>ПЛАН!F5</f>
        <v>проєкти</v>
      </c>
      <c r="G446" s="1027" t="str">
        <f>ПЛАН!G5</f>
        <v>роботи</v>
      </c>
      <c r="H446" s="1017"/>
      <c r="I446" s="1018"/>
      <c r="J446" s="1020"/>
      <c r="K446" s="1023"/>
      <c r="L446" s="988"/>
      <c r="M446" s="983" t="str">
        <f>ПЛАН!M5</f>
        <v>Всього</v>
      </c>
      <c r="N446" s="914" t="str">
        <f>ПЛАН!N5</f>
        <v>у тому числі:</v>
      </c>
      <c r="O446" s="915"/>
      <c r="P446" s="916"/>
      <c r="Q446" s="990"/>
      <c r="R446" s="919"/>
      <c r="S446" s="964" t="str">
        <f>ПЛАН!S5</f>
        <v>Номер семестру</v>
      </c>
      <c r="T446" s="965"/>
      <c r="U446" s="965"/>
      <c r="V446" s="965"/>
      <c r="W446" s="965"/>
      <c r="X446" s="965"/>
      <c r="Y446" s="965"/>
      <c r="Z446" s="965"/>
      <c r="AA446" s="965"/>
      <c r="AB446" s="965"/>
      <c r="AC446" s="965"/>
      <c r="AD446" s="965"/>
      <c r="AE446" s="965"/>
      <c r="AF446" s="966"/>
    </row>
    <row r="447" spans="1:146" ht="12.75" customHeight="1" thickBot="1" x14ac:dyDescent="0.25">
      <c r="A447" s="1040"/>
      <c r="B447" s="831"/>
      <c r="C447" s="887"/>
      <c r="D447" s="1032"/>
      <c r="E447" s="983"/>
      <c r="F447" s="983"/>
      <c r="G447" s="1027"/>
      <c r="H447" s="1017"/>
      <c r="I447" s="1018"/>
      <c r="J447" s="1020"/>
      <c r="K447" s="1023"/>
      <c r="L447" s="988"/>
      <c r="M447" s="983"/>
      <c r="N447" s="917" t="str">
        <f>ПЛАН!N7</f>
        <v>лекції</v>
      </c>
      <c r="O447" s="912" t="str">
        <f>ПЛАН!O7</f>
        <v>Семінарські, лабораторні, практичні</v>
      </c>
      <c r="P447" s="912"/>
      <c r="Q447" s="990"/>
      <c r="R447" s="919"/>
      <c r="S447" s="253">
        <f>ПЛАН!S6</f>
        <v>1</v>
      </c>
      <c r="T447" s="254">
        <f>ПЛАН!T6</f>
        <v>2</v>
      </c>
      <c r="U447" s="253">
        <f>ПЛАН!U6</f>
        <v>3</v>
      </c>
      <c r="V447" s="254">
        <f>ПЛАН!V6</f>
        <v>4</v>
      </c>
      <c r="W447" s="253">
        <f>ПЛАН!W6</f>
        <v>5</v>
      </c>
      <c r="X447" s="254">
        <f>ПЛАН!X6</f>
        <v>6</v>
      </c>
      <c r="Y447" s="253">
        <f>ПЛАН!Y6</f>
        <v>7</v>
      </c>
      <c r="Z447" s="254">
        <f>ПЛАН!Z6</f>
        <v>8</v>
      </c>
      <c r="AA447" s="253">
        <f>ПЛАН!AA6</f>
        <v>9</v>
      </c>
      <c r="AB447" s="254">
        <f>ПЛАН!AB6</f>
        <v>10</v>
      </c>
      <c r="AC447" s="253">
        <f>ПЛАН!AC6</f>
        <v>11</v>
      </c>
      <c r="AD447" s="254">
        <f>ПЛАН!AD6</f>
        <v>12</v>
      </c>
      <c r="AE447" s="253">
        <f>ПЛАН!AE6</f>
        <v>13</v>
      </c>
      <c r="AF447" s="255">
        <f>ПЛАН!AF6</f>
        <v>14</v>
      </c>
    </row>
    <row r="448" spans="1:146" ht="12.75" customHeight="1" thickBot="1" x14ac:dyDescent="0.25">
      <c r="A448" s="1040"/>
      <c r="B448" s="831"/>
      <c r="C448" s="887"/>
      <c r="D448" s="1032"/>
      <c r="E448" s="983"/>
      <c r="F448" s="983"/>
      <c r="G448" s="1027"/>
      <c r="H448" s="1017"/>
      <c r="I448" s="1018"/>
      <c r="J448" s="1020"/>
      <c r="K448" s="1023"/>
      <c r="L448" s="988"/>
      <c r="M448" s="983"/>
      <c r="N448" s="751"/>
      <c r="O448" s="912"/>
      <c r="P448" s="912"/>
      <c r="Q448" s="990"/>
      <c r="R448" s="919"/>
      <c r="S448" s="967" t="str">
        <f>ПЛАН!S7</f>
        <v>Кількість теоретичних тижнів</v>
      </c>
      <c r="T448" s="968"/>
      <c r="U448" s="968"/>
      <c r="V448" s="968"/>
      <c r="W448" s="968"/>
      <c r="X448" s="968"/>
      <c r="Y448" s="968"/>
      <c r="Z448" s="968"/>
      <c r="AA448" s="968"/>
      <c r="AB448" s="968"/>
      <c r="AC448" s="968"/>
      <c r="AD448" s="968"/>
      <c r="AE448" s="968"/>
      <c r="AF448" s="969"/>
    </row>
    <row r="449" spans="1:32" x14ac:dyDescent="0.2">
      <c r="A449" s="1040"/>
      <c r="B449" s="831"/>
      <c r="C449" s="887"/>
      <c r="D449" s="1032"/>
      <c r="E449" s="983"/>
      <c r="F449" s="983"/>
      <c r="G449" s="1027"/>
      <c r="H449" s="1025" t="str">
        <f>ПЛАН!H8</f>
        <v>к-ть</v>
      </c>
      <c r="I449" s="1027" t="str">
        <f>ПЛАН!I8</f>
        <v>сем.</v>
      </c>
      <c r="J449" s="1020"/>
      <c r="K449" s="1023"/>
      <c r="L449" s="988"/>
      <c r="M449" s="983"/>
      <c r="N449" s="751"/>
      <c r="O449" s="912" t="str">
        <f>ПЛАН!O8</f>
        <v>групові</v>
      </c>
      <c r="P449" s="912" t="str">
        <f>ПЛАН!P8</f>
        <v>пів групові</v>
      </c>
      <c r="Q449" s="990"/>
      <c r="R449" s="919"/>
      <c r="S449" s="947" t="e">
        <f ca="1">ПЛАН!S8</f>
        <v>#NAME?</v>
      </c>
      <c r="T449" s="952" t="e">
        <f ca="1">ПЛАН!T8</f>
        <v>#NAME?</v>
      </c>
      <c r="U449" s="947" t="e">
        <f ca="1">ПЛАН!U8</f>
        <v>#NAME?</v>
      </c>
      <c r="V449" s="949" t="e">
        <f ca="1">ПЛАН!V8</f>
        <v>#NAME?</v>
      </c>
      <c r="W449" s="947" t="e">
        <f ca="1">ПЛАН!W8</f>
        <v>#NAME?</v>
      </c>
      <c r="X449" s="952" t="e">
        <f ca="1">ПЛАН!X8</f>
        <v>#NAME?</v>
      </c>
      <c r="Y449" s="947" t="e">
        <f ca="1">ПЛАН!Y8</f>
        <v>#NAME?</v>
      </c>
      <c r="Z449" s="949" t="e">
        <f ca="1">ПЛАН!Z8</f>
        <v>#NAME?</v>
      </c>
      <c r="AA449" s="947" t="e">
        <f ca="1">ПЛАН!AA8</f>
        <v>#NAME?</v>
      </c>
      <c r="AB449" s="952" t="e">
        <f ca="1">ПЛАН!AB8</f>
        <v>#NAME?</v>
      </c>
      <c r="AC449" s="947" t="e">
        <f ca="1">ПЛАН!AC8</f>
        <v>#NAME?</v>
      </c>
      <c r="AD449" s="949" t="e">
        <f ca="1">ПЛАН!AD8</f>
        <v>#NAME?</v>
      </c>
      <c r="AE449" s="947">
        <f ca="1">ПЛАН!AE8</f>
        <v>0</v>
      </c>
      <c r="AF449" s="952">
        <f ca="1">ПЛАН!AF8</f>
        <v>0</v>
      </c>
    </row>
    <row r="450" spans="1:32" ht="18" customHeight="1" thickBot="1" x14ac:dyDescent="0.25">
      <c r="A450" s="1041"/>
      <c r="B450" s="832"/>
      <c r="C450" s="888"/>
      <c r="D450" s="1033"/>
      <c r="E450" s="984"/>
      <c r="F450" s="984"/>
      <c r="G450" s="1028"/>
      <c r="H450" s="1026"/>
      <c r="I450" s="1028"/>
      <c r="J450" s="1021"/>
      <c r="K450" s="1024"/>
      <c r="L450" s="989"/>
      <c r="M450" s="984"/>
      <c r="N450" s="752"/>
      <c r="O450" s="913"/>
      <c r="P450" s="913"/>
      <c r="Q450" s="991"/>
      <c r="R450" s="920"/>
      <c r="S450" s="948"/>
      <c r="T450" s="953"/>
      <c r="U450" s="948"/>
      <c r="V450" s="950"/>
      <c r="W450" s="948"/>
      <c r="X450" s="953"/>
      <c r="Y450" s="948"/>
      <c r="Z450" s="950"/>
      <c r="AA450" s="948"/>
      <c r="AB450" s="953"/>
      <c r="AC450" s="948"/>
      <c r="AD450" s="950"/>
      <c r="AE450" s="948"/>
      <c r="AF450" s="953"/>
    </row>
    <row r="451" spans="1:32" ht="16.5" thickBot="1" x14ac:dyDescent="0.3">
      <c r="A451" s="118"/>
      <c r="B451" s="118"/>
      <c r="C451" s="118"/>
      <c r="D451" s="118"/>
      <c r="E451" s="118"/>
      <c r="F451" s="118"/>
      <c r="G451" s="118"/>
      <c r="H451" s="118"/>
      <c r="I451" s="118"/>
      <c r="J451" s="118"/>
      <c r="K451" s="118"/>
      <c r="L451" s="118"/>
      <c r="M451" s="118"/>
      <c r="N451" s="118"/>
      <c r="O451" s="118"/>
      <c r="P451" s="118"/>
      <c r="Q451" s="118"/>
      <c r="R451" s="118"/>
      <c r="S451" s="118"/>
      <c r="T451" s="118"/>
      <c r="U451" s="118"/>
      <c r="V451" s="118"/>
      <c r="W451" s="118"/>
      <c r="X451" s="118"/>
      <c r="Y451" s="118"/>
      <c r="Z451" s="118"/>
      <c r="AA451" s="118"/>
      <c r="AB451" s="118"/>
      <c r="AC451" s="118"/>
      <c r="AD451" s="118"/>
      <c r="AE451" s="118"/>
    </row>
    <row r="452" spans="1:32" ht="16.5" thickBot="1" x14ac:dyDescent="0.3">
      <c r="A452" s="119"/>
      <c r="B452" s="120" t="str">
        <f>ПЛАН!B444</f>
        <v>ПІДСУМОК</v>
      </c>
      <c r="C452" s="121"/>
      <c r="D452" s="122"/>
      <c r="E452" s="122"/>
      <c r="F452" s="122"/>
      <c r="G452" s="122"/>
      <c r="H452" s="122"/>
      <c r="I452" s="122"/>
      <c r="J452" s="3"/>
      <c r="K452" s="3"/>
      <c r="L452" s="3"/>
      <c r="M452" s="3"/>
      <c r="N452" s="3"/>
      <c r="O452" s="3"/>
      <c r="P452" s="3"/>
      <c r="Q452" s="123"/>
      <c r="R452" s="122"/>
      <c r="S452" s="122"/>
      <c r="T452" s="122"/>
      <c r="U452" s="122"/>
      <c r="V452" s="122"/>
      <c r="W452" s="122"/>
      <c r="X452" s="124"/>
      <c r="Y452" s="125"/>
      <c r="Z452" s="125"/>
      <c r="AA452" s="125"/>
      <c r="AB452" s="125"/>
      <c r="AC452" s="125"/>
      <c r="AD452" s="125"/>
      <c r="AE452" s="122"/>
      <c r="AF452" s="122"/>
    </row>
    <row r="453" spans="1:32" ht="12.75" customHeight="1" thickBot="1" x14ac:dyDescent="0.25">
      <c r="A453" s="1035" t="str">
        <f>ПЛАН!A445</f>
        <v>Загальна кількість</v>
      </c>
      <c r="B453" s="1036"/>
      <c r="C453" s="58"/>
      <c r="D453" s="126"/>
      <c r="E453" s="127"/>
      <c r="F453" s="127"/>
      <c r="G453" s="127"/>
      <c r="H453" s="127"/>
      <c r="I453" s="128"/>
      <c r="J453" s="421">
        <f>ПЛАН!J445</f>
        <v>90</v>
      </c>
      <c r="K453" s="422">
        <f>ПЛАН!K445</f>
        <v>90</v>
      </c>
      <c r="L453" s="421">
        <f>ПЛАН!L445</f>
        <v>2700</v>
      </c>
      <c r="M453" s="37">
        <f ca="1">ПЛАН!M445</f>
        <v>0</v>
      </c>
      <c r="N453" s="37">
        <f ca="1">ПЛАН!N445</f>
        <v>0</v>
      </c>
      <c r="O453" s="37">
        <f ca="1">ПЛАН!O445</f>
        <v>0</v>
      </c>
      <c r="P453" s="37">
        <f ca="1">ПЛАН!P445</f>
        <v>0</v>
      </c>
      <c r="Q453" s="38">
        <f ca="1">ПЛАН!Q445</f>
        <v>2700</v>
      </c>
      <c r="R453" s="129"/>
      <c r="S453" s="718" t="str">
        <f>ПЛАН!S9</f>
        <v>години на тиждень</v>
      </c>
      <c r="T453" s="716"/>
      <c r="U453" s="716"/>
      <c r="V453" s="716"/>
      <c r="W453" s="716"/>
      <c r="X453" s="716"/>
      <c r="Y453" s="716"/>
      <c r="Z453" s="716"/>
      <c r="AA453" s="716"/>
      <c r="AB453" s="716"/>
      <c r="AC453" s="716"/>
      <c r="AD453" s="716"/>
      <c r="AE453" s="716"/>
      <c r="AF453" s="951"/>
    </row>
    <row r="454" spans="1:32" ht="12.75" customHeight="1" thickBot="1" x14ac:dyDescent="0.25">
      <c r="A454" s="995" t="str">
        <f>ПЛАН!A446</f>
        <v>Кількість годин на тиждень</v>
      </c>
      <c r="B454" s="996"/>
      <c r="C454" s="60"/>
      <c r="D454" s="130"/>
      <c r="E454" s="131"/>
      <c r="F454" s="131"/>
      <c r="G454" s="131"/>
      <c r="H454" s="131"/>
      <c r="I454" s="131"/>
      <c r="J454" s="132"/>
      <c r="K454" s="132"/>
      <c r="L454" s="132"/>
      <c r="M454" s="132"/>
      <c r="N454" s="132"/>
      <c r="O454" s="132"/>
      <c r="P454" s="426"/>
      <c r="Q454" s="427"/>
      <c r="R454" s="133"/>
      <c r="S454" s="258">
        <f>ПЛАН!S446</f>
        <v>0</v>
      </c>
      <c r="T454" s="414">
        <f>ПЛАН!T446</f>
        <v>0</v>
      </c>
      <c r="U454" s="413">
        <f>ПЛАН!U446</f>
        <v>0</v>
      </c>
      <c r="V454" s="414">
        <f>ПЛАН!V446</f>
        <v>0</v>
      </c>
      <c r="W454" s="26">
        <f>ПЛАН!W446</f>
        <v>0</v>
      </c>
      <c r="X454" s="25">
        <f>ПЛАН!X446</f>
        <v>0</v>
      </c>
      <c r="Y454" s="413">
        <f>ПЛАН!Y446</f>
        <v>0</v>
      </c>
      <c r="Z454" s="414">
        <f>ПЛАН!Z446</f>
        <v>0</v>
      </c>
      <c r="AA454" s="26">
        <f>ПЛАН!AA446</f>
        <v>24</v>
      </c>
      <c r="AB454" s="25">
        <f>ПЛАН!AB446</f>
        <v>24</v>
      </c>
      <c r="AC454" s="413">
        <f>ПЛАН!AC446</f>
        <v>0</v>
      </c>
      <c r="AD454" s="414">
        <f>ПЛАН!AD446</f>
        <v>0</v>
      </c>
      <c r="AE454" s="26">
        <f>ПЛАН!AE446</f>
        <v>0</v>
      </c>
      <c r="AF454" s="414">
        <f>ПЛАН!AF446</f>
        <v>0</v>
      </c>
    </row>
    <row r="455" spans="1:32" ht="12.75" customHeight="1" thickBot="1" x14ac:dyDescent="0.25">
      <c r="A455" s="995" t="str">
        <f>ПЛАН!A447</f>
        <v>Кількість екзаменів</v>
      </c>
      <c r="B455" s="996"/>
      <c r="C455" s="60"/>
      <c r="D455" s="256">
        <f ca="1">ПЛАН!D447</f>
        <v>4</v>
      </c>
      <c r="E455" s="135"/>
      <c r="F455" s="131"/>
      <c r="G455" s="131"/>
      <c r="H455" s="131"/>
      <c r="I455" s="131"/>
      <c r="J455" s="131"/>
      <c r="K455" s="131"/>
      <c r="L455" s="131"/>
      <c r="M455" s="131"/>
      <c r="N455" s="131"/>
      <c r="O455" s="131"/>
      <c r="P455" s="399"/>
      <c r="Q455" s="400"/>
      <c r="R455" s="133"/>
      <c r="S455" s="250">
        <f ca="1">ПЛАН!S447</f>
        <v>0</v>
      </c>
      <c r="T455" s="427">
        <f ca="1">ПЛАН!T447</f>
        <v>0</v>
      </c>
      <c r="U455" s="250">
        <f ca="1">ПЛАН!U447</f>
        <v>0</v>
      </c>
      <c r="V455" s="427">
        <f ca="1">ПЛАН!V447</f>
        <v>0</v>
      </c>
      <c r="W455" s="257">
        <f ca="1">ПЛАН!W447</f>
        <v>0</v>
      </c>
      <c r="X455" s="251">
        <f ca="1">ПЛАН!X447</f>
        <v>0</v>
      </c>
      <c r="Y455" s="250">
        <f ca="1">ПЛАН!Y447</f>
        <v>0</v>
      </c>
      <c r="Z455" s="427">
        <f ca="1">ПЛАН!Z447</f>
        <v>0</v>
      </c>
      <c r="AA455" s="257">
        <f ca="1">ПЛАН!AA447</f>
        <v>2</v>
      </c>
      <c r="AB455" s="251">
        <f ca="1">ПЛАН!AB447</f>
        <v>2</v>
      </c>
      <c r="AC455" s="250">
        <f ca="1">ПЛАН!AC447</f>
        <v>0</v>
      </c>
      <c r="AD455" s="427">
        <f ca="1">ПЛАН!AD447</f>
        <v>0</v>
      </c>
      <c r="AE455" s="257">
        <f ca="1">ПЛАН!AE447</f>
        <v>0</v>
      </c>
      <c r="AF455" s="427">
        <f ca="1">ПЛАН!AF447</f>
        <v>0</v>
      </c>
    </row>
    <row r="456" spans="1:32" ht="12.75" customHeight="1" thickBot="1" x14ac:dyDescent="0.25">
      <c r="A456" s="995" t="str">
        <f>ПЛАН!A448</f>
        <v>Кількість заліків</v>
      </c>
      <c r="B456" s="996"/>
      <c r="C456" s="60"/>
      <c r="D456" s="137"/>
      <c r="E456" s="256">
        <f ca="1">ПЛАН!E448</f>
        <v>14</v>
      </c>
      <c r="F456" s="135"/>
      <c r="G456" s="131"/>
      <c r="H456" s="131"/>
      <c r="I456" s="131"/>
      <c r="J456" s="131"/>
      <c r="K456" s="131"/>
      <c r="L456" s="131"/>
      <c r="M456" s="131"/>
      <c r="N456" s="131"/>
      <c r="O456" s="131"/>
      <c r="P456" s="399"/>
      <c r="Q456" s="400"/>
      <c r="R456" s="133"/>
      <c r="S456" s="398">
        <f ca="1">ПЛАН!S448</f>
        <v>0</v>
      </c>
      <c r="T456" s="400">
        <f ca="1">ПЛАН!T448</f>
        <v>0</v>
      </c>
      <c r="U456" s="398">
        <f ca="1">ПЛАН!U448</f>
        <v>0</v>
      </c>
      <c r="V456" s="400">
        <f ca="1">ПЛАН!V448</f>
        <v>0</v>
      </c>
      <c r="W456" s="136">
        <f ca="1">ПЛАН!W448</f>
        <v>0</v>
      </c>
      <c r="X456" s="85">
        <f ca="1">ПЛАН!X448</f>
        <v>0</v>
      </c>
      <c r="Y456" s="398">
        <f ca="1">ПЛАН!Y448</f>
        <v>0</v>
      </c>
      <c r="Z456" s="400">
        <f ca="1">ПЛАН!Z448</f>
        <v>0</v>
      </c>
      <c r="AA456" s="136">
        <f ca="1">ПЛАН!AA448</f>
        <v>6</v>
      </c>
      <c r="AB456" s="85">
        <f ca="1">ПЛАН!AB448</f>
        <v>6</v>
      </c>
      <c r="AC456" s="398">
        <f ca="1">ПЛАН!AC448</f>
        <v>2</v>
      </c>
      <c r="AD456" s="400">
        <f ca="1">ПЛАН!AD448</f>
        <v>0</v>
      </c>
      <c r="AE456" s="136">
        <f ca="1">ПЛАН!AE448</f>
        <v>0</v>
      </c>
      <c r="AF456" s="400">
        <f ca="1">ПЛАН!AF448</f>
        <v>0</v>
      </c>
    </row>
    <row r="457" spans="1:32" ht="12.75" customHeight="1" thickBot="1" x14ac:dyDescent="0.25">
      <c r="A457" s="995" t="str">
        <f>ПЛАН!A449</f>
        <v>Кількість курсових проєктів</v>
      </c>
      <c r="B457" s="996"/>
      <c r="C457" s="60"/>
      <c r="D457" s="138"/>
      <c r="E457" s="139"/>
      <c r="F457" s="256">
        <f ca="1">ПЛАН!F449</f>
        <v>0</v>
      </c>
      <c r="G457" s="135"/>
      <c r="H457" s="131"/>
      <c r="I457" s="131"/>
      <c r="J457" s="131"/>
      <c r="K457" s="131"/>
      <c r="L457" s="131"/>
      <c r="M457" s="131"/>
      <c r="N457" s="131"/>
      <c r="O457" s="131"/>
      <c r="P457" s="399"/>
      <c r="Q457" s="400"/>
      <c r="R457" s="133"/>
      <c r="S457" s="398">
        <f ca="1">ПЛАН!S449</f>
        <v>0</v>
      </c>
      <c r="T457" s="400">
        <f ca="1">ПЛАН!T449</f>
        <v>0</v>
      </c>
      <c r="U457" s="398">
        <f ca="1">ПЛАН!U449</f>
        <v>0</v>
      </c>
      <c r="V457" s="400">
        <f ca="1">ПЛАН!V449</f>
        <v>0</v>
      </c>
      <c r="W457" s="136">
        <f ca="1">ПЛАН!W449</f>
        <v>0</v>
      </c>
      <c r="X457" s="85">
        <f ca="1">ПЛАН!X449</f>
        <v>0</v>
      </c>
      <c r="Y457" s="398">
        <f ca="1">ПЛАН!Y449</f>
        <v>0</v>
      </c>
      <c r="Z457" s="400">
        <f ca="1">ПЛАН!Z449</f>
        <v>0</v>
      </c>
      <c r="AA457" s="136">
        <f ca="1">ПЛАН!AA449</f>
        <v>0</v>
      </c>
      <c r="AB457" s="85">
        <f ca="1">ПЛАН!AB449</f>
        <v>0</v>
      </c>
      <c r="AC457" s="398">
        <f ca="1">ПЛАН!AC449</f>
        <v>0</v>
      </c>
      <c r="AD457" s="400">
        <f ca="1">ПЛАН!AD449</f>
        <v>0</v>
      </c>
      <c r="AE457" s="136">
        <f ca="1">ПЛАН!AE449</f>
        <v>0</v>
      </c>
      <c r="AF457" s="400">
        <f ca="1">ПЛАН!AF449</f>
        <v>0</v>
      </c>
    </row>
    <row r="458" spans="1:32" ht="13.5" customHeight="1" thickBot="1" x14ac:dyDescent="0.25">
      <c r="A458" s="1037" t="str">
        <f>ПЛАН!A450</f>
        <v>Кількість курсових робіт</v>
      </c>
      <c r="B458" s="1038"/>
      <c r="C458" s="367"/>
      <c r="D458" s="140"/>
      <c r="E458" s="141"/>
      <c r="F458" s="21"/>
      <c r="G458" s="256">
        <f ca="1">ПЛАН!G450</f>
        <v>1</v>
      </c>
      <c r="H458" s="142"/>
      <c r="I458" s="141"/>
      <c r="J458" s="141"/>
      <c r="K458" s="141"/>
      <c r="L458" s="141"/>
      <c r="M458" s="141"/>
      <c r="N458" s="141"/>
      <c r="O458" s="141"/>
      <c r="P458" s="402"/>
      <c r="Q458" s="403"/>
      <c r="R458" s="143"/>
      <c r="S458" s="401">
        <f ca="1">ПЛАН!S450</f>
        <v>0</v>
      </c>
      <c r="T458" s="403">
        <f ca="1">ПЛАН!T450</f>
        <v>0</v>
      </c>
      <c r="U458" s="401">
        <f ca="1">ПЛАН!U450</f>
        <v>0</v>
      </c>
      <c r="V458" s="403">
        <f ca="1">ПЛАН!V450</f>
        <v>0</v>
      </c>
      <c r="W458" s="144">
        <f ca="1">ПЛАН!W450</f>
        <v>0</v>
      </c>
      <c r="X458" s="86">
        <f ca="1">ПЛАН!X450</f>
        <v>0</v>
      </c>
      <c r="Y458" s="401">
        <f ca="1">ПЛАН!Y450</f>
        <v>0</v>
      </c>
      <c r="Z458" s="403">
        <f ca="1">ПЛАН!Z450</f>
        <v>0</v>
      </c>
      <c r="AA458" s="144">
        <f ca="1">ПЛАН!AA450</f>
        <v>0</v>
      </c>
      <c r="AB458" s="86">
        <f ca="1">ПЛАН!AB450</f>
        <v>1</v>
      </c>
      <c r="AC458" s="401">
        <f ca="1">ПЛАН!AC450</f>
        <v>0</v>
      </c>
      <c r="AD458" s="403">
        <f ca="1">ПЛАН!AD450</f>
        <v>0</v>
      </c>
      <c r="AE458" s="144">
        <f ca="1">ПЛАН!AE450</f>
        <v>0</v>
      </c>
      <c r="AF458" s="403">
        <f ca="1">ПЛАН!AF450</f>
        <v>0</v>
      </c>
    </row>
    <row r="459" spans="1:32" ht="13.5" thickBot="1" x14ac:dyDescent="0.25">
      <c r="D459" s="145"/>
      <c r="E459" s="145"/>
      <c r="F459" s="145"/>
      <c r="H459" s="145"/>
      <c r="I459" s="145"/>
      <c r="J459" s="145"/>
      <c r="K459" s="145"/>
      <c r="L459" s="145"/>
      <c r="M459" s="145"/>
      <c r="N459" s="145"/>
      <c r="O459" s="145"/>
      <c r="P459" s="145"/>
      <c r="Q459" s="146"/>
      <c r="R459" s="145"/>
      <c r="S459" s="525" t="e" cm="1">
        <f t="array" aca="1" ref="S459" ca="1">IF(S$455&gt;2*ABS(IF(MOD(S$447,2)&gt;0,0,INDIRECT("титул!$J"&amp;35+ROUNDUP(S$447/2,0)))-COUNTIF(OFFSET(INDIRECT("титул!$B$"&amp;18+ROUNDUP(S$447/2,0)),0,0,1,_xlfn.IFNA(MATCH("К",INDIRECT("титул!$B$"&amp;18+ROUNDUP(S$447/2,0)):INDIRECT("титул!$BA$"&amp;18+ROUNDUP(S$447/2,0)),0),53)),"С")),"Е"&amp;S$447,"")</f>
        <v>#NAME?</v>
      </c>
      <c r="T459" s="526" t="e" cm="1">
        <f t="array" aca="1" ref="T459" ca="1">IF(T$455&gt;2*ABS(IF(MOD(T$447,2)&gt;0,0,INDIRECT("титул!$J"&amp;35+ROUNDUP(T$447/2,0)))-COUNTIF(OFFSET(INDIRECT("титул!$B$"&amp;18+ROUNDUP(T$447/2,0)),0,0,1,_xlfn.IFNA(MATCH("К",INDIRECT("титул!$B$"&amp;18+ROUNDUP(T$447/2,0)):INDIRECT("титул!$BA$"&amp;18+ROUNDUP(T$447/2,0)),0),53)),"С")),"Е"&amp;T$447,"")</f>
        <v>#NAME?</v>
      </c>
      <c r="U459" s="525" t="e" cm="1">
        <f t="array" aca="1" ref="U459" ca="1">IF(U$455&gt;2*ABS(IF(MOD(U$447,2)&gt;0,0,INDIRECT("титул!$J"&amp;35+ROUNDUP(U$447/2,0)))-COUNTIF(OFFSET(INDIRECT("титул!$B$"&amp;18+ROUNDUP(U$447/2,0)),0,0,1,_xlfn.IFNA(MATCH("К",INDIRECT("титул!$B$"&amp;18+ROUNDUP(U$447/2,0)):INDIRECT("титул!$BA$"&amp;18+ROUNDUP(U$447/2,0)),0),53)),"С")),"Е"&amp;U$447,"")</f>
        <v>#NAME?</v>
      </c>
      <c r="V459" s="526" t="e" cm="1">
        <f t="array" aca="1" ref="V459" ca="1">IF(V$455&gt;2*ABS(IF(MOD(V$447,2)&gt;0,0,INDIRECT("титул!$J"&amp;35+ROUNDUP(V$447/2,0)))-COUNTIF(OFFSET(INDIRECT("титул!$B$"&amp;18+ROUNDUP(V$447/2,0)),0,0,1,_xlfn.IFNA(MATCH("К",INDIRECT("титул!$B$"&amp;18+ROUNDUP(V$447/2,0)):INDIRECT("титул!$BA$"&amp;18+ROUNDUP(V$447/2,0)),0),53)),"С")),"Е"&amp;V$447,"")</f>
        <v>#NAME?</v>
      </c>
      <c r="W459" s="525" t="e" cm="1">
        <f t="array" aca="1" ref="W459" ca="1">IF(W$455&gt;2*ABS(IF(MOD(W$447,2)&gt;0,0,INDIRECT("титул!$J"&amp;35+ROUNDUP(W$447/2,0)))-COUNTIF(OFFSET(INDIRECT("титул!$B$"&amp;18+ROUNDUP(W$447/2,0)),0,0,1,_xlfn.IFNA(MATCH("К",INDIRECT("титул!$B$"&amp;18+ROUNDUP(W$447/2,0)):INDIRECT("титул!$BA$"&amp;18+ROUNDUP(W$447/2,0)),0),53)),"С")),"Е"&amp;W$447,"")</f>
        <v>#NAME?</v>
      </c>
      <c r="X459" s="526" t="e" cm="1">
        <f t="array" aca="1" ref="X459" ca="1">IF(X$455&gt;2*ABS(IF(MOD(X$447,2)&gt;0,0,INDIRECT("титул!$J"&amp;35+ROUNDUP(X$447/2,0)))-COUNTIF(OFFSET(INDIRECT("титул!$B$"&amp;18+ROUNDUP(X$447/2,0)),0,0,1,_xlfn.IFNA(MATCH("К",INDIRECT("титул!$B$"&amp;18+ROUNDUP(X$447/2,0)):INDIRECT("титул!$BA$"&amp;18+ROUNDUP(X$447/2,0)),0),53)),"С")),"Е"&amp;X$447,"")</f>
        <v>#NAME?</v>
      </c>
      <c r="Y459" s="525" t="e" cm="1">
        <f t="array" aca="1" ref="Y459" ca="1">IF(Y$455&gt;2*ABS(IF(MOD(Y$447,2)&gt;0,0,INDIRECT("титул!$J"&amp;35+ROUNDUP(Y$447/2,0)))-COUNTIF(OFFSET(INDIRECT("титул!$B$"&amp;18+ROUNDUP(Y$447/2,0)),0,0,1,_xlfn.IFNA(MATCH("К",INDIRECT("титул!$B$"&amp;18+ROUNDUP(Y$447/2,0)):INDIRECT("титул!$BA$"&amp;18+ROUNDUP(Y$447/2,0)),0),53)),"С")),"Е"&amp;Y$447,"")</f>
        <v>#NAME?</v>
      </c>
      <c r="Z459" s="526" t="e" cm="1">
        <f t="array" aca="1" ref="Z459" ca="1">IF(Z$455&gt;2*ABS(IF(MOD(Z$447,2)&gt;0,0,INDIRECT("титул!$J"&amp;35+ROUNDUP(Z$447/2,0)))-COUNTIF(OFFSET(INDIRECT("титул!$B$"&amp;18+ROUNDUP(Z$447/2,0)),0,0,1,_xlfn.IFNA(MATCH("К",INDIRECT("титул!$B$"&amp;18+ROUNDUP(Z$447/2,0)):INDIRECT("титул!$BA$"&amp;18+ROUNDUP(Z$447/2,0)),0),53)),"С")),"Е"&amp;Z$447,"")</f>
        <v>#NAME?</v>
      </c>
      <c r="AA459" s="525" t="e" cm="1">
        <f t="array" aca="1" ref="AA459" ca="1">IF(AA$455&gt;2*ABS(IF(MOD(AA$447,2)&gt;0,0,INDIRECT("титул!$J"&amp;35+ROUNDUP(AA$447/2,0)))-COUNTIF(OFFSET(INDIRECT("титул!$B$"&amp;18+ROUNDUP(AA$447/2,0)),0,0,1,_xlfn.IFNA(MATCH("К",INDIRECT("титул!$B$"&amp;18+ROUNDUP(AA$447/2,0)):INDIRECT("титул!$BA$"&amp;18+ROUNDUP(AA$447/2,0)),0),53)),"С")),"Е"&amp;AA$447,"")</f>
        <v>#NAME?</v>
      </c>
      <c r="AB459" s="526" t="e" cm="1">
        <f t="array" aca="1" ref="AB459" ca="1">IF(AB$455&gt;2*ABS(IF(MOD(AB$447,2)&gt;0,0,INDIRECT("титул!$J"&amp;35+ROUNDUP(AB$447/2,0)))-COUNTIF(OFFSET(INDIRECT("титул!$B$"&amp;18+ROUNDUP(AB$447/2,0)),0,0,1,_xlfn.IFNA(MATCH("К",INDIRECT("титул!$B$"&amp;18+ROUNDUP(AB$447/2,0)):INDIRECT("титул!$BA$"&amp;18+ROUNDUP(AB$447/2,0)),0),53)),"С")),"Е"&amp;AB$447,"")</f>
        <v>#NAME?</v>
      </c>
      <c r="AC459" s="525" t="e" cm="1">
        <f t="array" aca="1" ref="AC459" ca="1">IF(AC$455&gt;2*ABS(IF(MOD(AC$447,2)&gt;0,0,INDIRECT("титул!$J"&amp;35+ROUNDUP(AC$447/2,0)))-COUNTIF(OFFSET(INDIRECT("титул!$B$"&amp;18+ROUNDUP(AC$447/2,0)),0,0,1,_xlfn.IFNA(MATCH("К",INDIRECT("титул!$B$"&amp;18+ROUNDUP(AC$447/2,0)):INDIRECT("титул!$BA$"&amp;18+ROUNDUP(AC$447/2,0)),0),53)),"С")),"Е"&amp;AC$447,"")</f>
        <v>#NAME?</v>
      </c>
      <c r="AD459" s="526" t="e" cm="1">
        <f t="array" aca="1" ref="AD459" ca="1">IF(AD$455&gt;2*ABS(IF(MOD(AD$447,2)&gt;0,0,INDIRECT("титул!$J"&amp;35+ROUNDUP(AD$447/2,0)))-COUNTIF(OFFSET(INDIRECT("титул!$B$"&amp;18+ROUNDUP(AD$447/2,0)),0,0,1,_xlfn.IFNA(MATCH("К",INDIRECT("титул!$B$"&amp;18+ROUNDUP(AD$447/2,0)):INDIRECT("титул!$BA$"&amp;18+ROUNDUP(AD$447/2,0)),0),53)),"С")),"Е"&amp;AD$447,"")</f>
        <v>#NAME?</v>
      </c>
      <c r="AE459" s="525" t="e" cm="1">
        <f t="array" aca="1" ref="AE459" ca="1">IF(AE$455&gt;2*ABS(IF(MOD(AE$447,2)&gt;0,0,INDIRECT("титул!$J"&amp;35+ROUNDUP(AE$447/2,0)))-COUNTIF(OFFSET(INDIRECT("титул!$B$"&amp;18+ROUNDUP(AE$447/2,0)),0,0,1,_xlfn.IFNA(MATCH("К",INDIRECT("титул!$B$"&amp;18+ROUNDUP(AE$447/2,0)):INDIRECT("титул!$BA$"&amp;18+ROUNDUP(AE$447/2,0)),0),53)),"С")),"Е"&amp;AE$447,"")</f>
        <v>#NAME?</v>
      </c>
      <c r="AF459" s="526" t="e" cm="1">
        <f t="array" aca="1" ref="AF459" ca="1">IF(AF$455&gt;2*ABS(IF(MOD(AF$447,2)&gt;0,0,INDIRECT("титул!$J"&amp;35+ROUNDUP(AF$447/2,0)))-COUNTIF(OFFSET(INDIRECT("титул!$B$"&amp;18+ROUNDUP(AF$447/2,0)),0,0,1,_xlfn.IFNA(MATCH("К",INDIRECT("титул!$B$"&amp;18+ROUNDUP(AF$447/2,0)):INDIRECT("титул!$BA$"&amp;18+ROUNDUP(AF$447/2,0)),0),53)),"С")),"Е"&amp;AF$447,"")</f>
        <v>#NAME?</v>
      </c>
    </row>
    <row r="460" spans="1:32" ht="13.5" thickBot="1" x14ac:dyDescent="0.25">
      <c r="D460" s="74" t="s">
        <v>150</v>
      </c>
      <c r="E460" s="147">
        <f>E213+E441</f>
        <v>90</v>
      </c>
      <c r="F460" s="110">
        <f ca="1">SUM($S$461:$AF$461)</f>
        <v>90</v>
      </c>
      <c r="S460" s="954" t="str">
        <f ca="1">IF(SUM($S$457:$T$458)&gt;0,"КР","")</f>
        <v/>
      </c>
      <c r="T460" s="955"/>
      <c r="U460" s="975"/>
      <c r="V460" s="976"/>
      <c r="W460" s="954"/>
      <c r="X460" s="955"/>
      <c r="Y460" s="954"/>
      <c r="Z460" s="955"/>
      <c r="AA460" s="954"/>
      <c r="AB460" s="955"/>
      <c r="AC460" s="954"/>
      <c r="AD460" s="955"/>
      <c r="AE460" s="954"/>
      <c r="AF460" s="955"/>
    </row>
    <row r="461" spans="1:32" ht="13.5" thickBot="1" x14ac:dyDescent="0.25">
      <c r="D461" s="74" t="s">
        <v>151</v>
      </c>
      <c r="E461" s="201">
        <f>IF($E$460=0,0,$E$441/$E$460)</f>
        <v>0.25</v>
      </c>
      <c r="S461" s="973">
        <f ca="1">SUM(SUM(S$455:S$458)&gt;0,SUM(T$455:T$458)&gt;0)*30</f>
        <v>0</v>
      </c>
      <c r="T461" s="974"/>
      <c r="U461" s="890">
        <f t="shared" ref="U461" ca="1" si="379">SUM(SUM(U$455:U$458)&gt;0,SUM(V$455:V$458)&gt;0)*30</f>
        <v>0</v>
      </c>
      <c r="V461" s="892"/>
      <c r="W461" s="890">
        <f t="shared" ref="W461" ca="1" si="380">SUM(SUM(W$455:W$458)&gt;0,SUM(X$455:X$458)&gt;0)*30</f>
        <v>0</v>
      </c>
      <c r="X461" s="892"/>
      <c r="Y461" s="890">
        <f t="shared" ref="Y461" ca="1" si="381">SUM(SUM(Y$455:Y$458)&gt;0,SUM(Z$455:Z$458)&gt;0)*30</f>
        <v>0</v>
      </c>
      <c r="Z461" s="892"/>
      <c r="AA461" s="890">
        <f t="shared" ref="AA461" ca="1" si="382">SUM(SUM(AA$455:AA$458)&gt;0,SUM(AB$455:AB$458)&gt;0)*30</f>
        <v>60</v>
      </c>
      <c r="AB461" s="892"/>
      <c r="AC461" s="890">
        <f t="shared" ref="AC461" ca="1" si="383">SUM(SUM(AC$455:AC$458)&gt;0,SUM(AD$455:AD$458)&gt;0)*30</f>
        <v>30</v>
      </c>
      <c r="AD461" s="892"/>
      <c r="AE461" s="890">
        <f t="shared" ref="AE461" ca="1" si="384">SUM(SUM(AE$455:AE$458)&gt;0,SUM(AF$455:AF$458)&gt;0)*30</f>
        <v>0</v>
      </c>
      <c r="AF461" s="892"/>
    </row>
    <row r="462" spans="1:32" ht="12" customHeight="1" x14ac:dyDescent="0.2">
      <c r="D462" s="109"/>
      <c r="E462" s="109"/>
      <c r="F462" s="109"/>
      <c r="G462" s="109"/>
      <c r="H462" s="109"/>
      <c r="I462" s="109"/>
      <c r="J462" s="109"/>
      <c r="K462" s="109"/>
      <c r="L462" s="109"/>
      <c r="M462" s="109"/>
      <c r="N462" s="109"/>
      <c r="O462" s="109"/>
      <c r="S462" s="959" t="str">
        <f>TEXT("* Е - більше двох іспитів за один сесійний тиждень","")</f>
        <v>* Е - більше двох іспитів за один сесійний тиждень</v>
      </c>
      <c r="T462" s="960"/>
      <c r="U462" s="960"/>
      <c r="V462" s="960"/>
      <c r="W462" s="960"/>
      <c r="X462" s="960"/>
      <c r="Y462" s="960"/>
      <c r="Z462" s="960"/>
      <c r="AA462" s="960"/>
      <c r="AB462" s="960"/>
      <c r="AC462" s="960"/>
      <c r="AD462" s="960"/>
      <c r="AE462" s="960"/>
      <c r="AF462" s="961"/>
    </row>
    <row r="463" spans="1:32" x14ac:dyDescent="0.2">
      <c r="S463" s="970" t="str">
        <f>TEXT("* КР - курсова робота (проєкт) на першому курсі","")</f>
        <v>* КР - курсова робота (проєкт) на першому курсі</v>
      </c>
      <c r="T463" s="971"/>
      <c r="U463" s="971"/>
      <c r="V463" s="971"/>
      <c r="W463" s="971"/>
      <c r="X463" s="971"/>
      <c r="Y463" s="971"/>
      <c r="Z463" s="971"/>
      <c r="AA463" s="971"/>
      <c r="AB463" s="971"/>
      <c r="AC463" s="971"/>
      <c r="AD463" s="971"/>
      <c r="AE463" s="971"/>
      <c r="AF463" s="972"/>
    </row>
    <row r="464" spans="1:32" ht="13.5" thickBot="1" x14ac:dyDescent="0.25">
      <c r="S464" s="956"/>
      <c r="T464" s="957"/>
      <c r="U464" s="957"/>
      <c r="V464" s="957"/>
      <c r="W464" s="957"/>
      <c r="X464" s="957"/>
      <c r="Y464" s="957"/>
      <c r="Z464" s="957"/>
      <c r="AA464" s="957"/>
      <c r="AB464" s="957"/>
      <c r="AC464" s="957"/>
      <c r="AD464" s="957"/>
      <c r="AE464" s="957"/>
      <c r="AF464" s="958"/>
    </row>
  </sheetData>
  <sheetProtection algorithmName="SHA-512" hashValue="sq8wTVKUCzr/DzbxC27YXg9c+w7qnXJa0X5Qxhr0jvEVPudl7SHc39eDxr26bat5KpeiDkD2cWZzl5VW+plj9g==" saltValue="+T+A8uIRYLB/2CHuZYr+IA==" spinCount="100000" sheet="1" objects="1" scenarios="1" formatCells="0" formatColumns="0" formatRows="0"/>
  <dataConsolidate/>
  <mergeCells count="223">
    <mergeCell ref="ED440:EJ441"/>
    <mergeCell ref="EL440:EO441"/>
    <mergeCell ref="ED316:EJ317"/>
    <mergeCell ref="EL316:EO317"/>
    <mergeCell ref="ED418:EJ419"/>
    <mergeCell ref="EL418:EO419"/>
    <mergeCell ref="EL8:EO9"/>
    <mergeCell ref="DE6:DH6"/>
    <mergeCell ref="DE4:DK4"/>
    <mergeCell ref="ED212:EJ215"/>
    <mergeCell ref="EL212:EO215"/>
    <mergeCell ref="EL110:EO111"/>
    <mergeCell ref="DS1:DS7"/>
    <mergeCell ref="DN1:DN7"/>
    <mergeCell ref="CB5:CB7"/>
    <mergeCell ref="BN5:BN7"/>
    <mergeCell ref="AS5:AS7"/>
    <mergeCell ref="BV4:CB4"/>
    <mergeCell ref="CC4:CI4"/>
    <mergeCell ref="ED110:EJ111"/>
    <mergeCell ref="ED8:EJ9"/>
    <mergeCell ref="CI5:CI7"/>
    <mergeCell ref="DT1:DT7"/>
    <mergeCell ref="DV1:DV7"/>
    <mergeCell ref="DM2:DM7"/>
    <mergeCell ref="DO1:DO7"/>
    <mergeCell ref="CX2:DK2"/>
    <mergeCell ref="DL1:DM1"/>
    <mergeCell ref="CO5:CO7"/>
    <mergeCell ref="DW1:DW7"/>
    <mergeCell ref="DX1:EA1"/>
    <mergeCell ref="DX2:DX7"/>
    <mergeCell ref="DY2:DY7"/>
    <mergeCell ref="DZ2:DZ7"/>
    <mergeCell ref="EA2:EA7"/>
    <mergeCell ref="DU1:DU7"/>
    <mergeCell ref="ED6:EJ6"/>
    <mergeCell ref="BZ5:BZ7"/>
    <mergeCell ref="F2:F7"/>
    <mergeCell ref="A453:B453"/>
    <mergeCell ref="A454:B454"/>
    <mergeCell ref="BU5:BU7"/>
    <mergeCell ref="A456:B456"/>
    <mergeCell ref="A457:B457"/>
    <mergeCell ref="A458:B458"/>
    <mergeCell ref="A444:A450"/>
    <mergeCell ref="B444:B450"/>
    <mergeCell ref="C444:C450"/>
    <mergeCell ref="S445:T445"/>
    <mergeCell ref="U445:V445"/>
    <mergeCell ref="AA445:AB445"/>
    <mergeCell ref="AC445:AD445"/>
    <mergeCell ref="W445:X445"/>
    <mergeCell ref="Y445:Z445"/>
    <mergeCell ref="AD449:AD450"/>
    <mergeCell ref="AE449:AE450"/>
    <mergeCell ref="AY5:AY7"/>
    <mergeCell ref="BO5:BR5"/>
    <mergeCell ref="AM6:AP6"/>
    <mergeCell ref="AZ5:AZ7"/>
    <mergeCell ref="BA5:BD5"/>
    <mergeCell ref="BF5:BF7"/>
    <mergeCell ref="A455:B455"/>
    <mergeCell ref="A1:A7"/>
    <mergeCell ref="B1:B7"/>
    <mergeCell ref="D1:D7"/>
    <mergeCell ref="F1:K1"/>
    <mergeCell ref="J2:K4"/>
    <mergeCell ref="J5:J7"/>
    <mergeCell ref="K5:K7"/>
    <mergeCell ref="C1:C7"/>
    <mergeCell ref="G2:G7"/>
    <mergeCell ref="H2:H7"/>
    <mergeCell ref="D444:G444"/>
    <mergeCell ref="H444:I448"/>
    <mergeCell ref="J444:J450"/>
    <mergeCell ref="K444:K450"/>
    <mergeCell ref="F446:F450"/>
    <mergeCell ref="H449:H450"/>
    <mergeCell ref="I449:I450"/>
    <mergeCell ref="G446:G450"/>
    <mergeCell ref="E1:E7"/>
    <mergeCell ref="I2:I7"/>
    <mergeCell ref="D445:D450"/>
    <mergeCell ref="E445:E450"/>
    <mergeCell ref="F445:G445"/>
    <mergeCell ref="M446:M450"/>
    <mergeCell ref="AC5:AC7"/>
    <mergeCell ref="R1:DK1"/>
    <mergeCell ref="BO4:BU4"/>
    <mergeCell ref="BG5:BG7"/>
    <mergeCell ref="AF4:AL4"/>
    <mergeCell ref="L444:Q444"/>
    <mergeCell ref="L445:L450"/>
    <mergeCell ref="M445:P445"/>
    <mergeCell ref="Q445:Q450"/>
    <mergeCell ref="AF2:AS2"/>
    <mergeCell ref="BV5:BY5"/>
    <mergeCell ref="BO6:BR6"/>
    <mergeCell ref="BH5:BK5"/>
    <mergeCell ref="BS5:BS7"/>
    <mergeCell ref="AM4:AS4"/>
    <mergeCell ref="BV2:CI2"/>
    <mergeCell ref="AF6:AI6"/>
    <mergeCell ref="AM5:AP5"/>
    <mergeCell ref="AR5:AR7"/>
    <mergeCell ref="BV6:BY6"/>
    <mergeCell ref="R6:U6"/>
    <mergeCell ref="CJ3:CW3"/>
    <mergeCell ref="L1:Q1"/>
    <mergeCell ref="R5:U5"/>
    <mergeCell ref="W5:W7"/>
    <mergeCell ref="X5:X7"/>
    <mergeCell ref="Y5:AB5"/>
    <mergeCell ref="AD5:AD7"/>
    <mergeCell ref="AE5:AE7"/>
    <mergeCell ref="L2:L7"/>
    <mergeCell ref="M2:M7"/>
    <mergeCell ref="N2:N7"/>
    <mergeCell ref="O2:O7"/>
    <mergeCell ref="V5:V7"/>
    <mergeCell ref="P2:P7"/>
    <mergeCell ref="Q2:Q7"/>
    <mergeCell ref="R2:AE2"/>
    <mergeCell ref="R4:X4"/>
    <mergeCell ref="Y4:AE4"/>
    <mergeCell ref="R3:AE3"/>
    <mergeCell ref="S464:AF464"/>
    <mergeCell ref="S462:AF462"/>
    <mergeCell ref="S444:AF444"/>
    <mergeCell ref="AE445:AF445"/>
    <mergeCell ref="S446:AF446"/>
    <mergeCell ref="S448:AF448"/>
    <mergeCell ref="S449:S450"/>
    <mergeCell ref="T449:T450"/>
    <mergeCell ref="U449:U450"/>
    <mergeCell ref="V449:V450"/>
    <mergeCell ref="W449:W450"/>
    <mergeCell ref="S463:AF463"/>
    <mergeCell ref="S461:T461"/>
    <mergeCell ref="U461:V461"/>
    <mergeCell ref="AE460:AF460"/>
    <mergeCell ref="S460:T460"/>
    <mergeCell ref="U460:V460"/>
    <mergeCell ref="W460:X460"/>
    <mergeCell ref="Y460:Z460"/>
    <mergeCell ref="W461:X461"/>
    <mergeCell ref="AC461:AD461"/>
    <mergeCell ref="AE461:AF461"/>
    <mergeCell ref="AB449:AB450"/>
    <mergeCell ref="X449:X450"/>
    <mergeCell ref="Y461:Z461"/>
    <mergeCell ref="AA461:AB461"/>
    <mergeCell ref="Y449:Y450"/>
    <mergeCell ref="Z449:Z450"/>
    <mergeCell ref="AA449:AA450"/>
    <mergeCell ref="AC449:AC450"/>
    <mergeCell ref="S453:AF453"/>
    <mergeCell ref="AF449:AF450"/>
    <mergeCell ref="AA460:AB460"/>
    <mergeCell ref="AC460:AD460"/>
    <mergeCell ref="AT3:BG3"/>
    <mergeCell ref="AF3:AS3"/>
    <mergeCell ref="AL5:AL7"/>
    <mergeCell ref="AF5:AI5"/>
    <mergeCell ref="Y6:AB6"/>
    <mergeCell ref="AT5:AW5"/>
    <mergeCell ref="AT6:AW6"/>
    <mergeCell ref="BA6:BD6"/>
    <mergeCell ref="CX3:DK3"/>
    <mergeCell ref="CJ4:CP4"/>
    <mergeCell ref="AJ5:AJ7"/>
    <mergeCell ref="AQ5:AQ7"/>
    <mergeCell ref="CX4:DD4"/>
    <mergeCell ref="CG5:CG7"/>
    <mergeCell ref="BH3:BU3"/>
    <mergeCell ref="BV3:CI3"/>
    <mergeCell ref="AK5:AK7"/>
    <mergeCell ref="CC6:CF6"/>
    <mergeCell ref="BM5:BM7"/>
    <mergeCell ref="CC5:CF5"/>
    <mergeCell ref="CH5:CH7"/>
    <mergeCell ref="AX5:AX7"/>
    <mergeCell ref="BE5:BE7"/>
    <mergeCell ref="BT5:BT7"/>
    <mergeCell ref="CJ2:CW2"/>
    <mergeCell ref="DQ1:DQ7"/>
    <mergeCell ref="DR1:DR7"/>
    <mergeCell ref="CP5:CP7"/>
    <mergeCell ref="CJ6:CM6"/>
    <mergeCell ref="CQ5:CT5"/>
    <mergeCell ref="CV5:CV7"/>
    <mergeCell ref="CW5:CW7"/>
    <mergeCell ref="CN5:CN7"/>
    <mergeCell ref="CX6:DA6"/>
    <mergeCell ref="CQ6:CT6"/>
    <mergeCell ref="CJ5:CM5"/>
    <mergeCell ref="CU5:CU7"/>
    <mergeCell ref="CQ4:CW4"/>
    <mergeCell ref="O449:O450"/>
    <mergeCell ref="P449:P450"/>
    <mergeCell ref="N446:P446"/>
    <mergeCell ref="N447:N450"/>
    <mergeCell ref="O447:P448"/>
    <mergeCell ref="R444:R450"/>
    <mergeCell ref="DP1:DP7"/>
    <mergeCell ref="DL2:DL7"/>
    <mergeCell ref="BA4:BG4"/>
    <mergeCell ref="BH4:BN4"/>
    <mergeCell ref="BH6:BK6"/>
    <mergeCell ref="CA5:CA7"/>
    <mergeCell ref="BL5:BL7"/>
    <mergeCell ref="BH2:BU2"/>
    <mergeCell ref="AT4:AZ4"/>
    <mergeCell ref="CX5:DA5"/>
    <mergeCell ref="DB5:DB7"/>
    <mergeCell ref="DC5:DC7"/>
    <mergeCell ref="DD5:DD7"/>
    <mergeCell ref="DE5:DH5"/>
    <mergeCell ref="DI5:DI7"/>
    <mergeCell ref="DJ5:DJ7"/>
    <mergeCell ref="DK5:DK7"/>
    <mergeCell ref="AT2:BG2"/>
  </mergeCells>
  <phoneticPr fontId="7" type="noConversion"/>
  <conditionalFormatting sqref="A10:A109 A112:A211 A216:A315 A318:A417 A420:A439">
    <cfRule type="notContainsBlanks" dxfId="6" priority="6">
      <formula>LEN(TRIM(A10))&gt;0</formula>
    </cfRule>
  </conditionalFormatting>
  <conditionalFormatting sqref="C10:C109 C112:C211 C216:C315 C318:C417 C420:C439">
    <cfRule type="expression" dxfId="5" priority="13">
      <formula>$EP10&lt;&gt;""</formula>
    </cfRule>
  </conditionalFormatting>
  <conditionalFormatting sqref="E10:E109 E112:E193 E216:E315 E318:E417 E420:E439">
    <cfRule type="notContainsBlanks" dxfId="4" priority="4">
      <formula>LEN(TRIM(E10))&gt;0</formula>
    </cfRule>
  </conditionalFormatting>
  <conditionalFormatting sqref="R10:T109 W10:AA109 AD10:AH109 AK10:AO109 AR10:AV109 AY10:BC109 BF10:BJ109 BM10:BQ109 BT10:BX109 CA10:CE109 CH10:CL109 CO10:CS109 CV10:CZ109 DC10:DG109 DJ10:DK109 R112:T193 W112:AA193 AD112:AH193 AK112:AO193 AR112:AV193 AY112:BC193 BF112:BJ193 BM112:BQ193 BT112:BX193 CA112:CE193 CH112:CL193 CO112:CS193 CV112:CZ193 DC112:DG193 DJ112:DK193 R216:T315 W216:AA315 AD216:AH315 AK216:AO315 AR216:AV315 AY216:BC315 BF216:BJ315 BM216:BQ315 BT216:BX315 CA216:CE315 CH216:CL315 CO216:CS315 CV216:CZ315 DC216:DG315 DJ216:DK315 R318:T417 W318:AA417 AD318:AH417 AK318:AO417 AR318:AV417 AY318:BC417 BF318:BJ417 BM318:BQ417 BT318:BX417 CA318:CE417 CH318:CL417 CO318:CS417 CV318:CZ417 DC318:DG417 DJ318:DK417 R420:T439 W420:AA439 AD420:AH439 AK420:AO439 AR420:AV439 AY420:BC439 BF420:BJ439 BM420:BQ439 BT420:BX439 CA420:CE439 CH420:CL439 CO420:CS439 CV420:CZ439 DC420:DG439 DJ420:DK439">
    <cfRule type="notContainsBlanks" dxfId="3" priority="3">
      <formula>LEN(TRIM(R10))&gt;0</formula>
    </cfRule>
  </conditionalFormatting>
  <conditionalFormatting sqref="T449:T450 V449:V450 X449:X450 Z449:Z450 AB449:AB450 AD449:AD450 AF449:AF450">
    <cfRule type="cellIs" dxfId="2" priority="1" operator="greaterThan">
      <formula>16</formula>
    </cfRule>
  </conditionalFormatting>
  <dataValidations count="5">
    <dataValidation type="decimal" operator="greaterThan" allowBlank="1" showInputMessage="1" showErrorMessage="1" sqref="E112:E211 E318:E417 E420:E439 E216:E315 E10:E109 R10">
      <formula1>0</formula1>
    </dataValidation>
    <dataValidation type="decimal" allowBlank="1" showInputMessage="1" showErrorMessage="1" sqref="Y10:AA109 Y112:AA211 AF10:AH109 AF112:AH211 AM10:AO109 AM112:AO211 AT10:AV109 AT112:AV211 R112:T211 AT216:AV315 AM216:AO315 AF216:AH315 Y216:AA315 R216:T315 R318:T417 AT318:AV417 AM318:AO417 AF318:AH417 Y318:AA417 AM420:AO439 AT420:AV439 R420:T439 Y420:AA439 AF420:AH439 V10:V109 AJ10:AJ109 AQ10:AQ109 DE10:DG109 BA10:BC109 AX10:AX109 AC10:AC109 CX10:CZ109 DB10:DB109 CU10:CU109 CQ10:CS109 CJ10:CL109 CC10:CE109 BV10:BX109 BO10:BQ109 BH10:BJ109 CN10:CN109 CG10:CG109 BZ10:BZ109 BS10:BS109 BL10:BL109 BE10:BE109 DI10:DI109 DI112:DI211 V112:V211 AJ112:AJ211 AQ112:AQ211 DE112:DG211 BA112:BC211 AX112:AX211 AC112:AC211 CX112:CZ211 DB112:DB211 CU112:CU211 CQ112:CS211 CJ112:CL211 CC112:CE211 BV112:BX211 BO112:BQ211 BH112:BJ211 CN112:CN211 CG112:CG211 BZ112:BZ211 BS112:BS211 BL112:BL211 BE112:BE211 BE216:BE315 DI216:DI315 V216:V315 AJ216:AJ315 AQ216:AQ315 DE216:DG315 BA216:BC315 AX216:AX315 AC216:AC315 CX216:CZ315 DB216:DB315 CU216:CU315 CQ216:CS315 CJ216:CL315 CC216:CE315 BV216:BX315 BO216:BQ315 BH216:BJ315 CN216:CN315 CG216:CG315 BZ216:BZ315 BS216:BS315 BL216:BL315 BS318:BS417 BL318:BL417 BE318:BE417 DI318:DI417 V318:V417 AJ318:AJ417 AQ318:AQ417 DE318:DG417 BA318:BC417 AX318:AX417 AC318:AC417 CX318:CZ417 DB318:DB417 CU318:CU417 CQ318:CS417 CJ318:CL417 CC318:CE417 BV318:BX417 BO318:BQ417 BH318:BJ417 CN318:CN417 CG318:CG417 BZ318:BZ417 CG420:CG439 BZ420:BZ439 BS420:BS439 BL420:BL439 BE420:BE439 DI420:DI439 V420:V439 AJ420:AJ439 AQ420:AQ439 DE420:DG439 BA420:BC439 AX420:AX439 AC420:AC439 CX420:CZ439 DB420:DB439 CU420:CU439 CQ420:CS439 CJ420:CL439 CC420:CE439 BV420:BX439 BO420:BQ439 BH420:BJ439 CN420:CN439 S10:T109 R11:R109">
      <formula1>0</formula1>
      <formula2>30</formula2>
    </dataValidation>
    <dataValidation type="whole" allowBlank="1" showInputMessage="1" showErrorMessage="1" sqref="R6:U6 Y6:AB6 AF6:AI6 AM6:AP6 AT6:AW6 BA6:BD6 BH6:BK6 BO6:BR6 BV6:BY6 CC6:CF6 CJ6:CM6 CQ6:CT6 CX6:DA6 DE6:DH6">
      <formula1>0</formula1>
      <formula2>26</formula2>
    </dataValidation>
    <dataValidation type="whole" allowBlank="1" showInputMessage="1" showErrorMessage="1" sqref="DT10:DU109 DT420:DU439 DT318:DU417 DT216:DU315 DU112:DU199 DT112:DT193">
      <formula1>1</formula1>
      <formula2>6</formula2>
    </dataValidation>
    <dataValidation type="whole" allowBlank="1" showInputMessage="1" showErrorMessage="1" sqref="DQ420:DQ439 DQ10:DQ109 DQ112:DQ193 DQ216:DQ315 DQ318:DQ417">
      <formula1>$E10</formula1>
      <formula2>$E10</formula2>
    </dataValidation>
  </dataValidations>
  <pageMargins left="0.70866141732283472" right="0.70866141732283472" top="0.74803149606299213" bottom="0.74803149606299213" header="0.31496062992125984" footer="0.31496062992125984"/>
  <pageSetup paperSize="9" scale="10" orientation="portrait"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Довідники!$B$2:$B$41</xm:f>
          </x14:formula1>
          <xm:sqref>E442</xm:sqref>
        </x14:dataValidation>
        <x14:dataValidation type="list" allowBlank="1" showInputMessage="1" showErrorMessage="1">
          <x14:formula1>
            <xm:f>Довідники!$E$2:$E$6</xm:f>
          </x14:formula1>
          <xm:sqref>CW442:DK462 X442 X112:X193 CI442:CI462 AE442 CP442:CP462 CB442:CB462 BU442:BU462 CW112:CW193 BN442:BN462 BG442:BG462 CP112:CP193 CB112:CB193 BU112:BU193 AZ442:AZ462 BN112:BN193 BG112:BG193 AZ112:AZ193 AS112:AS193 AL112:AL193 AE112:AE193 AS442:AS462 CI112:CI193 DK10:DK109 AE10:AE109 AL10:AL109 AS10:AS109 AZ10:AZ109 BG10:BG109 BN10:BN109 BU10:BU109 CB10:CB109 CP10:CP109 CW10:CW109 X10:X109 DD10:DD109 CI10:CI109 AE200:AE211 DK112:DK211 CI200:CI211 X200:X211 CW200:CW211 AL200:AL211 AS200:AS211 AZ200:AZ211 BG200:BG211 BN200:BN211 BU200:BU211 CB200:CB211 CP200:CP211 DD112:DD211 DD216:DD315 AE216:AE315 DK216:DK315 CI216:CI315 X216:X315 CW216:CW315 AL216:AL315 AS216:AS315 AZ216:AZ315 BG216:BG315 BN216:BN315 BU216:BU315 CB216:CB315 CP216:CP315 CB318:CB417 CP318:CP417 DD318:DD417 AE318:AE417 DK318:DK417 CI318:CI417 X318:X417 CW318:CW417 AL318:AL417 AS318:AS417 AZ318:AZ417 BG318:BG417 BN318:BN417 BU318:BU417 BN420:BN439 BU420:BU439 CB420:CB439 CP420:CP439 DD420:DD439 AE420:AE439 DK420:DK439 CI420:CI439 X420:X439 CW420:CW439 AL420:AL439 AS420:AS439 AZ420:AZ439 BG420:BG439 AL442</xm:sqref>
        </x14:dataValidation>
        <x14:dataValidation type="list" allowBlank="1" showInputMessage="1" showErrorMessage="1">
          <x14:formula1>
            <xm:f>Довідники!$U$2:$U$3</xm:f>
          </x14:formula1>
          <xm:sqref>DX420:DZ439 DX318:DZ417 DS318:DS417 DS420:DS439 DX10:DZ109 DX112:DZ315</xm:sqref>
        </x14:dataValidation>
        <x14:dataValidation type="list" allowBlank="1" showInputMessage="1" showErrorMessage="1">
          <x14:formula1>
            <xm:f>Довідники!$B$2:$B$43</xm:f>
          </x14:formula1>
          <xm:sqref>D420:D439 D10:D109 D318:D417 D216:D315 D112:D211</xm:sqref>
        </x14:dataValidation>
        <x14:dataValidation type="list" allowBlank="1" showInputMessage="1" showErrorMessage="1">
          <x14:formula1>
            <xm:f>Довідники!$N$2:$N$4</xm:f>
          </x14:formula1>
          <xm:sqref>AD442 CV442:CV462 W442 AK442 AR442:AR462 AY442:AY462 BF442:BF462 BM442:BM462 BT442:BT462 CA442:CA462 CH442:CH462 DJ10:DJ109 CO442:CO462 DC10:DC109 DJ112:DJ211 W112:W193 DC112:DC211 AK112:AK193 CV112:CV193 CO112:CO193 CH112:CH193 CA112:CA193 BT112:BT193 BM112:BM193 BF112:BF193 AY112:AY193 AR112:AR193 DJ216:DJ315 DC216:DC315 AY318:AY417 AR318:AR417 AK318:AK417 W318:W417 DJ318:DJ417 CV318:CV417 DC318:DC417 AD318:AD417 CO318:CO417 CH318:CH417 CA318:CA417 BT318:BT417 BM318:BM417 BF318:BF417 BM420:BM439 BF420:BF439 AY420:AY439 AR420:AR439 AK420:AK439 W420:W439 DJ420:DJ439 CV420:CV439 DC420:DC439 AD420:AD439 CO420:CO439 CH420:CH439 CA420:CA439 BT420:BT439 AD112:AD193</xm:sqref>
        </x14:dataValidation>
        <x14:dataValidation type="list" allowBlank="1" showInputMessage="1" showErrorMessage="1">
          <x14:formula1>
            <xm:f>Довідники!$N$2:$N$3</xm:f>
          </x14:formula1>
          <xm:sqref>W10:W109 AD10:AD109 AK10:AK109 AR10:AR109 AY10:AY109 BF10:BF109 BM10:BM109 BT10:BT109 CA10:CA109 CH10:CH109 CO10:CO109 CV10:CV109 CV216:CV315 CO216:CO315 CH216:CH315 CA216:CA315 BT216:BT315 BM216:BM315 BF216:BF315 AY216:AY315 AR216:AR315 AK216:AK315 AD216:AD315 W216:W315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CX74"/>
  <sheetViews>
    <sheetView zoomScaleNormal="100" workbookViewId="0">
      <selection sqref="A1:A3"/>
    </sheetView>
  </sheetViews>
  <sheetFormatPr defaultColWidth="9.140625" defaultRowHeight="12.75" x14ac:dyDescent="0.2"/>
  <cols>
    <col min="1" max="1" width="8.28515625" style="54" customWidth="1"/>
    <col min="2" max="2" width="82.42578125" style="54" bestFit="1" customWidth="1"/>
    <col min="3" max="4" width="9.140625" style="54"/>
    <col min="5" max="5" width="7.42578125" style="54" bestFit="1" customWidth="1"/>
    <col min="6" max="6" width="11.85546875" style="54" bestFit="1" customWidth="1"/>
    <col min="7" max="7" width="7.28515625" style="54" customWidth="1"/>
    <col min="8" max="8" width="7.7109375" style="54" customWidth="1"/>
    <col min="9" max="9" width="7.5703125" style="54" bestFit="1" customWidth="1"/>
    <col min="10" max="10" width="8.140625" style="54" bestFit="1" customWidth="1"/>
    <col min="11" max="11" width="8.5703125" style="54" customWidth="1"/>
    <col min="12" max="12" width="7.140625" style="54" customWidth="1"/>
    <col min="13" max="13" width="8.7109375" style="54" bestFit="1" customWidth="1"/>
    <col min="14" max="14" width="13.28515625" style="54" customWidth="1"/>
    <col min="15" max="15" width="9.140625" style="54"/>
    <col min="16" max="16" width="10.7109375" style="54" customWidth="1"/>
    <col min="17" max="17" width="64.85546875" style="54" customWidth="1"/>
    <col min="18" max="18" width="9.140625" style="54"/>
    <col min="19" max="22" width="9.140625" style="54" customWidth="1"/>
    <col min="23" max="23" width="40.5703125" style="54" customWidth="1"/>
    <col min="24" max="33" width="9.140625" style="54" customWidth="1"/>
    <col min="34" max="35" width="9.140625" style="54"/>
    <col min="36" max="36" width="72.42578125" style="54" customWidth="1"/>
    <col min="37" max="37" width="58.42578125" style="54" bestFit="1" customWidth="1"/>
    <col min="38" max="38" width="9.140625" style="54"/>
    <col min="39" max="39" width="115.7109375" style="54" customWidth="1"/>
    <col min="40" max="44" width="9.140625" style="54" customWidth="1"/>
    <col min="45" max="45" width="4" style="54" customWidth="1"/>
    <col min="46" max="99" width="3.28515625" style="54" customWidth="1"/>
    <col min="100" max="100" width="9.140625" style="54" customWidth="1"/>
    <col min="101" max="101" width="85.42578125" style="54" customWidth="1"/>
    <col min="102" max="102" width="70.28515625" style="54" bestFit="1" customWidth="1"/>
    <col min="103" max="103" width="15.5703125" style="54" customWidth="1"/>
    <col min="104" max="16384" width="9.140625" style="54"/>
  </cols>
  <sheetData>
    <row r="1" spans="1:102" ht="13.5" thickBot="1" x14ac:dyDescent="0.25">
      <c r="A1" s="1117" t="s">
        <v>152</v>
      </c>
      <c r="B1" s="55" t="s">
        <v>153</v>
      </c>
      <c r="C1" s="56"/>
      <c r="E1" s="890" t="s">
        <v>154</v>
      </c>
      <c r="F1" s="892"/>
      <c r="H1" s="260" t="s">
        <v>155</v>
      </c>
      <c r="J1" s="1123" t="s">
        <v>156</v>
      </c>
      <c r="K1" s="1125"/>
      <c r="N1" s="441" t="s">
        <v>60</v>
      </c>
      <c r="P1" s="441" t="s">
        <v>44</v>
      </c>
      <c r="U1" s="441" t="s">
        <v>157</v>
      </c>
      <c r="W1" s="441" t="s">
        <v>158</v>
      </c>
      <c r="X1" s="261" t="s">
        <v>159</v>
      </c>
      <c r="AF1" s="890" t="s">
        <v>160</v>
      </c>
      <c r="AG1" s="891"/>
      <c r="AH1" s="892"/>
      <c r="AJ1" s="444" t="s">
        <v>161</v>
      </c>
      <c r="AK1" s="444" t="s">
        <v>162</v>
      </c>
      <c r="AM1" s="444" t="s">
        <v>163</v>
      </c>
      <c r="AT1" s="1086" t="s">
        <v>164</v>
      </c>
      <c r="AU1" s="1086"/>
      <c r="AV1" s="1086"/>
      <c r="AW1" s="1086"/>
      <c r="AX1" s="1086"/>
      <c r="AY1" s="1086"/>
      <c r="AZ1" s="1086"/>
      <c r="BA1" s="1086"/>
      <c r="BB1" s="1086"/>
      <c r="BC1" s="1086"/>
      <c r="BD1" s="1086"/>
      <c r="BE1" s="1086"/>
      <c r="BF1" s="1086"/>
      <c r="BG1" s="1086"/>
      <c r="BH1" s="1086"/>
      <c r="BI1" s="1086"/>
      <c r="BJ1" s="1086"/>
      <c r="BK1" s="1086"/>
      <c r="BL1" s="1086"/>
      <c r="BM1" s="1086"/>
      <c r="BN1" s="1086"/>
      <c r="BO1" s="1086"/>
      <c r="BP1" s="1086"/>
      <c r="BQ1" s="1086"/>
      <c r="BR1" s="1086"/>
      <c r="BS1" s="1086"/>
      <c r="BT1" s="1086"/>
      <c r="BU1" s="1086"/>
      <c r="BV1" s="1086"/>
      <c r="BW1" s="1086"/>
      <c r="BX1" s="1086"/>
      <c r="BY1" s="1086"/>
      <c r="BZ1" s="1086"/>
      <c r="CA1" s="1086"/>
      <c r="CB1" s="1086"/>
      <c r="CC1" s="1086"/>
      <c r="CD1" s="1086"/>
      <c r="CE1" s="1086"/>
      <c r="CF1" s="1086"/>
      <c r="CG1" s="1086"/>
      <c r="CH1" s="1086"/>
      <c r="CI1" s="1086"/>
      <c r="CJ1" s="1086"/>
      <c r="CK1" s="1086"/>
      <c r="CL1" s="1086"/>
      <c r="CM1" s="1086"/>
      <c r="CN1" s="1086"/>
      <c r="CO1" s="1086"/>
      <c r="CP1" s="1086"/>
      <c r="CQ1" s="1086"/>
      <c r="CR1" s="1086"/>
      <c r="CS1" s="1086"/>
      <c r="CT1" s="1086"/>
      <c r="CU1" s="226"/>
      <c r="CW1" s="246" t="str">
        <f>"Завідувач кафедри "&amp;$A$1</f>
        <v>Завідувач кафедри ЧНУ ім. Петра Могили</v>
      </c>
      <c r="CX1" s="247" t="str">
        <f>"Декан факультету/Директор інституту "&amp;$A$1</f>
        <v>Декан факультету/Директор інституту ЧНУ ім. Петра Могили</v>
      </c>
    </row>
    <row r="2" spans="1:102" ht="13.5" thickBot="1" x14ac:dyDescent="0.25">
      <c r="A2" s="1118"/>
      <c r="B2" s="57" t="s">
        <v>165</v>
      </c>
      <c r="C2" s="58">
        <v>1</v>
      </c>
      <c r="E2" s="432"/>
      <c r="F2" s="438">
        <v>0</v>
      </c>
      <c r="H2" s="236">
        <v>30</v>
      </c>
      <c r="J2" s="432" t="s">
        <v>166</v>
      </c>
      <c r="K2" s="438" t="s">
        <v>167</v>
      </c>
      <c r="N2" s="87"/>
      <c r="P2" s="87"/>
      <c r="U2" s="87"/>
      <c r="W2" s="259" t="s">
        <v>3</v>
      </c>
      <c r="X2" s="438"/>
      <c r="AF2" s="1126" t="s">
        <v>10</v>
      </c>
      <c r="AG2" s="1127"/>
      <c r="AH2" s="1128"/>
      <c r="AJ2" s="275" t="s">
        <v>7</v>
      </c>
      <c r="AK2" s="276" t="s">
        <v>168</v>
      </c>
      <c r="AM2" s="272" t="s">
        <v>8</v>
      </c>
      <c r="AT2" s="1097" t="s">
        <v>12</v>
      </c>
      <c r="AU2" s="1100" t="s">
        <v>13</v>
      </c>
      <c r="AV2" s="1096"/>
      <c r="AW2" s="1096"/>
      <c r="AX2" s="1101"/>
      <c r="AY2" s="1095" t="s">
        <v>14</v>
      </c>
      <c r="AZ2" s="1096"/>
      <c r="BA2" s="1096"/>
      <c r="BB2" s="1096"/>
      <c r="BC2" s="1100" t="s">
        <v>15</v>
      </c>
      <c r="BD2" s="1096"/>
      <c r="BE2" s="1096"/>
      <c r="BF2" s="1096"/>
      <c r="BG2" s="1101"/>
      <c r="BH2" s="1095" t="s">
        <v>16</v>
      </c>
      <c r="BI2" s="1096"/>
      <c r="BJ2" s="1096"/>
      <c r="BK2" s="1096"/>
      <c r="BL2" s="1100" t="s">
        <v>17</v>
      </c>
      <c r="BM2" s="1096"/>
      <c r="BN2" s="1096"/>
      <c r="BO2" s="1096"/>
      <c r="BP2" s="1101"/>
      <c r="BQ2" s="1095" t="s">
        <v>18</v>
      </c>
      <c r="BR2" s="1096"/>
      <c r="BS2" s="1096"/>
      <c r="BT2" s="1096"/>
      <c r="BU2" s="1100" t="s">
        <v>19</v>
      </c>
      <c r="BV2" s="1096"/>
      <c r="BW2" s="1096"/>
      <c r="BX2" s="1101"/>
      <c r="BY2" s="1095" t="s">
        <v>20</v>
      </c>
      <c r="BZ2" s="1096"/>
      <c r="CA2" s="1096"/>
      <c r="CB2" s="1096"/>
      <c r="CC2" s="1100" t="s">
        <v>21</v>
      </c>
      <c r="CD2" s="1096"/>
      <c r="CE2" s="1096"/>
      <c r="CF2" s="1096"/>
      <c r="CG2" s="1101"/>
      <c r="CH2" s="1095" t="s">
        <v>22</v>
      </c>
      <c r="CI2" s="1096"/>
      <c r="CJ2" s="1096"/>
      <c r="CK2" s="1096"/>
      <c r="CL2" s="1100" t="s">
        <v>23</v>
      </c>
      <c r="CM2" s="1096"/>
      <c r="CN2" s="1096"/>
      <c r="CO2" s="1096"/>
      <c r="CP2" s="1101"/>
      <c r="CQ2" s="1095" t="s">
        <v>24</v>
      </c>
      <c r="CR2" s="1096"/>
      <c r="CS2" s="1096"/>
      <c r="CT2" s="1101"/>
      <c r="CW2" s="54" t="str">
        <f>IF(LOWER(B2)=C2&amp;". вакантна кафедра","Завідувач кафедри","Завідувач кафедри "&amp;RIGHT(LOWER(B2),LEN(B2)-LEN(C2)-2))&amp;" "&amp;$A$1</f>
        <v>Завідувач кафедри міжнародних відносин та зовнішньої політики ЧНУ ім. Петра Могили</v>
      </c>
      <c r="CX2" s="54" t="s">
        <v>169</v>
      </c>
    </row>
    <row r="3" spans="1:102" ht="13.5" thickBot="1" x14ac:dyDescent="0.25">
      <c r="A3" s="1119"/>
      <c r="B3" s="59" t="s">
        <v>170</v>
      </c>
      <c r="C3" s="60">
        <v>2</v>
      </c>
      <c r="E3" s="433" t="s">
        <v>171</v>
      </c>
      <c r="F3" s="440">
        <v>1</v>
      </c>
      <c r="J3" s="434">
        <v>0.33300000000000002</v>
      </c>
      <c r="K3" s="436">
        <v>0.66600000000000004</v>
      </c>
      <c r="N3" s="91" t="s">
        <v>110</v>
      </c>
      <c r="P3" s="417" t="s">
        <v>172</v>
      </c>
      <c r="U3" s="115" t="s">
        <v>149</v>
      </c>
      <c r="W3" s="239" t="s">
        <v>173</v>
      </c>
      <c r="X3" s="440" t="s">
        <v>174</v>
      </c>
      <c r="AF3" s="1129" t="s">
        <v>175</v>
      </c>
      <c r="AG3" s="1130"/>
      <c r="AH3" s="1131"/>
      <c r="AJ3" s="273" t="s">
        <v>326</v>
      </c>
      <c r="AK3" s="274" t="s">
        <v>316</v>
      </c>
      <c r="AM3" s="271" t="s">
        <v>270</v>
      </c>
      <c r="AT3" s="1098"/>
      <c r="AU3" s="61"/>
      <c r="AV3" s="62"/>
      <c r="AW3" s="62"/>
      <c r="AX3" s="63"/>
      <c r="AY3" s="62"/>
      <c r="AZ3" s="62"/>
      <c r="BA3" s="62"/>
      <c r="BB3" s="62"/>
      <c r="BC3" s="61"/>
      <c r="BD3" s="62"/>
      <c r="BE3" s="62"/>
      <c r="BF3" s="62"/>
      <c r="BG3" s="63"/>
      <c r="BH3" s="62"/>
      <c r="BI3" s="62"/>
      <c r="BJ3" s="62"/>
      <c r="BK3" s="62"/>
      <c r="BL3" s="61"/>
      <c r="BM3" s="62"/>
      <c r="BN3" s="62"/>
      <c r="BO3" s="62"/>
      <c r="BP3" s="63"/>
      <c r="BQ3" s="62"/>
      <c r="BR3" s="62"/>
      <c r="BS3" s="62"/>
      <c r="BT3" s="62"/>
      <c r="BU3" s="61"/>
      <c r="BV3" s="62"/>
      <c r="BW3" s="62"/>
      <c r="BX3" s="63"/>
      <c r="BY3" s="62"/>
      <c r="BZ3" s="62"/>
      <c r="CA3" s="62"/>
      <c r="CB3" s="62"/>
      <c r="CC3" s="61"/>
      <c r="CD3" s="62"/>
      <c r="CE3" s="62"/>
      <c r="CF3" s="62"/>
      <c r="CG3" s="63"/>
      <c r="CH3" s="62"/>
      <c r="CI3" s="62"/>
      <c r="CJ3" s="62"/>
      <c r="CK3" s="62"/>
      <c r="CL3" s="61"/>
      <c r="CM3" s="62"/>
      <c r="CN3" s="62"/>
      <c r="CO3" s="62"/>
      <c r="CP3" s="63"/>
      <c r="CQ3" s="62"/>
      <c r="CR3" s="62"/>
      <c r="CS3" s="62"/>
      <c r="CT3" s="63"/>
      <c r="CW3" s="54" t="str">
        <f t="shared" ref="CW3:CW43" si="0">IF(LOWER(B3)=C3&amp;". вакантна кафедра","Завідувач кафедри","Завідувач кафедри "&amp;RIGHT(LOWER(B3),LEN(B3)-LEN(C3)-2))&amp;" "&amp;$A$1</f>
        <v>Завідувач кафедри фізики та математики ЧНУ ім. Петра Могили</v>
      </c>
      <c r="CX3" s="54" t="s">
        <v>176</v>
      </c>
    </row>
    <row r="4" spans="1:102" ht="13.5" thickBot="1" x14ac:dyDescent="0.25">
      <c r="A4" s="54" t="s">
        <v>368</v>
      </c>
      <c r="B4" s="59" t="s">
        <v>177</v>
      </c>
      <c r="C4" s="60">
        <v>3</v>
      </c>
      <c r="E4" s="433" t="s">
        <v>178</v>
      </c>
      <c r="F4" s="440">
        <v>2</v>
      </c>
      <c r="N4" s="115" t="s">
        <v>109</v>
      </c>
      <c r="P4" s="417" t="s">
        <v>171</v>
      </c>
      <c r="W4" s="239" t="s">
        <v>179</v>
      </c>
      <c r="X4" s="440" t="s">
        <v>180</v>
      </c>
      <c r="AF4" s="1132" t="s">
        <v>181</v>
      </c>
      <c r="AG4" s="1133"/>
      <c r="AH4" s="1134"/>
      <c r="AJ4" s="240" t="s">
        <v>327</v>
      </c>
      <c r="AK4" s="241" t="s">
        <v>316</v>
      </c>
      <c r="AM4" s="244" t="s">
        <v>271</v>
      </c>
      <c r="AT4" s="1099"/>
      <c r="AU4" s="64">
        <v>1</v>
      </c>
      <c r="AV4" s="65">
        <v>2</v>
      </c>
      <c r="AW4" s="65">
        <v>3</v>
      </c>
      <c r="AX4" s="66">
        <v>4</v>
      </c>
      <c r="AY4" s="67">
        <v>5</v>
      </c>
      <c r="AZ4" s="65">
        <v>6</v>
      </c>
      <c r="BA4" s="65">
        <v>7</v>
      </c>
      <c r="BB4" s="68">
        <v>8</v>
      </c>
      <c r="BC4" s="64">
        <v>9</v>
      </c>
      <c r="BD4" s="65">
        <v>10</v>
      </c>
      <c r="BE4" s="65">
        <v>11</v>
      </c>
      <c r="BF4" s="65">
        <v>12</v>
      </c>
      <c r="BG4" s="66">
        <v>13</v>
      </c>
      <c r="BH4" s="67">
        <v>14</v>
      </c>
      <c r="BI4" s="65">
        <v>15</v>
      </c>
      <c r="BJ4" s="65">
        <v>16</v>
      </c>
      <c r="BK4" s="68">
        <v>17</v>
      </c>
      <c r="BL4" s="64">
        <v>18</v>
      </c>
      <c r="BM4" s="65">
        <v>19</v>
      </c>
      <c r="BN4" s="65">
        <v>20</v>
      </c>
      <c r="BO4" s="65">
        <v>21</v>
      </c>
      <c r="BP4" s="66">
        <v>22</v>
      </c>
      <c r="BQ4" s="67">
        <v>23</v>
      </c>
      <c r="BR4" s="65">
        <v>24</v>
      </c>
      <c r="BS4" s="65">
        <v>25</v>
      </c>
      <c r="BT4" s="68">
        <v>26</v>
      </c>
      <c r="BU4" s="64">
        <v>27</v>
      </c>
      <c r="BV4" s="65">
        <v>28</v>
      </c>
      <c r="BW4" s="65">
        <v>29</v>
      </c>
      <c r="BX4" s="66">
        <v>30</v>
      </c>
      <c r="BY4" s="67">
        <v>31</v>
      </c>
      <c r="BZ4" s="65">
        <v>32</v>
      </c>
      <c r="CA4" s="65">
        <v>33</v>
      </c>
      <c r="CB4" s="68">
        <v>34</v>
      </c>
      <c r="CC4" s="64">
        <v>35</v>
      </c>
      <c r="CD4" s="65">
        <v>36</v>
      </c>
      <c r="CE4" s="65">
        <v>37</v>
      </c>
      <c r="CF4" s="65">
        <v>38</v>
      </c>
      <c r="CG4" s="66">
        <v>39</v>
      </c>
      <c r="CH4" s="67">
        <v>40</v>
      </c>
      <c r="CI4" s="65">
        <v>41</v>
      </c>
      <c r="CJ4" s="65">
        <v>42</v>
      </c>
      <c r="CK4" s="68">
        <v>43</v>
      </c>
      <c r="CL4" s="64">
        <v>44</v>
      </c>
      <c r="CM4" s="65">
        <v>45</v>
      </c>
      <c r="CN4" s="65">
        <v>46</v>
      </c>
      <c r="CO4" s="65">
        <v>47</v>
      </c>
      <c r="CP4" s="66">
        <v>48</v>
      </c>
      <c r="CQ4" s="67">
        <v>49</v>
      </c>
      <c r="CR4" s="65">
        <v>50</v>
      </c>
      <c r="CS4" s="65">
        <v>51</v>
      </c>
      <c r="CT4" s="66">
        <v>52</v>
      </c>
      <c r="CU4" s="393" t="s">
        <v>140</v>
      </c>
      <c r="CW4" s="54" t="str">
        <f t="shared" si="0"/>
        <v>Завідувач кафедри іноземних мов ЧНУ ім. Петра Могили</v>
      </c>
      <c r="CX4" s="54" t="s">
        <v>182</v>
      </c>
    </row>
    <row r="5" spans="1:102" ht="13.5" thickBot="1" x14ac:dyDescent="0.25">
      <c r="A5" s="54" t="s">
        <v>369</v>
      </c>
      <c r="B5" s="59" t="s">
        <v>395</v>
      </c>
      <c r="C5" s="60">
        <v>4</v>
      </c>
      <c r="E5" s="434" t="s">
        <v>183</v>
      </c>
      <c r="F5" s="436">
        <v>3</v>
      </c>
      <c r="P5" s="417" t="s">
        <v>184</v>
      </c>
      <c r="W5" s="252" t="s">
        <v>185</v>
      </c>
      <c r="X5" s="436" t="s">
        <v>186</v>
      </c>
      <c r="AJ5" s="240" t="s">
        <v>328</v>
      </c>
      <c r="AK5" s="241" t="s">
        <v>316</v>
      </c>
      <c r="AM5" s="244" t="s">
        <v>272</v>
      </c>
      <c r="AT5" s="423">
        <v>1</v>
      </c>
      <c r="AU5" s="69">
        <f>IF(AND(титул!B19&lt;&gt;"",титул!C19="",титул!D19&lt;&gt;""),1,0)</f>
        <v>0</v>
      </c>
      <c r="AV5" s="70">
        <f ca="1">IF(AND(титул!C19&lt;&gt;"",титул!B19=""),IF(COUNTBLANK(титул!$B19:'титул'!B19)&lt;&gt;OFFSET(титул!C$19,-1,-1),1,0),0)</f>
        <v>0</v>
      </c>
      <c r="AW5" s="70">
        <f ca="1">IF(AND(титул!D19&lt;&gt;"",титул!C19=""),IF(COUNTBLANK(титул!$B19:'титул'!C19)&lt;&gt;OFFSET(титул!D$19,-1,-1),1,0),0)</f>
        <v>0</v>
      </c>
      <c r="AX5" s="71">
        <f ca="1">IF(AND(титул!E19&lt;&gt;"",титул!D19=""),IF(COUNTBLANK(титул!$B19:'титул'!D19)&lt;&gt;OFFSET(титул!E$19,-1,-1),1,0),0)</f>
        <v>0</v>
      </c>
      <c r="AY5" s="72">
        <f ca="1">IF(AND(титул!F19&lt;&gt;"",титул!E19=""),IF(COUNTBLANK(титул!$B19:'титул'!E19)&lt;&gt;OFFSET(титул!F$19,-1,-1),1,0),0)</f>
        <v>0</v>
      </c>
      <c r="AZ5" s="70">
        <f ca="1">IF(AND(титул!G19&lt;&gt;"",титул!F19=""),IF(COUNTBLANK(титул!$B19:'титул'!F19)&lt;&gt;OFFSET(титул!G$19,-1,-1),1,0),0)</f>
        <v>0</v>
      </c>
      <c r="BA5" s="70">
        <f ca="1">IF(AND(титул!H19&lt;&gt;"",титул!G19=""),IF(COUNTBLANK(титул!$B19:'титул'!G19)&lt;&gt;OFFSET(титул!H$19,-1,-1),1,0),0)</f>
        <v>0</v>
      </c>
      <c r="BB5" s="73">
        <f ca="1">IF(AND(титул!I19&lt;&gt;"",титул!H19=""),IF(COUNTBLANK(титул!$B19:'титул'!H19)&lt;&gt;OFFSET(титул!I$19,-1,-1),1,0),0)</f>
        <v>0</v>
      </c>
      <c r="BC5" s="69">
        <f ca="1">IF(AND(титул!J19&lt;&gt;"",титул!I19=""),IF(COUNTBLANK(титул!$B19:'титул'!I19)&lt;&gt;OFFSET(титул!J$19,-1,-1),1,0),0)</f>
        <v>0</v>
      </c>
      <c r="BD5" s="70">
        <f ca="1">IF(AND(титул!K19&lt;&gt;"",титул!J19=""),IF(COUNTBLANK(титул!$B19:'титул'!J19)&lt;&gt;OFFSET(титул!K$19,-1,-1),1,0),0)</f>
        <v>0</v>
      </c>
      <c r="BE5" s="70">
        <f ca="1">IF(AND(титул!L19&lt;&gt;"",титул!K19=""),IF(COUNTBLANK(титул!$B19:'титул'!K19)&lt;&gt;OFFSET(титул!L$19,-1,-1),1,0),0)</f>
        <v>0</v>
      </c>
      <c r="BF5" s="70">
        <f ca="1">IF(AND(титул!M19&lt;&gt;"",титул!L19=""),IF(COUNTBLANK(титул!$B19:'титул'!L19)&lt;&gt;OFFSET(титул!M$19,-1,-1),1,0),0)</f>
        <v>0</v>
      </c>
      <c r="BG5" s="71">
        <f ca="1">IF(AND(титул!N19&lt;&gt;"",титул!M19=""),IF(COUNTBLANK(титул!$B19:'титул'!M19)&lt;&gt;OFFSET(титул!N$19,-1,-1),1,0),0)</f>
        <v>0</v>
      </c>
      <c r="BH5" s="72">
        <f ca="1">IF(AND(титул!O19&lt;&gt;"",титул!N19=""),IF(COUNTBLANK(титул!$B19:'титул'!N19)&lt;&gt;OFFSET(титул!O$19,-1,-1),1,0),0)</f>
        <v>0</v>
      </c>
      <c r="BI5" s="70">
        <f ca="1">IF(AND(титул!P19&lt;&gt;"",титул!O19=""),IF(COUNTBLANK(титул!$B19:'титул'!O19)&lt;&gt;OFFSET(титул!P$19,-1,-1),1,0),0)</f>
        <v>0</v>
      </c>
      <c r="BJ5" s="70">
        <f ca="1">IF(AND(титул!Q19&lt;&gt;"",титул!P19=""),IF(COUNTBLANK(титул!$B19:'титул'!P19)&lt;&gt;OFFSET(титул!Q$19,-1,-1),1,0),0)</f>
        <v>0</v>
      </c>
      <c r="BK5" s="73">
        <f ca="1">IF(AND(титул!R19&lt;&gt;"",титул!Q19=""),IF(COUNTBLANK(титул!$B19:'титул'!Q19)&lt;&gt;OFFSET(титул!R$19,-1,-1),1,0),0)</f>
        <v>0</v>
      </c>
      <c r="BL5" s="69">
        <f ca="1">IF(AND(титул!S19&lt;&gt;"",титул!R19=""),IF(COUNTBLANK(титул!$B19:'титул'!R19)&lt;&gt;OFFSET(титул!S$19,-1,-1),1,0),0)</f>
        <v>0</v>
      </c>
      <c r="BM5" s="70">
        <f ca="1">IF(AND(титул!T19&lt;&gt;"",титул!S19=""),IF(COUNTBLANK(титул!$B19:'титул'!S19)&lt;&gt;OFFSET(титул!T$19,-1,-1),1,0),0)</f>
        <v>0</v>
      </c>
      <c r="BN5" s="70">
        <f ca="1">IF(AND(титул!U19&lt;&gt;"",титул!T19=""),IF(COUNTBLANK(титул!$B19:'титул'!T19)&lt;&gt;OFFSET(титул!U$19,-1,-1),1,0),0)</f>
        <v>0</v>
      </c>
      <c r="BO5" s="70">
        <f ca="1">IF(AND(титул!V19&lt;&gt;"",титул!U19=""),IF(COUNTBLANK(титул!$B19:'титул'!U19)&lt;&gt;OFFSET(титул!V$19,-1,-1),1,0),0)</f>
        <v>0</v>
      </c>
      <c r="BP5" s="71">
        <f ca="1">IF(AND(титул!W19&lt;&gt;"",титул!V19=""),IF(COUNTBLANK(титул!$B19:'титул'!V19)&lt;&gt;OFFSET(титул!W$19,-1,-1),1,0),0)</f>
        <v>0</v>
      </c>
      <c r="BQ5" s="72">
        <f ca="1">IF(AND(титул!X19&lt;&gt;"",титул!W19=""),IF(COUNTBLANK(титул!$B19:'титул'!W19)&lt;&gt;OFFSET(титул!X$19,-1,-1),1,0),0)</f>
        <v>0</v>
      </c>
      <c r="BR5" s="70">
        <f ca="1">IF(AND(титул!Y19&lt;&gt;"",титул!X19=""),IF(COUNTBLANK(титул!$B19:'титул'!X19)&lt;&gt;OFFSET(титул!Y$19,-1,-1),1,0),0)</f>
        <v>0</v>
      </c>
      <c r="BS5" s="70">
        <f ca="1">IF(AND(титул!Z19&lt;&gt;"",титул!Y19=""),IF(COUNTBLANK(титул!$B19:'титул'!Y19)&lt;&gt;OFFSET(титул!Z$19,-1,-1),1,0),0)</f>
        <v>0</v>
      </c>
      <c r="BT5" s="73">
        <f ca="1">IF(AND(титул!AA19&lt;&gt;"",титул!Z19=""),IF(COUNTBLANK(титул!$B19:'титул'!Z19)&lt;&gt;OFFSET(титул!AA$19,-1,-1),1,0),0)</f>
        <v>0</v>
      </c>
      <c r="BU5" s="69">
        <f ca="1">IF(AND(титул!AB19&lt;&gt;"",титул!AA19=""),IF(COUNTBLANK(титул!$B19:'титул'!AA19)&lt;&gt;OFFSET(титул!AB$19,-1,-1),1,0),0)</f>
        <v>0</v>
      </c>
      <c r="BV5" s="70">
        <f ca="1">IF(AND(титул!AC19&lt;&gt;"",титул!AB19=""),IF(COUNTBLANK(титул!$B19:'титул'!AB19)&lt;&gt;OFFSET(титул!AC$19,-1,-1),1,0),0)</f>
        <v>0</v>
      </c>
      <c r="BW5" s="70">
        <f ca="1">IF(AND(титул!AD19&lt;&gt;"",титул!AC19=""),IF(COUNTBLANK(титул!$B19:'титул'!AC19)&lt;&gt;OFFSET(титул!AD$19,-1,-1),1,0),0)</f>
        <v>0</v>
      </c>
      <c r="BX5" s="71">
        <f ca="1">IF(AND(титул!AE19&lt;&gt;"",титул!AD19=""),IF(COUNTBLANK(титул!$B19:'титул'!AD19)&lt;&gt;OFFSET(титул!AE$19,-1,-1),1,0),0)</f>
        <v>0</v>
      </c>
      <c r="BY5" s="72">
        <f ca="1">IF(AND(титул!AF19&lt;&gt;"",титул!AE19=""),IF(COUNTBLANK(титул!$B19:'титул'!AE19)&lt;&gt;OFFSET(титул!AF$19,-1,-1),1,0),0)</f>
        <v>0</v>
      </c>
      <c r="BZ5" s="70">
        <f ca="1">IF(AND(титул!AG19&lt;&gt;"",титул!AF19=""),IF(COUNTBLANK(титул!$B19:'титул'!AF19)&lt;&gt;OFFSET(титул!AG$19,-1,-1),1,0),0)</f>
        <v>0</v>
      </c>
      <c r="CA5" s="70">
        <f ca="1">IF(AND(титул!AH19&lt;&gt;"",титул!AG19=""),IF(COUNTBLANK(титул!$B19:'титул'!AG19)&lt;&gt;OFFSET(титул!AH$19,-1,-1),1,0),0)</f>
        <v>0</v>
      </c>
      <c r="CB5" s="73">
        <f ca="1">IF(AND(титул!AI19&lt;&gt;"",титул!AH19=""),IF(COUNTBLANK(титул!$B19:'титул'!AH19)&lt;&gt;OFFSET(титул!AI$19,-1,-1),1,0),0)</f>
        <v>0</v>
      </c>
      <c r="CC5" s="69">
        <f ca="1">IF(AND(титул!AJ19&lt;&gt;"",титул!AI19=""),IF(COUNTBLANK(титул!$B19:'титул'!AI19)&lt;&gt;OFFSET(титул!AJ$19,-1,-1),1,0),0)</f>
        <v>0</v>
      </c>
      <c r="CD5" s="70">
        <f ca="1">IF(AND(титул!AK19&lt;&gt;"",титул!AJ19=""),IF(COUNTBLANK(титул!$B19:'титул'!AJ19)&lt;&gt;OFFSET(титул!AK$19,-1,-1),1,0),0)</f>
        <v>0</v>
      </c>
      <c r="CE5" s="70">
        <f ca="1">IF(AND(титул!AL19&lt;&gt;"",титул!AK19=""),IF(COUNTBLANK(титул!$B19:'титул'!AK19)&lt;&gt;OFFSET(титул!AL$19,-1,-1),1,0),0)</f>
        <v>0</v>
      </c>
      <c r="CF5" s="70">
        <f ca="1">IF(AND(титул!AM19&lt;&gt;"",титул!AL19=""),IF(COUNTBLANK(титул!$B19:'титул'!AL19)&lt;&gt;OFFSET(титул!AM$19,-1,-1),1,0),0)</f>
        <v>0</v>
      </c>
      <c r="CG5" s="71">
        <f ca="1">IF(AND(титул!AN19&lt;&gt;"",титул!AM19=""),IF(COUNTBLANK(титул!$B19:'титул'!AM19)&lt;&gt;OFFSET(титул!AN$19,-1,-1),1,0),0)</f>
        <v>0</v>
      </c>
      <c r="CH5" s="72">
        <f ca="1">IF(AND(титул!AO19&lt;&gt;"",титул!AN19=""),IF(COUNTBLANK(титул!$B19:'титул'!AN19)&lt;&gt;OFFSET(титул!AO$19,-1,-1),1,0),0)</f>
        <v>0</v>
      </c>
      <c r="CI5" s="70">
        <f ca="1">IF(AND(титул!AP19&lt;&gt;"",титул!AO19=""),IF(COUNTBLANK(титул!$B19:'титул'!AO19)&lt;&gt;OFFSET(титул!AP$19,-1,-1),1,0),0)</f>
        <v>0</v>
      </c>
      <c r="CJ5" s="70">
        <f ca="1">IF(AND(титул!AQ19&lt;&gt;"",титул!AP19=""),IF(COUNTBLANK(титул!$B19:'титул'!AP19)&lt;&gt;OFFSET(титул!AQ$19,-1,-1),1,0),0)</f>
        <v>0</v>
      </c>
      <c r="CK5" s="73">
        <f ca="1">IF(AND(титул!AR19&lt;&gt;"",титул!AQ19=""),IF(COUNTBLANK(титул!$B19:'титул'!AQ19)&lt;&gt;OFFSET(титул!AR$19,-1,-1),1,0),0)</f>
        <v>0</v>
      </c>
      <c r="CL5" s="69">
        <f ca="1">IF(AND(титул!AS19&lt;&gt;"",титул!AR19=""),IF(COUNTBLANK(титул!$B19:'титул'!AR19)&lt;&gt;OFFSET(титул!AS$19,-1,-1),1,0),0)</f>
        <v>0</v>
      </c>
      <c r="CM5" s="70">
        <f ca="1">IF(AND(титул!AT19&lt;&gt;"",титул!AS19=""),IF(COUNTBLANK(титул!$B19:'титул'!AS19)&lt;&gt;OFFSET(титул!AT$19,-1,-1),1,0),0)</f>
        <v>0</v>
      </c>
      <c r="CN5" s="70">
        <f ca="1">IF(AND(титул!AU19&lt;&gt;"",титул!AT19=""),IF(COUNTBLANK(титул!$B19:'титул'!AT19)&lt;&gt;OFFSET(титул!AU$19,-1,-1),1,0),0)</f>
        <v>0</v>
      </c>
      <c r="CO5" s="70">
        <f ca="1">IF(AND(титул!AV19&lt;&gt;"",титул!AU19=""),IF(COUNTBLANK(титул!$B19:'титул'!AU19)&lt;&gt;OFFSET(титул!AV$19,-1,-1),1,0),0)</f>
        <v>0</v>
      </c>
      <c r="CP5" s="71">
        <f ca="1">IF(AND(титул!AW19&lt;&gt;"",титул!AV19=""),IF(COUNTBLANK(титул!$B19:'титул'!AV19)&lt;&gt;OFFSET(титул!AW$19,-1,-1),1,0),0)</f>
        <v>0</v>
      </c>
      <c r="CQ5" s="72">
        <f ca="1">IF(AND(титул!AX19&lt;&gt;"",титул!AW19=""),IF(COUNTBLANK(титул!$B19:'титул'!AW19)&lt;&gt;OFFSET(титул!AX$19,-1,-1),1,0),0)</f>
        <v>0</v>
      </c>
      <c r="CR5" s="70">
        <f ca="1">IF(AND(титул!AY19&lt;&gt;"",титул!AX19=""),IF(COUNTBLANK(титул!$B19:'титул'!AX19)&lt;&gt;OFFSET(титул!AY$19,-1,-1),1,0),0)</f>
        <v>0</v>
      </c>
      <c r="CS5" s="70">
        <f ca="1">IF(AND(титул!AZ19&lt;&gt;"",титул!AY19=""),IF(COUNTBLANK(титул!$B19:'титул'!AY19)&lt;&gt;OFFSET(титул!AZ$19,-1,-1),1,0),0)</f>
        <v>0</v>
      </c>
      <c r="CT5" s="71">
        <f ca="1">IF(OR(AND(титул!BA19&lt;&gt;"",титул!AZ19=""),AND(титул!BA19="",титул!B20&lt;&gt;"")),IF(COUNTBLANK(титул!$B19:'титул'!AZ19)&lt;&gt;OFFSET(титул!BA$19,-1,-1),1,0),0)</f>
        <v>0</v>
      </c>
      <c r="CU5" s="393">
        <f ca="1">SUM(AU5:CT5)</f>
        <v>0</v>
      </c>
      <c r="CW5" s="54" t="str">
        <f t="shared" si="0"/>
        <v>Завідувач кафедри ЧНУ ім. Петра Могили</v>
      </c>
      <c r="CX5" s="54" t="s">
        <v>169</v>
      </c>
    </row>
    <row r="6" spans="1:102" ht="13.5" thickBot="1" x14ac:dyDescent="0.25">
      <c r="B6" s="59" t="s">
        <v>187</v>
      </c>
      <c r="C6" s="60">
        <v>5</v>
      </c>
      <c r="E6" s="145"/>
      <c r="F6" s="145"/>
      <c r="J6" s="1123" t="s">
        <v>96</v>
      </c>
      <c r="K6" s="1125"/>
      <c r="P6" s="417" t="s">
        <v>139</v>
      </c>
      <c r="W6" s="74"/>
      <c r="X6" s="74"/>
      <c r="AJ6" s="240" t="s">
        <v>329</v>
      </c>
      <c r="AK6" s="241" t="s">
        <v>317</v>
      </c>
      <c r="AM6" s="244" t="s">
        <v>273</v>
      </c>
      <c r="AT6" s="423">
        <v>2</v>
      </c>
      <c r="AU6" s="69">
        <f>IF(AND(титул!B20="",титул!C20&lt;&gt;"",COUNTA(титул!$B19:$BA19)&lt;&gt;0),1,0)</f>
        <v>0</v>
      </c>
      <c r="AV6" s="70">
        <f ca="1">IF(AND(титул!C20&lt;&gt;"",титул!B20=""),IF(COUNTBLANK(титул!$B20:'титул'!B20)&lt;&gt;OFFSET(титул!C$19,-1,-1),1,0),--AND(титул!C20="",титул!D20&lt;&gt;"",COUNTA(титул!$B$19:$BA19)&lt;&gt;0))</f>
        <v>0</v>
      </c>
      <c r="AW6" s="70">
        <f ca="1">IF(AND(титул!D20&lt;&gt;"",титул!C20=""),IF(COUNTBLANK(титул!$B20:'титул'!C20)&lt;&gt;OFFSET(титул!D$19,-1,-1),1,0),--AND(титул!D20="",титул!E20&lt;&gt;"",COUNTA(титул!$B$19:$BA19)&lt;&gt;0))</f>
        <v>0</v>
      </c>
      <c r="AX6" s="71">
        <f ca="1">IF(AND(титул!E20&lt;&gt;"",титул!D20=""),IF(COUNTBLANK(титул!$B20:'титул'!D20)&lt;&gt;OFFSET(титул!E$19,-1,-1),1,0),--AND(титул!E20="",титул!F20&lt;&gt;"",COUNTA(титул!$B$19:$BA19)&lt;&gt;0))</f>
        <v>0</v>
      </c>
      <c r="AY6" s="72">
        <f ca="1">IF(AND(титул!F20&lt;&gt;"",титул!E20=""),IF(COUNTBLANK(титул!$B20:'титул'!E20)&lt;&gt;OFFSET(титул!F$19,-1,-1),1,0),--AND(титул!F20="",титул!G20&lt;&gt;"",COUNTA(титул!$B$19:$BA19)&lt;&gt;0))</f>
        <v>0</v>
      </c>
      <c r="AZ6" s="70">
        <f ca="1">IF(AND(титул!G20&lt;&gt;"",титул!F20=""),IF(COUNTBLANK(титул!$B20:'титул'!F20)&lt;&gt;OFFSET(титул!G$19,-1,-1),1,0),--AND(титул!G20="",титул!H20&lt;&gt;"",COUNTA(титул!$B$19:$BA19)&lt;&gt;0))</f>
        <v>0</v>
      </c>
      <c r="BA6" s="70">
        <f ca="1">IF(AND(титул!H20&lt;&gt;"",титул!G20=""),IF(COUNTBLANK(титул!$B20:'титул'!G20)&lt;&gt;OFFSET(титул!H$19,-1,-1),1,0),--AND(титул!H20="",титул!I20&lt;&gt;"",COUNTA(титул!$B$19:$BA19)&lt;&gt;0))</f>
        <v>0</v>
      </c>
      <c r="BB6" s="73">
        <f ca="1">IF(AND(титул!I20&lt;&gt;"",титул!H20=""),IF(COUNTBLANK(титул!$B20:'титул'!H20)&lt;&gt;OFFSET(титул!I$19,-1,-1),1,0),--AND(титул!I20="",титул!J20&lt;&gt;"",COUNTA(титул!$B$19:$BA19)&lt;&gt;0))</f>
        <v>0</v>
      </c>
      <c r="BC6" s="69">
        <f ca="1">IF(AND(титул!J20&lt;&gt;"",титул!I20=""),IF(COUNTBLANK(титул!$B20:'титул'!I20)&lt;&gt;OFFSET(титул!J$19,-1,-1),1,0),--AND(титул!J20="",титул!K20&lt;&gt;"",COUNTA(титул!$B$19:$BA19)&lt;&gt;0))</f>
        <v>0</v>
      </c>
      <c r="BD6" s="70">
        <f ca="1">IF(AND(титул!K20&lt;&gt;"",титул!J20=""),IF(COUNTBLANK(титул!$B20:'титул'!J20)&lt;&gt;OFFSET(титул!K$19,-1,-1),1,0),--AND(титул!K20="",титул!L20&lt;&gt;"",COUNTA(титул!$B$19:$BA19)&lt;&gt;0))</f>
        <v>0</v>
      </c>
      <c r="BE6" s="70">
        <f ca="1">IF(AND(титул!L20&lt;&gt;"",титул!K20=""),IF(COUNTBLANK(титул!$B20:'титул'!K20)&lt;&gt;OFFSET(титул!L$19,-1,-1),1,0),--AND(титул!L20="",титул!M20&lt;&gt;"",COUNTA(титул!$B$19:$BA19)&lt;&gt;0))</f>
        <v>0</v>
      </c>
      <c r="BF6" s="70">
        <f ca="1">IF(AND(титул!M20&lt;&gt;"",титул!L20=""),IF(COUNTBLANK(титул!$B20:'титул'!L20)&lt;&gt;OFFSET(титул!M$19,-1,-1),1,0),--AND(титул!M20="",титул!N20&lt;&gt;"",COUNTA(титул!$B$19:$BA19)&lt;&gt;0))</f>
        <v>0</v>
      </c>
      <c r="BG6" s="71">
        <f ca="1">IF(AND(титул!N20&lt;&gt;"",титул!M20=""),IF(COUNTBLANK(титул!$B20:'титул'!M20)&lt;&gt;OFFSET(титул!N$19,-1,-1),1,0),--AND(титул!N20="",титул!O20&lt;&gt;"",COUNTA(титул!$B$19:$BA19)&lt;&gt;0))</f>
        <v>0</v>
      </c>
      <c r="BH6" s="72">
        <f ca="1">IF(AND(титул!O20&lt;&gt;"",титул!N20=""),IF(COUNTBLANK(титул!$B20:'титул'!N20)&lt;&gt;OFFSET(титул!O$19,-1,-1),1,0),--AND(титул!O20="",титул!P20&lt;&gt;"",COUNTA(титул!$B$19:$BA19)&lt;&gt;0))</f>
        <v>0</v>
      </c>
      <c r="BI6" s="70">
        <f ca="1">IF(AND(титул!P20&lt;&gt;"",титул!O20=""),IF(COUNTBLANK(титул!$B20:'титул'!O20)&lt;&gt;OFFSET(титул!P$19,-1,-1),1,0),--AND(титул!P20="",титул!Q20&lt;&gt;"",COUNTA(титул!$B$19:$BA19)&lt;&gt;0))</f>
        <v>0</v>
      </c>
      <c r="BJ6" s="70">
        <f ca="1">IF(AND(титул!Q20&lt;&gt;"",титул!P20=""),IF(COUNTBLANK(титул!$B20:'титул'!P20)&lt;&gt;OFFSET(титул!Q$19,-1,-1),1,0),--AND(титул!Q20="",титул!R20&lt;&gt;"",COUNTA(титул!$B$19:$BA19)&lt;&gt;0))</f>
        <v>0</v>
      </c>
      <c r="BK6" s="73">
        <f ca="1">IF(AND(титул!R20&lt;&gt;"",титул!Q20=""),IF(COUNTBLANK(титул!$B20:'титул'!Q20)&lt;&gt;OFFSET(титул!R$19,-1,-1),1,0),--AND(титул!R20="",титул!S20&lt;&gt;"",COUNTA(титул!$B$19:$BA19)&lt;&gt;0))</f>
        <v>0</v>
      </c>
      <c r="BL6" s="69">
        <f ca="1">IF(AND(титул!S20&lt;&gt;"",титул!R20=""),IF(COUNTBLANK(титул!$B20:'титул'!R20)&lt;&gt;OFFSET(титул!S$19,-1,-1),1,0),--AND(титул!S20="",титул!T20&lt;&gt;"",COUNTA(титул!$B$19:$BA19)&lt;&gt;0))</f>
        <v>0</v>
      </c>
      <c r="BM6" s="70">
        <f ca="1">IF(AND(титул!T20&lt;&gt;"",титул!S20=""),IF(COUNTBLANK(титул!$B20:'титул'!S20)&lt;&gt;OFFSET(титул!T$19,-1,-1),1,0),--AND(титул!T20="",титул!U20&lt;&gt;"",COUNTA(титул!$B$19:$BA19)&lt;&gt;0))</f>
        <v>0</v>
      </c>
      <c r="BN6" s="70">
        <f ca="1">IF(AND(титул!U20&lt;&gt;"",титул!T20=""),IF(COUNTBLANK(титул!$B20:'титул'!T20)&lt;&gt;OFFSET(титул!U$19,-1,-1),1,0),--AND(титул!U20="",титул!V20&lt;&gt;"",COUNTA(титул!$B$19:$BA19)&lt;&gt;0))</f>
        <v>0</v>
      </c>
      <c r="BO6" s="70">
        <f ca="1">IF(AND(титул!V20&lt;&gt;"",титул!U20=""),IF(COUNTBLANK(титул!$B20:'титул'!U20)&lt;&gt;OFFSET(титул!V$19,-1,-1),1,0),--AND(титул!V20="",титул!W20&lt;&gt;"",COUNTA(титул!$B$19:$BA19)&lt;&gt;0))</f>
        <v>0</v>
      </c>
      <c r="BP6" s="71">
        <f ca="1">IF(AND(титул!W20&lt;&gt;"",титул!V20=""),IF(COUNTBLANK(титул!$B20:'титул'!V20)&lt;&gt;OFFSET(титул!W$19,-1,-1),1,0),--AND(титул!W20="",титул!X20&lt;&gt;"",COUNTA(титул!$B$19:$BA19)&lt;&gt;0))</f>
        <v>0</v>
      </c>
      <c r="BQ6" s="72">
        <f ca="1">IF(AND(титул!X20&lt;&gt;"",титул!W20=""),IF(COUNTBLANK(титул!$B20:'титул'!W20)&lt;&gt;OFFSET(титул!X$19,-1,-1),1,0),--AND(титул!X20="",титул!Y20&lt;&gt;"",COUNTA(титул!$B$19:$BA19)&lt;&gt;0))</f>
        <v>0</v>
      </c>
      <c r="BR6" s="70">
        <f ca="1">IF(AND(титул!Y20&lt;&gt;"",титул!X20=""),IF(COUNTBLANK(титул!$B20:'титул'!X20)&lt;&gt;OFFSET(титул!Y$19,-1,-1),1,0),--AND(титул!Y20="",титул!Z20&lt;&gt;"",COUNTA(титул!$B$19:$BA19)&lt;&gt;0))</f>
        <v>0</v>
      </c>
      <c r="BS6" s="70">
        <f ca="1">IF(AND(титул!Z20&lt;&gt;"",титул!Y20=""),IF(COUNTBLANK(титул!$B20:'титул'!Y20)&lt;&gt;OFFSET(титул!Z$19,-1,-1),1,0),--AND(титул!Z20="",титул!AA20&lt;&gt;"",COUNTA(титул!$B$19:$BA19)&lt;&gt;0))</f>
        <v>0</v>
      </c>
      <c r="BT6" s="73">
        <f ca="1">IF(AND(титул!AA20&lt;&gt;"",титул!Z20=""),IF(COUNTBLANK(титул!$B20:'титул'!Z20)&lt;&gt;OFFSET(титул!AA$19,-1,-1),1,0),--AND(титул!AA20="",титул!AB20&lt;&gt;"",COUNTA(титул!$B$19:$BA19)&lt;&gt;0))</f>
        <v>0</v>
      </c>
      <c r="BU6" s="69">
        <f ca="1">IF(AND(титул!AB20&lt;&gt;"",титул!AA20=""),IF(COUNTBLANK(титул!$B20:'титул'!AA20)&lt;&gt;OFFSET(титул!AB$19,-1,-1),1,0),--AND(титул!AB20="",титул!AC20&lt;&gt;"",COUNTA(титул!$B$19:$BA19)&lt;&gt;0))</f>
        <v>0</v>
      </c>
      <c r="BV6" s="70">
        <f ca="1">IF(AND(титул!AC20&lt;&gt;"",титул!AB20=""),IF(COUNTBLANK(титул!$B20:'титул'!AB20)&lt;&gt;OFFSET(титул!AC$19,-1,-1),1,0),--AND(титул!AC20="",титул!AD20&lt;&gt;"",COUNTA(титул!$B$19:$BA19)&lt;&gt;0))</f>
        <v>0</v>
      </c>
      <c r="BW6" s="70">
        <f ca="1">IF(AND(титул!AD20&lt;&gt;"",титул!AC20=""),IF(COUNTBLANK(титул!$B20:'титул'!AC20)&lt;&gt;OFFSET(титул!AD$19,-1,-1),1,0),--AND(титул!AD20="",титул!AE20&lt;&gt;"",COUNTA(титул!$B$19:$BA19)&lt;&gt;0))</f>
        <v>0</v>
      </c>
      <c r="BX6" s="71">
        <f ca="1">IF(AND(титул!AE20&lt;&gt;"",титул!AD20=""),IF(COUNTBLANK(титул!$B20:'титул'!AD20)&lt;&gt;OFFSET(титул!AE$19,-1,-1),1,0),--AND(титул!AE20="",титул!AF20&lt;&gt;"",COUNTA(титул!$B$19:$BA19)&lt;&gt;0))</f>
        <v>0</v>
      </c>
      <c r="BY6" s="72">
        <f ca="1">IF(AND(титул!AF20&lt;&gt;"",титул!AE20=""),IF(COUNTBLANK(титул!$B20:'титул'!AE20)&lt;&gt;OFFSET(титул!AF$19,-1,-1),1,0),--AND(титул!AF20="",титул!AG20&lt;&gt;"",COUNTA(титул!$B$19:$BA19)&lt;&gt;0))</f>
        <v>0</v>
      </c>
      <c r="BZ6" s="70">
        <f ca="1">IF(AND(титул!AG20&lt;&gt;"",титул!AF20=""),IF(COUNTBLANK(титул!$B20:'титул'!AF20)&lt;&gt;OFFSET(титул!AG$19,-1,-1),1,0),--AND(титул!AG20="",титул!AH20&lt;&gt;"",COUNTA(титул!$B$19:$BA19)&lt;&gt;0))</f>
        <v>0</v>
      </c>
      <c r="CA6" s="70">
        <f ca="1">IF(AND(титул!AH20&lt;&gt;"",титул!AG20=""),IF(COUNTBLANK(титул!$B20:'титул'!AG20)&lt;&gt;OFFSET(титул!AH$19,-1,-1),1,0),--AND(титул!AH20="",титул!AI20&lt;&gt;"",COUNTA(титул!$B$19:$BA19)&lt;&gt;0))</f>
        <v>0</v>
      </c>
      <c r="CB6" s="73">
        <f ca="1">IF(AND(титул!AI20&lt;&gt;"",титул!AH20=""),IF(COUNTBLANK(титул!$B20:'титул'!AH20)&lt;&gt;OFFSET(титул!AI$19,-1,-1),1,0),--AND(титул!AI20="",титул!AJ20&lt;&gt;"",COUNTA(титул!$B$19:$BA19)&lt;&gt;0))</f>
        <v>0</v>
      </c>
      <c r="CC6" s="69">
        <f ca="1">IF(AND(титул!AJ20&lt;&gt;"",титул!AI20=""),IF(COUNTBLANK(титул!$B20:'титул'!AI20)&lt;&gt;OFFSET(титул!AJ$19,-1,-1),1,0),--AND(титул!AJ20="",титул!AK20&lt;&gt;"",COUNTA(титул!$B$19:$BA19)&lt;&gt;0))</f>
        <v>0</v>
      </c>
      <c r="CD6" s="70">
        <f ca="1">IF(AND(титул!AK20&lt;&gt;"",титул!AJ20=""),IF(COUNTBLANK(титул!$B20:'титул'!AJ20)&lt;&gt;OFFSET(титул!AK$19,-1,-1),1,0),--AND(титул!AK20="",титул!AL20&lt;&gt;"",COUNTA(титул!$B$19:$BA19)&lt;&gt;0))</f>
        <v>0</v>
      </c>
      <c r="CE6" s="70">
        <f ca="1">IF(AND(титул!AL20&lt;&gt;"",титул!AK20=""),IF(COUNTBLANK(титул!$B20:'титул'!AK20)&lt;&gt;OFFSET(титул!AL$19,-1,-1),1,0),--AND(титул!AL20="",титул!AM20&lt;&gt;"",COUNTA(титул!$B$19:$BA19)&lt;&gt;0))</f>
        <v>0</v>
      </c>
      <c r="CF6" s="70">
        <f ca="1">IF(AND(титул!AM20&lt;&gt;"",титул!AL20=""),IF(COUNTBLANK(титул!$B20:'титул'!AL20)&lt;&gt;OFFSET(титул!AM$19,-1,-1),1,0),--AND(титул!AM20="",титул!AN20&lt;&gt;"",COUNTA(титул!$B$19:$BA19)&lt;&gt;0))</f>
        <v>0</v>
      </c>
      <c r="CG6" s="71">
        <f ca="1">IF(AND(титул!AN20&lt;&gt;"",титул!AM20=""),IF(COUNTBLANK(титул!$B20:'титул'!AM20)&lt;&gt;OFFSET(титул!AN$19,-1,-1),1,0),--AND(титул!AN20="",титул!AO20&lt;&gt;"",COUNTA(титул!$B$19:$BA19)&lt;&gt;0))</f>
        <v>0</v>
      </c>
      <c r="CH6" s="72">
        <f ca="1">IF(AND(титул!AO20&lt;&gt;"",титул!AN20=""),IF(COUNTBLANK(титул!$B20:'титул'!AN20)&lt;&gt;OFFSET(титул!AO$19,-1,-1),1,0),--AND(титул!AO20="",титул!AP20&lt;&gt;"",COUNTA(титул!$B$19:$BA19)&lt;&gt;0))</f>
        <v>0</v>
      </c>
      <c r="CI6" s="70">
        <f ca="1">IF(AND(титул!AP20&lt;&gt;"",титул!AO20=""),IF(COUNTBLANK(титул!$B20:'титул'!AO20)&lt;&gt;OFFSET(титул!AP$19,-1,-1),1,0),--AND(титул!AP20="",титул!AQ20&lt;&gt;"",COUNTA(титул!$B$19:$BA19)&lt;&gt;0))</f>
        <v>0</v>
      </c>
      <c r="CJ6" s="70">
        <f ca="1">IF(AND(титул!AQ20&lt;&gt;"",титул!AP20=""),IF(COUNTBLANK(титул!$B20:'титул'!AP20)&lt;&gt;OFFSET(титул!AQ$19,-1,-1),1,0),--AND(титул!AQ20="",титул!AR20&lt;&gt;"",COUNTA(титул!$B$19:$BA19)&lt;&gt;0))</f>
        <v>0</v>
      </c>
      <c r="CK6" s="73">
        <f ca="1">IF(AND(титул!AR20&lt;&gt;"",титул!AQ20=""),IF(COUNTBLANK(титул!$B20:'титул'!AQ20)&lt;&gt;OFFSET(титул!AR$19,-1,-1),1,0),--AND(титул!AR20="",титул!AS20&lt;&gt;"",COUNTA(титул!$B$19:$BA19)&lt;&gt;0))</f>
        <v>0</v>
      </c>
      <c r="CL6" s="69">
        <f ca="1">IF(AND(титул!AS20&lt;&gt;"",титул!AR20=""),IF(COUNTBLANK(титул!$B20:'титул'!AR20)&lt;&gt;OFFSET(титул!AS$19,-1,-1),1,0),--AND(титул!AS20="",титул!AT20&lt;&gt;"",COUNTA(титул!$B$19:$BA19)&lt;&gt;0))</f>
        <v>0</v>
      </c>
      <c r="CM6" s="70">
        <f ca="1">IF(AND(титул!AT20&lt;&gt;"",титул!AS20=""),IF(COUNTBLANK(титул!$B20:'титул'!AS20)&lt;&gt;OFFSET(титул!AT$19,-1,-1),1,0),--AND(титул!AT20="",титул!AU20&lt;&gt;"",COUNTA(титул!$B$19:$BA19)&lt;&gt;0))</f>
        <v>0</v>
      </c>
      <c r="CN6" s="70">
        <f ca="1">IF(AND(титул!AU20&lt;&gt;"",титул!AT20=""),IF(COUNTBLANK(титул!$B20:'титул'!AT20)&lt;&gt;OFFSET(титул!AU$19,-1,-1),1,0),--AND(титул!AU20="",титул!AV20&lt;&gt;"",COUNTA(титул!$B$19:$BA19)&lt;&gt;0))</f>
        <v>0</v>
      </c>
      <c r="CO6" s="70">
        <f ca="1">IF(AND(титул!AV20&lt;&gt;"",титул!AU20=""),IF(COUNTBLANK(титул!$B20:'титул'!AU20)&lt;&gt;OFFSET(титул!AV$19,-1,-1),1,0),--AND(титул!AV20="",титул!AW20&lt;&gt;"",COUNTA(титул!$B$19:$BA19)&lt;&gt;0))</f>
        <v>0</v>
      </c>
      <c r="CP6" s="71">
        <f ca="1">IF(AND(титул!AW20&lt;&gt;"",титул!AV20=""),IF(COUNTBLANK(титул!$B20:'титул'!AV20)&lt;&gt;OFFSET(титул!AW$19,-1,-1),1,0),--AND(титул!AW20="",титул!AX20&lt;&gt;"",COUNTA(титул!$B$19:$BA19)&lt;&gt;0))</f>
        <v>0</v>
      </c>
      <c r="CQ6" s="72">
        <f ca="1">IF(AND(титул!AX20&lt;&gt;"",титул!AW20=""),IF(COUNTBLANK(титул!$B20:'титул'!AW20)&lt;&gt;OFFSET(титул!AX$19,-1,-1),1,0),--AND(титул!AX20="",титул!AY20&lt;&gt;"",COUNTA(титул!$B$19:$BA19)&lt;&gt;0))</f>
        <v>0</v>
      </c>
      <c r="CR6" s="70">
        <f ca="1">IF(AND(титул!AY20&lt;&gt;"",титул!AX20=""),IF(COUNTBLANK(титул!$B20:'титул'!AX20)&lt;&gt;OFFSET(титул!AY$19,-1,-1),1,0),--AND(титул!AY20="",титул!AZ20&lt;&gt;"",COUNTA(титул!$B$19:$BA19)&lt;&gt;0))</f>
        <v>0</v>
      </c>
      <c r="CS6" s="70">
        <f ca="1">IF(AND(титул!AZ20&lt;&gt;"",титул!AY20=""),IF(COUNTBLANK(титул!$B20:'титул'!AY20)&lt;&gt;OFFSET(титул!AZ$19,-1,-1),1,0),--AND(титул!AZ20="",титул!BA20&lt;&gt;"",COUNTA(титул!$B$19:$BA19)&lt;&gt;0))</f>
        <v>0</v>
      </c>
      <c r="CT6" s="71">
        <f ca="1">IF(OR(AND(титул!BA20&lt;&gt;"",титул!AZ20=""),AND(титул!BA20="",титул!B21&lt;&gt;"")),IF(COUNTBLANK(титул!$B20:'титул'!AZ20)&lt;&gt;OFFSET(титул!BA$19,-1,-1),1,0),0)</f>
        <v>0</v>
      </c>
      <c r="CU6" s="393">
        <f t="shared" ref="CU6:CU11" ca="1" si="1">SUM(AU6:CT6)</f>
        <v>0</v>
      </c>
      <c r="CW6" s="54" t="str">
        <f t="shared" si="0"/>
        <v>Завідувач кафедри інтелектуальних інформаційних систем ЧНУ ім. Петра Могили</v>
      </c>
      <c r="CX6" s="54" t="s">
        <v>176</v>
      </c>
    </row>
    <row r="7" spans="1:102" ht="13.5" thickBot="1" x14ac:dyDescent="0.25">
      <c r="B7" s="59" t="s">
        <v>188</v>
      </c>
      <c r="C7" s="60">
        <v>6</v>
      </c>
      <c r="J7" s="432" t="s">
        <v>166</v>
      </c>
      <c r="K7" s="438" t="s">
        <v>167</v>
      </c>
      <c r="P7" s="417" t="s">
        <v>189</v>
      </c>
      <c r="W7" s="74"/>
      <c r="X7" s="74"/>
      <c r="AJ7" s="240" t="s">
        <v>330</v>
      </c>
      <c r="AK7" s="241" t="s">
        <v>317</v>
      </c>
      <c r="AM7" s="244" t="s">
        <v>274</v>
      </c>
      <c r="AT7" s="423">
        <v>3</v>
      </c>
      <c r="AU7" s="69">
        <f>IF(AND(титул!B21="",титул!C21&lt;&gt;"",COUNTA(титул!$B20:$BA20)&lt;&gt;0),1,0)</f>
        <v>0</v>
      </c>
      <c r="AV7" s="70">
        <f ca="1">IF(AND(титул!C21&lt;&gt;"",титул!B21=""),IF(COUNTBLANK(титул!$B21:'титул'!B21)&lt;&gt;OFFSET(титул!C$19,-1,-1),1,0),--AND(титул!C21="",титул!D21&lt;&gt;"",COUNTA(титул!$B$19:$BA20)&lt;&gt;0))</f>
        <v>0</v>
      </c>
      <c r="AW7" s="70">
        <f ca="1">IF(AND(титул!D21&lt;&gt;"",титул!C21=""),IF(COUNTBLANK(титул!$B21:'титул'!C21)&lt;&gt;OFFSET(титул!D$19,-1,-1),1,0),--AND(титул!D21="",титул!E21&lt;&gt;"",COUNTA(титул!$B$19:$BA20)&lt;&gt;0))</f>
        <v>0</v>
      </c>
      <c r="AX7" s="71">
        <f ca="1">IF(AND(титул!E21&lt;&gt;"",титул!D21=""),IF(COUNTBLANK(титул!$B21:'титул'!D21)&lt;&gt;OFFSET(титул!E$19,-1,-1),1,0),--AND(титул!E21="",титул!F21&lt;&gt;"",COUNTA(титул!$B$19:$BA20)&lt;&gt;0))</f>
        <v>0</v>
      </c>
      <c r="AY7" s="72">
        <f ca="1">IF(AND(титул!F21&lt;&gt;"",титул!E21=""),IF(COUNTBLANK(титул!$B21:'титул'!E21)&lt;&gt;OFFSET(титул!F$19,-1,-1),1,0),--AND(титул!F21="",титул!G21&lt;&gt;"",COUNTA(титул!$B$19:$BA20)&lt;&gt;0))</f>
        <v>0</v>
      </c>
      <c r="AZ7" s="70">
        <f ca="1">IF(AND(титул!G21&lt;&gt;"",титул!F21=""),IF(COUNTBLANK(титул!$B21:'титул'!F21)&lt;&gt;OFFSET(титул!G$19,-1,-1),1,0),--AND(титул!G21="",титул!H21&lt;&gt;"",COUNTA(титул!$B$19:$BA20)&lt;&gt;0))</f>
        <v>0</v>
      </c>
      <c r="BA7" s="70">
        <f ca="1">IF(AND(титул!H21&lt;&gt;"",титул!G21=""),IF(COUNTBLANK(титул!$B21:'титул'!G21)&lt;&gt;OFFSET(титул!H$19,-1,-1),1,0),--AND(титул!H21="",титул!I21&lt;&gt;"",COUNTA(титул!$B$19:$BA20)&lt;&gt;0))</f>
        <v>0</v>
      </c>
      <c r="BB7" s="73">
        <f ca="1">IF(AND(титул!I21&lt;&gt;"",титул!H21=""),IF(COUNTBLANK(титул!$B21:'титул'!H21)&lt;&gt;OFFSET(титул!I$19,-1,-1),1,0),--AND(титул!I21="",титул!J21&lt;&gt;"",COUNTA(титул!$B$19:$BA20)&lt;&gt;0))</f>
        <v>0</v>
      </c>
      <c r="BC7" s="69">
        <f ca="1">IF(AND(титул!J21&lt;&gt;"",титул!I21=""),IF(COUNTBLANK(титул!$B21:'титул'!I21)&lt;&gt;OFFSET(титул!J$19,-1,-1),1,0),--AND(титул!J21="",титул!K21&lt;&gt;"",COUNTA(титул!$B$19:$BA20)&lt;&gt;0))</f>
        <v>0</v>
      </c>
      <c r="BD7" s="70">
        <f ca="1">IF(AND(титул!K21&lt;&gt;"",титул!J21=""),IF(COUNTBLANK(титул!$B21:'титул'!J21)&lt;&gt;OFFSET(титул!K$19,-1,-1),1,0),--AND(титул!K21="",титул!L21&lt;&gt;"",COUNTA(титул!$B$19:$BA20)&lt;&gt;0))</f>
        <v>0</v>
      </c>
      <c r="BE7" s="70">
        <f ca="1">IF(AND(титул!L21&lt;&gt;"",титул!K21=""),IF(COUNTBLANK(титул!$B21:'титул'!K21)&lt;&gt;OFFSET(титул!L$19,-1,-1),1,0),--AND(титул!L21="",титул!M21&lt;&gt;"",COUNTA(титул!$B$19:$BA20)&lt;&gt;0))</f>
        <v>0</v>
      </c>
      <c r="BF7" s="70">
        <f ca="1">IF(AND(титул!M21&lt;&gt;"",титул!L21=""),IF(COUNTBLANK(титул!$B21:'титул'!L21)&lt;&gt;OFFSET(титул!M$19,-1,-1),1,0),--AND(титул!M21="",титул!N21&lt;&gt;"",COUNTA(титул!$B$19:$BA20)&lt;&gt;0))</f>
        <v>0</v>
      </c>
      <c r="BG7" s="71">
        <f ca="1">IF(AND(титул!N21&lt;&gt;"",титул!M21=""),IF(COUNTBLANK(титул!$B21:'титул'!M21)&lt;&gt;OFFSET(титул!N$19,-1,-1),1,0),--AND(титул!N21="",титул!O21&lt;&gt;"",COUNTA(титул!$B$19:$BA20)&lt;&gt;0))</f>
        <v>0</v>
      </c>
      <c r="BH7" s="72">
        <f ca="1">IF(AND(титул!O21&lt;&gt;"",титул!N21=""),IF(COUNTBLANK(титул!$B21:'титул'!N21)&lt;&gt;OFFSET(титул!O$19,-1,-1),1,0),--AND(титул!O21="",титул!P21&lt;&gt;"",COUNTA(титул!$B$19:$BA20)&lt;&gt;0))</f>
        <v>0</v>
      </c>
      <c r="BI7" s="70">
        <f ca="1">IF(AND(титул!P21&lt;&gt;"",титул!O21=""),IF(COUNTBLANK(титул!$B21:'титул'!O21)&lt;&gt;OFFSET(титул!P$19,-1,-1),1,0),--AND(титул!P21="",титул!Q21&lt;&gt;"",COUNTA(титул!$B$19:$BA20)&lt;&gt;0))</f>
        <v>0</v>
      </c>
      <c r="BJ7" s="70">
        <f ca="1">IF(AND(титул!Q21&lt;&gt;"",титул!P21=""),IF(COUNTBLANK(титул!$B21:'титул'!P21)&lt;&gt;OFFSET(титул!Q$19,-1,-1),1,0),--AND(титул!Q21="",титул!R21&lt;&gt;"",COUNTA(титул!$B$19:$BA20)&lt;&gt;0))</f>
        <v>0</v>
      </c>
      <c r="BK7" s="73">
        <f ca="1">IF(AND(титул!R21&lt;&gt;"",титул!Q21=""),IF(COUNTBLANK(титул!$B21:'титул'!Q21)&lt;&gt;OFFSET(титул!R$19,-1,-1),1,0),--AND(титул!R21="",титул!S21&lt;&gt;"",COUNTA(титул!$B$19:$BA20)&lt;&gt;0))</f>
        <v>0</v>
      </c>
      <c r="BL7" s="69">
        <f ca="1">IF(AND(титул!S21&lt;&gt;"",титул!R21=""),IF(COUNTBLANK(титул!$B21:'титул'!R21)&lt;&gt;OFFSET(титул!S$19,-1,-1),1,0),--AND(титул!S21="",титул!T21&lt;&gt;"",COUNTA(титул!$B$19:$BA20)&lt;&gt;0))</f>
        <v>0</v>
      </c>
      <c r="BM7" s="70">
        <f ca="1">IF(AND(титул!T21&lt;&gt;"",титул!S21=""),IF(COUNTBLANK(титул!$B21:'титул'!S21)&lt;&gt;OFFSET(титул!T$19,-1,-1),1,0),--AND(титул!T21="",титул!U21&lt;&gt;"",COUNTA(титул!$B$19:$BA20)&lt;&gt;0))</f>
        <v>0</v>
      </c>
      <c r="BN7" s="70">
        <f ca="1">IF(AND(титул!U21&lt;&gt;"",титул!T21=""),IF(COUNTBLANK(титул!$B21:'титул'!T21)&lt;&gt;OFFSET(титул!U$19,-1,-1),1,0),--AND(титул!U21="",титул!V21&lt;&gt;"",COUNTA(титул!$B$19:$BA20)&lt;&gt;0))</f>
        <v>0</v>
      </c>
      <c r="BO7" s="70">
        <f ca="1">IF(AND(титул!V21&lt;&gt;"",титул!U21=""),IF(COUNTBLANK(титул!$B21:'титул'!U21)&lt;&gt;OFFSET(титул!V$19,-1,-1),1,0),--AND(титул!V21="",титул!W21&lt;&gt;"",COUNTA(титул!$B$19:$BA20)&lt;&gt;0))</f>
        <v>0</v>
      </c>
      <c r="BP7" s="71">
        <f ca="1">IF(AND(титул!W21&lt;&gt;"",титул!V21=""),IF(COUNTBLANK(титул!$B21:'титул'!V21)&lt;&gt;OFFSET(титул!W$19,-1,-1),1,0),--AND(титул!W21="",титул!X21&lt;&gt;"",COUNTA(титул!$B$19:$BA20)&lt;&gt;0))</f>
        <v>0</v>
      </c>
      <c r="BQ7" s="72">
        <f ca="1">IF(AND(титул!X21&lt;&gt;"",титул!W21=""),IF(COUNTBLANK(титул!$B21:'титул'!W21)&lt;&gt;OFFSET(титул!X$19,-1,-1),1,0),--AND(титул!X21="",титул!Y21&lt;&gt;"",COUNTA(титул!$B$19:$BA20)&lt;&gt;0))</f>
        <v>0</v>
      </c>
      <c r="BR7" s="70">
        <f ca="1">IF(AND(титул!Y21&lt;&gt;"",титул!X21=""),IF(COUNTBLANK(титул!$B21:'титул'!X21)&lt;&gt;OFFSET(титул!Y$19,-1,-1),1,0),--AND(титул!Y21="",титул!Z21&lt;&gt;"",COUNTA(титул!$B$19:$BA20)&lt;&gt;0))</f>
        <v>0</v>
      </c>
      <c r="BS7" s="70">
        <f ca="1">IF(AND(титул!Z21&lt;&gt;"",титул!Y21=""),IF(COUNTBLANK(титул!$B21:'титул'!Y21)&lt;&gt;OFFSET(титул!Z$19,-1,-1),1,0),--AND(титул!Z21="",титул!AA21&lt;&gt;"",COUNTA(титул!$B$19:$BA20)&lt;&gt;0))</f>
        <v>0</v>
      </c>
      <c r="BT7" s="73">
        <f ca="1">IF(AND(титул!AA21&lt;&gt;"",титул!Z21=""),IF(COUNTBLANK(титул!$B21:'титул'!Z21)&lt;&gt;OFFSET(титул!AA$19,-1,-1),1,0),--AND(титул!AA21="",титул!AB21&lt;&gt;"",COUNTA(титул!$B$19:$BA20)&lt;&gt;0))</f>
        <v>0</v>
      </c>
      <c r="BU7" s="69">
        <f ca="1">IF(AND(титул!AB21&lt;&gt;"",титул!AA21=""),IF(COUNTBLANK(титул!$B21:'титул'!AA21)&lt;&gt;OFFSET(титул!AB$19,-1,-1),1,0),--AND(титул!AB21="",титул!AC21&lt;&gt;"",COUNTA(титул!$B$19:$BA20)&lt;&gt;0))</f>
        <v>0</v>
      </c>
      <c r="BV7" s="70">
        <f ca="1">IF(AND(титул!AC21&lt;&gt;"",титул!AB21=""),IF(COUNTBLANK(титул!$B21:'титул'!AB21)&lt;&gt;OFFSET(титул!AC$19,-1,-1),1,0),--AND(титул!AC21="",титул!AD21&lt;&gt;"",COUNTA(титул!$B$19:$BA20)&lt;&gt;0))</f>
        <v>0</v>
      </c>
      <c r="BW7" s="70">
        <f ca="1">IF(AND(титул!AD21&lt;&gt;"",титул!AC21=""),IF(COUNTBLANK(титул!$B21:'титул'!AC21)&lt;&gt;OFFSET(титул!AD$19,-1,-1),1,0),--AND(титул!AD21="",титул!AE21&lt;&gt;"",COUNTA(титул!$B$19:$BA20)&lt;&gt;0))</f>
        <v>0</v>
      </c>
      <c r="BX7" s="71">
        <f ca="1">IF(AND(титул!AE21&lt;&gt;"",титул!AD21=""),IF(COUNTBLANK(титул!$B21:'титул'!AD21)&lt;&gt;OFFSET(титул!AE$19,-1,-1),1,0),--AND(титул!AE21="",титул!AF21&lt;&gt;"",COUNTA(титул!$B$19:$BA20)&lt;&gt;0))</f>
        <v>0</v>
      </c>
      <c r="BY7" s="72">
        <f ca="1">IF(AND(титул!AF21&lt;&gt;"",титул!AE21=""),IF(COUNTBLANK(титул!$B21:'титул'!AE21)&lt;&gt;OFFSET(титул!AF$19,-1,-1),1,0),--AND(титул!AF21="",титул!AG21&lt;&gt;"",COUNTA(титул!$B$19:$BA20)&lt;&gt;0))</f>
        <v>0</v>
      </c>
      <c r="BZ7" s="70">
        <f ca="1">IF(AND(титул!AG21&lt;&gt;"",титул!AF21=""),IF(COUNTBLANK(титул!$B21:'титул'!AF21)&lt;&gt;OFFSET(титул!AG$19,-1,-1),1,0),--AND(титул!AG21="",титул!AH21&lt;&gt;"",COUNTA(титул!$B$19:$BA20)&lt;&gt;0))</f>
        <v>0</v>
      </c>
      <c r="CA7" s="70">
        <f ca="1">IF(AND(титул!AH21&lt;&gt;"",титул!AG21=""),IF(COUNTBLANK(титул!$B21:'титул'!AG21)&lt;&gt;OFFSET(титул!AH$19,-1,-1),1,0),--AND(титул!AH21="",титул!AI21&lt;&gt;"",COUNTA(титул!$B$19:$BA20)&lt;&gt;0))</f>
        <v>0</v>
      </c>
      <c r="CB7" s="73">
        <f ca="1">IF(AND(титул!AI21&lt;&gt;"",титул!AH21=""),IF(COUNTBLANK(титул!$B21:'титул'!AH21)&lt;&gt;OFFSET(титул!AI$19,-1,-1),1,0),--AND(титул!AI21="",титул!AJ21&lt;&gt;"",COUNTA(титул!$B$19:$BA20)&lt;&gt;0))</f>
        <v>0</v>
      </c>
      <c r="CC7" s="69">
        <f ca="1">IF(AND(титул!AJ21&lt;&gt;"",титул!AI21=""),IF(COUNTBLANK(титул!$B21:'титул'!AI21)&lt;&gt;OFFSET(титул!AJ$19,-1,-1),1,0),--AND(титул!AJ21="",титул!AK21&lt;&gt;"",COUNTA(титул!$B$19:$BA20)&lt;&gt;0))</f>
        <v>0</v>
      </c>
      <c r="CD7" s="70">
        <f ca="1">IF(AND(титул!AK21&lt;&gt;"",титул!AJ21=""),IF(COUNTBLANK(титул!$B21:'титул'!AJ21)&lt;&gt;OFFSET(титул!AK$19,-1,-1),1,0),--AND(титул!AK21="",титул!AL21&lt;&gt;"",COUNTA(титул!$B$19:$BA20)&lt;&gt;0))</f>
        <v>0</v>
      </c>
      <c r="CE7" s="70">
        <f ca="1">IF(AND(титул!AL21&lt;&gt;"",титул!AK21=""),IF(COUNTBLANK(титул!$B21:'титул'!AK21)&lt;&gt;OFFSET(титул!AL$19,-1,-1),1,0),--AND(титул!AL21="",титул!AM21&lt;&gt;"",COUNTA(титул!$B$19:$BA20)&lt;&gt;0))</f>
        <v>0</v>
      </c>
      <c r="CF7" s="70">
        <f ca="1">IF(AND(титул!AM21&lt;&gt;"",титул!AL21=""),IF(COUNTBLANK(титул!$B21:'титул'!AL21)&lt;&gt;OFFSET(титул!AM$19,-1,-1),1,0),--AND(титул!AM21="",титул!AN21&lt;&gt;"",COUNTA(титул!$B$19:$BA20)&lt;&gt;0))</f>
        <v>0</v>
      </c>
      <c r="CG7" s="71">
        <f ca="1">IF(AND(титул!AN21&lt;&gt;"",титул!AM21=""),IF(COUNTBLANK(титул!$B21:'титул'!AM21)&lt;&gt;OFFSET(титул!AN$19,-1,-1),1,0),--AND(титул!AN21="",титул!AO21&lt;&gt;"",COUNTA(титул!$B$19:$BA20)&lt;&gt;0))</f>
        <v>0</v>
      </c>
      <c r="CH7" s="72">
        <f ca="1">IF(AND(титул!AO21&lt;&gt;"",титул!AN21=""),IF(COUNTBLANK(титул!$B21:'титул'!AN21)&lt;&gt;OFFSET(титул!AO$19,-1,-1),1,0),--AND(титул!AO21="",титул!AP21&lt;&gt;"",COUNTA(титул!$B$19:$BA20)&lt;&gt;0))</f>
        <v>0</v>
      </c>
      <c r="CI7" s="70">
        <f ca="1">IF(AND(титул!AP21&lt;&gt;"",титул!AO21=""),IF(COUNTBLANK(титул!$B21:'титул'!AO21)&lt;&gt;OFFSET(титул!AP$19,-1,-1),1,0),--AND(титул!AP21="",титул!AQ21&lt;&gt;"",COUNTA(титул!$B$19:$BA20)&lt;&gt;0))</f>
        <v>0</v>
      </c>
      <c r="CJ7" s="70">
        <f ca="1">IF(AND(титул!AQ21&lt;&gt;"",титул!AP21=""),IF(COUNTBLANK(титул!$B21:'титул'!AP21)&lt;&gt;OFFSET(титул!AQ$19,-1,-1),1,0),--AND(титул!AQ21="",титул!AR21&lt;&gt;"",COUNTA(титул!$B$19:$BA20)&lt;&gt;0))</f>
        <v>0</v>
      </c>
      <c r="CK7" s="73">
        <f ca="1">IF(AND(титул!AR21&lt;&gt;"",титул!AQ21=""),IF(COUNTBLANK(титул!$B21:'титул'!AQ21)&lt;&gt;OFFSET(титул!AR$19,-1,-1),1,0),--AND(титул!AR21="",титул!AS21&lt;&gt;"",COUNTA(титул!$B$19:$BA20)&lt;&gt;0))</f>
        <v>0</v>
      </c>
      <c r="CL7" s="69">
        <f ca="1">IF(AND(титул!AS21&lt;&gt;"",титул!AR21=""),IF(COUNTBLANK(титул!$B21:'титул'!AR21)&lt;&gt;OFFSET(титул!AS$19,-1,-1),1,0),--AND(титул!AS21="",титул!AT21&lt;&gt;"",COUNTA(титул!$B$19:$BA20)&lt;&gt;0))</f>
        <v>0</v>
      </c>
      <c r="CM7" s="70">
        <f ca="1">IF(AND(титул!AT21&lt;&gt;"",титул!AS21=""),IF(COUNTBLANK(титул!$B21:'титул'!AS21)&lt;&gt;OFFSET(титул!AT$19,-1,-1),1,0),--AND(титул!AT21="",титул!AU21&lt;&gt;"",COUNTA(титул!$B$19:$BA20)&lt;&gt;0))</f>
        <v>0</v>
      </c>
      <c r="CN7" s="70">
        <f ca="1">IF(AND(титул!AU21&lt;&gt;"",титул!AT21=""),IF(COUNTBLANK(титул!$B21:'титул'!AT21)&lt;&gt;OFFSET(титул!AU$19,-1,-1),1,0),--AND(титул!AU21="",титул!AV21&lt;&gt;"",COUNTA(титул!$B$19:$BA20)&lt;&gt;0))</f>
        <v>0</v>
      </c>
      <c r="CO7" s="70">
        <f ca="1">IF(AND(титул!AV21&lt;&gt;"",титул!AU21=""),IF(COUNTBLANK(титул!$B21:'титул'!AU21)&lt;&gt;OFFSET(титул!AV$19,-1,-1),1,0),--AND(титул!AV21="",титул!AW21&lt;&gt;"",COUNTA(титул!$B$19:$BA20)&lt;&gt;0))</f>
        <v>0</v>
      </c>
      <c r="CP7" s="71">
        <f ca="1">IF(AND(титул!AW21&lt;&gt;"",титул!AV21=""),IF(COUNTBLANK(титул!$B21:'титул'!AV21)&lt;&gt;OFFSET(титул!AW$19,-1,-1),1,0),--AND(титул!AW21="",титул!AX21&lt;&gt;"",COUNTA(титул!$B$19:$BA20)&lt;&gt;0))</f>
        <v>0</v>
      </c>
      <c r="CQ7" s="72">
        <f ca="1">IF(AND(титул!AX21&lt;&gt;"",титул!AW21=""),IF(COUNTBLANK(титул!$B21:'титул'!AW21)&lt;&gt;OFFSET(титул!AX$19,-1,-1),1,0),--AND(титул!AX21="",титул!AY21&lt;&gt;"",COUNTA(титул!$B$19:$BA20)&lt;&gt;0))</f>
        <v>0</v>
      </c>
      <c r="CR7" s="70">
        <f ca="1">IF(AND(титул!AY21&lt;&gt;"",титул!AX21=""),IF(COUNTBLANK(титул!$B21:'титул'!AX21)&lt;&gt;OFFSET(титул!AY$19,-1,-1),1,0),--AND(титул!AY21="",титул!AZ21&lt;&gt;"",COUNTA(титул!$B$19:$BA20)&lt;&gt;0))</f>
        <v>0</v>
      </c>
      <c r="CS7" s="70">
        <f ca="1">IF(AND(титул!AZ21&lt;&gt;"",титул!AY21=""),IF(COUNTBLANK(титул!$B21:'титул'!AY21)&lt;&gt;OFFSET(титул!AZ$19,-1,-1),1,0),--AND(титул!AZ21="",титул!BA21&lt;&gt;"",COUNTA(титул!$B$19:$BA20)&lt;&gt;0))</f>
        <v>0</v>
      </c>
      <c r="CT7" s="71">
        <f ca="1">IF(OR(AND(титул!BA21&lt;&gt;"",титул!AZ21=""),AND(титул!BA21="",титул!B22&lt;&gt;"")),IF(COUNTBLANK(титул!$B21:'титул'!AZ21)&lt;&gt;OFFSET(титул!BA$19,-1,-1),1,0),0)</f>
        <v>0</v>
      </c>
      <c r="CU7" s="393">
        <f t="shared" ca="1" si="1"/>
        <v>0</v>
      </c>
      <c r="CW7" s="54" t="str">
        <f t="shared" si="0"/>
        <v>Завідувач кафедри фінансів і кредиту ЧНУ ім. Петра Могили</v>
      </c>
      <c r="CX7" s="54" t="s">
        <v>190</v>
      </c>
    </row>
    <row r="8" spans="1:102" ht="13.5" thickBot="1" x14ac:dyDescent="0.25">
      <c r="B8" s="59" t="s">
        <v>396</v>
      </c>
      <c r="C8" s="60">
        <v>7</v>
      </c>
      <c r="J8" s="434">
        <v>0.33300000000000002</v>
      </c>
      <c r="K8" s="436">
        <v>0.5</v>
      </c>
      <c r="P8" s="417" t="s">
        <v>191</v>
      </c>
      <c r="W8" s="74"/>
      <c r="X8" s="74"/>
      <c r="AJ8" s="240" t="s">
        <v>331</v>
      </c>
      <c r="AK8" s="241" t="s">
        <v>317</v>
      </c>
      <c r="AM8" s="244" t="s">
        <v>275</v>
      </c>
      <c r="AT8" s="423">
        <v>4</v>
      </c>
      <c r="AU8" s="69">
        <f>IF(AND(титул!B22="",титул!C22&lt;&gt;"",COUNTA(титул!$B21:$BA21)&lt;&gt;0),1,0)</f>
        <v>0</v>
      </c>
      <c r="AV8" s="70">
        <f ca="1">IF(AND(титул!C22&lt;&gt;"",титул!B22=""),IF(COUNTBLANK(титул!$B22:'титул'!B22)&lt;&gt;OFFSET(титул!C$19,-1,-1),1,0),--AND(титул!C22="",титул!D22&lt;&gt;"",COUNTA(титул!$B$19:$BA21)&lt;&gt;0))</f>
        <v>0</v>
      </c>
      <c r="AW8" s="70">
        <f ca="1">IF(AND(титул!D22&lt;&gt;"",титул!C22=""),IF(COUNTBLANK(титул!$B22:'титул'!C22)&lt;&gt;OFFSET(титул!D$19,-1,-1),1,0),--AND(титул!D22="",титул!E22&lt;&gt;"",COUNTA(титул!$B$19:$BA21)&lt;&gt;0))</f>
        <v>0</v>
      </c>
      <c r="AX8" s="71">
        <f ca="1">IF(AND(титул!E22&lt;&gt;"",титул!D22=""),IF(COUNTBLANK(титул!$B22:'титул'!D22)&lt;&gt;OFFSET(титул!E$19,-1,-1),1,0),--AND(титул!E22="",титул!F22&lt;&gt;"",COUNTA(титул!$B$19:$BA21)&lt;&gt;0))</f>
        <v>0</v>
      </c>
      <c r="AY8" s="72">
        <f ca="1">IF(AND(титул!F22&lt;&gt;"",титул!E22=""),IF(COUNTBLANK(титул!$B22:'титул'!E22)&lt;&gt;OFFSET(титул!F$19,-1,-1),1,0),--AND(титул!F22="",титул!G22&lt;&gt;"",COUNTA(титул!$B$19:$BA21)&lt;&gt;0))</f>
        <v>0</v>
      </c>
      <c r="AZ8" s="70">
        <f ca="1">IF(AND(титул!G22&lt;&gt;"",титул!F22=""),IF(COUNTBLANK(титул!$B22:'титул'!F22)&lt;&gt;OFFSET(титул!G$19,-1,-1),1,0),--AND(титул!G22="",титул!H22&lt;&gt;"",COUNTA(титул!$B$19:$BA21)&lt;&gt;0))</f>
        <v>0</v>
      </c>
      <c r="BA8" s="70">
        <f ca="1">IF(AND(титул!H22&lt;&gt;"",титул!G22=""),IF(COUNTBLANK(титул!$B22:'титул'!G22)&lt;&gt;OFFSET(титул!H$19,-1,-1),1,0),--AND(титул!H22="",титул!I22&lt;&gt;"",COUNTA(титул!$B$19:$BA21)&lt;&gt;0))</f>
        <v>0</v>
      </c>
      <c r="BB8" s="73">
        <f ca="1">IF(AND(титул!I22&lt;&gt;"",титул!H22=""),IF(COUNTBLANK(титул!$B22:'титул'!H22)&lt;&gt;OFFSET(титул!I$19,-1,-1),1,0),--AND(титул!I22="",титул!J22&lt;&gt;"",COUNTA(титул!$B$19:$BA21)&lt;&gt;0))</f>
        <v>0</v>
      </c>
      <c r="BC8" s="69">
        <f ca="1">IF(AND(титул!J22&lt;&gt;"",титул!I22=""),IF(COUNTBLANK(титул!$B22:'титул'!I22)&lt;&gt;OFFSET(титул!J$19,-1,-1),1,0),--AND(титул!J22="",титул!K22&lt;&gt;"",COUNTA(титул!$B$19:$BA21)&lt;&gt;0))</f>
        <v>0</v>
      </c>
      <c r="BD8" s="70">
        <f ca="1">IF(AND(титул!K22&lt;&gt;"",титул!J22=""),IF(COUNTBLANK(титул!$B22:'титул'!J22)&lt;&gt;OFFSET(титул!K$19,-1,-1),1,0),--AND(титул!K22="",титул!L22&lt;&gt;"",COUNTA(титул!$B$19:$BA21)&lt;&gt;0))</f>
        <v>0</v>
      </c>
      <c r="BE8" s="70">
        <f ca="1">IF(AND(титул!L22&lt;&gt;"",титул!K22=""),IF(COUNTBLANK(титул!$B22:'титул'!K22)&lt;&gt;OFFSET(титул!L$19,-1,-1),1,0),--AND(титул!L22="",титул!M22&lt;&gt;"",COUNTA(титул!$B$19:$BA21)&lt;&gt;0))</f>
        <v>0</v>
      </c>
      <c r="BF8" s="70">
        <f ca="1">IF(AND(титул!M22&lt;&gt;"",титул!L22=""),IF(COUNTBLANK(титул!$B22:'титул'!L22)&lt;&gt;OFFSET(титул!M$19,-1,-1),1,0),--AND(титул!M22="",титул!N22&lt;&gt;"",COUNTA(титул!$B$19:$BA21)&lt;&gt;0))</f>
        <v>0</v>
      </c>
      <c r="BG8" s="71">
        <f ca="1">IF(AND(титул!N22&lt;&gt;"",титул!M22=""),IF(COUNTBLANK(титул!$B22:'титул'!M22)&lt;&gt;OFFSET(титул!N$19,-1,-1),1,0),--AND(титул!N22="",титул!O22&lt;&gt;"",COUNTA(титул!$B$19:$BA21)&lt;&gt;0))</f>
        <v>0</v>
      </c>
      <c r="BH8" s="72">
        <f ca="1">IF(AND(титул!O22&lt;&gt;"",титул!N22=""),IF(COUNTBLANK(титул!$B22:'титул'!N22)&lt;&gt;OFFSET(титул!O$19,-1,-1),1,0),--AND(титул!O22="",титул!P22&lt;&gt;"",COUNTA(титул!$B$19:$BA21)&lt;&gt;0))</f>
        <v>0</v>
      </c>
      <c r="BI8" s="70">
        <f ca="1">IF(AND(титул!P22&lt;&gt;"",титул!O22=""),IF(COUNTBLANK(титул!$B22:'титул'!O22)&lt;&gt;OFFSET(титул!P$19,-1,-1),1,0),--AND(титул!P22="",титул!Q22&lt;&gt;"",COUNTA(титул!$B$19:$BA21)&lt;&gt;0))</f>
        <v>0</v>
      </c>
      <c r="BJ8" s="70">
        <f ca="1">IF(AND(титул!Q22&lt;&gt;"",титул!P22=""),IF(COUNTBLANK(титул!$B22:'титул'!P22)&lt;&gt;OFFSET(титул!Q$19,-1,-1),1,0),--AND(титул!Q22="",титул!R22&lt;&gt;"",COUNTA(титул!$B$19:$BA21)&lt;&gt;0))</f>
        <v>0</v>
      </c>
      <c r="BK8" s="73">
        <f ca="1">IF(AND(титул!R22&lt;&gt;"",титул!Q22=""),IF(COUNTBLANK(титул!$B22:'титул'!Q22)&lt;&gt;OFFSET(титул!R$19,-1,-1),1,0),--AND(титул!R22="",титул!S22&lt;&gt;"",COUNTA(титул!$B$19:$BA21)&lt;&gt;0))</f>
        <v>0</v>
      </c>
      <c r="BL8" s="69">
        <f ca="1">IF(AND(титул!S22&lt;&gt;"",титул!R22=""),IF(COUNTBLANK(титул!$B22:'титул'!R22)&lt;&gt;OFFSET(титул!S$19,-1,-1),1,0),--AND(титул!S22="",титул!T22&lt;&gt;"",COUNTA(титул!$B$19:$BA21)&lt;&gt;0))</f>
        <v>0</v>
      </c>
      <c r="BM8" s="70">
        <f ca="1">IF(AND(титул!T22&lt;&gt;"",титул!S22=""),IF(COUNTBLANK(титул!$B22:'титул'!S22)&lt;&gt;OFFSET(титул!T$19,-1,-1),1,0),--AND(титул!T22="",титул!U22&lt;&gt;"",COUNTA(титул!$B$19:$BA21)&lt;&gt;0))</f>
        <v>0</v>
      </c>
      <c r="BN8" s="70">
        <f ca="1">IF(AND(титул!U22&lt;&gt;"",титул!T22=""),IF(COUNTBLANK(титул!$B22:'титул'!T22)&lt;&gt;OFFSET(титул!U$19,-1,-1),1,0),--AND(титул!U22="",титул!V22&lt;&gt;"",COUNTA(титул!$B$19:$BA21)&lt;&gt;0))</f>
        <v>0</v>
      </c>
      <c r="BO8" s="70">
        <f ca="1">IF(AND(титул!V22&lt;&gt;"",титул!U22=""),IF(COUNTBLANK(титул!$B22:'титул'!U22)&lt;&gt;OFFSET(титул!V$19,-1,-1),1,0),--AND(титул!V22="",титул!W22&lt;&gt;"",COUNTA(титул!$B$19:$BA21)&lt;&gt;0))</f>
        <v>0</v>
      </c>
      <c r="BP8" s="71">
        <f ca="1">IF(AND(титул!W22&lt;&gt;"",титул!V22=""),IF(COUNTBLANK(титул!$B22:'титул'!V22)&lt;&gt;OFFSET(титул!W$19,-1,-1),1,0),--AND(титул!W22="",титул!X22&lt;&gt;"",COUNTA(титул!$B$19:$BA21)&lt;&gt;0))</f>
        <v>0</v>
      </c>
      <c r="BQ8" s="72">
        <f ca="1">IF(AND(титул!X22&lt;&gt;"",титул!W22=""),IF(COUNTBLANK(титул!$B22:'титул'!W22)&lt;&gt;OFFSET(титул!X$19,-1,-1),1,0),--AND(титул!X22="",титул!Y22&lt;&gt;"",COUNTA(титул!$B$19:$BA21)&lt;&gt;0))</f>
        <v>0</v>
      </c>
      <c r="BR8" s="70">
        <f ca="1">IF(AND(титул!Y22&lt;&gt;"",титул!X22=""),IF(COUNTBLANK(титул!$B22:'титул'!X22)&lt;&gt;OFFSET(титул!Y$19,-1,-1),1,0),--AND(титул!Y22="",титул!Z22&lt;&gt;"",COUNTA(титул!$B$19:$BA21)&lt;&gt;0))</f>
        <v>0</v>
      </c>
      <c r="BS8" s="70">
        <f ca="1">IF(AND(титул!Z22&lt;&gt;"",титул!Y22=""),IF(COUNTBLANK(титул!$B22:'титул'!Y22)&lt;&gt;OFFSET(титул!Z$19,-1,-1),1,0),--AND(титул!Z22="",титул!AA22&lt;&gt;"",COUNTA(титул!$B$19:$BA21)&lt;&gt;0))</f>
        <v>0</v>
      </c>
      <c r="BT8" s="73">
        <f ca="1">IF(AND(титул!AA22&lt;&gt;"",титул!Z22=""),IF(COUNTBLANK(титул!$B22:'титул'!Z22)&lt;&gt;OFFSET(титул!AA$19,-1,-1),1,0),--AND(титул!AA22="",титул!AB22&lt;&gt;"",COUNTA(титул!$B$19:$BA21)&lt;&gt;0))</f>
        <v>0</v>
      </c>
      <c r="BU8" s="69">
        <f ca="1">IF(AND(титул!AB22&lt;&gt;"",титул!AA22=""),IF(COUNTBLANK(титул!$B22:'титул'!AA22)&lt;&gt;OFFSET(титул!AB$19,-1,-1),1,0),--AND(титул!AB22="",титул!AC22&lt;&gt;"",COUNTA(титул!$B$19:$BA21)&lt;&gt;0))</f>
        <v>0</v>
      </c>
      <c r="BV8" s="70">
        <f ca="1">IF(AND(титул!AC22&lt;&gt;"",титул!AB22=""),IF(COUNTBLANK(титул!$B22:'титул'!AB22)&lt;&gt;OFFSET(титул!AC$19,-1,-1),1,0),--AND(титул!AC22="",титул!AD22&lt;&gt;"",COUNTA(титул!$B$19:$BA21)&lt;&gt;0))</f>
        <v>0</v>
      </c>
      <c r="BW8" s="70">
        <f ca="1">IF(AND(титул!AD22&lt;&gt;"",титул!AC22=""),IF(COUNTBLANK(титул!$B22:'титул'!AC22)&lt;&gt;OFFSET(титул!AD$19,-1,-1),1,0),--AND(титул!AD22="",титул!AE22&lt;&gt;"",COUNTA(титул!$B$19:$BA21)&lt;&gt;0))</f>
        <v>0</v>
      </c>
      <c r="BX8" s="71">
        <f ca="1">IF(AND(титул!AE22&lt;&gt;"",титул!AD22=""),IF(COUNTBLANK(титул!$B22:'титул'!AD22)&lt;&gt;OFFSET(титул!AE$19,-1,-1),1,0),--AND(титул!AE22="",титул!AF22&lt;&gt;"",COUNTA(титул!$B$19:$BA21)&lt;&gt;0))</f>
        <v>0</v>
      </c>
      <c r="BY8" s="72">
        <f ca="1">IF(AND(титул!AF22&lt;&gt;"",титул!AE22=""),IF(COUNTBLANK(титул!$B22:'титул'!AE22)&lt;&gt;OFFSET(титул!AF$19,-1,-1),1,0),--AND(титул!AF22="",титул!AG22&lt;&gt;"",COUNTA(титул!$B$19:$BA21)&lt;&gt;0))</f>
        <v>0</v>
      </c>
      <c r="BZ8" s="70">
        <f ca="1">IF(AND(титул!AG22&lt;&gt;"",титул!AF22=""),IF(COUNTBLANK(титул!$B22:'титул'!AF22)&lt;&gt;OFFSET(титул!AG$19,-1,-1),1,0),--AND(титул!AG22="",титул!AH22&lt;&gt;"",COUNTA(титул!$B$19:$BA21)&lt;&gt;0))</f>
        <v>0</v>
      </c>
      <c r="CA8" s="70">
        <f ca="1">IF(AND(титул!AH22&lt;&gt;"",титул!AG22=""),IF(COUNTBLANK(титул!$B22:'титул'!AG22)&lt;&gt;OFFSET(титул!AH$19,-1,-1),1,0),--AND(титул!AH22="",титул!AI22&lt;&gt;"",COUNTA(титул!$B$19:$BA21)&lt;&gt;0))</f>
        <v>0</v>
      </c>
      <c r="CB8" s="73">
        <f ca="1">IF(AND(титул!AI22&lt;&gt;"",титул!AH22=""),IF(COUNTBLANK(титул!$B22:'титул'!AH22)&lt;&gt;OFFSET(титул!AI$19,-1,-1),1,0),--AND(титул!AI22="",титул!AJ22&lt;&gt;"",COUNTA(титул!$B$19:$BA21)&lt;&gt;0))</f>
        <v>0</v>
      </c>
      <c r="CC8" s="69">
        <f ca="1">IF(AND(титул!AJ22&lt;&gt;"",титул!AI22=""),IF(COUNTBLANK(титул!$B22:'титул'!AI22)&lt;&gt;OFFSET(титул!AJ$19,-1,-1),1,0),--AND(титул!AJ22="",титул!AK22&lt;&gt;"",COUNTA(титул!$B$19:$BA21)&lt;&gt;0))</f>
        <v>0</v>
      </c>
      <c r="CD8" s="70">
        <f ca="1">IF(AND(титул!AK22&lt;&gt;"",титул!AJ22=""),IF(COUNTBLANK(титул!$B22:'титул'!AJ22)&lt;&gt;OFFSET(титул!AK$19,-1,-1),1,0),--AND(титул!AK22="",титул!AL22&lt;&gt;"",COUNTA(титул!$B$19:$BA21)&lt;&gt;0))</f>
        <v>0</v>
      </c>
      <c r="CE8" s="70">
        <f ca="1">IF(AND(титул!AL22&lt;&gt;"",титул!AK22=""),IF(COUNTBLANK(титул!$B22:'титул'!AK22)&lt;&gt;OFFSET(титул!AL$19,-1,-1),1,0),--AND(титул!AL22="",титул!AM22&lt;&gt;"",COUNTA(титул!$B$19:$BA21)&lt;&gt;0))</f>
        <v>0</v>
      </c>
      <c r="CF8" s="70">
        <f ca="1">IF(AND(титул!AM22&lt;&gt;"",титул!AL22=""),IF(COUNTBLANK(титул!$B22:'титул'!AL22)&lt;&gt;OFFSET(титул!AM$19,-1,-1),1,0),--AND(титул!AM22="",титул!AN22&lt;&gt;"",COUNTA(титул!$B$19:$BA21)&lt;&gt;0))</f>
        <v>0</v>
      </c>
      <c r="CG8" s="71">
        <f ca="1">IF(AND(титул!AN22&lt;&gt;"",титул!AM22=""),IF(COUNTBLANK(титул!$B22:'титул'!AM22)&lt;&gt;OFFSET(титул!AN$19,-1,-1),1,0),--AND(титул!AN22="",титул!AO22&lt;&gt;"",COUNTA(титул!$B$19:$BA21)&lt;&gt;0))</f>
        <v>0</v>
      </c>
      <c r="CH8" s="72">
        <f ca="1">IF(AND(титул!AO22&lt;&gt;"",титул!AN22=""),IF(COUNTBLANK(титул!$B22:'титул'!AN22)&lt;&gt;OFFSET(титул!AO$19,-1,-1),1,0),--AND(титул!AO22="",титул!AP22&lt;&gt;"",COUNTA(титул!$B$19:$BA21)&lt;&gt;0))</f>
        <v>0</v>
      </c>
      <c r="CI8" s="70">
        <f ca="1">IF(AND(титул!AP22&lt;&gt;"",титул!AO22=""),IF(COUNTBLANK(титул!$B22:'титул'!AO22)&lt;&gt;OFFSET(титул!AP$19,-1,-1),1,0),--AND(титул!AP22="",титул!AQ22&lt;&gt;"",COUNTA(титул!$B$19:$BA21)&lt;&gt;0))</f>
        <v>0</v>
      </c>
      <c r="CJ8" s="70">
        <f ca="1">IF(AND(титул!AQ22&lt;&gt;"",титул!AP22=""),IF(COUNTBLANK(титул!$B22:'титул'!AP22)&lt;&gt;OFFSET(титул!AQ$19,-1,-1),1,0),--AND(титул!AQ22="",титул!AR22&lt;&gt;"",COUNTA(титул!$B$19:$BA21)&lt;&gt;0))</f>
        <v>0</v>
      </c>
      <c r="CK8" s="73">
        <f ca="1">IF(AND(титул!AR22&lt;&gt;"",титул!AQ22=""),IF(COUNTBLANK(титул!$B22:'титул'!AQ22)&lt;&gt;OFFSET(титул!AR$19,-1,-1),1,0),--AND(титул!AR22="",титул!AS22&lt;&gt;"",COUNTA(титул!$B$19:$BA21)&lt;&gt;0))</f>
        <v>0</v>
      </c>
      <c r="CL8" s="69">
        <f ca="1">IF(AND(титул!AS22&lt;&gt;"",титул!AR22=""),IF(COUNTBLANK(титул!$B22:'титул'!AR22)&lt;&gt;OFFSET(титул!AS$19,-1,-1),1,0),--AND(титул!AS22="",титул!AT22&lt;&gt;"",COUNTA(титул!$B$19:$BA21)&lt;&gt;0))</f>
        <v>0</v>
      </c>
      <c r="CM8" s="70">
        <f ca="1">IF(AND(титул!AT22&lt;&gt;"",титул!AS22=""),IF(COUNTBLANK(титул!$B22:'титул'!AS22)&lt;&gt;OFFSET(титул!AT$19,-1,-1),1,0),--AND(титул!AT22="",титул!AU22&lt;&gt;"",COUNTA(титул!$B$19:$BA21)&lt;&gt;0))</f>
        <v>0</v>
      </c>
      <c r="CN8" s="70">
        <f ca="1">IF(AND(титул!AU22&lt;&gt;"",титул!AT22=""),IF(COUNTBLANK(титул!$B22:'титул'!AT22)&lt;&gt;OFFSET(титул!AU$19,-1,-1),1,0),--AND(титул!AU22="",титул!AV22&lt;&gt;"",COUNTA(титул!$B$19:$BA21)&lt;&gt;0))</f>
        <v>0</v>
      </c>
      <c r="CO8" s="70">
        <f ca="1">IF(AND(титул!AV22&lt;&gt;"",титул!AU22=""),IF(COUNTBLANK(титул!$B22:'титул'!AU22)&lt;&gt;OFFSET(титул!AV$19,-1,-1),1,0),--AND(титул!AV22="",титул!AW22&lt;&gt;"",COUNTA(титул!$B$19:$BA21)&lt;&gt;0))</f>
        <v>0</v>
      </c>
      <c r="CP8" s="71">
        <f ca="1">IF(AND(титул!AW22&lt;&gt;"",титул!AV22=""),IF(COUNTBLANK(титул!$B22:'титул'!AV22)&lt;&gt;OFFSET(титул!AW$19,-1,-1),1,0),--AND(титул!AW22="",титул!AX22&lt;&gt;"",COUNTA(титул!$B$19:$BA21)&lt;&gt;0))</f>
        <v>0</v>
      </c>
      <c r="CQ8" s="72">
        <f ca="1">IF(AND(титул!AX22&lt;&gt;"",титул!AW22=""),IF(COUNTBLANK(титул!$B22:'титул'!AW22)&lt;&gt;OFFSET(титул!AX$19,-1,-1),1,0),--AND(титул!AX22="",титул!AY22&lt;&gt;"",COUNTA(титул!$B$19:$BA21)&lt;&gt;0))</f>
        <v>0</v>
      </c>
      <c r="CR8" s="70">
        <f ca="1">IF(AND(титул!AY22&lt;&gt;"",титул!AX22=""),IF(COUNTBLANK(титул!$B22:'титул'!AX22)&lt;&gt;OFFSET(титул!AY$19,-1,-1),1,0),--AND(титул!AY22="",титул!AZ22&lt;&gt;"",COUNTA(титул!$B$19:$BA21)&lt;&gt;0))</f>
        <v>0</v>
      </c>
      <c r="CS8" s="70">
        <f ca="1">IF(AND(титул!AZ22&lt;&gt;"",титул!AY22=""),IF(COUNTBLANK(титул!$B22:'титул'!AY22)&lt;&gt;OFFSET(титул!AZ$19,-1,-1),1,0),--AND(титул!AZ22="",титул!BA22&lt;&gt;"",COUNTA(титул!$B$19:$BA21)&lt;&gt;0))</f>
        <v>0</v>
      </c>
      <c r="CT8" s="71">
        <f ca="1">IF(OR(AND(титул!BA22&lt;&gt;"",титул!AZ22=""),AND(титул!BA22="",титул!B23&lt;&gt;"")),IF(COUNTBLANK(титул!$B22:'титул'!AZ22)&lt;&gt;OFFSET(титул!BA$19,-1,-1),1,0),0)</f>
        <v>0</v>
      </c>
      <c r="CU8" s="393">
        <f t="shared" ca="1" si="1"/>
        <v>0</v>
      </c>
      <c r="CW8" s="54" t="str">
        <f t="shared" si="0"/>
        <v>Завідувач кафедри журналістики та політології ЧНУ ім. Петра Могили</v>
      </c>
    </row>
    <row r="9" spans="1:102" ht="13.5" thickBot="1" x14ac:dyDescent="0.25">
      <c r="B9" s="59" t="s">
        <v>192</v>
      </c>
      <c r="C9" s="60">
        <v>8</v>
      </c>
      <c r="P9" s="417" t="s">
        <v>193</v>
      </c>
      <c r="W9" s="74"/>
      <c r="X9" s="74"/>
      <c r="AJ9" s="240" t="s">
        <v>332</v>
      </c>
      <c r="AK9" s="241" t="s">
        <v>318</v>
      </c>
      <c r="AM9" s="244" t="s">
        <v>276</v>
      </c>
      <c r="AT9" s="423">
        <v>5</v>
      </c>
      <c r="AU9" s="69">
        <f>IF(AND(титул!B23="",титул!C23&lt;&gt;"",COUNTA(титул!$B22:$BA22)&lt;&gt;0),1,0)</f>
        <v>0</v>
      </c>
      <c r="AV9" s="70">
        <f ca="1">IF(AND(титул!C23&lt;&gt;"",титул!B23=""),IF(COUNTBLANK(титул!$B23:'титул'!B23)&lt;&gt;OFFSET(титул!C$19,-1,-1),1,0),--AND(титул!C23="",титул!D23&lt;&gt;"",COUNTA(титул!$B$19:$BA22)&lt;&gt;0))</f>
        <v>0</v>
      </c>
      <c r="AW9" s="70">
        <f ca="1">IF(AND(титул!D23&lt;&gt;"",титул!C23=""),IF(COUNTBLANK(титул!$B23:'титул'!C23)&lt;&gt;OFFSET(титул!D$19,-1,-1),1,0),--AND(титул!D23="",титул!E23&lt;&gt;"",COUNTA(титул!$B$19:$BA22)&lt;&gt;0))</f>
        <v>0</v>
      </c>
      <c r="AX9" s="71">
        <f ca="1">IF(AND(титул!E23&lt;&gt;"",титул!D23=""),IF(COUNTBLANK(титул!$B23:'титул'!D23)&lt;&gt;OFFSET(титул!E$19,-1,-1),1,0),--AND(титул!E23="",титул!F23&lt;&gt;"",COUNTA(титул!$B$19:$BA22)&lt;&gt;0))</f>
        <v>0</v>
      </c>
      <c r="AY9" s="72">
        <f ca="1">IF(AND(титул!F23&lt;&gt;"",титул!E23=""),IF(COUNTBLANK(титул!$B23:'титул'!E23)&lt;&gt;OFFSET(титул!F$19,-1,-1),1,0),--AND(титул!F23="",титул!G23&lt;&gt;"",COUNTA(титул!$B$19:$BA22)&lt;&gt;0))</f>
        <v>0</v>
      </c>
      <c r="AZ9" s="70">
        <f ca="1">IF(AND(титул!G23&lt;&gt;"",титул!F23=""),IF(COUNTBLANK(титул!$B23:'титул'!F23)&lt;&gt;OFFSET(титул!G$19,-1,-1),1,0),--AND(титул!G23="",титул!H23&lt;&gt;"",COUNTA(титул!$B$19:$BA22)&lt;&gt;0))</f>
        <v>0</v>
      </c>
      <c r="BA9" s="70">
        <f ca="1">IF(AND(титул!H23&lt;&gt;"",титул!G23=""),IF(COUNTBLANK(титул!$B23:'титул'!G23)&lt;&gt;OFFSET(титул!H$19,-1,-1),1,0),--AND(титул!H23="",титул!I23&lt;&gt;"",COUNTA(титул!$B$19:$BA22)&lt;&gt;0))</f>
        <v>0</v>
      </c>
      <c r="BB9" s="73">
        <f ca="1">IF(AND(титул!I23&lt;&gt;"",титул!H23=""),IF(COUNTBLANK(титул!$B23:'титул'!H23)&lt;&gt;OFFSET(титул!I$19,-1,-1),1,0),--AND(титул!I23="",титул!J23&lt;&gt;"",COUNTA(титул!$B$19:$BA22)&lt;&gt;0))</f>
        <v>0</v>
      </c>
      <c r="BC9" s="69">
        <f ca="1">IF(AND(титул!J23&lt;&gt;"",титул!I23=""),IF(COUNTBLANK(титул!$B23:'титул'!I23)&lt;&gt;OFFSET(титул!J$19,-1,-1),1,0),--AND(титул!J23="",титул!K23&lt;&gt;"",COUNTA(титул!$B$19:$BA22)&lt;&gt;0))</f>
        <v>0</v>
      </c>
      <c r="BD9" s="70">
        <f ca="1">IF(AND(титул!K23&lt;&gt;"",титул!J23=""),IF(COUNTBLANK(титул!$B23:'титул'!J23)&lt;&gt;OFFSET(титул!K$19,-1,-1),1,0),--AND(титул!K23="",титул!L23&lt;&gt;"",COUNTA(титул!$B$19:$BA22)&lt;&gt;0))</f>
        <v>0</v>
      </c>
      <c r="BE9" s="70">
        <f ca="1">IF(AND(титул!L23&lt;&gt;"",титул!K23=""),IF(COUNTBLANK(титул!$B23:'титул'!K23)&lt;&gt;OFFSET(титул!L$19,-1,-1),1,0),--AND(титул!L23="",титул!M23&lt;&gt;"",COUNTA(титул!$B$19:$BA22)&lt;&gt;0))</f>
        <v>0</v>
      </c>
      <c r="BF9" s="70">
        <f ca="1">IF(AND(титул!M23&lt;&gt;"",титул!L23=""),IF(COUNTBLANK(титул!$B23:'титул'!L23)&lt;&gt;OFFSET(титул!M$19,-1,-1),1,0),--AND(титул!M23="",титул!N23&lt;&gt;"",COUNTA(титул!$B$19:$BA22)&lt;&gt;0))</f>
        <v>0</v>
      </c>
      <c r="BG9" s="71">
        <f ca="1">IF(AND(титул!N23&lt;&gt;"",титул!M23=""),IF(COUNTBLANK(титул!$B23:'титул'!M23)&lt;&gt;OFFSET(титул!N$19,-1,-1),1,0),--AND(титул!N23="",титул!O23&lt;&gt;"",COUNTA(титул!$B$19:$BA22)&lt;&gt;0))</f>
        <v>0</v>
      </c>
      <c r="BH9" s="72">
        <f ca="1">IF(AND(титул!O23&lt;&gt;"",титул!N23=""),IF(COUNTBLANK(титул!$B23:'титул'!N23)&lt;&gt;OFFSET(титул!O$19,-1,-1),1,0),--AND(титул!O23="",титул!P23&lt;&gt;"",COUNTA(титул!$B$19:$BA22)&lt;&gt;0))</f>
        <v>0</v>
      </c>
      <c r="BI9" s="70">
        <f ca="1">IF(AND(титул!P23&lt;&gt;"",титул!O23=""),IF(COUNTBLANK(титул!$B23:'титул'!O23)&lt;&gt;OFFSET(титул!P$19,-1,-1),1,0),--AND(титул!P23="",титул!Q23&lt;&gt;"",COUNTA(титул!$B$19:$BA22)&lt;&gt;0))</f>
        <v>0</v>
      </c>
      <c r="BJ9" s="70">
        <f ca="1">IF(AND(титул!Q23&lt;&gt;"",титул!P23=""),IF(COUNTBLANK(титул!$B23:'титул'!P23)&lt;&gt;OFFSET(титул!Q$19,-1,-1),1,0),--AND(титул!Q23="",титул!R23&lt;&gt;"",COUNTA(титул!$B$19:$BA22)&lt;&gt;0))</f>
        <v>0</v>
      </c>
      <c r="BK9" s="73">
        <f ca="1">IF(AND(титул!R23&lt;&gt;"",титул!Q23=""),IF(COUNTBLANK(титул!$B23:'титул'!Q23)&lt;&gt;OFFSET(титул!R$19,-1,-1),1,0),--AND(титул!R23="",титул!S23&lt;&gt;"",COUNTA(титул!$B$19:$BA22)&lt;&gt;0))</f>
        <v>0</v>
      </c>
      <c r="BL9" s="69">
        <f ca="1">IF(AND(титул!S23&lt;&gt;"",титул!R23=""),IF(COUNTBLANK(титул!$B23:'титул'!R23)&lt;&gt;OFFSET(титул!S$19,-1,-1),1,0),--AND(титул!S23="",титул!T23&lt;&gt;"",COUNTA(титул!$B$19:$BA22)&lt;&gt;0))</f>
        <v>0</v>
      </c>
      <c r="BM9" s="70">
        <f ca="1">IF(AND(титул!T23&lt;&gt;"",титул!S23=""),IF(COUNTBLANK(титул!$B23:'титул'!S23)&lt;&gt;OFFSET(титул!T$19,-1,-1),1,0),--AND(титул!T23="",титул!U23&lt;&gt;"",COUNTA(титул!$B$19:$BA22)&lt;&gt;0))</f>
        <v>0</v>
      </c>
      <c r="BN9" s="70">
        <f ca="1">IF(AND(титул!U23&lt;&gt;"",титул!T23=""),IF(COUNTBLANK(титул!$B23:'титул'!T23)&lt;&gt;OFFSET(титул!U$19,-1,-1),1,0),--AND(титул!U23="",титул!V23&lt;&gt;"",COUNTA(титул!$B$19:$BA22)&lt;&gt;0))</f>
        <v>0</v>
      </c>
      <c r="BO9" s="70">
        <f ca="1">IF(AND(титул!V23&lt;&gt;"",титул!U23=""),IF(COUNTBLANK(титул!$B23:'титул'!U23)&lt;&gt;OFFSET(титул!V$19,-1,-1),1,0),--AND(титул!V23="",титул!W23&lt;&gt;"",COUNTA(титул!$B$19:$BA22)&lt;&gt;0))</f>
        <v>0</v>
      </c>
      <c r="BP9" s="71">
        <f ca="1">IF(AND(титул!W23&lt;&gt;"",титул!V23=""),IF(COUNTBLANK(титул!$B23:'титул'!V23)&lt;&gt;OFFSET(титул!W$19,-1,-1),1,0),--AND(титул!W23="",титул!X23&lt;&gt;"",COUNTA(титул!$B$19:$BA22)&lt;&gt;0))</f>
        <v>0</v>
      </c>
      <c r="BQ9" s="72">
        <f ca="1">IF(AND(титул!X23&lt;&gt;"",титул!W23=""),IF(COUNTBLANK(титул!$B23:'титул'!W23)&lt;&gt;OFFSET(титул!X$19,-1,-1),1,0),--AND(титул!X23="",титул!Y23&lt;&gt;"",COUNTA(титул!$B$19:$BA22)&lt;&gt;0))</f>
        <v>0</v>
      </c>
      <c r="BR9" s="70">
        <f ca="1">IF(AND(титул!Y23&lt;&gt;"",титул!X23=""),IF(COUNTBLANK(титул!$B23:'титул'!X23)&lt;&gt;OFFSET(титул!Y$19,-1,-1),1,0),--AND(титул!Y23="",титул!Z23&lt;&gt;"",COUNTA(титул!$B$19:$BA22)&lt;&gt;0))</f>
        <v>0</v>
      </c>
      <c r="BS9" s="70">
        <f ca="1">IF(AND(титул!Z23&lt;&gt;"",титул!Y23=""),IF(COUNTBLANK(титул!$B23:'титул'!Y23)&lt;&gt;OFFSET(титул!Z$19,-1,-1),1,0),--AND(титул!Z23="",титул!AA23&lt;&gt;"",COUNTA(титул!$B$19:$BA22)&lt;&gt;0))</f>
        <v>0</v>
      </c>
      <c r="BT9" s="73">
        <f ca="1">IF(AND(титул!AA23&lt;&gt;"",титул!Z23=""),IF(COUNTBLANK(титул!$B23:'титул'!Z23)&lt;&gt;OFFSET(титул!AA$19,-1,-1),1,0),--AND(титул!AA23="",титул!AB23&lt;&gt;"",COUNTA(титул!$B$19:$BA22)&lt;&gt;0))</f>
        <v>0</v>
      </c>
      <c r="BU9" s="69">
        <f ca="1">IF(AND(титул!AB23&lt;&gt;"",титул!AA23=""),IF(COUNTBLANK(титул!$B23:'титул'!AA23)&lt;&gt;OFFSET(титул!AB$19,-1,-1),1,0),--AND(титул!AB23="",титул!AC23&lt;&gt;"",COUNTA(титул!$B$19:$BA22)&lt;&gt;0))</f>
        <v>0</v>
      </c>
      <c r="BV9" s="70">
        <f ca="1">IF(AND(титул!AC23&lt;&gt;"",титул!AB23=""),IF(COUNTBLANK(титул!$B23:'титул'!AB23)&lt;&gt;OFFSET(титул!AC$19,-1,-1),1,0),--AND(титул!AC23="",титул!AD23&lt;&gt;"",COUNTA(титул!$B$19:$BA22)&lt;&gt;0))</f>
        <v>0</v>
      </c>
      <c r="BW9" s="70">
        <f ca="1">IF(AND(титул!AD23&lt;&gt;"",титул!AC23=""),IF(COUNTBLANK(титул!$B23:'титул'!AC23)&lt;&gt;OFFSET(титул!AD$19,-1,-1),1,0),--AND(титул!AD23="",титул!AE23&lt;&gt;"",COUNTA(титул!$B$19:$BA22)&lt;&gt;0))</f>
        <v>0</v>
      </c>
      <c r="BX9" s="71">
        <f ca="1">IF(AND(титул!AE23&lt;&gt;"",титул!AD23=""),IF(COUNTBLANK(титул!$B23:'титул'!AD23)&lt;&gt;OFFSET(титул!AE$19,-1,-1),1,0),--AND(титул!AE23="",титул!AF23&lt;&gt;"",COUNTA(титул!$B$19:$BA22)&lt;&gt;0))</f>
        <v>0</v>
      </c>
      <c r="BY9" s="72">
        <f ca="1">IF(AND(титул!AF23&lt;&gt;"",титул!AE23=""),IF(COUNTBLANK(титул!$B23:'титул'!AE23)&lt;&gt;OFFSET(титул!AF$19,-1,-1),1,0),--AND(титул!AF23="",титул!AG23&lt;&gt;"",COUNTA(титул!$B$19:$BA22)&lt;&gt;0))</f>
        <v>0</v>
      </c>
      <c r="BZ9" s="70">
        <f ca="1">IF(AND(титул!AG23&lt;&gt;"",титул!AF23=""),IF(COUNTBLANK(титул!$B23:'титул'!AF23)&lt;&gt;OFFSET(титул!AG$19,-1,-1),1,0),--AND(титул!AG23="",титул!AH23&lt;&gt;"",COUNTA(титул!$B$19:$BA22)&lt;&gt;0))</f>
        <v>0</v>
      </c>
      <c r="CA9" s="70">
        <f ca="1">IF(AND(титул!AH23&lt;&gt;"",титул!AG23=""),IF(COUNTBLANK(титул!$B23:'титул'!AG23)&lt;&gt;OFFSET(титул!AH$19,-1,-1),1,0),--AND(титул!AH23="",титул!AI23&lt;&gt;"",COUNTA(титул!$B$19:$BA22)&lt;&gt;0))</f>
        <v>0</v>
      </c>
      <c r="CB9" s="73">
        <f ca="1">IF(AND(титул!AI23&lt;&gt;"",титул!AH23=""),IF(COUNTBLANK(титул!$B23:'титул'!AH23)&lt;&gt;OFFSET(титул!AI$19,-1,-1),1,0),--AND(титул!AI23="",титул!AJ23&lt;&gt;"",COUNTA(титул!$B$19:$BA22)&lt;&gt;0))</f>
        <v>0</v>
      </c>
      <c r="CC9" s="69">
        <f ca="1">IF(AND(титул!AJ23&lt;&gt;"",титул!AI23=""),IF(COUNTBLANK(титул!$B23:'титул'!AI23)&lt;&gt;OFFSET(титул!AJ$19,-1,-1),1,0),--AND(титул!AJ23="",титул!AK23&lt;&gt;"",COUNTA(титул!$B$19:$BA22)&lt;&gt;0))</f>
        <v>0</v>
      </c>
      <c r="CD9" s="70">
        <f ca="1">IF(AND(титул!AK23&lt;&gt;"",титул!AJ23=""),IF(COUNTBLANK(титул!$B23:'титул'!AJ23)&lt;&gt;OFFSET(титул!AK$19,-1,-1),1,0),--AND(титул!AK23="",титул!AL23&lt;&gt;"",COUNTA(титул!$B$19:$BA22)&lt;&gt;0))</f>
        <v>0</v>
      </c>
      <c r="CE9" s="70">
        <f ca="1">IF(AND(титул!AL23&lt;&gt;"",титул!AK23=""),IF(COUNTBLANK(титул!$B23:'титул'!AK23)&lt;&gt;OFFSET(титул!AL$19,-1,-1),1,0),--AND(титул!AL23="",титул!AM23&lt;&gt;"",COUNTA(титул!$B$19:$BA22)&lt;&gt;0))</f>
        <v>0</v>
      </c>
      <c r="CF9" s="70">
        <f ca="1">IF(AND(титул!AM23&lt;&gt;"",титул!AL23=""),IF(COUNTBLANK(титул!$B23:'титул'!AL23)&lt;&gt;OFFSET(титул!AM$19,-1,-1),1,0),--AND(титул!AM23="",титул!AN23&lt;&gt;"",COUNTA(титул!$B$19:$BA22)&lt;&gt;0))</f>
        <v>0</v>
      </c>
      <c r="CG9" s="71">
        <f ca="1">IF(AND(титул!AN23&lt;&gt;"",титул!AM23=""),IF(COUNTBLANK(титул!$B23:'титул'!AM23)&lt;&gt;OFFSET(титул!AN$19,-1,-1),1,0),--AND(титул!AN23="",титул!AO23&lt;&gt;"",COUNTA(титул!$B$19:$BA22)&lt;&gt;0))</f>
        <v>0</v>
      </c>
      <c r="CH9" s="72">
        <f ca="1">IF(AND(титул!AO23&lt;&gt;"",титул!AN23=""),IF(COUNTBLANK(титул!$B23:'титул'!AN23)&lt;&gt;OFFSET(титул!AO$19,-1,-1),1,0),--AND(титул!AO23="",титул!AP23&lt;&gt;"",COUNTA(титул!$B$19:$BA22)&lt;&gt;0))</f>
        <v>0</v>
      </c>
      <c r="CI9" s="70">
        <f ca="1">IF(AND(титул!AP23&lt;&gt;"",титул!AO23=""),IF(COUNTBLANK(титул!$B23:'титул'!AO23)&lt;&gt;OFFSET(титул!AP$19,-1,-1),1,0),--AND(титул!AP23="",титул!AQ23&lt;&gt;"",COUNTA(титул!$B$19:$BA22)&lt;&gt;0))</f>
        <v>0</v>
      </c>
      <c r="CJ9" s="70">
        <f ca="1">IF(AND(титул!AQ23&lt;&gt;"",титул!AP23=""),IF(COUNTBLANK(титул!$B23:'титул'!AP23)&lt;&gt;OFFSET(титул!AQ$19,-1,-1),1,0),--AND(титул!AQ23="",титул!AR23&lt;&gt;"",COUNTA(титул!$B$19:$BA22)&lt;&gt;0))</f>
        <v>0</v>
      </c>
      <c r="CK9" s="73">
        <f ca="1">IF(AND(титул!AR23&lt;&gt;"",титул!AQ23=""),IF(COUNTBLANK(титул!$B23:'титул'!AQ23)&lt;&gt;OFFSET(титул!AR$19,-1,-1),1,0),--AND(титул!AR23="",титул!AS23&lt;&gt;"",COUNTA(титул!$B$19:$BA22)&lt;&gt;0))</f>
        <v>0</v>
      </c>
      <c r="CL9" s="69">
        <f ca="1">IF(AND(титул!AS23&lt;&gt;"",титул!AR23=""),IF(COUNTBLANK(титул!$B23:'титул'!AR23)&lt;&gt;OFFSET(титул!AS$19,-1,-1),1,0),--AND(титул!AS23="",титул!AT23&lt;&gt;"",COUNTA(титул!$B$19:$BA22)&lt;&gt;0))</f>
        <v>0</v>
      </c>
      <c r="CM9" s="70">
        <f ca="1">IF(AND(титул!AT23&lt;&gt;"",титул!AS23=""),IF(COUNTBLANK(титул!$B23:'титул'!AS23)&lt;&gt;OFFSET(титул!AT$19,-1,-1),1,0),--AND(титул!AT23="",титул!AU23&lt;&gt;"",COUNTA(титул!$B$19:$BA22)&lt;&gt;0))</f>
        <v>0</v>
      </c>
      <c r="CN9" s="70">
        <f ca="1">IF(AND(титул!AU23&lt;&gt;"",титул!AT23=""),IF(COUNTBLANK(титул!$B23:'титул'!AT23)&lt;&gt;OFFSET(титул!AU$19,-1,-1),1,0),--AND(титул!AU23="",титул!AV23&lt;&gt;"",COUNTA(титул!$B$19:$BA22)&lt;&gt;0))</f>
        <v>0</v>
      </c>
      <c r="CO9" s="70">
        <f ca="1">IF(AND(титул!AV23&lt;&gt;"",титул!AU23=""),IF(COUNTBLANK(титул!$B23:'титул'!AU23)&lt;&gt;OFFSET(титул!AV$19,-1,-1),1,0),--AND(титул!AV23="",титул!AW23&lt;&gt;"",COUNTA(титул!$B$19:$BA22)&lt;&gt;0))</f>
        <v>0</v>
      </c>
      <c r="CP9" s="71">
        <f ca="1">IF(AND(титул!AW23&lt;&gt;"",титул!AV23=""),IF(COUNTBLANK(титул!$B23:'титул'!AV23)&lt;&gt;OFFSET(титул!AW$19,-1,-1),1,0),--AND(титул!AW23="",титул!AX23&lt;&gt;"",COUNTA(титул!$B$19:$BA22)&lt;&gt;0))</f>
        <v>0</v>
      </c>
      <c r="CQ9" s="72">
        <f ca="1">IF(AND(титул!AX23&lt;&gt;"",титул!AW23=""),IF(COUNTBLANK(титул!$B23:'титул'!AW23)&lt;&gt;OFFSET(титул!AX$19,-1,-1),1,0),--AND(титул!AX23="",титул!AY23&lt;&gt;"",COUNTA(титул!$B$19:$BA22)&lt;&gt;0))</f>
        <v>0</v>
      </c>
      <c r="CR9" s="70">
        <f ca="1">IF(AND(титул!AY23&lt;&gt;"",титул!AX23=""),IF(COUNTBLANK(титул!$B23:'титул'!AX23)&lt;&gt;OFFSET(титул!AY$19,-1,-1),1,0),--AND(титул!AY23="",титул!AZ23&lt;&gt;"",COUNTA(титул!$B$19:$BA22)&lt;&gt;0))</f>
        <v>0</v>
      </c>
      <c r="CS9" s="70">
        <f ca="1">IF(AND(титул!AZ23&lt;&gt;"",титул!AY23=""),IF(COUNTBLANK(титул!$B23:'титул'!AY23)&lt;&gt;OFFSET(титул!AZ$19,-1,-1),1,0),--AND(титул!AZ23="",титул!BA23&lt;&gt;"",COUNTA(титул!$B$19:$BA22)&lt;&gt;0))</f>
        <v>0</v>
      </c>
      <c r="CT9" s="71">
        <f ca="1">IF(OR(AND(титул!BA23&lt;&gt;"",титул!AZ23=""),AND(титул!BA23="",титул!B24&lt;&gt;"")),IF(COUNTBLANK(титул!$B23:'титул'!AZ23)&lt;&gt;OFFSET(титул!BA$19,-1,-1),1,0),0)</f>
        <v>0</v>
      </c>
      <c r="CU9" s="393">
        <f t="shared" ca="1" si="1"/>
        <v>0</v>
      </c>
      <c r="CW9" s="54" t="str">
        <f t="shared" si="0"/>
        <v>Завідувач кафедри екології ЧНУ ім. Петра Могили</v>
      </c>
      <c r="CX9" s="54" t="s">
        <v>194</v>
      </c>
    </row>
    <row r="10" spans="1:102" ht="13.5" thickBot="1" x14ac:dyDescent="0.25">
      <c r="B10" s="59" t="s">
        <v>195</v>
      </c>
      <c r="C10" s="60">
        <v>9</v>
      </c>
      <c r="P10" s="417" t="s">
        <v>196</v>
      </c>
      <c r="W10" s="74"/>
      <c r="X10" s="74"/>
      <c r="AJ10" s="240" t="s">
        <v>333</v>
      </c>
      <c r="AK10" s="241" t="s">
        <v>318</v>
      </c>
      <c r="AM10" s="244" t="s">
        <v>277</v>
      </c>
      <c r="AT10" s="423">
        <v>6</v>
      </c>
      <c r="AU10" s="69">
        <f>IF(AND(титул!B24="",титул!C24&lt;&gt;"",COUNTA(титул!$B23:$BA23)&lt;&gt;0),1,0)</f>
        <v>0</v>
      </c>
      <c r="AV10" s="70">
        <f ca="1">IF(AND(титул!C24&lt;&gt;"",титул!B24=""),IF(COUNTBLANK(титул!$B24:'титул'!B24)&lt;&gt;OFFSET(титул!C$19,-1,-1),1,0),--AND(титул!C24="",титул!D24&lt;&gt;"",COUNTA(титул!$B$19:$BA23)&lt;&gt;0))</f>
        <v>0</v>
      </c>
      <c r="AW10" s="70">
        <f ca="1">IF(AND(титул!D24&lt;&gt;"",титул!C24=""),IF(COUNTBLANK(титул!$B24:'титул'!C24)&lt;&gt;OFFSET(титул!D$19,-1,-1),1,0),--AND(титул!D24="",титул!E24&lt;&gt;"",COUNTA(титул!$B$19:$BA23)&lt;&gt;0))</f>
        <v>0</v>
      </c>
      <c r="AX10" s="71">
        <f ca="1">IF(AND(титул!E24&lt;&gt;"",титул!D24=""),IF(COUNTBLANK(титул!$B24:'титул'!D24)&lt;&gt;OFFSET(титул!E$19,-1,-1),1,0),--AND(титул!E24="",титул!F24&lt;&gt;"",COUNTA(титул!$B$19:$BA23)&lt;&gt;0))</f>
        <v>0</v>
      </c>
      <c r="AY10" s="72">
        <f ca="1">IF(AND(титул!F24&lt;&gt;"",титул!E24=""),IF(COUNTBLANK(титул!$B24:'титул'!E24)&lt;&gt;OFFSET(титул!F$19,-1,-1),1,0),--AND(титул!F24="",титул!G24&lt;&gt;"",COUNTA(титул!$B$19:$BA23)&lt;&gt;0))</f>
        <v>0</v>
      </c>
      <c r="AZ10" s="70">
        <f ca="1">IF(AND(титул!G24&lt;&gt;"",титул!F24=""),IF(COUNTBLANK(титул!$B24:'титул'!F24)&lt;&gt;OFFSET(титул!G$19,-1,-1),1,0),--AND(титул!G24="",титул!H24&lt;&gt;"",COUNTA(титул!$B$19:$BA23)&lt;&gt;0))</f>
        <v>0</v>
      </c>
      <c r="BA10" s="70">
        <f ca="1">IF(AND(титул!H24&lt;&gt;"",титул!G24=""),IF(COUNTBLANK(титул!$B24:'титул'!G24)&lt;&gt;OFFSET(титул!H$19,-1,-1),1,0),--AND(титул!H24="",титул!I24&lt;&gt;"",COUNTA(титул!$B$19:$BA23)&lt;&gt;0))</f>
        <v>0</v>
      </c>
      <c r="BB10" s="73">
        <f ca="1">IF(AND(титул!I24&lt;&gt;"",титул!H24=""),IF(COUNTBLANK(титул!$B24:'титул'!H24)&lt;&gt;OFFSET(титул!I$19,-1,-1),1,0),--AND(титул!I24="",титул!J24&lt;&gt;"",COUNTA(титул!$B$19:$BA23)&lt;&gt;0))</f>
        <v>0</v>
      </c>
      <c r="BC10" s="69">
        <f ca="1">IF(AND(титул!J24&lt;&gt;"",титул!I24=""),IF(COUNTBLANK(титул!$B24:'титул'!I24)&lt;&gt;OFFSET(титул!J$19,-1,-1),1,0),--AND(титул!J24="",титул!K24&lt;&gt;"",COUNTA(титул!$B$19:$BA23)&lt;&gt;0))</f>
        <v>0</v>
      </c>
      <c r="BD10" s="70">
        <f ca="1">IF(AND(титул!K24&lt;&gt;"",титул!J24=""),IF(COUNTBLANK(титул!$B24:'титул'!J24)&lt;&gt;OFFSET(титул!K$19,-1,-1),1,0),--AND(титул!K24="",титул!L24&lt;&gt;"",COUNTA(титул!$B$19:$BA23)&lt;&gt;0))</f>
        <v>0</v>
      </c>
      <c r="BE10" s="70">
        <f ca="1">IF(AND(титул!L24&lt;&gt;"",титул!K24=""),IF(COUNTBLANK(титул!$B24:'титул'!K24)&lt;&gt;OFFSET(титул!L$19,-1,-1),1,0),--AND(титул!L24="",титул!M24&lt;&gt;"",COUNTA(титул!$B$19:$BA23)&lt;&gt;0))</f>
        <v>0</v>
      </c>
      <c r="BF10" s="70">
        <f ca="1">IF(AND(титул!M24&lt;&gt;"",титул!L24=""),IF(COUNTBLANK(титул!$B24:'титул'!L24)&lt;&gt;OFFSET(титул!M$19,-1,-1),1,0),--AND(титул!M24="",титул!N24&lt;&gt;"",COUNTA(титул!$B$19:$BA23)&lt;&gt;0))</f>
        <v>0</v>
      </c>
      <c r="BG10" s="71">
        <f ca="1">IF(AND(титул!N24&lt;&gt;"",титул!M24=""),IF(COUNTBLANK(титул!$B24:'титул'!M24)&lt;&gt;OFFSET(титул!N$19,-1,-1),1,0),--AND(титул!N24="",титул!O24&lt;&gt;"",COUNTA(титул!$B$19:$BA23)&lt;&gt;0))</f>
        <v>0</v>
      </c>
      <c r="BH10" s="72">
        <f ca="1">IF(AND(титул!O24&lt;&gt;"",титул!N24=""),IF(COUNTBLANK(титул!$B24:'титул'!N24)&lt;&gt;OFFSET(титул!O$19,-1,-1),1,0),--AND(титул!O24="",титул!P24&lt;&gt;"",COUNTA(титул!$B$19:$BA23)&lt;&gt;0))</f>
        <v>0</v>
      </c>
      <c r="BI10" s="70">
        <f ca="1">IF(AND(титул!P24&lt;&gt;"",титул!O24=""),IF(COUNTBLANK(титул!$B24:'титул'!O24)&lt;&gt;OFFSET(титул!P$19,-1,-1),1,0),--AND(титул!P24="",титул!Q24&lt;&gt;"",COUNTA(титул!$B$19:$BA23)&lt;&gt;0))</f>
        <v>0</v>
      </c>
      <c r="BJ10" s="70">
        <f ca="1">IF(AND(титул!Q24&lt;&gt;"",титул!P24=""),IF(COUNTBLANK(титул!$B24:'титул'!P24)&lt;&gt;OFFSET(титул!Q$19,-1,-1),1,0),--AND(титул!Q24="",титул!R24&lt;&gt;"",COUNTA(титул!$B$19:$BA23)&lt;&gt;0))</f>
        <v>0</v>
      </c>
      <c r="BK10" s="73">
        <f ca="1">IF(AND(титул!R24&lt;&gt;"",титул!Q24=""),IF(COUNTBLANK(титул!$B24:'титул'!Q24)&lt;&gt;OFFSET(титул!R$19,-1,-1),1,0),--AND(титул!R24="",титул!S24&lt;&gt;"",COUNTA(титул!$B$19:$BA23)&lt;&gt;0))</f>
        <v>0</v>
      </c>
      <c r="BL10" s="69">
        <f ca="1">IF(AND(титул!S24&lt;&gt;"",титул!R24=""),IF(COUNTBLANK(титул!$B24:'титул'!R24)&lt;&gt;OFFSET(титул!S$19,-1,-1),1,0),--AND(титул!S24="",титул!T24&lt;&gt;"",COUNTA(титул!$B$19:$BA23)&lt;&gt;0))</f>
        <v>0</v>
      </c>
      <c r="BM10" s="70">
        <f ca="1">IF(AND(титул!T24&lt;&gt;"",титул!S24=""),IF(COUNTBLANK(титул!$B24:'титул'!S24)&lt;&gt;OFFSET(титул!T$19,-1,-1),1,0),--AND(титул!T24="",титул!U24&lt;&gt;"",COUNTA(титул!$B$19:$BA23)&lt;&gt;0))</f>
        <v>0</v>
      </c>
      <c r="BN10" s="70">
        <f ca="1">IF(AND(титул!U24&lt;&gt;"",титул!T24=""),IF(COUNTBLANK(титул!$B24:'титул'!T24)&lt;&gt;OFFSET(титул!U$19,-1,-1),1,0),--AND(титул!U24="",титул!V24&lt;&gt;"",COUNTA(титул!$B$19:$BA23)&lt;&gt;0))</f>
        <v>0</v>
      </c>
      <c r="BO10" s="70">
        <f ca="1">IF(AND(титул!V24&lt;&gt;"",титул!U24=""),IF(COUNTBLANK(титул!$B24:'титул'!U24)&lt;&gt;OFFSET(титул!V$19,-1,-1),1,0),--AND(титул!V24="",титул!W24&lt;&gt;"",COUNTA(титул!$B$19:$BA23)&lt;&gt;0))</f>
        <v>0</v>
      </c>
      <c r="BP10" s="71">
        <f ca="1">IF(AND(титул!W24&lt;&gt;"",титул!V24=""),IF(COUNTBLANK(титул!$B24:'титул'!V24)&lt;&gt;OFFSET(титул!W$19,-1,-1),1,0),--AND(титул!W24="",титул!X24&lt;&gt;"",COUNTA(титул!$B$19:$BA23)&lt;&gt;0))</f>
        <v>0</v>
      </c>
      <c r="BQ10" s="72">
        <f ca="1">IF(AND(титул!X24&lt;&gt;"",титул!W24=""),IF(COUNTBLANK(титул!$B24:'титул'!W24)&lt;&gt;OFFSET(титул!X$19,-1,-1),1,0),--AND(титул!X24="",титул!Y24&lt;&gt;"",COUNTA(титул!$B$19:$BA23)&lt;&gt;0))</f>
        <v>0</v>
      </c>
      <c r="BR10" s="70">
        <f ca="1">IF(AND(титул!Y24&lt;&gt;"",титул!X24=""),IF(COUNTBLANK(титул!$B24:'титул'!X24)&lt;&gt;OFFSET(титул!Y$19,-1,-1),1,0),--AND(титул!Y24="",титул!Z24&lt;&gt;"",COUNTA(титул!$B$19:$BA23)&lt;&gt;0))</f>
        <v>0</v>
      </c>
      <c r="BS10" s="70">
        <f ca="1">IF(AND(титул!Z24&lt;&gt;"",титул!Y24=""),IF(COUNTBLANK(титул!$B24:'титул'!Y24)&lt;&gt;OFFSET(титул!Z$19,-1,-1),1,0),--AND(титул!Z24="",титул!AA24&lt;&gt;"",COUNTA(титул!$B$19:$BA23)&lt;&gt;0))</f>
        <v>0</v>
      </c>
      <c r="BT10" s="73">
        <f ca="1">IF(AND(титул!AA24&lt;&gt;"",титул!Z24=""),IF(COUNTBLANK(титул!$B24:'титул'!Z24)&lt;&gt;OFFSET(титул!AA$19,-1,-1),1,0),--AND(титул!AA24="",титул!AB24&lt;&gt;"",COUNTA(титул!$B$19:$BA23)&lt;&gt;0))</f>
        <v>0</v>
      </c>
      <c r="BU10" s="69">
        <f ca="1">IF(AND(титул!AB24&lt;&gt;"",титул!AA24=""),IF(COUNTBLANK(титул!$B24:'титул'!AA24)&lt;&gt;OFFSET(титул!AB$19,-1,-1),1,0),--AND(титул!AB24="",титул!AC24&lt;&gt;"",COUNTA(титул!$B$19:$BA23)&lt;&gt;0))</f>
        <v>0</v>
      </c>
      <c r="BV10" s="70">
        <f ca="1">IF(AND(титул!AC24&lt;&gt;"",титул!AB24=""),IF(COUNTBLANK(титул!$B24:'титул'!AB24)&lt;&gt;OFFSET(титул!AC$19,-1,-1),1,0),--AND(титул!AC24="",титул!AD24&lt;&gt;"",COUNTA(титул!$B$19:$BA23)&lt;&gt;0))</f>
        <v>0</v>
      </c>
      <c r="BW10" s="70">
        <f ca="1">IF(AND(титул!AD24&lt;&gt;"",титул!AC24=""),IF(COUNTBLANK(титул!$B24:'титул'!AC24)&lt;&gt;OFFSET(титул!AD$19,-1,-1),1,0),--AND(титул!AD24="",титул!AE24&lt;&gt;"",COUNTA(титул!$B$19:$BA23)&lt;&gt;0))</f>
        <v>0</v>
      </c>
      <c r="BX10" s="71">
        <f ca="1">IF(AND(титул!AE24&lt;&gt;"",титул!AD24=""),IF(COUNTBLANK(титул!$B24:'титул'!AD24)&lt;&gt;OFFSET(титул!AE$19,-1,-1),1,0),--AND(титул!AE24="",титул!AF24&lt;&gt;"",COUNTA(титул!$B$19:$BA23)&lt;&gt;0))</f>
        <v>0</v>
      </c>
      <c r="BY10" s="72">
        <f ca="1">IF(AND(титул!AF24&lt;&gt;"",титул!AE24=""),IF(COUNTBLANK(титул!$B24:'титул'!AE24)&lt;&gt;OFFSET(титул!AF$19,-1,-1),1,0),--AND(титул!AF24="",титул!AG24&lt;&gt;"",COUNTA(титул!$B$19:$BA23)&lt;&gt;0))</f>
        <v>0</v>
      </c>
      <c r="BZ10" s="70">
        <f ca="1">IF(AND(титул!AG24&lt;&gt;"",титул!AF24=""),IF(COUNTBLANK(титул!$B24:'титул'!AF24)&lt;&gt;OFFSET(титул!AG$19,-1,-1),1,0),--AND(титул!AG24="",титул!AH24&lt;&gt;"",COUNTA(титул!$B$19:$BA23)&lt;&gt;0))</f>
        <v>0</v>
      </c>
      <c r="CA10" s="70">
        <f ca="1">IF(AND(титул!AH24&lt;&gt;"",титул!AG24=""),IF(COUNTBLANK(титул!$B24:'титул'!AG24)&lt;&gt;OFFSET(титул!AH$19,-1,-1),1,0),--AND(титул!AH24="",титул!AI24&lt;&gt;"",COUNTA(титул!$B$19:$BA23)&lt;&gt;0))</f>
        <v>0</v>
      </c>
      <c r="CB10" s="73">
        <f ca="1">IF(AND(титул!AI24&lt;&gt;"",титул!AH24=""),IF(COUNTBLANK(титул!$B24:'титул'!AH24)&lt;&gt;OFFSET(титул!AI$19,-1,-1),1,0),--AND(титул!AI24="",титул!AJ24&lt;&gt;"",COUNTA(титул!$B$19:$BA23)&lt;&gt;0))</f>
        <v>0</v>
      </c>
      <c r="CC10" s="69">
        <f ca="1">IF(AND(титул!AJ24&lt;&gt;"",титул!AI24=""),IF(COUNTBLANK(титул!$B24:'титул'!AI24)&lt;&gt;OFFSET(титул!AJ$19,-1,-1),1,0),--AND(титул!AJ24="",титул!AK24&lt;&gt;"",COUNTA(титул!$B$19:$BA23)&lt;&gt;0))</f>
        <v>0</v>
      </c>
      <c r="CD10" s="70">
        <f ca="1">IF(AND(титул!AK24&lt;&gt;"",титул!AJ24=""),IF(COUNTBLANK(титул!$B24:'титул'!AJ24)&lt;&gt;OFFSET(титул!AK$19,-1,-1),1,0),--AND(титул!AK24="",титул!AL24&lt;&gt;"",COUNTA(титул!$B$19:$BA23)&lt;&gt;0))</f>
        <v>0</v>
      </c>
      <c r="CE10" s="70">
        <f ca="1">IF(AND(титул!AL24&lt;&gt;"",титул!AK24=""),IF(COUNTBLANK(титул!$B24:'титул'!AK24)&lt;&gt;OFFSET(титул!AL$19,-1,-1),1,0),--AND(титул!AL24="",титул!AM24&lt;&gt;"",COUNTA(титул!$B$19:$BA23)&lt;&gt;0))</f>
        <v>0</v>
      </c>
      <c r="CF10" s="70">
        <f ca="1">IF(AND(титул!AM24&lt;&gt;"",титул!AL24=""),IF(COUNTBLANK(титул!$B24:'титул'!AL24)&lt;&gt;OFFSET(титул!AM$19,-1,-1),1,0),--AND(титул!AM24="",титул!AN24&lt;&gt;"",COUNTA(титул!$B$19:$BA23)&lt;&gt;0))</f>
        <v>0</v>
      </c>
      <c r="CG10" s="71">
        <f ca="1">IF(AND(титул!AN24&lt;&gt;"",титул!AM24=""),IF(COUNTBLANK(титул!$B24:'титул'!AM24)&lt;&gt;OFFSET(титул!AN$19,-1,-1),1,0),--AND(титул!AN24="",титул!AO24&lt;&gt;"",COUNTA(титул!$B$19:$BA23)&lt;&gt;0))</f>
        <v>0</v>
      </c>
      <c r="CH10" s="72">
        <f ca="1">IF(AND(титул!AO24&lt;&gt;"",титул!AN24=""),IF(COUNTBLANK(титул!$B24:'титул'!AN24)&lt;&gt;OFFSET(титул!AO$19,-1,-1),1,0),--AND(титул!AO24="",титул!AP24&lt;&gt;"",COUNTA(титул!$B$19:$BA23)&lt;&gt;0))</f>
        <v>0</v>
      </c>
      <c r="CI10" s="70">
        <f ca="1">IF(AND(титул!AP24&lt;&gt;"",титул!AO24=""),IF(COUNTBLANK(титул!$B24:'титул'!AO24)&lt;&gt;OFFSET(титул!AP$19,-1,-1),1,0),--AND(титул!AP24="",титул!AQ24&lt;&gt;"",COUNTA(титул!$B$19:$BA23)&lt;&gt;0))</f>
        <v>0</v>
      </c>
      <c r="CJ10" s="70">
        <f ca="1">IF(AND(титул!AQ24&lt;&gt;"",титул!AP24=""),IF(COUNTBLANK(титул!$B24:'титул'!AP24)&lt;&gt;OFFSET(титул!AQ$19,-1,-1),1,0),--AND(титул!AQ24="",титул!AR24&lt;&gt;"",COUNTA(титул!$B$19:$BA23)&lt;&gt;0))</f>
        <v>0</v>
      </c>
      <c r="CK10" s="73">
        <f ca="1">IF(AND(титул!AR24&lt;&gt;"",титул!AQ24=""),IF(COUNTBLANK(титул!$B24:'титул'!AQ24)&lt;&gt;OFFSET(титул!AR$19,-1,-1),1,0),--AND(титул!AR24="",титул!AS24&lt;&gt;"",COUNTA(титул!$B$19:$BA23)&lt;&gt;0))</f>
        <v>0</v>
      </c>
      <c r="CL10" s="69">
        <f ca="1">IF(AND(титул!AS24&lt;&gt;"",титул!AR24=""),IF(COUNTBLANK(титул!$B24:'титул'!AR24)&lt;&gt;OFFSET(титул!AS$19,-1,-1),1,0),--AND(титул!AS24="",титул!AT24&lt;&gt;"",COUNTA(титул!$B$19:$BA23)&lt;&gt;0))</f>
        <v>0</v>
      </c>
      <c r="CM10" s="70">
        <f ca="1">IF(AND(титул!AT24&lt;&gt;"",титул!AS24=""),IF(COUNTBLANK(титул!$B24:'титул'!AS24)&lt;&gt;OFFSET(титул!AT$19,-1,-1),1,0),--AND(титул!AT24="",титул!AU24&lt;&gt;"",COUNTA(титул!$B$19:$BA23)&lt;&gt;0))</f>
        <v>0</v>
      </c>
      <c r="CN10" s="70">
        <f ca="1">IF(AND(титул!AU24&lt;&gt;"",титул!AT24=""),IF(COUNTBLANK(титул!$B24:'титул'!AT24)&lt;&gt;OFFSET(титул!AU$19,-1,-1),1,0),--AND(титул!AU24="",титул!AV24&lt;&gt;"",COUNTA(титул!$B$19:$BA23)&lt;&gt;0))</f>
        <v>0</v>
      </c>
      <c r="CO10" s="70">
        <f ca="1">IF(AND(титул!AV24&lt;&gt;"",титул!AU24=""),IF(COUNTBLANK(титул!$B24:'титул'!AU24)&lt;&gt;OFFSET(титул!AV$19,-1,-1),1,0),--AND(титул!AV24="",титул!AW24&lt;&gt;"",COUNTA(титул!$B$19:$BA23)&lt;&gt;0))</f>
        <v>0</v>
      </c>
      <c r="CP10" s="71">
        <f ca="1">IF(AND(титул!AW24&lt;&gt;"",титул!AV24=""),IF(COUNTBLANK(титул!$B24:'титул'!AV24)&lt;&gt;OFFSET(титул!AW$19,-1,-1),1,0),--AND(титул!AW24="",титул!AX24&lt;&gt;"",COUNTA(титул!$B$19:$BA23)&lt;&gt;0))</f>
        <v>0</v>
      </c>
      <c r="CQ10" s="72">
        <f ca="1">IF(AND(титул!AX24&lt;&gt;"",титул!AW24=""),IF(COUNTBLANK(титул!$B24:'титул'!AW24)&lt;&gt;OFFSET(титул!AX$19,-1,-1),1,0),--AND(титул!AX24="",титул!AY24&lt;&gt;"",COUNTA(титул!$B$19:$BA23)&lt;&gt;0))</f>
        <v>0</v>
      </c>
      <c r="CR10" s="70">
        <f ca="1">IF(AND(титул!AY24&lt;&gt;"",титул!AX24=""),IF(COUNTBLANK(титул!$B24:'титул'!AX24)&lt;&gt;OFFSET(титул!AY$19,-1,-1),1,0),--AND(титул!AY24="",титул!AZ24&lt;&gt;"",COUNTA(титул!$B$19:$BA23)&lt;&gt;0))</f>
        <v>0</v>
      </c>
      <c r="CS10" s="70">
        <f ca="1">IF(AND(титул!AZ24&lt;&gt;"",титул!AY24=""),IF(COUNTBLANK(титул!$B24:'титул'!AY24)&lt;&gt;OFFSET(титул!AZ$19,-1,-1),1,0),--AND(титул!AZ24="",титул!BA24&lt;&gt;"",COUNTA(титул!$B$19:$BA23)&lt;&gt;0))</f>
        <v>0</v>
      </c>
      <c r="CT10" s="71">
        <f ca="1">IF(OR(AND(титул!BA24&lt;&gt;"",титул!AZ24=""),AND(титул!BA24="",титул!B25&lt;&gt;"")),IF(COUNTBLANK(титул!$B24:'титул'!AZ24)&lt;&gt;OFFSET(титул!BA$19,-1,-1),1,0),0)</f>
        <v>0</v>
      </c>
      <c r="CU10" s="393">
        <f t="shared" ca="1" si="1"/>
        <v>0</v>
      </c>
      <c r="CW10" s="54" t="str">
        <f t="shared" si="0"/>
        <v>Завідувач кафедри романо-германської філології та перекладу з німецької мови ЧНУ ім. Петра Могили</v>
      </c>
      <c r="CX10" s="54" t="s">
        <v>182</v>
      </c>
    </row>
    <row r="11" spans="1:102" ht="13.5" thickBot="1" x14ac:dyDescent="0.25">
      <c r="B11" s="59" t="s">
        <v>197</v>
      </c>
      <c r="C11" s="60">
        <v>10</v>
      </c>
      <c r="F11" s="890" t="s">
        <v>198</v>
      </c>
      <c r="G11" s="892"/>
      <c r="P11" s="418" t="s">
        <v>199</v>
      </c>
      <c r="W11" s="74"/>
      <c r="X11" s="74"/>
      <c r="AJ11" s="240" t="s">
        <v>334</v>
      </c>
      <c r="AK11" s="241" t="s">
        <v>318</v>
      </c>
      <c r="AM11" s="244" t="s">
        <v>278</v>
      </c>
      <c r="AT11" s="423">
        <v>7</v>
      </c>
      <c r="AU11" s="69">
        <f>IF(AND(титул!B25="",титул!C25&lt;&gt;"",COUNTA(титул!$B24:$BA24)&lt;&gt;0),1,0)</f>
        <v>0</v>
      </c>
      <c r="AV11" s="70">
        <f ca="1">IF(AND(титул!C25&lt;&gt;"",титул!B25=""),IF(COUNTBLANK(титул!$B25:'титул'!B25)&lt;&gt;OFFSET(титул!C$19,-1,-1),1,0),--AND(титул!C25="",титул!D25&lt;&gt;"",COUNTA(титул!$B$19:$BA24)&lt;&gt;0))</f>
        <v>0</v>
      </c>
      <c r="AW11" s="70">
        <f ca="1">IF(AND(титул!D25&lt;&gt;"",титул!C25=""),IF(COUNTBLANK(титул!$B25:'титул'!C25)&lt;&gt;OFFSET(титул!D$19,-1,-1),1,0),--AND(титул!D25="",титул!E25&lt;&gt;"",COUNTA(титул!$B$19:$BA24)&lt;&gt;0))</f>
        <v>0</v>
      </c>
      <c r="AX11" s="71">
        <f ca="1">IF(AND(титул!E25&lt;&gt;"",титул!D25=""),IF(COUNTBLANK(титул!$B25:'титул'!D25)&lt;&gt;OFFSET(титул!E$19,-1,-1),1,0),--AND(титул!E25="",титул!F25&lt;&gt;"",COUNTA(титул!$B$19:$BA24)&lt;&gt;0))</f>
        <v>0</v>
      </c>
      <c r="AY11" s="72">
        <f ca="1">IF(AND(титул!F25&lt;&gt;"",титул!E25=""),IF(COUNTBLANK(титул!$B25:'титул'!E25)&lt;&gt;OFFSET(титул!F$19,-1,-1),1,0),--AND(титул!F25="",титул!G25&lt;&gt;"",COUNTA(титул!$B$19:$BA24)&lt;&gt;0))</f>
        <v>0</v>
      </c>
      <c r="AZ11" s="70">
        <f ca="1">IF(AND(титул!G25&lt;&gt;"",титул!F25=""),IF(COUNTBLANK(титул!$B25:'титул'!F25)&lt;&gt;OFFSET(титул!G$19,-1,-1),1,0),--AND(титул!G25="",титул!H25&lt;&gt;"",COUNTA(титул!$B$19:$BA24)&lt;&gt;0))</f>
        <v>0</v>
      </c>
      <c r="BA11" s="70">
        <f ca="1">IF(AND(титул!H25&lt;&gt;"",титул!G25=""),IF(COUNTBLANK(титул!$B25:'титул'!G25)&lt;&gt;OFFSET(титул!H$19,-1,-1),1,0),--AND(титул!H25="",титул!I25&lt;&gt;"",COUNTA(титул!$B$19:$BA24)&lt;&gt;0))</f>
        <v>0</v>
      </c>
      <c r="BB11" s="73">
        <f ca="1">IF(AND(титул!I25&lt;&gt;"",титул!H25=""),IF(COUNTBLANK(титул!$B25:'титул'!H25)&lt;&gt;OFFSET(титул!I$19,-1,-1),1,0),--AND(титул!I25="",титул!J25&lt;&gt;"",COUNTA(титул!$B$19:$BA24)&lt;&gt;0))</f>
        <v>0</v>
      </c>
      <c r="BC11" s="69">
        <f ca="1">IF(AND(титул!J25&lt;&gt;"",титул!I25=""),IF(COUNTBLANK(титул!$B25:'титул'!I25)&lt;&gt;OFFSET(титул!J$19,-1,-1),1,0),--AND(титул!J25="",титул!K25&lt;&gt;"",COUNTA(титул!$B$19:$BA24)&lt;&gt;0))</f>
        <v>0</v>
      </c>
      <c r="BD11" s="70">
        <f ca="1">IF(AND(титул!K25&lt;&gt;"",титул!J25=""),IF(COUNTBLANK(титул!$B25:'титул'!J25)&lt;&gt;OFFSET(титул!K$19,-1,-1),1,0),--AND(титул!K25="",титул!L25&lt;&gt;"",COUNTA(титул!$B$19:$BA24)&lt;&gt;0))</f>
        <v>0</v>
      </c>
      <c r="BE11" s="70">
        <f ca="1">IF(AND(титул!L25&lt;&gt;"",титул!K25=""),IF(COUNTBLANK(титул!$B25:'титул'!K25)&lt;&gt;OFFSET(титул!L$19,-1,-1),1,0),--AND(титул!L25="",титул!M25&lt;&gt;"",COUNTA(титул!$B$19:$BA24)&lt;&gt;0))</f>
        <v>0</v>
      </c>
      <c r="BF11" s="70">
        <f ca="1">IF(AND(титул!M25&lt;&gt;"",титул!L25=""),IF(COUNTBLANK(титул!$B25:'титул'!L25)&lt;&gt;OFFSET(титул!M$19,-1,-1),1,0),--AND(титул!M25="",титул!N25&lt;&gt;"",COUNTA(титул!$B$19:$BA24)&lt;&gt;0))</f>
        <v>0</v>
      </c>
      <c r="BG11" s="71">
        <f ca="1">IF(AND(титул!N25&lt;&gt;"",титул!M25=""),IF(COUNTBLANK(титул!$B25:'титул'!M25)&lt;&gt;OFFSET(титул!N$19,-1,-1),1,0),--AND(титул!N25="",титул!O25&lt;&gt;"",COUNTA(титул!$B$19:$BA24)&lt;&gt;0))</f>
        <v>0</v>
      </c>
      <c r="BH11" s="72">
        <f ca="1">IF(AND(титул!O25&lt;&gt;"",титул!N25=""),IF(COUNTBLANK(титул!$B25:'титул'!N25)&lt;&gt;OFFSET(титул!O$19,-1,-1),1,0),--AND(титул!O25="",титул!P25&lt;&gt;"",COUNTA(титул!$B$19:$BA24)&lt;&gt;0))</f>
        <v>0</v>
      </c>
      <c r="BI11" s="70">
        <f ca="1">IF(AND(титул!P25&lt;&gt;"",титул!O25=""),IF(COUNTBLANK(титул!$B25:'титул'!O25)&lt;&gt;OFFSET(титул!P$19,-1,-1),1,0),--AND(титул!P25="",титул!Q25&lt;&gt;"",COUNTA(титул!$B$19:$BA24)&lt;&gt;0))</f>
        <v>0</v>
      </c>
      <c r="BJ11" s="70">
        <f ca="1">IF(AND(титул!Q25&lt;&gt;"",титул!P25=""),IF(COUNTBLANK(титул!$B25:'титул'!P25)&lt;&gt;OFFSET(титул!Q$19,-1,-1),1,0),--AND(титул!Q25="",титул!R25&lt;&gt;"",COUNTA(титул!$B$19:$BA24)&lt;&gt;0))</f>
        <v>0</v>
      </c>
      <c r="BK11" s="73">
        <f ca="1">IF(AND(титул!R25&lt;&gt;"",титул!Q25=""),IF(COUNTBLANK(титул!$B25:'титул'!Q25)&lt;&gt;OFFSET(титул!R$19,-1,-1),1,0),--AND(титул!R25="",титул!S25&lt;&gt;"",COUNTA(титул!$B$19:$BA24)&lt;&gt;0))</f>
        <v>0</v>
      </c>
      <c r="BL11" s="69">
        <f ca="1">IF(AND(титул!S25&lt;&gt;"",титул!R25=""),IF(COUNTBLANK(титул!$B25:'титул'!R25)&lt;&gt;OFFSET(титул!S$19,-1,-1),1,0),--AND(титул!S25="",титул!T25&lt;&gt;"",COUNTA(титул!$B$19:$BA24)&lt;&gt;0))</f>
        <v>0</v>
      </c>
      <c r="BM11" s="70">
        <f ca="1">IF(AND(титул!T25&lt;&gt;"",титул!S25=""),IF(COUNTBLANK(титул!$B25:'титул'!S25)&lt;&gt;OFFSET(титул!T$19,-1,-1),1,0),--AND(титул!T25="",титул!U25&lt;&gt;"",COUNTA(титул!$B$19:$BA24)&lt;&gt;0))</f>
        <v>0</v>
      </c>
      <c r="BN11" s="70">
        <f ca="1">IF(AND(титул!U25&lt;&gt;"",титул!T25=""),IF(COUNTBLANK(титул!$B25:'титул'!T25)&lt;&gt;OFFSET(титул!U$19,-1,-1),1,0),--AND(титул!U25="",титул!V25&lt;&gt;"",COUNTA(титул!$B$19:$BA24)&lt;&gt;0))</f>
        <v>0</v>
      </c>
      <c r="BO11" s="70">
        <f ca="1">IF(AND(титул!V25&lt;&gt;"",титул!U25=""),IF(COUNTBLANK(титул!$B25:'титул'!U25)&lt;&gt;OFFSET(титул!V$19,-1,-1),1,0),--AND(титул!V25="",титул!W25&lt;&gt;"",COUNTA(титул!$B$19:$BA24)&lt;&gt;0))</f>
        <v>0</v>
      </c>
      <c r="BP11" s="71">
        <f ca="1">IF(AND(титул!W25&lt;&gt;"",титул!V25=""),IF(COUNTBLANK(титул!$B25:'титул'!V25)&lt;&gt;OFFSET(титул!W$19,-1,-1),1,0),--AND(титул!W25="",титул!X25&lt;&gt;"",COUNTA(титул!$B$19:$BA24)&lt;&gt;0))</f>
        <v>0</v>
      </c>
      <c r="BQ11" s="72">
        <f ca="1">IF(AND(титул!X25&lt;&gt;"",титул!W25=""),IF(COUNTBLANK(титул!$B25:'титул'!W25)&lt;&gt;OFFSET(титул!X$19,-1,-1),1,0),--AND(титул!X25="",титул!Y25&lt;&gt;"",COUNTA(титул!$B$19:$BA24)&lt;&gt;0))</f>
        <v>0</v>
      </c>
      <c r="BR11" s="70">
        <f ca="1">IF(AND(титул!Y25&lt;&gt;"",титул!X25=""),IF(COUNTBLANK(титул!$B25:'титул'!X25)&lt;&gt;OFFSET(титул!Y$19,-1,-1),1,0),--AND(титул!Y25="",титул!Z25&lt;&gt;"",COUNTA(титул!$B$19:$BA24)&lt;&gt;0))</f>
        <v>0</v>
      </c>
      <c r="BS11" s="70">
        <f ca="1">IF(AND(титул!Z25&lt;&gt;"",титул!Y25=""),IF(COUNTBLANK(титул!$B25:'титул'!Y25)&lt;&gt;OFFSET(титул!Z$19,-1,-1),1,0),--AND(титул!Z25="",титул!AA25&lt;&gt;"",COUNTA(титул!$B$19:$BA24)&lt;&gt;0))</f>
        <v>0</v>
      </c>
      <c r="BT11" s="73">
        <f ca="1">IF(AND(титул!AA25&lt;&gt;"",титул!Z25=""),IF(COUNTBLANK(титул!$B25:'титул'!Z25)&lt;&gt;OFFSET(титул!AA$19,-1,-1),1,0),--AND(титул!AA25="",титул!AB25&lt;&gt;"",COUNTA(титул!$B$19:$BA24)&lt;&gt;0))</f>
        <v>0</v>
      </c>
      <c r="BU11" s="69">
        <f ca="1">IF(AND(титул!AB25&lt;&gt;"",титул!AA25=""),IF(COUNTBLANK(титул!$B25:'титул'!AA25)&lt;&gt;OFFSET(титул!AB$19,-1,-1),1,0),--AND(титул!AB25="",титул!AC25&lt;&gt;"",COUNTA(титул!$B$19:$BA24)&lt;&gt;0))</f>
        <v>0</v>
      </c>
      <c r="BV11" s="70">
        <f ca="1">IF(AND(титул!AC25&lt;&gt;"",титул!AB25=""),IF(COUNTBLANK(титул!$B25:'титул'!AB25)&lt;&gt;OFFSET(титул!AC$19,-1,-1),1,0),--AND(титул!AC25="",титул!AD25&lt;&gt;"",COUNTA(титул!$B$19:$BA24)&lt;&gt;0))</f>
        <v>0</v>
      </c>
      <c r="BW11" s="70">
        <f ca="1">IF(AND(титул!AD25&lt;&gt;"",титул!AC25=""),IF(COUNTBLANK(титул!$B25:'титул'!AC25)&lt;&gt;OFFSET(титул!AD$19,-1,-1),1,0),--AND(титул!AD25="",титул!AE25&lt;&gt;"",COUNTA(титул!$B$19:$BA24)&lt;&gt;0))</f>
        <v>0</v>
      </c>
      <c r="BX11" s="71">
        <f ca="1">IF(AND(титул!AE25&lt;&gt;"",титул!AD25=""),IF(COUNTBLANK(титул!$B25:'титул'!AD25)&lt;&gt;OFFSET(титул!AE$19,-1,-1),1,0),--AND(титул!AE25="",титул!AF25&lt;&gt;"",COUNTA(титул!$B$19:$BA24)&lt;&gt;0))</f>
        <v>0</v>
      </c>
      <c r="BY11" s="72">
        <f ca="1">IF(AND(титул!AF25&lt;&gt;"",титул!AE25=""),IF(COUNTBLANK(титул!$B25:'титул'!AE25)&lt;&gt;OFFSET(титул!AF$19,-1,-1),1,0),--AND(титул!AF25="",титул!AG25&lt;&gt;"",COUNTA(титул!$B$19:$BA24)&lt;&gt;0))</f>
        <v>0</v>
      </c>
      <c r="BZ11" s="70">
        <f ca="1">IF(AND(титул!AG25&lt;&gt;"",титул!AF25=""),IF(COUNTBLANK(титул!$B25:'титул'!AF25)&lt;&gt;OFFSET(титул!AG$19,-1,-1),1,0),--AND(титул!AG25="",титул!AH25&lt;&gt;"",COUNTA(титул!$B$19:$BA24)&lt;&gt;0))</f>
        <v>0</v>
      </c>
      <c r="CA11" s="70">
        <f ca="1">IF(AND(титул!AH25&lt;&gt;"",титул!AG25=""),IF(COUNTBLANK(титул!$B25:'титул'!AG25)&lt;&gt;OFFSET(титул!AH$19,-1,-1),1,0),--AND(титул!AH25="",титул!AI25&lt;&gt;"",COUNTA(титул!$B$19:$BA24)&lt;&gt;0))</f>
        <v>0</v>
      </c>
      <c r="CB11" s="73">
        <f ca="1">IF(AND(титул!AI25&lt;&gt;"",титул!AH25=""),IF(COUNTBLANK(титул!$B25:'титул'!AH25)&lt;&gt;OFFSET(титул!AI$19,-1,-1),1,0),--AND(титул!AI25="",титул!AJ25&lt;&gt;"",COUNTA(титул!$B$19:$BA24)&lt;&gt;0))</f>
        <v>0</v>
      </c>
      <c r="CC11" s="69">
        <f ca="1">IF(AND(титул!AJ25&lt;&gt;"",титул!AI25=""),IF(COUNTBLANK(титул!$B25:'титул'!AI25)&lt;&gt;OFFSET(титул!AJ$19,-1,-1),1,0),--AND(титул!AJ25="",титул!AK25&lt;&gt;"",COUNTA(титул!$B$19:$BA24)&lt;&gt;0))</f>
        <v>0</v>
      </c>
      <c r="CD11" s="70">
        <f ca="1">IF(AND(титул!AK25&lt;&gt;"",титул!AJ25=""),IF(COUNTBLANK(титул!$B25:'титул'!AJ25)&lt;&gt;OFFSET(титул!AK$19,-1,-1),1,0),--AND(титул!AK25="",титул!AL25&lt;&gt;"",COUNTA(титул!$B$19:$BA24)&lt;&gt;0))</f>
        <v>0</v>
      </c>
      <c r="CE11" s="70">
        <f ca="1">IF(AND(титул!AL25&lt;&gt;"",титул!AK25=""),IF(COUNTBLANK(титул!$B25:'титул'!AK25)&lt;&gt;OFFSET(титул!AL$19,-1,-1),1,0),--AND(титул!AL25="",титул!AM25&lt;&gt;"",COUNTA(титул!$B$19:$BA24)&lt;&gt;0))</f>
        <v>0</v>
      </c>
      <c r="CF11" s="70">
        <f ca="1">IF(AND(титул!AM25&lt;&gt;"",титул!AL25=""),IF(COUNTBLANK(титул!$B25:'титул'!AL25)&lt;&gt;OFFSET(титул!AM$19,-1,-1),1,0),--AND(титул!AM25="",титул!AN25&lt;&gt;"",COUNTA(титул!$B$19:$BA24)&lt;&gt;0))</f>
        <v>0</v>
      </c>
      <c r="CG11" s="71">
        <f ca="1">IF(AND(титул!AN25&lt;&gt;"",титул!AM25=""),IF(COUNTBLANK(титул!$B25:'титул'!AM25)&lt;&gt;OFFSET(титул!AN$19,-1,-1),1,0),--AND(титул!AN25="",титул!AO25&lt;&gt;"",COUNTA(титул!$B$19:$BA24)&lt;&gt;0))</f>
        <v>0</v>
      </c>
      <c r="CH11" s="72">
        <f ca="1">IF(AND(титул!AO25&lt;&gt;"",титул!AN25=""),IF(COUNTBLANK(титул!$B25:'титул'!AN25)&lt;&gt;OFFSET(титул!AO$19,-1,-1),1,0),--AND(титул!AO25="",титул!AP25&lt;&gt;"",COUNTA(титул!$B$19:$BA24)&lt;&gt;0))</f>
        <v>0</v>
      </c>
      <c r="CI11" s="70">
        <f ca="1">IF(AND(титул!AP25&lt;&gt;"",титул!AO25=""),IF(COUNTBLANK(титул!$B25:'титул'!AO25)&lt;&gt;OFFSET(титул!AP$19,-1,-1),1,0),--AND(титул!AP25="",титул!AQ25&lt;&gt;"",COUNTA(титул!$B$19:$BA24)&lt;&gt;0))</f>
        <v>0</v>
      </c>
      <c r="CJ11" s="70">
        <f ca="1">IF(AND(титул!AQ25&lt;&gt;"",титул!AP25=""),IF(COUNTBLANK(титул!$B25:'титул'!AP25)&lt;&gt;OFFSET(титул!AQ$19,-1,-1),1,0),--AND(титул!AQ25="",титул!AR25&lt;&gt;"",COUNTA(титул!$B$19:$BA24)&lt;&gt;0))</f>
        <v>0</v>
      </c>
      <c r="CK11" s="73">
        <f ca="1">IF(AND(титул!AR25&lt;&gt;"",титул!AQ25=""),IF(COUNTBLANK(титул!$B25:'титул'!AQ25)&lt;&gt;OFFSET(титул!AR$19,-1,-1),1,0),--AND(титул!AR25="",титул!AS25&lt;&gt;"",COUNTA(титул!$B$19:$BA24)&lt;&gt;0))</f>
        <v>0</v>
      </c>
      <c r="CL11" s="69">
        <f ca="1">IF(AND(титул!AS25&lt;&gt;"",титул!AR25=""),IF(COUNTBLANK(титул!$B25:'титул'!AR25)&lt;&gt;OFFSET(титул!AS$19,-1,-1),1,0),--AND(титул!AS25="",титул!AT25&lt;&gt;"",COUNTA(титул!$B$19:$BA24)&lt;&gt;0))</f>
        <v>0</v>
      </c>
      <c r="CM11" s="70">
        <f ca="1">IF(AND(титул!AT25&lt;&gt;"",титул!AS25=""),IF(COUNTBLANK(титул!$B25:'титул'!AS25)&lt;&gt;OFFSET(титул!AT$19,-1,-1),1,0),--AND(титул!AT25="",титул!AU25&lt;&gt;"",COUNTA(титул!$B$19:$BA24)&lt;&gt;0))</f>
        <v>0</v>
      </c>
      <c r="CN11" s="70">
        <f ca="1">IF(AND(титул!AU25&lt;&gt;"",титул!AT25=""),IF(COUNTBLANK(титул!$B25:'титул'!AT25)&lt;&gt;OFFSET(титул!AU$19,-1,-1),1,0),--AND(титул!AU25="",титул!AV25&lt;&gt;"",COUNTA(титул!$B$19:$BA24)&lt;&gt;0))</f>
        <v>0</v>
      </c>
      <c r="CO11" s="70">
        <f ca="1">IF(AND(титул!AV25&lt;&gt;"",титул!AU25=""),IF(COUNTBLANK(титул!$B25:'титул'!AU25)&lt;&gt;OFFSET(титул!AV$19,-1,-1),1,0),--AND(титул!AV25="",титул!AW25&lt;&gt;"",COUNTA(титул!$B$19:$BA24)&lt;&gt;0))</f>
        <v>0</v>
      </c>
      <c r="CP11" s="71">
        <f ca="1">IF(AND(титул!AW25&lt;&gt;"",титул!AV25=""),IF(COUNTBLANK(титул!$B25:'титул'!AV25)&lt;&gt;OFFSET(титул!AW$19,-1,-1),1,0),--AND(титул!AW25="",титул!AX25&lt;&gt;"",COUNTA(титул!$B$19:$BA24)&lt;&gt;0))</f>
        <v>0</v>
      </c>
      <c r="CQ11" s="72">
        <f ca="1">IF(AND(титул!AX25&lt;&gt;"",титул!AW25=""),IF(COUNTBLANK(титул!$B25:'титул'!AW25)&lt;&gt;OFFSET(титул!AX$19,-1,-1),1,0),--AND(титул!AX25="",титул!AY25&lt;&gt;"",COUNTA(титул!$B$19:$BA24)&lt;&gt;0))</f>
        <v>0</v>
      </c>
      <c r="CR11" s="70">
        <f ca="1">IF(AND(титул!AY25&lt;&gt;"",титул!AX25=""),IF(COUNTBLANK(титул!$B25:'титул'!AX25)&lt;&gt;OFFSET(титул!AY$19,-1,-1),1,0),--AND(титул!AY25="",титул!AZ25&lt;&gt;"",COUNTA(титул!$B$19:$BA24)&lt;&gt;0))</f>
        <v>0</v>
      </c>
      <c r="CS11" s="70">
        <f ca="1">IF(AND(титул!AZ25&lt;&gt;"",титул!AY25=""),IF(COUNTBLANK(титул!$B25:'титул'!AY25)&lt;&gt;OFFSET(титул!AZ$19,-1,-1),1,0),--AND(титул!AZ25="",титул!BA25&lt;&gt;"",COUNTA(титул!$B$19:$BA24)&lt;&gt;0))</f>
        <v>0</v>
      </c>
      <c r="CT11" s="71">
        <f ca="1">IF(AND(титул!BA25&lt;&gt;"",титул!AZ25=""),IF(COUNTBLANK(титул!$B25:'титул'!AZ25)&lt;&gt;OFFSET(титул!BA$19,-1,-1),1,0),--AND(титул!BA25="",титул!BB25&lt;&gt;"",COUNTA(титул!$B24:$BA24)&lt;&gt;0))</f>
        <v>0</v>
      </c>
      <c r="CU11" s="393">
        <f t="shared" ca="1" si="1"/>
        <v>0</v>
      </c>
      <c r="CW11" s="54" t="str">
        <f t="shared" si="0"/>
        <v>Завідувач кафедри англійської філології та перекладу ЧНУ ім. Петра Могили</v>
      </c>
      <c r="CX11" s="54" t="s">
        <v>182</v>
      </c>
    </row>
    <row r="12" spans="1:102" ht="13.5" thickBot="1" x14ac:dyDescent="0.25">
      <c r="B12" s="59" t="s">
        <v>200</v>
      </c>
      <c r="C12" s="60">
        <v>11</v>
      </c>
      <c r="F12" s="432" t="s">
        <v>166</v>
      </c>
      <c r="G12" s="237">
        <v>0.25</v>
      </c>
      <c r="W12" s="74"/>
      <c r="X12" s="74"/>
      <c r="AJ12" s="240" t="s">
        <v>335</v>
      </c>
      <c r="AK12" s="241" t="s">
        <v>318</v>
      </c>
      <c r="AM12" s="244" t="s">
        <v>279</v>
      </c>
      <c r="CW12" s="54" t="str">
        <f t="shared" si="0"/>
        <v>Завідувач кафедри історії та теорії держави та права ЧНУ ім. Петра Могили</v>
      </c>
      <c r="CX12" s="54" t="s">
        <v>201</v>
      </c>
    </row>
    <row r="13" spans="1:102" ht="13.5" thickBot="1" x14ac:dyDescent="0.25">
      <c r="B13" s="59" t="s">
        <v>202</v>
      </c>
      <c r="C13" s="60">
        <v>12</v>
      </c>
      <c r="F13" s="434" t="s">
        <v>167</v>
      </c>
      <c r="G13" s="238">
        <v>0.5</v>
      </c>
      <c r="M13" s="441" t="s">
        <v>105</v>
      </c>
      <c r="AJ13" s="240" t="s">
        <v>336</v>
      </c>
      <c r="AK13" s="241" t="s">
        <v>318</v>
      </c>
      <c r="AM13" s="244" t="s">
        <v>280</v>
      </c>
      <c r="AT13" s="1105">
        <v>1</v>
      </c>
      <c r="AU13" s="74" t="s">
        <v>203</v>
      </c>
      <c r="AV13" s="74">
        <f>COUNTBLANK(титул!$B19:'титул'!B19)</f>
        <v>1</v>
      </c>
      <c r="AW13" s="74">
        <f>COUNTBLANK(титул!$B19:'титул'!C19)</f>
        <v>2</v>
      </c>
      <c r="AX13" s="74">
        <f>COUNTBLANK(титул!$B19:'титул'!D19)</f>
        <v>3</v>
      </c>
      <c r="AY13" s="74">
        <f>COUNTBLANK(титул!$B19:'титул'!E19)</f>
        <v>4</v>
      </c>
      <c r="AZ13" s="74">
        <f>COUNTBLANK(титул!$B19:'титул'!F19)</f>
        <v>5</v>
      </c>
      <c r="BA13" s="74">
        <f>COUNTBLANK(титул!$B19:'титул'!G19)</f>
        <v>6</v>
      </c>
      <c r="BB13" s="74">
        <f>COUNTBLANK(титул!$B19:'титул'!H19)</f>
        <v>7</v>
      </c>
      <c r="BC13" s="74">
        <f>COUNTBLANK(титул!$B19:'титул'!I19)</f>
        <v>8</v>
      </c>
      <c r="BD13" s="74">
        <f>COUNTBLANK(титул!$B19:'титул'!J19)</f>
        <v>9</v>
      </c>
      <c r="BE13" s="74">
        <f>COUNTBLANK(титул!$B19:'титул'!K19)</f>
        <v>10</v>
      </c>
      <c r="BF13" s="74">
        <f>COUNTBLANK(титул!$B19:'титул'!L19)</f>
        <v>11</v>
      </c>
      <c r="BG13" s="74">
        <f>COUNTBLANK(титул!$B19:'титул'!M19)</f>
        <v>12</v>
      </c>
      <c r="BH13" s="74">
        <f>COUNTBLANK(титул!$B19:'титул'!N19)</f>
        <v>13</v>
      </c>
      <c r="BI13" s="74">
        <f>COUNTBLANK(титул!$B19:'титул'!O19)</f>
        <v>14</v>
      </c>
      <c r="BJ13" s="74">
        <f>COUNTBLANK(титул!$B19:'титул'!P19)</f>
        <v>15</v>
      </c>
      <c r="BK13" s="74">
        <f>COUNTBLANK(титул!$B19:'титул'!Q19)</f>
        <v>16</v>
      </c>
      <c r="BL13" s="74">
        <f>COUNTBLANK(титул!$B19:'титул'!R19)</f>
        <v>17</v>
      </c>
      <c r="BM13" s="74">
        <f>COUNTBLANK(титул!$B19:'титул'!S19)</f>
        <v>18</v>
      </c>
      <c r="BN13" s="74">
        <f>COUNTBLANK(титул!$B19:'титул'!T19)</f>
        <v>19</v>
      </c>
      <c r="BO13" s="74">
        <f>COUNTBLANK(титул!$B19:'титул'!U19)</f>
        <v>20</v>
      </c>
      <c r="BP13" s="74">
        <f>COUNTBLANK(титул!$B19:'титул'!V19)</f>
        <v>21</v>
      </c>
      <c r="BQ13" s="74">
        <f>COUNTBLANK(титул!$B19:'титул'!W19)</f>
        <v>22</v>
      </c>
      <c r="BR13" s="74">
        <f>COUNTBLANK(титул!$B19:'титул'!X19)</f>
        <v>23</v>
      </c>
      <c r="BS13" s="74">
        <f>COUNTBLANK(титул!$B19:'титул'!Y19)</f>
        <v>24</v>
      </c>
      <c r="BT13" s="74">
        <f>COUNTBLANK(титул!$B19:'титул'!Z19)</f>
        <v>25</v>
      </c>
      <c r="BU13" s="74">
        <f>COUNTBLANK(титул!$B19:'титул'!AA19)</f>
        <v>26</v>
      </c>
      <c r="BV13" s="74">
        <f>COUNTBLANK(титул!$B19:'титул'!AB19)</f>
        <v>27</v>
      </c>
      <c r="BW13" s="74">
        <f>COUNTBLANK(титул!$B19:'титул'!AC19)</f>
        <v>28</v>
      </c>
      <c r="BX13" s="74">
        <f>COUNTBLANK(титул!$B19:'титул'!AD19)</f>
        <v>29</v>
      </c>
      <c r="BY13" s="74">
        <f>COUNTBLANK(титул!$B19:'титул'!AE19)</f>
        <v>30</v>
      </c>
      <c r="BZ13" s="74">
        <f>COUNTBLANK(титул!$B19:'титул'!AF19)</f>
        <v>31</v>
      </c>
      <c r="CA13" s="74">
        <f>COUNTBLANK(титул!$B19:'титул'!AG19)</f>
        <v>32</v>
      </c>
      <c r="CB13" s="74">
        <f>COUNTBLANK(титул!$B19:'титул'!AH19)</f>
        <v>33</v>
      </c>
      <c r="CC13" s="74">
        <f>COUNTBLANK(титул!$B19:'титул'!AI19)</f>
        <v>34</v>
      </c>
      <c r="CD13" s="74">
        <f>COUNTBLANK(титул!$B19:'титул'!AJ19)</f>
        <v>35</v>
      </c>
      <c r="CE13" s="74">
        <f>COUNTBLANK(титул!$B19:'титул'!AK19)</f>
        <v>36</v>
      </c>
      <c r="CF13" s="74">
        <f>COUNTBLANK(титул!$B19:'титул'!AL19)</f>
        <v>37</v>
      </c>
      <c r="CG13" s="74">
        <f>COUNTBLANK(титул!$B19:'титул'!AM19)</f>
        <v>38</v>
      </c>
      <c r="CH13" s="74">
        <f>COUNTBLANK(титул!$B19:'титул'!AN19)</f>
        <v>39</v>
      </c>
      <c r="CI13" s="74">
        <f>COUNTBLANK(титул!$B19:'титул'!AO19)</f>
        <v>40</v>
      </c>
      <c r="CJ13" s="74">
        <f>COUNTBLANK(титул!$B19:'титул'!AP19)</f>
        <v>41</v>
      </c>
      <c r="CK13" s="74">
        <f>COUNTBLANK(титул!$B19:'титул'!AQ19)</f>
        <v>42</v>
      </c>
      <c r="CL13" s="74">
        <f>COUNTBLANK(титул!$B19:'титул'!AR19)</f>
        <v>43</v>
      </c>
      <c r="CM13" s="74">
        <f>COUNTBLANK(титул!$B19:'титул'!AS19)</f>
        <v>44</v>
      </c>
      <c r="CN13" s="74">
        <f>COUNTBLANK(титул!$B19:'титул'!AT19)</f>
        <v>45</v>
      </c>
      <c r="CO13" s="74">
        <f>COUNTBLANK(титул!$B19:'титул'!AU19)</f>
        <v>46</v>
      </c>
      <c r="CP13" s="74">
        <f>COUNTBLANK(титул!$B19:'титул'!AV19)</f>
        <v>47</v>
      </c>
      <c r="CQ13" s="74">
        <f>COUNTBLANK(титул!$B19:'титул'!AW19)</f>
        <v>48</v>
      </c>
      <c r="CR13" s="74">
        <f>COUNTBLANK(титул!$B19:'титул'!AX19)</f>
        <v>49</v>
      </c>
      <c r="CS13" s="74">
        <f>COUNTBLANK(титул!$B19:'титул'!AY19)</f>
        <v>50</v>
      </c>
      <c r="CT13" s="74">
        <f>COUNTBLANK(титул!$B19:'титул'!AZ19)</f>
        <v>51</v>
      </c>
      <c r="CU13" s="74"/>
      <c r="CW13" s="54" t="str">
        <f t="shared" si="0"/>
        <v>Завідувач кафедри педіатрії та хірургічних дисциплін ЧНУ ім. Петра Могили</v>
      </c>
      <c r="CX13" s="54" t="s">
        <v>194</v>
      </c>
    </row>
    <row r="14" spans="1:102" x14ac:dyDescent="0.2">
      <c r="B14" s="59" t="s">
        <v>397</v>
      </c>
      <c r="C14" s="60">
        <v>13</v>
      </c>
      <c r="M14" s="87"/>
      <c r="AJ14" s="240" t="s">
        <v>337</v>
      </c>
      <c r="AK14" s="241" t="s">
        <v>319</v>
      </c>
      <c r="AM14" s="244" t="s">
        <v>281</v>
      </c>
      <c r="AT14" s="1105"/>
      <c r="AU14" s="74" t="s">
        <v>204</v>
      </c>
      <c r="AV14" s="74">
        <f ca="1">OFFSET(титул!C$19,-1,-1)</f>
        <v>1</v>
      </c>
      <c r="AW14" s="74">
        <f ca="1">OFFSET(титул!D$19,-1,-1)</f>
        <v>2</v>
      </c>
      <c r="AX14" s="74">
        <f ca="1">OFFSET(титул!E$19,-1,-1)</f>
        <v>3</v>
      </c>
      <c r="AY14" s="74">
        <f ca="1">OFFSET(титул!F$19,-1,-1)</f>
        <v>4</v>
      </c>
      <c r="AZ14" s="74">
        <f ca="1">OFFSET(титул!G$19,-1,-1)</f>
        <v>5</v>
      </c>
      <c r="BA14" s="74">
        <f ca="1">OFFSET(титул!H$19,-1,-1)</f>
        <v>6</v>
      </c>
      <c r="BB14" s="74">
        <f ca="1">OFFSET(титул!I$19,-1,-1)</f>
        <v>7</v>
      </c>
      <c r="BC14" s="74">
        <f ca="1">OFFSET(титул!J$19,-1,-1)</f>
        <v>8</v>
      </c>
      <c r="BD14" s="74">
        <f ca="1">OFFSET(титул!K$19,-1,-1)</f>
        <v>9</v>
      </c>
      <c r="BE14" s="74">
        <f ca="1">OFFSET(титул!L$19,-1,-1)</f>
        <v>10</v>
      </c>
      <c r="BF14" s="74">
        <f ca="1">OFFSET(титул!M$19,-1,-1)</f>
        <v>11</v>
      </c>
      <c r="BG14" s="74">
        <f ca="1">OFFSET(титул!N$19,-1,-1)</f>
        <v>12</v>
      </c>
      <c r="BH14" s="74">
        <f ca="1">OFFSET(титул!O$19,-1,-1)</f>
        <v>13</v>
      </c>
      <c r="BI14" s="74">
        <f ca="1">OFFSET(титул!P$19,-1,-1)</f>
        <v>14</v>
      </c>
      <c r="BJ14" s="74">
        <f ca="1">OFFSET(титул!Q$19,-1,-1)</f>
        <v>15</v>
      </c>
      <c r="BK14" s="74">
        <f ca="1">OFFSET(титул!R$19,-1,-1)</f>
        <v>16</v>
      </c>
      <c r="BL14" s="74">
        <f ca="1">OFFSET(титул!S$19,-1,-1)</f>
        <v>17</v>
      </c>
      <c r="BM14" s="74">
        <f ca="1">OFFSET(титул!T$19,-1,-1)</f>
        <v>18</v>
      </c>
      <c r="BN14" s="74">
        <f ca="1">OFFSET(титул!U$19,-1,-1)</f>
        <v>19</v>
      </c>
      <c r="BO14" s="74">
        <f ca="1">OFFSET(титул!V$19,-1,-1)</f>
        <v>20</v>
      </c>
      <c r="BP14" s="74">
        <f ca="1">OFFSET(титул!W$19,-1,-1)</f>
        <v>21</v>
      </c>
      <c r="BQ14" s="74">
        <f ca="1">OFFSET(титул!X$19,-1,-1)</f>
        <v>22</v>
      </c>
      <c r="BR14" s="74">
        <f ca="1">OFFSET(титул!Y$19,-1,-1)</f>
        <v>23</v>
      </c>
      <c r="BS14" s="74">
        <f ca="1">OFFSET(титул!Z$19,-1,-1)</f>
        <v>24</v>
      </c>
      <c r="BT14" s="74">
        <f ca="1">OFFSET(титул!AA$19,-1,-1)</f>
        <v>25</v>
      </c>
      <c r="BU14" s="74">
        <f ca="1">OFFSET(титул!AB$19,-1,-1)</f>
        <v>26</v>
      </c>
      <c r="BV14" s="74">
        <f ca="1">OFFSET(титул!AC$19,-1,-1)</f>
        <v>27</v>
      </c>
      <c r="BW14" s="74">
        <f ca="1">OFFSET(титул!AD$19,-1,-1)</f>
        <v>28</v>
      </c>
      <c r="BX14" s="74">
        <f ca="1">OFFSET(титул!AE$19,-1,-1)</f>
        <v>29</v>
      </c>
      <c r="BY14" s="74">
        <f ca="1">OFFSET(титул!AF$19,-1,-1)</f>
        <v>30</v>
      </c>
      <c r="BZ14" s="74">
        <f ca="1">OFFSET(титул!AG$19,-1,-1)</f>
        <v>31</v>
      </c>
      <c r="CA14" s="74">
        <f ca="1">OFFSET(титул!AH$19,-1,-1)</f>
        <v>32</v>
      </c>
      <c r="CB14" s="74">
        <f ca="1">OFFSET(титул!AI$19,-1,-1)</f>
        <v>33</v>
      </c>
      <c r="CC14" s="74">
        <f ca="1">OFFSET(титул!AJ$19,-1,-1)</f>
        <v>34</v>
      </c>
      <c r="CD14" s="74">
        <f ca="1">OFFSET(титул!AK$19,-1,-1)</f>
        <v>35</v>
      </c>
      <c r="CE14" s="74">
        <f ca="1">OFFSET(титул!AL$19,-1,-1)</f>
        <v>36</v>
      </c>
      <c r="CF14" s="74">
        <f ca="1">OFFSET(титул!AM$19,-1,-1)</f>
        <v>37</v>
      </c>
      <c r="CG14" s="74">
        <f ca="1">OFFSET(титул!AN$19,-1,-1)</f>
        <v>38</v>
      </c>
      <c r="CH14" s="74">
        <f ca="1">OFFSET(титул!AO$19,-1,-1)</f>
        <v>39</v>
      </c>
      <c r="CI14" s="74">
        <f ca="1">OFFSET(титул!AP$19,-1,-1)</f>
        <v>40</v>
      </c>
      <c r="CJ14" s="74">
        <f ca="1">OFFSET(титул!AQ$19,-1,-1)</f>
        <v>41</v>
      </c>
      <c r="CK14" s="74">
        <f ca="1">OFFSET(титул!AR$19,-1,-1)</f>
        <v>42</v>
      </c>
      <c r="CL14" s="74">
        <f ca="1">OFFSET(титул!AS$19,-1,-1)</f>
        <v>43</v>
      </c>
      <c r="CM14" s="74">
        <f ca="1">OFFSET(титул!AT$19,-1,-1)</f>
        <v>44</v>
      </c>
      <c r="CN14" s="74">
        <f ca="1">OFFSET(титул!AU$19,-1,-1)</f>
        <v>45</v>
      </c>
      <c r="CO14" s="74">
        <f ca="1">OFFSET(титул!AV$19,-1,-1)</f>
        <v>46</v>
      </c>
      <c r="CP14" s="74">
        <f ca="1">OFFSET(титул!AW$19,-1,-1)</f>
        <v>47</v>
      </c>
      <c r="CQ14" s="74">
        <f ca="1">OFFSET(титул!AX$19,-1,-1)</f>
        <v>48</v>
      </c>
      <c r="CR14" s="74">
        <f ca="1">OFFSET(титул!AY$19,-1,-1)</f>
        <v>49</v>
      </c>
      <c r="CS14" s="74">
        <f ca="1">OFFSET(титул!AZ$19,-1,-1)</f>
        <v>50</v>
      </c>
      <c r="CT14" s="74">
        <f ca="1">OFFSET(титул!BA$19,-1,-1)</f>
        <v>51</v>
      </c>
      <c r="CU14" s="74"/>
      <c r="CW14" s="54" t="str">
        <f t="shared" si="0"/>
        <v>Завідувач кафедри соціальної роботи, педагогіки і логопедії ЧНУ ім. Петра Могили</v>
      </c>
      <c r="CX14" s="54" t="s">
        <v>205</v>
      </c>
    </row>
    <row r="15" spans="1:102" x14ac:dyDescent="0.2">
      <c r="B15" s="59" t="s">
        <v>206</v>
      </c>
      <c r="C15" s="60">
        <v>14</v>
      </c>
      <c r="M15" s="91" t="s">
        <v>207</v>
      </c>
      <c r="AJ15" s="240" t="s">
        <v>338</v>
      </c>
      <c r="AK15" s="241" t="s">
        <v>319</v>
      </c>
      <c r="AM15" s="244" t="s">
        <v>282</v>
      </c>
      <c r="AT15" s="74"/>
      <c r="AU15" s="74"/>
      <c r="CW15" s="54" t="str">
        <f t="shared" si="0"/>
        <v>Завідувач кафедри української філології та міжкультурної комунікації ЧНУ ім. Петра Могили</v>
      </c>
      <c r="CX15" s="54" t="s">
        <v>182</v>
      </c>
    </row>
    <row r="16" spans="1:102" ht="13.5" thickBot="1" x14ac:dyDescent="0.25">
      <c r="B16" s="59" t="s">
        <v>208</v>
      </c>
      <c r="C16" s="60">
        <v>15</v>
      </c>
      <c r="M16" s="208" t="s">
        <v>209</v>
      </c>
      <c r="AJ16" s="240" t="s">
        <v>339</v>
      </c>
      <c r="AK16" s="241" t="s">
        <v>319</v>
      </c>
      <c r="AM16" s="244" t="s">
        <v>283</v>
      </c>
      <c r="AT16" s="1105">
        <v>2</v>
      </c>
      <c r="AU16" s="74" t="s">
        <v>203</v>
      </c>
      <c r="AV16" s="74">
        <f>COUNTBLANK(титул!$B20:'титул'!B20)</f>
        <v>1</v>
      </c>
      <c r="AW16" s="74">
        <f>COUNTBLANK(титул!$B20:'титул'!C20)</f>
        <v>2</v>
      </c>
      <c r="AX16" s="74">
        <f>COUNTBLANK(титул!$B20:'титул'!D20)</f>
        <v>3</v>
      </c>
      <c r="AY16" s="74">
        <f>COUNTBLANK(титул!$B20:'титул'!E20)</f>
        <v>4</v>
      </c>
      <c r="AZ16" s="74">
        <f>COUNTBLANK(титул!$B20:'титул'!F20)</f>
        <v>5</v>
      </c>
      <c r="BA16" s="74">
        <f>COUNTBLANK(титул!$B20:'титул'!G20)</f>
        <v>6</v>
      </c>
      <c r="BB16" s="74">
        <f>COUNTBLANK(титул!$B20:'титул'!H20)</f>
        <v>7</v>
      </c>
      <c r="BC16" s="74">
        <f>COUNTBLANK(титул!$B20:'титул'!I20)</f>
        <v>8</v>
      </c>
      <c r="BD16" s="74">
        <f>COUNTBLANK(титул!$B20:'титул'!J20)</f>
        <v>9</v>
      </c>
      <c r="BE16" s="74">
        <f>COUNTBLANK(титул!$B20:'титул'!K20)</f>
        <v>10</v>
      </c>
      <c r="BF16" s="74">
        <f>COUNTBLANK(титул!$B20:'титул'!L20)</f>
        <v>11</v>
      </c>
      <c r="BG16" s="74">
        <f>COUNTBLANK(титул!$B20:'титул'!M20)</f>
        <v>12</v>
      </c>
      <c r="BH16" s="74">
        <f>COUNTBLANK(титул!$B20:'титул'!N20)</f>
        <v>13</v>
      </c>
      <c r="BI16" s="74">
        <f>COUNTBLANK(титул!$B20:'титул'!O20)</f>
        <v>14</v>
      </c>
      <c r="BJ16" s="74">
        <f>COUNTBLANK(титул!$B20:'титул'!P20)</f>
        <v>15</v>
      </c>
      <c r="BK16" s="74">
        <f>COUNTBLANK(титул!$B20:'титул'!Q20)</f>
        <v>16</v>
      </c>
      <c r="BL16" s="74">
        <f>COUNTBLANK(титул!$B20:'титул'!R20)</f>
        <v>17</v>
      </c>
      <c r="BM16" s="74">
        <f>COUNTBLANK(титул!$B20:'титул'!S20)</f>
        <v>18</v>
      </c>
      <c r="BN16" s="74">
        <f>COUNTBLANK(титул!$B20:'титул'!T20)</f>
        <v>19</v>
      </c>
      <c r="BO16" s="74">
        <f>COUNTBLANK(титул!$B20:'титул'!U20)</f>
        <v>20</v>
      </c>
      <c r="BP16" s="74">
        <f>COUNTBLANK(титул!$B20:'титул'!V20)</f>
        <v>21</v>
      </c>
      <c r="BQ16" s="74">
        <f>COUNTBLANK(титул!$B20:'титул'!W20)</f>
        <v>22</v>
      </c>
      <c r="BR16" s="74">
        <f>COUNTBLANK(титул!$B20:'титул'!X20)</f>
        <v>23</v>
      </c>
      <c r="BS16" s="74">
        <f>COUNTBLANK(титул!$B20:'титул'!Y20)</f>
        <v>24</v>
      </c>
      <c r="BT16" s="74">
        <f>COUNTBLANK(титул!$B20:'титул'!Z20)</f>
        <v>25</v>
      </c>
      <c r="BU16" s="74">
        <f>COUNTBLANK(титул!$B20:'титул'!AA20)</f>
        <v>26</v>
      </c>
      <c r="BV16" s="74">
        <f>COUNTBLANK(титул!$B20:'титул'!AB20)</f>
        <v>27</v>
      </c>
      <c r="BW16" s="74">
        <f>COUNTBLANK(титул!$B20:'титул'!AC20)</f>
        <v>28</v>
      </c>
      <c r="BX16" s="74">
        <f>COUNTBLANK(титул!$B20:'титул'!AD20)</f>
        <v>29</v>
      </c>
      <c r="BY16" s="74">
        <f>COUNTBLANK(титул!$B20:'титул'!AE20)</f>
        <v>30</v>
      </c>
      <c r="BZ16" s="74">
        <f>COUNTBLANK(титул!$B20:'титул'!AF20)</f>
        <v>31</v>
      </c>
      <c r="CA16" s="74">
        <f>COUNTBLANK(титул!$B20:'титул'!AG20)</f>
        <v>32</v>
      </c>
      <c r="CB16" s="74">
        <f>COUNTBLANK(титул!$B20:'титул'!AH20)</f>
        <v>33</v>
      </c>
      <c r="CC16" s="74">
        <f>COUNTBLANK(титул!$B20:'титул'!AI20)</f>
        <v>34</v>
      </c>
      <c r="CD16" s="74">
        <f>COUNTBLANK(титул!$B20:'титул'!AJ20)</f>
        <v>35</v>
      </c>
      <c r="CE16" s="74">
        <f>COUNTBLANK(титул!$B20:'титул'!AK20)</f>
        <v>36</v>
      </c>
      <c r="CF16" s="74">
        <f>COUNTBLANK(титул!$B20:'титул'!AL20)</f>
        <v>37</v>
      </c>
      <c r="CG16" s="74">
        <f>COUNTBLANK(титул!$B20:'титул'!AM20)</f>
        <v>38</v>
      </c>
      <c r="CH16" s="74">
        <f>COUNTBLANK(титул!$B20:'титул'!AN20)</f>
        <v>39</v>
      </c>
      <c r="CI16" s="74">
        <f>COUNTBLANK(титул!$B20:'титул'!AO20)</f>
        <v>40</v>
      </c>
      <c r="CJ16" s="74">
        <f>COUNTBLANK(титул!$B20:'титул'!AP20)</f>
        <v>41</v>
      </c>
      <c r="CK16" s="74">
        <f>COUNTBLANK(титул!$B20:'титул'!AQ20)</f>
        <v>42</v>
      </c>
      <c r="CL16" s="74">
        <f>COUNTBLANK(титул!$B20:'титул'!AR20)</f>
        <v>43</v>
      </c>
      <c r="CM16" s="74">
        <f>COUNTBLANK(титул!$B20:'титул'!AS20)</f>
        <v>44</v>
      </c>
      <c r="CN16" s="74">
        <f>COUNTBLANK(титул!$B20:'титул'!AT20)</f>
        <v>45</v>
      </c>
      <c r="CO16" s="74">
        <f>COUNTBLANK(титул!$B20:'титул'!AU20)</f>
        <v>46</v>
      </c>
      <c r="CP16" s="74">
        <f>COUNTBLANK(титул!$B20:'титул'!AV20)</f>
        <v>47</v>
      </c>
      <c r="CQ16" s="74">
        <f>COUNTBLANK(титул!$B20:'титул'!AW20)</f>
        <v>48</v>
      </c>
      <c r="CR16" s="74">
        <f>COUNTBLANK(титул!$B20:'титул'!AX20)</f>
        <v>49</v>
      </c>
      <c r="CS16" s="74">
        <f>COUNTBLANK(титул!$B20:'титул'!AY20)</f>
        <v>50</v>
      </c>
      <c r="CT16" s="74">
        <f>COUNTBLANK(титул!$B20:'титул'!AZ20)</f>
        <v>51</v>
      </c>
      <c r="CU16" s="74"/>
      <c r="CW16" s="54" t="str">
        <f t="shared" si="0"/>
        <v>Завідувач кафедри економіки та підприємництва ЧНУ ім. Петра Могили</v>
      </c>
      <c r="CX16" s="54" t="s">
        <v>190</v>
      </c>
    </row>
    <row r="17" spans="2:102" ht="13.5" thickBot="1" x14ac:dyDescent="0.25">
      <c r="B17" s="59" t="s">
        <v>210</v>
      </c>
      <c r="C17" s="60">
        <v>16</v>
      </c>
      <c r="M17" s="145"/>
      <c r="AJ17" s="240" t="s">
        <v>340</v>
      </c>
      <c r="AK17" s="241" t="s">
        <v>319</v>
      </c>
      <c r="AM17" s="244" t="s">
        <v>284</v>
      </c>
      <c r="AT17" s="1105"/>
      <c r="AU17" s="74" t="s">
        <v>204</v>
      </c>
      <c r="AV17" s="74">
        <f ca="1">OFFSET(титул!C$19,-1,-1)</f>
        <v>1</v>
      </c>
      <c r="AW17" s="74">
        <f ca="1">OFFSET(титул!D$19,-1,-1)</f>
        <v>2</v>
      </c>
      <c r="AX17" s="74">
        <f ca="1">OFFSET(титул!E$19,-1,-1)</f>
        <v>3</v>
      </c>
      <c r="AY17" s="74">
        <f ca="1">OFFSET(титул!F$19,-1,-1)</f>
        <v>4</v>
      </c>
      <c r="AZ17" s="74">
        <f ca="1">OFFSET(титул!G$19,-1,-1)</f>
        <v>5</v>
      </c>
      <c r="BA17" s="74">
        <f ca="1">OFFSET(титул!H$19,-1,-1)</f>
        <v>6</v>
      </c>
      <c r="BB17" s="74">
        <f ca="1">OFFSET(титул!I$19,-1,-1)</f>
        <v>7</v>
      </c>
      <c r="BC17" s="74">
        <f ca="1">OFFSET(титул!J$19,-1,-1)</f>
        <v>8</v>
      </c>
      <c r="BD17" s="74">
        <f ca="1">OFFSET(титул!K$19,-1,-1)</f>
        <v>9</v>
      </c>
      <c r="BE17" s="74">
        <f ca="1">OFFSET(титул!L$19,-1,-1)</f>
        <v>10</v>
      </c>
      <c r="BF17" s="74">
        <f ca="1">OFFSET(титул!M$19,-1,-1)</f>
        <v>11</v>
      </c>
      <c r="BG17" s="74">
        <f ca="1">OFFSET(титул!N$19,-1,-1)</f>
        <v>12</v>
      </c>
      <c r="BH17" s="74">
        <f ca="1">OFFSET(титул!O$19,-1,-1)</f>
        <v>13</v>
      </c>
      <c r="BI17" s="74">
        <f ca="1">OFFSET(титул!P$19,-1,-1)</f>
        <v>14</v>
      </c>
      <c r="BJ17" s="74">
        <f ca="1">OFFSET(титул!Q$19,-1,-1)</f>
        <v>15</v>
      </c>
      <c r="BK17" s="74">
        <f ca="1">OFFSET(титул!R$19,-1,-1)</f>
        <v>16</v>
      </c>
      <c r="BL17" s="74">
        <f ca="1">OFFSET(титул!S$19,-1,-1)</f>
        <v>17</v>
      </c>
      <c r="BM17" s="74">
        <f ca="1">OFFSET(титул!T$19,-1,-1)</f>
        <v>18</v>
      </c>
      <c r="BN17" s="74">
        <f ca="1">OFFSET(титул!U$19,-1,-1)</f>
        <v>19</v>
      </c>
      <c r="BO17" s="74">
        <f ca="1">OFFSET(титул!V$19,-1,-1)</f>
        <v>20</v>
      </c>
      <c r="BP17" s="74">
        <f ca="1">OFFSET(титул!W$19,-1,-1)</f>
        <v>21</v>
      </c>
      <c r="BQ17" s="74">
        <f ca="1">OFFSET(титул!X$19,-1,-1)</f>
        <v>22</v>
      </c>
      <c r="BR17" s="74">
        <f ca="1">OFFSET(титул!Y$19,-1,-1)</f>
        <v>23</v>
      </c>
      <c r="BS17" s="74">
        <f ca="1">OFFSET(титул!Z$19,-1,-1)</f>
        <v>24</v>
      </c>
      <c r="BT17" s="74">
        <f ca="1">OFFSET(титул!AA$19,-1,-1)</f>
        <v>25</v>
      </c>
      <c r="BU17" s="74">
        <f ca="1">OFFSET(титул!AB$19,-1,-1)</f>
        <v>26</v>
      </c>
      <c r="BV17" s="74">
        <f ca="1">OFFSET(титул!AC$19,-1,-1)</f>
        <v>27</v>
      </c>
      <c r="BW17" s="74">
        <f ca="1">OFFSET(титул!AD$19,-1,-1)</f>
        <v>28</v>
      </c>
      <c r="BX17" s="74">
        <f ca="1">OFFSET(титул!AE$19,-1,-1)</f>
        <v>29</v>
      </c>
      <c r="BY17" s="74">
        <f ca="1">OFFSET(титул!AF$19,-1,-1)</f>
        <v>30</v>
      </c>
      <c r="BZ17" s="74">
        <f ca="1">OFFSET(титул!AG$19,-1,-1)</f>
        <v>31</v>
      </c>
      <c r="CA17" s="74">
        <f ca="1">OFFSET(титул!AH$19,-1,-1)</f>
        <v>32</v>
      </c>
      <c r="CB17" s="74">
        <f ca="1">OFFSET(титул!AI$19,-1,-1)</f>
        <v>33</v>
      </c>
      <c r="CC17" s="74">
        <f ca="1">OFFSET(титул!AJ$19,-1,-1)</f>
        <v>34</v>
      </c>
      <c r="CD17" s="74">
        <f ca="1">OFFSET(титул!AK$19,-1,-1)</f>
        <v>35</v>
      </c>
      <c r="CE17" s="74">
        <f ca="1">OFFSET(титул!AL$19,-1,-1)</f>
        <v>36</v>
      </c>
      <c r="CF17" s="74">
        <f ca="1">OFFSET(титул!AM$19,-1,-1)</f>
        <v>37</v>
      </c>
      <c r="CG17" s="74">
        <f ca="1">OFFSET(титул!AN$19,-1,-1)</f>
        <v>38</v>
      </c>
      <c r="CH17" s="74">
        <f ca="1">OFFSET(титул!AO$19,-1,-1)</f>
        <v>39</v>
      </c>
      <c r="CI17" s="74">
        <f ca="1">OFFSET(титул!AP$19,-1,-1)</f>
        <v>40</v>
      </c>
      <c r="CJ17" s="74">
        <f ca="1">OFFSET(титул!AQ$19,-1,-1)</f>
        <v>41</v>
      </c>
      <c r="CK17" s="74">
        <f ca="1">OFFSET(титул!AR$19,-1,-1)</f>
        <v>42</v>
      </c>
      <c r="CL17" s="74">
        <f ca="1">OFFSET(титул!AS$19,-1,-1)</f>
        <v>43</v>
      </c>
      <c r="CM17" s="74">
        <f ca="1">OFFSET(титул!AT$19,-1,-1)</f>
        <v>44</v>
      </c>
      <c r="CN17" s="74">
        <f ca="1">OFFSET(титул!AU$19,-1,-1)</f>
        <v>45</v>
      </c>
      <c r="CO17" s="74">
        <f ca="1">OFFSET(титул!AV$19,-1,-1)</f>
        <v>46</v>
      </c>
      <c r="CP17" s="74">
        <f ca="1">OFFSET(титул!AW$19,-1,-1)</f>
        <v>47</v>
      </c>
      <c r="CQ17" s="74">
        <f ca="1">OFFSET(титул!AX$19,-1,-1)</f>
        <v>48</v>
      </c>
      <c r="CR17" s="74">
        <f ca="1">OFFSET(титул!AY$19,-1,-1)</f>
        <v>49</v>
      </c>
      <c r="CS17" s="74">
        <f ca="1">OFFSET(титул!AZ$19,-1,-1)</f>
        <v>50</v>
      </c>
      <c r="CT17" s="74">
        <f ca="1">OFFSET(титул!BA$19,-1,-1)</f>
        <v>51</v>
      </c>
      <c r="CU17" s="74"/>
      <c r="CW17" s="54" t="str">
        <f t="shared" si="0"/>
        <v>Завідувач кафедри дизайну ЧНУ ім. Петра Могили</v>
      </c>
      <c r="CX17" s="54" t="s">
        <v>176</v>
      </c>
    </row>
    <row r="18" spans="2:102" ht="13.5" thickBot="1" x14ac:dyDescent="0.25">
      <c r="B18" s="59" t="s">
        <v>211</v>
      </c>
      <c r="C18" s="60">
        <v>17</v>
      </c>
      <c r="F18" s="890" t="s">
        <v>212</v>
      </c>
      <c r="G18" s="891"/>
      <c r="H18" s="891"/>
      <c r="I18" s="892"/>
      <c r="M18" s="74"/>
      <c r="AJ18" s="240" t="s">
        <v>341</v>
      </c>
      <c r="AK18" s="241" t="s">
        <v>319</v>
      </c>
      <c r="AM18" s="244" t="s">
        <v>285</v>
      </c>
      <c r="AT18" s="74"/>
      <c r="AU18" s="74"/>
      <c r="CW18" s="54" t="str">
        <f t="shared" si="0"/>
        <v>Завідувач кафедри комп'ютерної інженерії ЧНУ ім. Петра Могили</v>
      </c>
      <c r="CX18" s="54" t="s">
        <v>176</v>
      </c>
    </row>
    <row r="19" spans="2:102" ht="13.5" thickBot="1" x14ac:dyDescent="0.25">
      <c r="B19" s="59" t="s">
        <v>213</v>
      </c>
      <c r="C19" s="60">
        <v>18</v>
      </c>
      <c r="F19" s="441">
        <f>INT(SUM($AU$36:$CT$36)/12)</f>
        <v>1</v>
      </c>
      <c r="G19" s="220" t="str">
        <f>IF(F19=0," років ",IF(F19=1," рік ",IF(AND(F19&gt;1, F19&lt;=4)," роки "," років ")))</f>
        <v xml:space="preserve"> рік </v>
      </c>
      <c r="H19" s="441">
        <f>ROUNDUP(MOD(SUM($AU$36:$CT$36),12),0)</f>
        <v>4</v>
      </c>
      <c r="I19" s="206" t="str">
        <f>IF(H19=0," місяців ",IF(H19=1," місяць ",IF(AND(H19&gt;1, H19&lt;=4)," місяці "," місяців ")))</f>
        <v xml:space="preserve"> місяці </v>
      </c>
      <c r="AJ19" s="240" t="s">
        <v>342</v>
      </c>
      <c r="AK19" s="241" t="s">
        <v>320</v>
      </c>
      <c r="AM19" s="244" t="s">
        <v>286</v>
      </c>
      <c r="AT19" s="1105">
        <v>3</v>
      </c>
      <c r="AU19" s="74" t="s">
        <v>203</v>
      </c>
      <c r="AV19" s="74">
        <f>COUNTBLANK(титул!$B21:'титул'!B21)</f>
        <v>1</v>
      </c>
      <c r="AW19" s="74">
        <f>COUNTBLANK(титул!$B21:'титул'!C21)</f>
        <v>2</v>
      </c>
      <c r="AX19" s="74">
        <f>COUNTBLANK(титул!$B21:'титул'!D21)</f>
        <v>3</v>
      </c>
      <c r="AY19" s="74">
        <f>COUNTBLANK(титул!$B21:'титул'!E21)</f>
        <v>4</v>
      </c>
      <c r="AZ19" s="74">
        <f>COUNTBLANK(титул!$B21:'титул'!F21)</f>
        <v>5</v>
      </c>
      <c r="BA19" s="74">
        <f>COUNTBLANK(титул!$B21:'титул'!G21)</f>
        <v>6</v>
      </c>
      <c r="BB19" s="74">
        <f>COUNTBLANK(титул!$B21:'титул'!H21)</f>
        <v>7</v>
      </c>
      <c r="BC19" s="74">
        <f>COUNTBLANK(титул!$B21:'титул'!I21)</f>
        <v>8</v>
      </c>
      <c r="BD19" s="74">
        <f>COUNTBLANK(титул!$B21:'титул'!J21)</f>
        <v>9</v>
      </c>
      <c r="BE19" s="74">
        <f>COUNTBLANK(титул!$B21:'титул'!K21)</f>
        <v>10</v>
      </c>
      <c r="BF19" s="74">
        <f>COUNTBLANK(титул!$B21:'титул'!L21)</f>
        <v>11</v>
      </c>
      <c r="BG19" s="74">
        <f>COUNTBLANK(титул!$B21:'титул'!M21)</f>
        <v>12</v>
      </c>
      <c r="BH19" s="74">
        <f>COUNTBLANK(титул!$B21:'титул'!N21)</f>
        <v>13</v>
      </c>
      <c r="BI19" s="74">
        <f>COUNTBLANK(титул!$B21:'титул'!O21)</f>
        <v>14</v>
      </c>
      <c r="BJ19" s="74">
        <f>COUNTBLANK(титул!$B21:'титул'!P21)</f>
        <v>15</v>
      </c>
      <c r="BK19" s="74">
        <f>COUNTBLANK(титул!$B21:'титул'!Q21)</f>
        <v>16</v>
      </c>
      <c r="BL19" s="74">
        <f>COUNTBLANK(титул!$B21:'титул'!R21)</f>
        <v>17</v>
      </c>
      <c r="BM19" s="74">
        <f>COUNTBLANK(титул!$B21:'титул'!S21)</f>
        <v>18</v>
      </c>
      <c r="BN19" s="74">
        <f>COUNTBLANK(титул!$B21:'титул'!T21)</f>
        <v>19</v>
      </c>
      <c r="BO19" s="74">
        <f>COUNTBLANK(титул!$B21:'титул'!U21)</f>
        <v>20</v>
      </c>
      <c r="BP19" s="74">
        <f>COUNTBLANK(титул!$B21:'титул'!V21)</f>
        <v>21</v>
      </c>
      <c r="BQ19" s="74">
        <f>COUNTBLANK(титул!$B21:'титул'!W21)</f>
        <v>22</v>
      </c>
      <c r="BR19" s="74">
        <f>COUNTBLANK(титул!$B21:'титул'!X21)</f>
        <v>23</v>
      </c>
      <c r="BS19" s="74">
        <f>COUNTBLANK(титул!$B21:'титул'!Y21)</f>
        <v>24</v>
      </c>
      <c r="BT19" s="74">
        <f>COUNTBLANK(титул!$B21:'титул'!Z21)</f>
        <v>25</v>
      </c>
      <c r="BU19" s="74">
        <f>COUNTBLANK(титул!$B21:'титул'!AA21)</f>
        <v>26</v>
      </c>
      <c r="BV19" s="74">
        <f>COUNTBLANK(титул!$B21:'титул'!AB21)</f>
        <v>27</v>
      </c>
      <c r="BW19" s="74">
        <f>COUNTBLANK(титул!$B21:'титул'!AC21)</f>
        <v>28</v>
      </c>
      <c r="BX19" s="74">
        <f>COUNTBLANK(титул!$B21:'титул'!AD21)</f>
        <v>29</v>
      </c>
      <c r="BY19" s="74">
        <f>COUNTBLANK(титул!$B21:'титул'!AE21)</f>
        <v>30</v>
      </c>
      <c r="BZ19" s="74">
        <f>COUNTBLANK(титул!$B21:'титул'!AF21)</f>
        <v>31</v>
      </c>
      <c r="CA19" s="74">
        <f>COUNTBLANK(титул!$B21:'титул'!AG21)</f>
        <v>32</v>
      </c>
      <c r="CB19" s="74">
        <f>COUNTBLANK(титул!$B21:'титул'!AH21)</f>
        <v>33</v>
      </c>
      <c r="CC19" s="74">
        <f>COUNTBLANK(титул!$B21:'титул'!AI21)</f>
        <v>34</v>
      </c>
      <c r="CD19" s="74">
        <f>COUNTBLANK(титул!$B21:'титул'!AJ21)</f>
        <v>35</v>
      </c>
      <c r="CE19" s="74">
        <f>COUNTBLANK(титул!$B21:'титул'!AK21)</f>
        <v>36</v>
      </c>
      <c r="CF19" s="74">
        <f>COUNTBLANK(титул!$B21:'титул'!AL21)</f>
        <v>37</v>
      </c>
      <c r="CG19" s="74">
        <f>COUNTBLANK(титул!$B21:'титул'!AM21)</f>
        <v>38</v>
      </c>
      <c r="CH19" s="74">
        <f>COUNTBLANK(титул!$B21:'титул'!AN21)</f>
        <v>39</v>
      </c>
      <c r="CI19" s="74">
        <f>COUNTBLANK(титул!$B21:'титул'!AO21)</f>
        <v>40</v>
      </c>
      <c r="CJ19" s="74">
        <f>COUNTBLANK(титул!$B21:'титул'!AP21)</f>
        <v>41</v>
      </c>
      <c r="CK19" s="74">
        <f>COUNTBLANK(титул!$B21:'титул'!AQ21)</f>
        <v>42</v>
      </c>
      <c r="CL19" s="74">
        <f>COUNTBLANK(титул!$B21:'титул'!AR21)</f>
        <v>43</v>
      </c>
      <c r="CM19" s="74">
        <f>COUNTBLANK(титул!$B21:'титул'!AS21)</f>
        <v>44</v>
      </c>
      <c r="CN19" s="74">
        <f>COUNTBLANK(титул!$B21:'титул'!AT21)</f>
        <v>45</v>
      </c>
      <c r="CO19" s="74">
        <f>COUNTBLANK(титул!$B21:'титул'!AU21)</f>
        <v>46</v>
      </c>
      <c r="CP19" s="74">
        <f>COUNTBLANK(титул!$B21:'титул'!AV21)</f>
        <v>47</v>
      </c>
      <c r="CQ19" s="74">
        <f>COUNTBLANK(титул!$B21:'титул'!AW21)</f>
        <v>48</v>
      </c>
      <c r="CR19" s="74">
        <f>COUNTBLANK(титул!$B21:'титул'!AX21)</f>
        <v>49</v>
      </c>
      <c r="CS19" s="74">
        <f>COUNTBLANK(титул!$B21:'титул'!AY21)</f>
        <v>50</v>
      </c>
      <c r="CT19" s="74">
        <f>COUNTBLANK(титул!$B21:'титул'!AZ21)</f>
        <v>51</v>
      </c>
      <c r="CU19" s="74"/>
      <c r="CW19" s="54" t="str">
        <f t="shared" si="0"/>
        <v>Завідувач кафедри автоматизації та комп'ютерно-інтегрованих технологій ЧНУ ім. Петра Могили</v>
      </c>
      <c r="CX19" s="54" t="s">
        <v>176</v>
      </c>
    </row>
    <row r="20" spans="2:102" ht="13.5" thickBot="1" x14ac:dyDescent="0.25">
      <c r="B20" s="59" t="s">
        <v>214</v>
      </c>
      <c r="C20" s="60">
        <v>19</v>
      </c>
      <c r="W20" s="441" t="s">
        <v>215</v>
      </c>
      <c r="AJ20" s="240" t="s">
        <v>343</v>
      </c>
      <c r="AK20" s="241" t="s">
        <v>321</v>
      </c>
      <c r="AM20" s="244" t="s">
        <v>287</v>
      </c>
      <c r="AT20" s="1105"/>
      <c r="AU20" s="74" t="s">
        <v>204</v>
      </c>
      <c r="AV20" s="74">
        <f ca="1">OFFSET(титул!C$19,-1,-1)</f>
        <v>1</v>
      </c>
      <c r="AW20" s="74">
        <f ca="1">OFFSET(титул!D$19,-1,-1)</f>
        <v>2</v>
      </c>
      <c r="AX20" s="74">
        <f ca="1">OFFSET(титул!E$19,-1,-1)</f>
        <v>3</v>
      </c>
      <c r="AY20" s="74">
        <f ca="1">OFFSET(титул!F$19,-1,-1)</f>
        <v>4</v>
      </c>
      <c r="AZ20" s="74">
        <f ca="1">OFFSET(титул!G$19,-1,-1)</f>
        <v>5</v>
      </c>
      <c r="BA20" s="74">
        <f ca="1">OFFSET(титул!H$19,-1,-1)</f>
        <v>6</v>
      </c>
      <c r="BB20" s="74">
        <f ca="1">OFFSET(титул!I$19,-1,-1)</f>
        <v>7</v>
      </c>
      <c r="BC20" s="74">
        <f ca="1">OFFSET(титул!J$19,-1,-1)</f>
        <v>8</v>
      </c>
      <c r="BD20" s="74">
        <f ca="1">OFFSET(титул!K$19,-1,-1)</f>
        <v>9</v>
      </c>
      <c r="BE20" s="74">
        <f ca="1">OFFSET(титул!L$19,-1,-1)</f>
        <v>10</v>
      </c>
      <c r="BF20" s="74">
        <f ca="1">OFFSET(титул!M$19,-1,-1)</f>
        <v>11</v>
      </c>
      <c r="BG20" s="74">
        <f ca="1">OFFSET(титул!N$19,-1,-1)</f>
        <v>12</v>
      </c>
      <c r="BH20" s="74">
        <f ca="1">OFFSET(титул!O$19,-1,-1)</f>
        <v>13</v>
      </c>
      <c r="BI20" s="74">
        <f ca="1">OFFSET(титул!P$19,-1,-1)</f>
        <v>14</v>
      </c>
      <c r="BJ20" s="74">
        <f ca="1">OFFSET(титул!Q$19,-1,-1)</f>
        <v>15</v>
      </c>
      <c r="BK20" s="74">
        <f ca="1">OFFSET(титул!R$19,-1,-1)</f>
        <v>16</v>
      </c>
      <c r="BL20" s="74">
        <f ca="1">OFFSET(титул!S$19,-1,-1)</f>
        <v>17</v>
      </c>
      <c r="BM20" s="74">
        <f ca="1">OFFSET(титул!T$19,-1,-1)</f>
        <v>18</v>
      </c>
      <c r="BN20" s="74">
        <f ca="1">OFFSET(титул!U$19,-1,-1)</f>
        <v>19</v>
      </c>
      <c r="BO20" s="74">
        <f ca="1">OFFSET(титул!V$19,-1,-1)</f>
        <v>20</v>
      </c>
      <c r="BP20" s="74">
        <f ca="1">OFFSET(титул!W$19,-1,-1)</f>
        <v>21</v>
      </c>
      <c r="BQ20" s="74">
        <f ca="1">OFFSET(титул!X$19,-1,-1)</f>
        <v>22</v>
      </c>
      <c r="BR20" s="74">
        <f ca="1">OFFSET(титул!Y$19,-1,-1)</f>
        <v>23</v>
      </c>
      <c r="BS20" s="74">
        <f ca="1">OFFSET(титул!Z$19,-1,-1)</f>
        <v>24</v>
      </c>
      <c r="BT20" s="74">
        <f ca="1">OFFSET(титул!AA$19,-1,-1)</f>
        <v>25</v>
      </c>
      <c r="BU20" s="74">
        <f ca="1">OFFSET(титул!AB$19,-1,-1)</f>
        <v>26</v>
      </c>
      <c r="BV20" s="74">
        <f ca="1">OFFSET(титул!AC$19,-1,-1)</f>
        <v>27</v>
      </c>
      <c r="BW20" s="74">
        <f ca="1">OFFSET(титул!AD$19,-1,-1)</f>
        <v>28</v>
      </c>
      <c r="BX20" s="74">
        <f ca="1">OFFSET(титул!AE$19,-1,-1)</f>
        <v>29</v>
      </c>
      <c r="BY20" s="74">
        <f ca="1">OFFSET(титул!AF$19,-1,-1)</f>
        <v>30</v>
      </c>
      <c r="BZ20" s="74">
        <f ca="1">OFFSET(титул!AG$19,-1,-1)</f>
        <v>31</v>
      </c>
      <c r="CA20" s="74">
        <f ca="1">OFFSET(титул!AH$19,-1,-1)</f>
        <v>32</v>
      </c>
      <c r="CB20" s="74">
        <f ca="1">OFFSET(титул!AI$19,-1,-1)</f>
        <v>33</v>
      </c>
      <c r="CC20" s="74">
        <f ca="1">OFFSET(титул!AJ$19,-1,-1)</f>
        <v>34</v>
      </c>
      <c r="CD20" s="74">
        <f ca="1">OFFSET(титул!AK$19,-1,-1)</f>
        <v>35</v>
      </c>
      <c r="CE20" s="74">
        <f ca="1">OFFSET(титул!AL$19,-1,-1)</f>
        <v>36</v>
      </c>
      <c r="CF20" s="74">
        <f ca="1">OFFSET(титул!AM$19,-1,-1)</f>
        <v>37</v>
      </c>
      <c r="CG20" s="74">
        <f ca="1">OFFSET(титул!AN$19,-1,-1)</f>
        <v>38</v>
      </c>
      <c r="CH20" s="74">
        <f ca="1">OFFSET(титул!AO$19,-1,-1)</f>
        <v>39</v>
      </c>
      <c r="CI20" s="74">
        <f ca="1">OFFSET(титул!AP$19,-1,-1)</f>
        <v>40</v>
      </c>
      <c r="CJ20" s="74">
        <f ca="1">OFFSET(титул!AQ$19,-1,-1)</f>
        <v>41</v>
      </c>
      <c r="CK20" s="74">
        <f ca="1">OFFSET(титул!AR$19,-1,-1)</f>
        <v>42</v>
      </c>
      <c r="CL20" s="74">
        <f ca="1">OFFSET(титул!AS$19,-1,-1)</f>
        <v>43</v>
      </c>
      <c r="CM20" s="74">
        <f ca="1">OFFSET(титул!AT$19,-1,-1)</f>
        <v>44</v>
      </c>
      <c r="CN20" s="74">
        <f ca="1">OFFSET(титул!AU$19,-1,-1)</f>
        <v>45</v>
      </c>
      <c r="CO20" s="74">
        <f ca="1">OFFSET(титул!AV$19,-1,-1)</f>
        <v>46</v>
      </c>
      <c r="CP20" s="74">
        <f ca="1">OFFSET(титул!AW$19,-1,-1)</f>
        <v>47</v>
      </c>
      <c r="CQ20" s="74">
        <f ca="1">OFFSET(титул!AX$19,-1,-1)</f>
        <v>48</v>
      </c>
      <c r="CR20" s="74">
        <f ca="1">OFFSET(титул!AY$19,-1,-1)</f>
        <v>49</v>
      </c>
      <c r="CS20" s="74">
        <f ca="1">OFFSET(титул!AZ$19,-1,-1)</f>
        <v>50</v>
      </c>
      <c r="CT20" s="74">
        <f ca="1">OFFSET(титул!BA$19,-1,-1)</f>
        <v>51</v>
      </c>
      <c r="CU20" s="74"/>
      <c r="CW20" s="54" t="str">
        <f t="shared" si="0"/>
        <v>Завідувач кафедри ЧНУ ім. Петра Могили</v>
      </c>
    </row>
    <row r="21" spans="2:102" ht="13.5" thickBot="1" x14ac:dyDescent="0.25">
      <c r="B21" s="59" t="s">
        <v>216</v>
      </c>
      <c r="C21" s="60">
        <v>20</v>
      </c>
      <c r="F21" s="1123" t="s">
        <v>217</v>
      </c>
      <c r="G21" s="1124"/>
      <c r="H21" s="1124"/>
      <c r="I21" s="1124"/>
      <c r="J21" s="1124"/>
      <c r="K21" s="1124"/>
      <c r="L21" s="1125"/>
      <c r="M21" s="441" t="s">
        <v>148</v>
      </c>
      <c r="P21" s="1087" t="s">
        <v>218</v>
      </c>
      <c r="Q21" s="1088"/>
      <c r="W21" s="272" t="s">
        <v>6</v>
      </c>
      <c r="AJ21" s="240" t="s">
        <v>344</v>
      </c>
      <c r="AK21" s="241" t="s">
        <v>321</v>
      </c>
      <c r="AM21" s="244" t="s">
        <v>288</v>
      </c>
      <c r="AT21" s="74"/>
      <c r="AU21" s="74"/>
      <c r="AV21" s="74"/>
      <c r="AW21" s="74"/>
      <c r="AX21" s="74"/>
      <c r="AY21" s="74"/>
      <c r="AZ21" s="74"/>
      <c r="BA21" s="74"/>
      <c r="BB21" s="74"/>
      <c r="BC21" s="74"/>
      <c r="BD21" s="74"/>
      <c r="BE21" s="74"/>
      <c r="BF21" s="74"/>
      <c r="BG21" s="74"/>
      <c r="BH21" s="74"/>
      <c r="BI21" s="74"/>
      <c r="BJ21" s="74"/>
      <c r="BK21" s="74"/>
      <c r="BL21" s="74"/>
      <c r="BM21" s="74"/>
      <c r="BN21" s="74"/>
      <c r="BO21" s="74"/>
      <c r="BP21" s="74"/>
      <c r="BQ21" s="74"/>
      <c r="BR21" s="74"/>
      <c r="BS21" s="74"/>
      <c r="BT21" s="74"/>
      <c r="BU21" s="74"/>
      <c r="BV21" s="74"/>
      <c r="BW21" s="74"/>
      <c r="BX21" s="74"/>
      <c r="BY21" s="74"/>
      <c r="BZ21" s="74"/>
      <c r="CA21" s="74"/>
      <c r="CB21" s="74"/>
      <c r="CC21" s="74"/>
      <c r="CD21" s="74"/>
      <c r="CE21" s="74"/>
      <c r="CF21" s="74"/>
      <c r="CG21" s="74"/>
      <c r="CH21" s="74"/>
      <c r="CI21" s="74"/>
      <c r="CJ21" s="74"/>
      <c r="CK21" s="74"/>
      <c r="CL21" s="74"/>
      <c r="CM21" s="74"/>
      <c r="CN21" s="74"/>
      <c r="CO21" s="74"/>
      <c r="CP21" s="74"/>
      <c r="CQ21" s="74"/>
      <c r="CR21" s="74"/>
      <c r="CS21" s="74"/>
      <c r="CT21" s="74"/>
      <c r="CU21" s="74"/>
      <c r="CW21" s="54" t="str">
        <f t="shared" si="0"/>
        <v>Завідувач кафедри цивільного та кримінального права і процесу ЧНУ ім. Петра Могили</v>
      </c>
      <c r="CX21" s="54" t="s">
        <v>201</v>
      </c>
    </row>
    <row r="22" spans="2:102" ht="13.5" thickBot="1" x14ac:dyDescent="0.25">
      <c r="B22" s="59" t="s">
        <v>219</v>
      </c>
      <c r="C22" s="60">
        <v>21</v>
      </c>
      <c r="F22" s="87" t="s">
        <v>220</v>
      </c>
      <c r="G22" s="205">
        <f>MAX(H22:L22)</f>
        <v>0</v>
      </c>
      <c r="H22" s="432"/>
      <c r="I22" s="437"/>
      <c r="J22" s="437"/>
      <c r="K22" s="437"/>
      <c r="L22" s="438"/>
      <c r="M22" s="223"/>
      <c r="P22" s="1093" t="s">
        <v>9</v>
      </c>
      <c r="Q22" s="1094"/>
      <c r="W22" s="271" t="s">
        <v>221</v>
      </c>
      <c r="AJ22" s="240" t="s">
        <v>345</v>
      </c>
      <c r="AK22" s="241" t="s">
        <v>321</v>
      </c>
      <c r="AM22" s="244" t="s">
        <v>289</v>
      </c>
      <c r="AT22" s="1105">
        <v>4</v>
      </c>
      <c r="AU22" s="74" t="s">
        <v>203</v>
      </c>
      <c r="AV22" s="74">
        <f>COUNTBLANK(титул!$B22:'титул'!B22)</f>
        <v>1</v>
      </c>
      <c r="AW22" s="74">
        <f>COUNTBLANK(титул!$B22:'титул'!C22)</f>
        <v>2</v>
      </c>
      <c r="AX22" s="74">
        <f>COUNTBLANK(титул!$B22:'титул'!D22)</f>
        <v>3</v>
      </c>
      <c r="AY22" s="74">
        <f>COUNTBLANK(титул!$B22:'титул'!E22)</f>
        <v>4</v>
      </c>
      <c r="AZ22" s="74">
        <f>COUNTBLANK(титул!$B22:'титул'!F22)</f>
        <v>5</v>
      </c>
      <c r="BA22" s="74">
        <f>COUNTBLANK(титул!$B22:'титул'!G22)</f>
        <v>6</v>
      </c>
      <c r="BB22" s="74">
        <f>COUNTBLANK(титул!$B22:'титул'!H22)</f>
        <v>7</v>
      </c>
      <c r="BC22" s="74">
        <f>COUNTBLANK(титул!$B22:'титул'!I22)</f>
        <v>8</v>
      </c>
      <c r="BD22" s="74">
        <f>COUNTBLANK(титул!$B22:'титул'!J22)</f>
        <v>9</v>
      </c>
      <c r="BE22" s="74">
        <f>COUNTBLANK(титул!$B22:'титул'!K22)</f>
        <v>10</v>
      </c>
      <c r="BF22" s="74">
        <f>COUNTBLANK(титул!$B22:'титул'!L22)</f>
        <v>11</v>
      </c>
      <c r="BG22" s="74">
        <f>COUNTBLANK(титул!$B22:'титул'!M22)</f>
        <v>12</v>
      </c>
      <c r="BH22" s="74">
        <f>COUNTBLANK(титул!$B22:'титул'!N22)</f>
        <v>13</v>
      </c>
      <c r="BI22" s="74">
        <f>COUNTBLANK(титул!$B22:'титул'!O22)</f>
        <v>14</v>
      </c>
      <c r="BJ22" s="74">
        <f>COUNTBLANK(титул!$B22:'титул'!P22)</f>
        <v>15</v>
      </c>
      <c r="BK22" s="74">
        <f>COUNTBLANK(титул!$B22:'титул'!Q22)</f>
        <v>16</v>
      </c>
      <c r="BL22" s="74">
        <f>COUNTBLANK(титул!$B22:'титул'!R22)</f>
        <v>17</v>
      </c>
      <c r="BM22" s="74">
        <f>COUNTBLANK(титул!$B22:'титул'!S22)</f>
        <v>18</v>
      </c>
      <c r="BN22" s="74">
        <f>COUNTBLANK(титул!$B22:'титул'!T22)</f>
        <v>19</v>
      </c>
      <c r="BO22" s="74">
        <f>COUNTBLANK(титул!$B22:'титул'!U22)</f>
        <v>20</v>
      </c>
      <c r="BP22" s="74">
        <f>COUNTBLANK(титул!$B22:'титул'!V22)</f>
        <v>21</v>
      </c>
      <c r="BQ22" s="74">
        <f>COUNTBLANK(титул!$B22:'титул'!W22)</f>
        <v>22</v>
      </c>
      <c r="BR22" s="74">
        <f>COUNTBLANK(титул!$B22:'титул'!X22)</f>
        <v>23</v>
      </c>
      <c r="BS22" s="74">
        <f>COUNTBLANK(титул!$B22:'титул'!Y22)</f>
        <v>24</v>
      </c>
      <c r="BT22" s="74">
        <f>COUNTBLANK(титул!$B22:'титул'!Z22)</f>
        <v>25</v>
      </c>
      <c r="BU22" s="74">
        <f>COUNTBLANK(титул!$B22:'титул'!AA22)</f>
        <v>26</v>
      </c>
      <c r="BV22" s="74">
        <f>COUNTBLANK(титул!$B22:'титул'!AB22)</f>
        <v>27</v>
      </c>
      <c r="BW22" s="74">
        <f>COUNTBLANK(титул!$B22:'титул'!AC22)</f>
        <v>28</v>
      </c>
      <c r="BX22" s="74">
        <f>COUNTBLANK(титул!$B22:'титул'!AD22)</f>
        <v>29</v>
      </c>
      <c r="BY22" s="74">
        <f>COUNTBLANK(титул!$B22:'титул'!AE22)</f>
        <v>30</v>
      </c>
      <c r="BZ22" s="74">
        <f>COUNTBLANK(титул!$B22:'титул'!AF22)</f>
        <v>31</v>
      </c>
      <c r="CA22" s="74">
        <f>COUNTBLANK(титул!$B22:'титул'!AG22)</f>
        <v>32</v>
      </c>
      <c r="CB22" s="74">
        <f>COUNTBLANK(титул!$B22:'титул'!AH22)</f>
        <v>33</v>
      </c>
      <c r="CC22" s="74">
        <f>COUNTBLANK(титул!$B22:'титул'!AI22)</f>
        <v>34</v>
      </c>
      <c r="CD22" s="74">
        <f>COUNTBLANK(титул!$B22:'титул'!AJ22)</f>
        <v>35</v>
      </c>
      <c r="CE22" s="74">
        <f>COUNTBLANK(титул!$B22:'титул'!AK22)</f>
        <v>36</v>
      </c>
      <c r="CF22" s="74">
        <f>COUNTBLANK(титул!$B22:'титул'!AL22)</f>
        <v>37</v>
      </c>
      <c r="CG22" s="74">
        <f>COUNTBLANK(титул!$B22:'титул'!AM22)</f>
        <v>38</v>
      </c>
      <c r="CH22" s="74">
        <f>COUNTBLANK(титул!$B22:'титул'!AN22)</f>
        <v>39</v>
      </c>
      <c r="CI22" s="74">
        <f>COUNTBLANK(титул!$B22:'титул'!AO22)</f>
        <v>40</v>
      </c>
      <c r="CJ22" s="74">
        <f>COUNTBLANK(титул!$B22:'титул'!AP22)</f>
        <v>41</v>
      </c>
      <c r="CK22" s="74">
        <f>COUNTBLANK(титул!$B22:'титул'!AQ22)</f>
        <v>42</v>
      </c>
      <c r="CL22" s="74">
        <f>COUNTBLANK(титул!$B22:'титул'!AR22)</f>
        <v>43</v>
      </c>
      <c r="CM22" s="74">
        <f>COUNTBLANK(титул!$B22:'титул'!AS22)</f>
        <v>44</v>
      </c>
      <c r="CN22" s="74">
        <f>COUNTBLANK(титул!$B22:'титул'!AT22)</f>
        <v>45</v>
      </c>
      <c r="CO22" s="74">
        <f>COUNTBLANK(титул!$B22:'титул'!AU22)</f>
        <v>46</v>
      </c>
      <c r="CP22" s="74">
        <f>COUNTBLANK(титул!$B22:'титул'!AV22)</f>
        <v>47</v>
      </c>
      <c r="CQ22" s="74">
        <f>COUNTBLANK(титул!$B22:'титул'!AW22)</f>
        <v>48</v>
      </c>
      <c r="CR22" s="74">
        <f>COUNTBLANK(титул!$B22:'титул'!AX22)</f>
        <v>49</v>
      </c>
      <c r="CS22" s="74">
        <f>COUNTBLANK(титул!$B22:'титул'!AY22)</f>
        <v>50</v>
      </c>
      <c r="CT22" s="74">
        <f>COUNTBLANK(титул!$B22:'титул'!AZ22)</f>
        <v>51</v>
      </c>
      <c r="CU22" s="74"/>
      <c r="CW22" s="54" t="str">
        <f t="shared" si="0"/>
        <v>Завідувач кафедри медичної біології та фізики, мікробіології, гістології, фізіології та патофізіології ЧНУ ім. Петра Могили</v>
      </c>
      <c r="CX22" s="54" t="s">
        <v>194</v>
      </c>
    </row>
    <row r="23" spans="2:102" ht="13.5" thickBot="1" x14ac:dyDescent="0.25">
      <c r="B23" s="59" t="s">
        <v>222</v>
      </c>
      <c r="C23" s="60">
        <v>22</v>
      </c>
      <c r="F23" s="115" t="s">
        <v>223</v>
      </c>
      <c r="G23" s="225">
        <f>MAX(H23:L23)</f>
        <v>0</v>
      </c>
      <c r="H23" s="434"/>
      <c r="I23" s="435"/>
      <c r="J23" s="435"/>
      <c r="K23" s="435"/>
      <c r="L23" s="436"/>
      <c r="M23" s="431"/>
      <c r="P23" s="477" t="s">
        <v>353</v>
      </c>
      <c r="Q23" s="178"/>
      <c r="W23" s="244" t="s">
        <v>224</v>
      </c>
      <c r="AJ23" s="240" t="s">
        <v>346</v>
      </c>
      <c r="AK23" s="241" t="s">
        <v>322</v>
      </c>
      <c r="AM23" s="244" t="s">
        <v>323</v>
      </c>
      <c r="AT23" s="1105"/>
      <c r="AU23" s="74" t="s">
        <v>204</v>
      </c>
      <c r="AV23" s="74">
        <f ca="1">OFFSET(титул!C$19,-1,-1)</f>
        <v>1</v>
      </c>
      <c r="AW23" s="74">
        <f ca="1">OFFSET(титул!D$19,-1,-1)</f>
        <v>2</v>
      </c>
      <c r="AX23" s="74">
        <f ca="1">OFFSET(титул!E$19,-1,-1)</f>
        <v>3</v>
      </c>
      <c r="AY23" s="74">
        <f ca="1">OFFSET(титул!F$19,-1,-1)</f>
        <v>4</v>
      </c>
      <c r="AZ23" s="74">
        <f ca="1">OFFSET(титул!G$19,-1,-1)</f>
        <v>5</v>
      </c>
      <c r="BA23" s="74">
        <f ca="1">OFFSET(титул!H$19,-1,-1)</f>
        <v>6</v>
      </c>
      <c r="BB23" s="74">
        <f ca="1">OFFSET(титул!I$19,-1,-1)</f>
        <v>7</v>
      </c>
      <c r="BC23" s="74">
        <f ca="1">OFFSET(титул!J$19,-1,-1)</f>
        <v>8</v>
      </c>
      <c r="BD23" s="74">
        <f ca="1">OFFSET(титул!K$19,-1,-1)</f>
        <v>9</v>
      </c>
      <c r="BE23" s="74">
        <f ca="1">OFFSET(титул!L$19,-1,-1)</f>
        <v>10</v>
      </c>
      <c r="BF23" s="74">
        <f ca="1">OFFSET(титул!M$19,-1,-1)</f>
        <v>11</v>
      </c>
      <c r="BG23" s="74">
        <f ca="1">OFFSET(титул!N$19,-1,-1)</f>
        <v>12</v>
      </c>
      <c r="BH23" s="74">
        <f ca="1">OFFSET(титул!O$19,-1,-1)</f>
        <v>13</v>
      </c>
      <c r="BI23" s="74">
        <f ca="1">OFFSET(титул!P$19,-1,-1)</f>
        <v>14</v>
      </c>
      <c r="BJ23" s="74">
        <f ca="1">OFFSET(титул!Q$19,-1,-1)</f>
        <v>15</v>
      </c>
      <c r="BK23" s="74">
        <f ca="1">OFFSET(титул!R$19,-1,-1)</f>
        <v>16</v>
      </c>
      <c r="BL23" s="74">
        <f ca="1">OFFSET(титул!S$19,-1,-1)</f>
        <v>17</v>
      </c>
      <c r="BM23" s="74">
        <f ca="1">OFFSET(титул!T$19,-1,-1)</f>
        <v>18</v>
      </c>
      <c r="BN23" s="74">
        <f ca="1">OFFSET(титул!U$19,-1,-1)</f>
        <v>19</v>
      </c>
      <c r="BO23" s="74">
        <f ca="1">OFFSET(титул!V$19,-1,-1)</f>
        <v>20</v>
      </c>
      <c r="BP23" s="74">
        <f ca="1">OFFSET(титул!W$19,-1,-1)</f>
        <v>21</v>
      </c>
      <c r="BQ23" s="74">
        <f ca="1">OFFSET(титул!X$19,-1,-1)</f>
        <v>22</v>
      </c>
      <c r="BR23" s="74">
        <f ca="1">OFFSET(титул!Y$19,-1,-1)</f>
        <v>23</v>
      </c>
      <c r="BS23" s="74">
        <f ca="1">OFFSET(титул!Z$19,-1,-1)</f>
        <v>24</v>
      </c>
      <c r="BT23" s="74">
        <f ca="1">OFFSET(титул!AA$19,-1,-1)</f>
        <v>25</v>
      </c>
      <c r="BU23" s="74">
        <f ca="1">OFFSET(титул!AB$19,-1,-1)</f>
        <v>26</v>
      </c>
      <c r="BV23" s="74">
        <f ca="1">OFFSET(титул!AC$19,-1,-1)</f>
        <v>27</v>
      </c>
      <c r="BW23" s="74">
        <f ca="1">OFFSET(титул!AD$19,-1,-1)</f>
        <v>28</v>
      </c>
      <c r="BX23" s="74">
        <f ca="1">OFFSET(титул!AE$19,-1,-1)</f>
        <v>29</v>
      </c>
      <c r="BY23" s="74">
        <f ca="1">OFFSET(титул!AF$19,-1,-1)</f>
        <v>30</v>
      </c>
      <c r="BZ23" s="74">
        <f ca="1">OFFSET(титул!AG$19,-1,-1)</f>
        <v>31</v>
      </c>
      <c r="CA23" s="74">
        <f ca="1">OFFSET(титул!AH$19,-1,-1)</f>
        <v>32</v>
      </c>
      <c r="CB23" s="74">
        <f ca="1">OFFSET(титул!AI$19,-1,-1)</f>
        <v>33</v>
      </c>
      <c r="CC23" s="74">
        <f ca="1">OFFSET(титул!AJ$19,-1,-1)</f>
        <v>34</v>
      </c>
      <c r="CD23" s="74">
        <f ca="1">OFFSET(титул!AK$19,-1,-1)</f>
        <v>35</v>
      </c>
      <c r="CE23" s="74">
        <f ca="1">OFFSET(титул!AL$19,-1,-1)</f>
        <v>36</v>
      </c>
      <c r="CF23" s="74">
        <f ca="1">OFFSET(титул!AM$19,-1,-1)</f>
        <v>37</v>
      </c>
      <c r="CG23" s="74">
        <f ca="1">OFFSET(титул!AN$19,-1,-1)</f>
        <v>38</v>
      </c>
      <c r="CH23" s="74">
        <f ca="1">OFFSET(титул!AO$19,-1,-1)</f>
        <v>39</v>
      </c>
      <c r="CI23" s="74">
        <f ca="1">OFFSET(титул!AP$19,-1,-1)</f>
        <v>40</v>
      </c>
      <c r="CJ23" s="74">
        <f ca="1">OFFSET(титул!AQ$19,-1,-1)</f>
        <v>41</v>
      </c>
      <c r="CK23" s="74">
        <f ca="1">OFFSET(титул!AR$19,-1,-1)</f>
        <v>42</v>
      </c>
      <c r="CL23" s="74">
        <f ca="1">OFFSET(титул!AS$19,-1,-1)</f>
        <v>43</v>
      </c>
      <c r="CM23" s="74">
        <f ca="1">OFFSET(титул!AT$19,-1,-1)</f>
        <v>44</v>
      </c>
      <c r="CN23" s="74">
        <f ca="1">OFFSET(титул!AU$19,-1,-1)</f>
        <v>45</v>
      </c>
      <c r="CO23" s="74">
        <f ca="1">OFFSET(титул!AV$19,-1,-1)</f>
        <v>46</v>
      </c>
      <c r="CP23" s="74">
        <f ca="1">OFFSET(титул!AW$19,-1,-1)</f>
        <v>47</v>
      </c>
      <c r="CQ23" s="74">
        <f ca="1">OFFSET(титул!AX$19,-1,-1)</f>
        <v>48</v>
      </c>
      <c r="CR23" s="74">
        <f ca="1">OFFSET(титул!AY$19,-1,-1)</f>
        <v>49</v>
      </c>
      <c r="CS23" s="74">
        <f ca="1">OFFSET(титул!AZ$19,-1,-1)</f>
        <v>50</v>
      </c>
      <c r="CT23" s="74">
        <f ca="1">OFFSET(титул!BA$19,-1,-1)</f>
        <v>51</v>
      </c>
      <c r="CU23" s="74"/>
      <c r="CW23" s="54" t="str">
        <f t="shared" si="0"/>
        <v>Завідувач кафедри місцевого самоврядування та регіонального розвитку ЧНУ ім. Петра Могили</v>
      </c>
      <c r="CX23" s="54" t="s">
        <v>205</v>
      </c>
    </row>
    <row r="24" spans="2:102" x14ac:dyDescent="0.2">
      <c r="B24" s="59" t="s">
        <v>225</v>
      </c>
      <c r="C24" s="60">
        <v>23</v>
      </c>
      <c r="F24" s="1097"/>
      <c r="G24" s="881"/>
      <c r="H24" s="224">
        <f>IF(AND(H22&gt;0,H22&lt;&gt;$G22),1,0)</f>
        <v>0</v>
      </c>
      <c r="I24" s="221">
        <f t="shared" ref="I24:L25" si="2">IF(AND(I22&gt;0,I22&lt;&gt;$G22),1,0)</f>
        <v>0</v>
      </c>
      <c r="J24" s="221">
        <f t="shared" si="2"/>
        <v>0</v>
      </c>
      <c r="K24" s="221">
        <f t="shared" si="2"/>
        <v>0</v>
      </c>
      <c r="L24" s="222">
        <f t="shared" si="2"/>
        <v>0</v>
      </c>
      <c r="M24" s="1120"/>
      <c r="P24" s="266" t="s">
        <v>352</v>
      </c>
      <c r="Q24" s="264"/>
      <c r="W24" s="244" t="s">
        <v>226</v>
      </c>
      <c r="AJ24" s="240" t="s">
        <v>347</v>
      </c>
      <c r="AK24" s="241" t="s">
        <v>322</v>
      </c>
      <c r="AM24" s="244" t="s">
        <v>290</v>
      </c>
      <c r="AT24" s="74"/>
      <c r="AU24" s="74"/>
      <c r="AV24" s="74"/>
      <c r="AW24" s="74"/>
      <c r="AX24" s="74"/>
      <c r="AY24" s="74"/>
      <c r="AZ24" s="74"/>
      <c r="BA24" s="74"/>
      <c r="BB24" s="74"/>
      <c r="BC24" s="74"/>
      <c r="BD24" s="74"/>
      <c r="BE24" s="74"/>
      <c r="BF24" s="74"/>
      <c r="BG24" s="74"/>
      <c r="BH24" s="74"/>
      <c r="BI24" s="74"/>
      <c r="BJ24" s="74"/>
      <c r="BK24" s="74"/>
      <c r="BL24" s="74"/>
      <c r="BM24" s="74"/>
      <c r="BN24" s="74"/>
      <c r="BO24" s="74"/>
      <c r="BP24" s="74"/>
      <c r="BQ24" s="74"/>
      <c r="BR24" s="74"/>
      <c r="BS24" s="74"/>
      <c r="BT24" s="74"/>
      <c r="BU24" s="74"/>
      <c r="BV24" s="74"/>
      <c r="BW24" s="74"/>
      <c r="BX24" s="74"/>
      <c r="BY24" s="74"/>
      <c r="BZ24" s="74"/>
      <c r="CA24" s="74"/>
      <c r="CB24" s="74"/>
      <c r="CC24" s="74"/>
      <c r="CD24" s="74"/>
      <c r="CE24" s="74"/>
      <c r="CF24" s="74"/>
      <c r="CG24" s="74"/>
      <c r="CH24" s="74"/>
      <c r="CI24" s="74"/>
      <c r="CJ24" s="74"/>
      <c r="CK24" s="74"/>
      <c r="CL24" s="74"/>
      <c r="CM24" s="74"/>
      <c r="CN24" s="74"/>
      <c r="CO24" s="74"/>
      <c r="CP24" s="74"/>
      <c r="CQ24" s="74"/>
      <c r="CR24" s="74"/>
      <c r="CS24" s="74"/>
      <c r="CT24" s="74"/>
      <c r="CU24" s="74"/>
      <c r="CW24" s="54" t="str">
        <f t="shared" si="0"/>
        <v>Завідувач кафедри конституційного та адміністративного права і процесу ЧНУ ім. Петра Могили</v>
      </c>
      <c r="CX24" s="54" t="s">
        <v>201</v>
      </c>
    </row>
    <row r="25" spans="2:102" ht="13.5" thickBot="1" x14ac:dyDescent="0.25">
      <c r="B25" s="59" t="s">
        <v>227</v>
      </c>
      <c r="C25" s="60">
        <v>24</v>
      </c>
      <c r="F25" s="1099"/>
      <c r="G25" s="883"/>
      <c r="H25" s="434">
        <f>IF(AND(H23&gt;0,H23&lt;&gt;$G23),1,0)</f>
        <v>0</v>
      </c>
      <c r="I25" s="435">
        <f t="shared" si="2"/>
        <v>0</v>
      </c>
      <c r="J25" s="435">
        <f t="shared" si="2"/>
        <v>0</v>
      </c>
      <c r="K25" s="435">
        <f t="shared" si="2"/>
        <v>0</v>
      </c>
      <c r="L25" s="436">
        <f t="shared" si="2"/>
        <v>0</v>
      </c>
      <c r="M25" s="1121"/>
      <c r="P25" s="248" t="s">
        <v>354</v>
      </c>
      <c r="Q25" s="264"/>
      <c r="W25" s="245" t="s">
        <v>228</v>
      </c>
      <c r="AJ25" s="240" t="s">
        <v>348</v>
      </c>
      <c r="AK25" s="241" t="s">
        <v>363</v>
      </c>
      <c r="AM25" s="244" t="s">
        <v>291</v>
      </c>
      <c r="AT25" s="1105">
        <v>5</v>
      </c>
      <c r="AU25" s="74" t="s">
        <v>203</v>
      </c>
      <c r="AV25" s="74">
        <f>COUNTBLANK(титул!$B23:'титул'!B23)</f>
        <v>0</v>
      </c>
      <c r="AW25" s="74">
        <f>COUNTBLANK(титул!$B23:'титул'!C23)</f>
        <v>0</v>
      </c>
      <c r="AX25" s="74">
        <f>COUNTBLANK(титул!$B23:'титул'!D23)</f>
        <v>0</v>
      </c>
      <c r="AY25" s="74">
        <f>COUNTBLANK(титул!$B23:'титул'!E23)</f>
        <v>0</v>
      </c>
      <c r="AZ25" s="74">
        <f>COUNTBLANK(титул!$B23:'титул'!F23)</f>
        <v>0</v>
      </c>
      <c r="BA25" s="74">
        <f>COUNTBLANK(титул!$B23:'титул'!G23)</f>
        <v>0</v>
      </c>
      <c r="BB25" s="74">
        <f>COUNTBLANK(титул!$B23:'титул'!H23)</f>
        <v>0</v>
      </c>
      <c r="BC25" s="74">
        <f>COUNTBLANK(титул!$B23:'титул'!I23)</f>
        <v>0</v>
      </c>
      <c r="BD25" s="74">
        <f>COUNTBLANK(титул!$B23:'титул'!J23)</f>
        <v>0</v>
      </c>
      <c r="BE25" s="74">
        <f>COUNTBLANK(титул!$B23:'титул'!K23)</f>
        <v>0</v>
      </c>
      <c r="BF25" s="74">
        <f>COUNTBLANK(титул!$B23:'титул'!L23)</f>
        <v>0</v>
      </c>
      <c r="BG25" s="74">
        <f>COUNTBLANK(титул!$B23:'титул'!M23)</f>
        <v>0</v>
      </c>
      <c r="BH25" s="74">
        <f>COUNTBLANK(титул!$B23:'титул'!N23)</f>
        <v>0</v>
      </c>
      <c r="BI25" s="74">
        <f>COUNTBLANK(титул!$B23:'титул'!O23)</f>
        <v>0</v>
      </c>
      <c r="BJ25" s="74">
        <f>COUNTBLANK(титул!$B23:'титул'!P23)</f>
        <v>0</v>
      </c>
      <c r="BK25" s="74">
        <f>COUNTBLANK(титул!$B23:'титул'!Q23)</f>
        <v>0</v>
      </c>
      <c r="BL25" s="74">
        <f>COUNTBLANK(титул!$B23:'титул'!R23)</f>
        <v>0</v>
      </c>
      <c r="BM25" s="74">
        <f>COUNTBLANK(титул!$B23:'титул'!S23)</f>
        <v>0</v>
      </c>
      <c r="BN25" s="74">
        <f>COUNTBLANK(титул!$B23:'титул'!T23)</f>
        <v>0</v>
      </c>
      <c r="BO25" s="74">
        <f>COUNTBLANK(титул!$B23:'титул'!U23)</f>
        <v>0</v>
      </c>
      <c r="BP25" s="74">
        <f>COUNTBLANK(титул!$B23:'титул'!V23)</f>
        <v>0</v>
      </c>
      <c r="BQ25" s="74">
        <f>COUNTBLANK(титул!$B23:'титул'!W23)</f>
        <v>0</v>
      </c>
      <c r="BR25" s="74">
        <f>COUNTBLANK(титул!$B23:'титул'!X23)</f>
        <v>0</v>
      </c>
      <c r="BS25" s="74">
        <f>COUNTBLANK(титул!$B23:'титул'!Y23)</f>
        <v>0</v>
      </c>
      <c r="BT25" s="74">
        <f>COUNTBLANK(титул!$B23:'титул'!Z23)</f>
        <v>0</v>
      </c>
      <c r="BU25" s="74">
        <f>COUNTBLANK(титул!$B23:'титул'!AA23)</f>
        <v>0</v>
      </c>
      <c r="BV25" s="74">
        <f>COUNTBLANK(титул!$B23:'титул'!AB23)</f>
        <v>0</v>
      </c>
      <c r="BW25" s="74">
        <f>COUNTBLANK(титул!$B23:'титул'!AC23)</f>
        <v>0</v>
      </c>
      <c r="BX25" s="74">
        <f>COUNTBLANK(титул!$B23:'титул'!AD23)</f>
        <v>0</v>
      </c>
      <c r="BY25" s="74">
        <f>COUNTBLANK(титул!$B23:'титул'!AE23)</f>
        <v>0</v>
      </c>
      <c r="BZ25" s="74">
        <f>COUNTBLANK(титул!$B23:'титул'!AF23)</f>
        <v>0</v>
      </c>
      <c r="CA25" s="74">
        <f>COUNTBLANK(титул!$B23:'титул'!AG23)</f>
        <v>0</v>
      </c>
      <c r="CB25" s="74">
        <f>COUNTBLANK(титул!$B23:'титул'!AH23)</f>
        <v>0</v>
      </c>
      <c r="CC25" s="74">
        <f>COUNTBLANK(титул!$B23:'титул'!AI23)</f>
        <v>0</v>
      </c>
      <c r="CD25" s="74">
        <f>COUNTBLANK(титул!$B23:'титул'!AJ23)</f>
        <v>0</v>
      </c>
      <c r="CE25" s="74">
        <f>COUNTBLANK(титул!$B23:'титул'!AK23)</f>
        <v>0</v>
      </c>
      <c r="CF25" s="74">
        <f>COUNTBLANK(титул!$B23:'титул'!AL23)</f>
        <v>0</v>
      </c>
      <c r="CG25" s="74">
        <f>COUNTBLANK(титул!$B23:'титул'!AM23)</f>
        <v>0</v>
      </c>
      <c r="CH25" s="74">
        <f>COUNTBLANK(титул!$B23:'титул'!AN23)</f>
        <v>0</v>
      </c>
      <c r="CI25" s="74">
        <f>COUNTBLANK(титул!$B23:'титул'!AO23)</f>
        <v>0</v>
      </c>
      <c r="CJ25" s="74">
        <f>COUNTBLANK(титул!$B23:'титул'!AP23)</f>
        <v>0</v>
      </c>
      <c r="CK25" s="74">
        <f>COUNTBLANK(титул!$B23:'титул'!AQ23)</f>
        <v>0</v>
      </c>
      <c r="CL25" s="74">
        <f>COUNTBLANK(титул!$B23:'титул'!AR23)</f>
        <v>0</v>
      </c>
      <c r="CM25" s="74">
        <f>COUNTBLANK(титул!$B23:'титул'!AS23)</f>
        <v>0</v>
      </c>
      <c r="CN25" s="74">
        <f>COUNTBLANK(титул!$B23:'титул'!AT23)</f>
        <v>0</v>
      </c>
      <c r="CO25" s="74">
        <f>COUNTBLANK(титул!$B23:'титул'!AU23)</f>
        <v>0</v>
      </c>
      <c r="CP25" s="74">
        <f>COUNTBLANK(титул!$B23:'титул'!AV23)</f>
        <v>0</v>
      </c>
      <c r="CQ25" s="74">
        <f>COUNTBLANK(титул!$B23:'титул'!AW23)</f>
        <v>0</v>
      </c>
      <c r="CR25" s="74">
        <f>COUNTBLANK(титул!$B23:'титул'!AX23)</f>
        <v>0</v>
      </c>
      <c r="CS25" s="74">
        <f>COUNTBLANK(титул!$B23:'титул'!AY23)</f>
        <v>0</v>
      </c>
      <c r="CT25" s="74">
        <f>COUNTBLANK(титул!$B23:'титул'!AZ23)</f>
        <v>0</v>
      </c>
      <c r="CU25" s="74"/>
      <c r="CW25" s="54" t="str">
        <f t="shared" si="0"/>
        <v>Завідувач кафедри ЧНУ ім. Петра Могили</v>
      </c>
    </row>
    <row r="26" spans="2:102" ht="13.5" thickBot="1" x14ac:dyDescent="0.25">
      <c r="B26" s="59" t="s">
        <v>229</v>
      </c>
      <c r="C26" s="60">
        <v>25</v>
      </c>
      <c r="F26" s="74"/>
      <c r="H26" s="55" t="s">
        <v>230</v>
      </c>
      <c r="I26" s="424" t="s">
        <v>231</v>
      </c>
      <c r="J26" s="424" t="s">
        <v>232</v>
      </c>
      <c r="K26" s="424" t="s">
        <v>138</v>
      </c>
      <c r="L26" s="425" t="s">
        <v>191</v>
      </c>
      <c r="P26" s="248" t="s">
        <v>355</v>
      </c>
      <c r="Q26" s="264"/>
      <c r="AJ26" s="240" t="s">
        <v>349</v>
      </c>
      <c r="AK26" s="241" t="s">
        <v>363</v>
      </c>
      <c r="AM26" s="244" t="s">
        <v>292</v>
      </c>
      <c r="AT26" s="1105"/>
      <c r="AU26" s="74" t="s">
        <v>204</v>
      </c>
      <c r="AV26" s="74">
        <f ca="1">OFFSET(титул!C$19,-1,-1)</f>
        <v>1</v>
      </c>
      <c r="AW26" s="74">
        <f ca="1">OFFSET(титул!D$19,-1,-1)</f>
        <v>2</v>
      </c>
      <c r="AX26" s="74">
        <f ca="1">OFFSET(титул!E$19,-1,-1)</f>
        <v>3</v>
      </c>
      <c r="AY26" s="74">
        <f ca="1">OFFSET(титул!F$19,-1,-1)</f>
        <v>4</v>
      </c>
      <c r="AZ26" s="74">
        <f ca="1">OFFSET(титул!G$19,-1,-1)</f>
        <v>5</v>
      </c>
      <c r="BA26" s="74">
        <f ca="1">OFFSET(титул!H$19,-1,-1)</f>
        <v>6</v>
      </c>
      <c r="BB26" s="74">
        <f ca="1">OFFSET(титул!I$19,-1,-1)</f>
        <v>7</v>
      </c>
      <c r="BC26" s="74">
        <f ca="1">OFFSET(титул!J$19,-1,-1)</f>
        <v>8</v>
      </c>
      <c r="BD26" s="74">
        <f ca="1">OFFSET(титул!K$19,-1,-1)</f>
        <v>9</v>
      </c>
      <c r="BE26" s="74">
        <f ca="1">OFFSET(титул!L$19,-1,-1)</f>
        <v>10</v>
      </c>
      <c r="BF26" s="74">
        <f ca="1">OFFSET(титул!M$19,-1,-1)</f>
        <v>11</v>
      </c>
      <c r="BG26" s="74">
        <f ca="1">OFFSET(титул!N$19,-1,-1)</f>
        <v>12</v>
      </c>
      <c r="BH26" s="74">
        <f ca="1">OFFSET(титул!O$19,-1,-1)</f>
        <v>13</v>
      </c>
      <c r="BI26" s="74">
        <f ca="1">OFFSET(титул!P$19,-1,-1)</f>
        <v>14</v>
      </c>
      <c r="BJ26" s="74">
        <f ca="1">OFFSET(титул!Q$19,-1,-1)</f>
        <v>15</v>
      </c>
      <c r="BK26" s="74">
        <f ca="1">OFFSET(титул!R$19,-1,-1)</f>
        <v>16</v>
      </c>
      <c r="BL26" s="74">
        <f ca="1">OFFSET(титул!S$19,-1,-1)</f>
        <v>17</v>
      </c>
      <c r="BM26" s="74">
        <f ca="1">OFFSET(титул!T$19,-1,-1)</f>
        <v>18</v>
      </c>
      <c r="BN26" s="74">
        <f ca="1">OFFSET(титул!U$19,-1,-1)</f>
        <v>19</v>
      </c>
      <c r="BO26" s="74">
        <f ca="1">OFFSET(титул!V$19,-1,-1)</f>
        <v>20</v>
      </c>
      <c r="BP26" s="74">
        <f ca="1">OFFSET(титул!W$19,-1,-1)</f>
        <v>21</v>
      </c>
      <c r="BQ26" s="74">
        <f ca="1">OFFSET(титул!X$19,-1,-1)</f>
        <v>22</v>
      </c>
      <c r="BR26" s="74">
        <f ca="1">OFFSET(титул!Y$19,-1,-1)</f>
        <v>23</v>
      </c>
      <c r="BS26" s="74">
        <f ca="1">OFFSET(титул!Z$19,-1,-1)</f>
        <v>24</v>
      </c>
      <c r="BT26" s="74">
        <f ca="1">OFFSET(титул!AA$19,-1,-1)</f>
        <v>25</v>
      </c>
      <c r="BU26" s="74">
        <f ca="1">OFFSET(титул!AB$19,-1,-1)</f>
        <v>26</v>
      </c>
      <c r="BV26" s="74">
        <f ca="1">OFFSET(титул!AC$19,-1,-1)</f>
        <v>27</v>
      </c>
      <c r="BW26" s="74">
        <f ca="1">OFFSET(титул!AD$19,-1,-1)</f>
        <v>28</v>
      </c>
      <c r="BX26" s="74">
        <f ca="1">OFFSET(титул!AE$19,-1,-1)</f>
        <v>29</v>
      </c>
      <c r="BY26" s="74">
        <f ca="1">OFFSET(титул!AF$19,-1,-1)</f>
        <v>30</v>
      </c>
      <c r="BZ26" s="74">
        <f ca="1">OFFSET(титул!AG$19,-1,-1)</f>
        <v>31</v>
      </c>
      <c r="CA26" s="74">
        <f ca="1">OFFSET(титул!AH$19,-1,-1)</f>
        <v>32</v>
      </c>
      <c r="CB26" s="74">
        <f ca="1">OFFSET(титул!AI$19,-1,-1)</f>
        <v>33</v>
      </c>
      <c r="CC26" s="74">
        <f ca="1">OFFSET(титул!AJ$19,-1,-1)</f>
        <v>34</v>
      </c>
      <c r="CD26" s="74">
        <f ca="1">OFFSET(титул!AK$19,-1,-1)</f>
        <v>35</v>
      </c>
      <c r="CE26" s="74">
        <f ca="1">OFFSET(титул!AL$19,-1,-1)</f>
        <v>36</v>
      </c>
      <c r="CF26" s="74">
        <f ca="1">OFFSET(титул!AM$19,-1,-1)</f>
        <v>37</v>
      </c>
      <c r="CG26" s="74">
        <f ca="1">OFFSET(титул!AN$19,-1,-1)</f>
        <v>38</v>
      </c>
      <c r="CH26" s="74">
        <f ca="1">OFFSET(титул!AO$19,-1,-1)</f>
        <v>39</v>
      </c>
      <c r="CI26" s="74">
        <f ca="1">OFFSET(титул!AP$19,-1,-1)</f>
        <v>40</v>
      </c>
      <c r="CJ26" s="74">
        <f ca="1">OFFSET(титул!AQ$19,-1,-1)</f>
        <v>41</v>
      </c>
      <c r="CK26" s="74">
        <f ca="1">OFFSET(титул!AR$19,-1,-1)</f>
        <v>42</v>
      </c>
      <c r="CL26" s="74">
        <f ca="1">OFFSET(титул!AS$19,-1,-1)</f>
        <v>43</v>
      </c>
      <c r="CM26" s="74">
        <f ca="1">OFFSET(титул!AT$19,-1,-1)</f>
        <v>44</v>
      </c>
      <c r="CN26" s="74">
        <f ca="1">OFFSET(титул!AU$19,-1,-1)</f>
        <v>45</v>
      </c>
      <c r="CO26" s="74">
        <f ca="1">OFFSET(титул!AV$19,-1,-1)</f>
        <v>46</v>
      </c>
      <c r="CP26" s="74">
        <f ca="1">OFFSET(титул!AW$19,-1,-1)</f>
        <v>47</v>
      </c>
      <c r="CQ26" s="74">
        <f ca="1">OFFSET(титул!AX$19,-1,-1)</f>
        <v>48</v>
      </c>
      <c r="CR26" s="74">
        <f ca="1">OFFSET(титул!AY$19,-1,-1)</f>
        <v>49</v>
      </c>
      <c r="CS26" s="74">
        <f ca="1">OFFSET(титул!AZ$19,-1,-1)</f>
        <v>50</v>
      </c>
      <c r="CT26" s="74">
        <f ca="1">OFFSET(титул!BA$19,-1,-1)</f>
        <v>51</v>
      </c>
      <c r="CU26" s="74"/>
      <c r="CW26" s="54" t="str">
        <f t="shared" si="0"/>
        <v>Завідувач кафедри менеджменту ЧНУ ім. Петра Могили</v>
      </c>
      <c r="CX26" s="54" t="s">
        <v>190</v>
      </c>
    </row>
    <row r="27" spans="2:102" x14ac:dyDescent="0.2">
      <c r="B27" s="59" t="s">
        <v>233</v>
      </c>
      <c r="C27" s="60">
        <v>26</v>
      </c>
      <c r="E27" s="1089" t="s">
        <v>234</v>
      </c>
      <c r="F27" s="1122"/>
      <c r="G27" s="1090"/>
      <c r="H27" s="223">
        <v>16</v>
      </c>
      <c r="J27" s="1089" t="s">
        <v>235</v>
      </c>
      <c r="K27" s="1090"/>
      <c r="L27" s="223">
        <v>4</v>
      </c>
      <c r="P27" s="248" t="s">
        <v>356</v>
      </c>
      <c r="Q27" s="265"/>
      <c r="AJ27" s="240" t="s">
        <v>350</v>
      </c>
      <c r="AK27" s="241" t="s">
        <v>363</v>
      </c>
      <c r="AM27" s="244" t="s">
        <v>293</v>
      </c>
      <c r="AT27" s="74"/>
      <c r="AU27" s="74"/>
      <c r="AV27" s="74"/>
      <c r="AW27" s="74"/>
      <c r="AX27" s="74"/>
      <c r="AY27" s="74"/>
      <c r="AZ27" s="74"/>
      <c r="BA27" s="74"/>
      <c r="BB27" s="74"/>
      <c r="BC27" s="74"/>
      <c r="BD27" s="74"/>
      <c r="BE27" s="74"/>
      <c r="BF27" s="74"/>
      <c r="BG27" s="74"/>
      <c r="BH27" s="74"/>
      <c r="BI27" s="74"/>
      <c r="BJ27" s="74"/>
      <c r="BK27" s="74"/>
      <c r="BL27" s="74"/>
      <c r="BM27" s="74"/>
      <c r="BN27" s="74"/>
      <c r="BO27" s="74"/>
      <c r="BP27" s="74"/>
      <c r="BQ27" s="74"/>
      <c r="BR27" s="74"/>
      <c r="BS27" s="74"/>
      <c r="BT27" s="74"/>
      <c r="BU27" s="74"/>
      <c r="BV27" s="74"/>
      <c r="BW27" s="74"/>
      <c r="BX27" s="74"/>
      <c r="BY27" s="74"/>
      <c r="BZ27" s="74"/>
      <c r="CA27" s="74"/>
      <c r="CB27" s="74"/>
      <c r="CC27" s="74"/>
      <c r="CD27" s="74"/>
      <c r="CE27" s="74"/>
      <c r="CF27" s="74"/>
      <c r="CG27" s="74"/>
      <c r="CH27" s="74"/>
      <c r="CI27" s="74"/>
      <c r="CJ27" s="74"/>
      <c r="CK27" s="74"/>
      <c r="CL27" s="74"/>
      <c r="CM27" s="74"/>
      <c r="CN27" s="74"/>
      <c r="CO27" s="74"/>
      <c r="CP27" s="74"/>
      <c r="CQ27" s="74"/>
      <c r="CR27" s="74"/>
      <c r="CS27" s="74"/>
      <c r="CT27" s="74"/>
      <c r="CU27" s="74"/>
      <c r="CW27" s="54" t="str">
        <f t="shared" si="0"/>
        <v>Завідувач кафедри інженерії програмного забезпечення ЧНУ ім. Петра Могили</v>
      </c>
      <c r="CX27" s="54" t="s">
        <v>176</v>
      </c>
    </row>
    <row r="28" spans="2:102" ht="13.5" thickBot="1" x14ac:dyDescent="0.25">
      <c r="B28" s="59" t="s">
        <v>236</v>
      </c>
      <c r="C28" s="60">
        <v>27</v>
      </c>
      <c r="E28" s="1091" t="s">
        <v>237</v>
      </c>
      <c r="F28" s="1106"/>
      <c r="G28" s="1092"/>
      <c r="H28" s="431">
        <v>16</v>
      </c>
      <c r="J28" s="1091" t="s">
        <v>238</v>
      </c>
      <c r="K28" s="1092"/>
      <c r="L28" s="431">
        <v>180</v>
      </c>
      <c r="P28" s="248" t="s">
        <v>357</v>
      </c>
      <c r="Q28" s="265"/>
      <c r="AJ28" s="240" t="s">
        <v>351</v>
      </c>
      <c r="AK28" s="241" t="s">
        <v>363</v>
      </c>
      <c r="AM28" s="244" t="s">
        <v>294</v>
      </c>
      <c r="AT28" s="1105">
        <v>6</v>
      </c>
      <c r="AU28" s="74" t="s">
        <v>203</v>
      </c>
      <c r="AV28" s="74">
        <f>COUNTBLANK(титул!$B24:'титул'!B24)</f>
        <v>0</v>
      </c>
      <c r="AW28" s="74">
        <f>COUNTBLANK(титул!$B24:'титул'!C24)</f>
        <v>0</v>
      </c>
      <c r="AX28" s="74">
        <f>COUNTBLANK(титул!$B24:'титул'!D24)</f>
        <v>0</v>
      </c>
      <c r="AY28" s="74">
        <f>COUNTBLANK(титул!$B24:'титул'!E24)</f>
        <v>0</v>
      </c>
      <c r="AZ28" s="74">
        <f>COUNTBLANK(титул!$B24:'титул'!F24)</f>
        <v>0</v>
      </c>
      <c r="BA28" s="74">
        <f>COUNTBLANK(титул!$B24:'титул'!G24)</f>
        <v>0</v>
      </c>
      <c r="BB28" s="74">
        <f>COUNTBLANK(титул!$B24:'титул'!H24)</f>
        <v>0</v>
      </c>
      <c r="BC28" s="74">
        <f>COUNTBLANK(титул!$B24:'титул'!I24)</f>
        <v>0</v>
      </c>
      <c r="BD28" s="74">
        <f>COUNTBLANK(титул!$B24:'титул'!J24)</f>
        <v>0</v>
      </c>
      <c r="BE28" s="74">
        <f>COUNTBLANK(титул!$B24:'титул'!K24)</f>
        <v>0</v>
      </c>
      <c r="BF28" s="74">
        <f>COUNTBLANK(титул!$B24:'титул'!L24)</f>
        <v>0</v>
      </c>
      <c r="BG28" s="74">
        <f>COUNTBLANK(титул!$B24:'титул'!M24)</f>
        <v>0</v>
      </c>
      <c r="BH28" s="74">
        <f>COUNTBLANK(титул!$B24:'титул'!N24)</f>
        <v>0</v>
      </c>
      <c r="BI28" s="74">
        <f>COUNTBLANK(титул!$B24:'титул'!O24)</f>
        <v>0</v>
      </c>
      <c r="BJ28" s="74">
        <f>COUNTBLANK(титул!$B24:'титул'!P24)</f>
        <v>0</v>
      </c>
      <c r="BK28" s="74">
        <f>COUNTBLANK(титул!$B24:'титул'!Q24)</f>
        <v>0</v>
      </c>
      <c r="BL28" s="74">
        <f>COUNTBLANK(титул!$B24:'титул'!R24)</f>
        <v>0</v>
      </c>
      <c r="BM28" s="74">
        <f>COUNTBLANK(титул!$B24:'титул'!S24)</f>
        <v>1</v>
      </c>
      <c r="BN28" s="74">
        <f>COUNTBLANK(титул!$B24:'титул'!T24)</f>
        <v>2</v>
      </c>
      <c r="BO28" s="74">
        <f>COUNTBLANK(титул!$B24:'титул'!U24)</f>
        <v>3</v>
      </c>
      <c r="BP28" s="74">
        <f>COUNTBLANK(титул!$B24:'титул'!V24)</f>
        <v>4</v>
      </c>
      <c r="BQ28" s="74">
        <f>COUNTBLANK(титул!$B24:'титул'!W24)</f>
        <v>5</v>
      </c>
      <c r="BR28" s="74">
        <f>COUNTBLANK(титул!$B24:'титул'!X24)</f>
        <v>6</v>
      </c>
      <c r="BS28" s="74">
        <f>COUNTBLANK(титул!$B24:'титул'!Y24)</f>
        <v>7</v>
      </c>
      <c r="BT28" s="74">
        <f>COUNTBLANK(титул!$B24:'титул'!Z24)</f>
        <v>8</v>
      </c>
      <c r="BU28" s="74">
        <f>COUNTBLANK(титул!$B24:'титул'!AA24)</f>
        <v>9</v>
      </c>
      <c r="BV28" s="74">
        <f>COUNTBLANK(титул!$B24:'титул'!AB24)</f>
        <v>10</v>
      </c>
      <c r="BW28" s="74">
        <f>COUNTBLANK(титул!$B24:'титул'!AC24)</f>
        <v>11</v>
      </c>
      <c r="BX28" s="74">
        <f>COUNTBLANK(титул!$B24:'титул'!AD24)</f>
        <v>12</v>
      </c>
      <c r="BY28" s="74">
        <f>COUNTBLANK(титул!$B24:'титул'!AE24)</f>
        <v>13</v>
      </c>
      <c r="BZ28" s="74">
        <f>COUNTBLANK(титул!$B24:'титул'!AF24)</f>
        <v>14</v>
      </c>
      <c r="CA28" s="74">
        <f>COUNTBLANK(титул!$B24:'титул'!AG24)</f>
        <v>15</v>
      </c>
      <c r="CB28" s="74">
        <f>COUNTBLANK(титул!$B24:'титул'!AH24)</f>
        <v>16</v>
      </c>
      <c r="CC28" s="74">
        <f>COUNTBLANK(титул!$B24:'титул'!AI24)</f>
        <v>17</v>
      </c>
      <c r="CD28" s="74">
        <f>COUNTBLANK(титул!$B24:'титул'!AJ24)</f>
        <v>18</v>
      </c>
      <c r="CE28" s="74">
        <f>COUNTBLANK(титул!$B24:'титул'!AK24)</f>
        <v>19</v>
      </c>
      <c r="CF28" s="74">
        <f>COUNTBLANK(титул!$B24:'титул'!AL24)</f>
        <v>20</v>
      </c>
      <c r="CG28" s="74">
        <f>COUNTBLANK(титул!$B24:'титул'!AM24)</f>
        <v>21</v>
      </c>
      <c r="CH28" s="74">
        <f>COUNTBLANK(титул!$B24:'титул'!AN24)</f>
        <v>22</v>
      </c>
      <c r="CI28" s="74">
        <f>COUNTBLANK(титул!$B24:'титул'!AO24)</f>
        <v>23</v>
      </c>
      <c r="CJ28" s="74">
        <f>COUNTBLANK(титул!$B24:'титул'!AP24)</f>
        <v>24</v>
      </c>
      <c r="CK28" s="74">
        <f>COUNTBLANK(титул!$B24:'титул'!AQ24)</f>
        <v>25</v>
      </c>
      <c r="CL28" s="74">
        <f>COUNTBLANK(титул!$B24:'титул'!AR24)</f>
        <v>26</v>
      </c>
      <c r="CM28" s="74">
        <f>COUNTBLANK(титул!$B24:'титул'!AS24)</f>
        <v>27</v>
      </c>
      <c r="CN28" s="74">
        <f>COUNTBLANK(титул!$B24:'титул'!AT24)</f>
        <v>28</v>
      </c>
      <c r="CO28" s="74">
        <f>COUNTBLANK(титул!$B24:'титул'!AU24)</f>
        <v>29</v>
      </c>
      <c r="CP28" s="74">
        <f>COUNTBLANK(титул!$B24:'титул'!AV24)</f>
        <v>30</v>
      </c>
      <c r="CQ28" s="74">
        <f>COUNTBLANK(титул!$B24:'титул'!AW24)</f>
        <v>31</v>
      </c>
      <c r="CR28" s="74">
        <f>COUNTBLANK(титул!$B24:'титул'!AX24)</f>
        <v>32</v>
      </c>
      <c r="CS28" s="74">
        <f>COUNTBLANK(титул!$B24:'титул'!AY24)</f>
        <v>33</v>
      </c>
      <c r="CT28" s="74">
        <f>COUNTBLANK(титул!$B24:'титул'!AZ24)</f>
        <v>34</v>
      </c>
      <c r="CU28" s="74"/>
      <c r="CW28" s="54" t="str">
        <f t="shared" si="0"/>
        <v>Завідувач кафедри історії ЧНУ ім. Петра Могили</v>
      </c>
      <c r="CX28" s="54" t="s">
        <v>169</v>
      </c>
    </row>
    <row r="29" spans="2:102" ht="13.5" thickBot="1" x14ac:dyDescent="0.25">
      <c r="B29" s="59" t="s">
        <v>239</v>
      </c>
      <c r="C29" s="60">
        <v>28</v>
      </c>
      <c r="F29" s="74"/>
      <c r="J29" s="890" t="s">
        <v>240</v>
      </c>
      <c r="K29" s="891"/>
      <c r="L29" s="892"/>
      <c r="P29" s="248" t="s">
        <v>358</v>
      </c>
      <c r="Q29" s="265"/>
      <c r="AJ29" s="240"/>
      <c r="AK29" s="241"/>
      <c r="AM29" s="244" t="s">
        <v>295</v>
      </c>
      <c r="AT29" s="1105"/>
      <c r="AU29" s="74" t="s">
        <v>204</v>
      </c>
      <c r="AV29" s="74">
        <f ca="1">OFFSET(титул!C$19,-1,-1)</f>
        <v>1</v>
      </c>
      <c r="AW29" s="74">
        <f ca="1">OFFSET(титул!D$19,-1,-1)</f>
        <v>2</v>
      </c>
      <c r="AX29" s="74">
        <f ca="1">OFFSET(титул!E$19,-1,-1)</f>
        <v>3</v>
      </c>
      <c r="AY29" s="74">
        <f ca="1">OFFSET(титул!F$19,-1,-1)</f>
        <v>4</v>
      </c>
      <c r="AZ29" s="74">
        <f ca="1">OFFSET(титул!G$19,-1,-1)</f>
        <v>5</v>
      </c>
      <c r="BA29" s="74">
        <f ca="1">OFFSET(титул!H$19,-1,-1)</f>
        <v>6</v>
      </c>
      <c r="BB29" s="74">
        <f ca="1">OFFSET(титул!I$19,-1,-1)</f>
        <v>7</v>
      </c>
      <c r="BC29" s="74">
        <f ca="1">OFFSET(титул!J$19,-1,-1)</f>
        <v>8</v>
      </c>
      <c r="BD29" s="74">
        <f ca="1">OFFSET(титул!K$19,-1,-1)</f>
        <v>9</v>
      </c>
      <c r="BE29" s="74">
        <f ca="1">OFFSET(титул!L$19,-1,-1)</f>
        <v>10</v>
      </c>
      <c r="BF29" s="74">
        <f ca="1">OFFSET(титул!M$19,-1,-1)</f>
        <v>11</v>
      </c>
      <c r="BG29" s="74">
        <f ca="1">OFFSET(титул!N$19,-1,-1)</f>
        <v>12</v>
      </c>
      <c r="BH29" s="74">
        <f ca="1">OFFSET(титул!O$19,-1,-1)</f>
        <v>13</v>
      </c>
      <c r="BI29" s="74">
        <f ca="1">OFFSET(титул!P$19,-1,-1)</f>
        <v>14</v>
      </c>
      <c r="BJ29" s="74">
        <f ca="1">OFFSET(титул!Q$19,-1,-1)</f>
        <v>15</v>
      </c>
      <c r="BK29" s="74">
        <f ca="1">OFFSET(титул!R$19,-1,-1)</f>
        <v>16</v>
      </c>
      <c r="BL29" s="74">
        <f ca="1">OFFSET(титул!S$19,-1,-1)</f>
        <v>17</v>
      </c>
      <c r="BM29" s="74">
        <f ca="1">OFFSET(титул!T$19,-1,-1)</f>
        <v>18</v>
      </c>
      <c r="BN29" s="74">
        <f ca="1">OFFSET(титул!U$19,-1,-1)</f>
        <v>19</v>
      </c>
      <c r="BO29" s="74">
        <f ca="1">OFFSET(титул!V$19,-1,-1)</f>
        <v>20</v>
      </c>
      <c r="BP29" s="74">
        <f ca="1">OFFSET(титул!W$19,-1,-1)</f>
        <v>21</v>
      </c>
      <c r="BQ29" s="74">
        <f ca="1">OFFSET(титул!X$19,-1,-1)</f>
        <v>22</v>
      </c>
      <c r="BR29" s="74">
        <f ca="1">OFFSET(титул!Y$19,-1,-1)</f>
        <v>23</v>
      </c>
      <c r="BS29" s="74">
        <f ca="1">OFFSET(титул!Z$19,-1,-1)</f>
        <v>24</v>
      </c>
      <c r="BT29" s="74">
        <f ca="1">OFFSET(титул!AA$19,-1,-1)</f>
        <v>25</v>
      </c>
      <c r="BU29" s="74">
        <f ca="1">OFFSET(титул!AB$19,-1,-1)</f>
        <v>26</v>
      </c>
      <c r="BV29" s="74">
        <f ca="1">OFFSET(титул!AC$19,-1,-1)</f>
        <v>27</v>
      </c>
      <c r="BW29" s="74">
        <f ca="1">OFFSET(титул!AD$19,-1,-1)</f>
        <v>28</v>
      </c>
      <c r="BX29" s="74">
        <f ca="1">OFFSET(титул!AE$19,-1,-1)</f>
        <v>29</v>
      </c>
      <c r="BY29" s="74">
        <f ca="1">OFFSET(титул!AF$19,-1,-1)</f>
        <v>30</v>
      </c>
      <c r="BZ29" s="74">
        <f ca="1">OFFSET(титул!AG$19,-1,-1)</f>
        <v>31</v>
      </c>
      <c r="CA29" s="74">
        <f ca="1">OFFSET(титул!AH$19,-1,-1)</f>
        <v>32</v>
      </c>
      <c r="CB29" s="74">
        <f ca="1">OFFSET(титул!AI$19,-1,-1)</f>
        <v>33</v>
      </c>
      <c r="CC29" s="74">
        <f ca="1">OFFSET(титул!AJ$19,-1,-1)</f>
        <v>34</v>
      </c>
      <c r="CD29" s="74">
        <f ca="1">OFFSET(титул!AK$19,-1,-1)</f>
        <v>35</v>
      </c>
      <c r="CE29" s="74">
        <f ca="1">OFFSET(титул!AL$19,-1,-1)</f>
        <v>36</v>
      </c>
      <c r="CF29" s="74">
        <f ca="1">OFFSET(титул!AM$19,-1,-1)</f>
        <v>37</v>
      </c>
      <c r="CG29" s="74">
        <f ca="1">OFFSET(титул!AN$19,-1,-1)</f>
        <v>38</v>
      </c>
      <c r="CH29" s="74">
        <f ca="1">OFFSET(титул!AO$19,-1,-1)</f>
        <v>39</v>
      </c>
      <c r="CI29" s="74">
        <f ca="1">OFFSET(титул!AP$19,-1,-1)</f>
        <v>40</v>
      </c>
      <c r="CJ29" s="74">
        <f ca="1">OFFSET(титул!AQ$19,-1,-1)</f>
        <v>41</v>
      </c>
      <c r="CK29" s="74">
        <f ca="1">OFFSET(титул!AR$19,-1,-1)</f>
        <v>42</v>
      </c>
      <c r="CL29" s="74">
        <f ca="1">OFFSET(титул!AS$19,-1,-1)</f>
        <v>43</v>
      </c>
      <c r="CM29" s="74">
        <f ca="1">OFFSET(титул!AT$19,-1,-1)</f>
        <v>44</v>
      </c>
      <c r="CN29" s="74">
        <f ca="1">OFFSET(титул!AU$19,-1,-1)</f>
        <v>45</v>
      </c>
      <c r="CO29" s="74">
        <f ca="1">OFFSET(титул!AV$19,-1,-1)</f>
        <v>46</v>
      </c>
      <c r="CP29" s="74">
        <f ca="1">OFFSET(титул!AW$19,-1,-1)</f>
        <v>47</v>
      </c>
      <c r="CQ29" s="74">
        <f ca="1">OFFSET(титул!AX$19,-1,-1)</f>
        <v>48</v>
      </c>
      <c r="CR29" s="74">
        <f ca="1">OFFSET(титул!AY$19,-1,-1)</f>
        <v>49</v>
      </c>
      <c r="CS29" s="74">
        <f ca="1">OFFSET(титул!AZ$19,-1,-1)</f>
        <v>50</v>
      </c>
      <c r="CT29" s="74">
        <f ca="1">OFFSET(титул!BA$19,-1,-1)</f>
        <v>51</v>
      </c>
      <c r="CU29" s="74"/>
      <c r="CW29" s="54" t="str">
        <f t="shared" si="0"/>
        <v>Завідувач кафедри ЧНУ ім. Петра Могили</v>
      </c>
      <c r="CX29" s="54" t="s">
        <v>182</v>
      </c>
    </row>
    <row r="30" spans="2:102" ht="13.5" thickBot="1" x14ac:dyDescent="0.25">
      <c r="B30" s="59" t="s">
        <v>398</v>
      </c>
      <c r="C30" s="60">
        <v>29</v>
      </c>
      <c r="F30" s="74"/>
      <c r="P30" s="266" t="s">
        <v>359</v>
      </c>
      <c r="Q30" s="265"/>
      <c r="AJ30" s="240"/>
      <c r="AK30" s="241"/>
      <c r="AM30" s="244" t="s">
        <v>296</v>
      </c>
      <c r="AT30" s="74"/>
      <c r="AU30" s="74"/>
      <c r="AV30" s="74"/>
      <c r="AW30" s="74"/>
      <c r="AX30" s="74"/>
      <c r="AY30" s="74"/>
      <c r="AZ30" s="74"/>
      <c r="BA30" s="74"/>
      <c r="BB30" s="74"/>
      <c r="BC30" s="74"/>
      <c r="BD30" s="74"/>
      <c r="BE30" s="74"/>
      <c r="BF30" s="74"/>
      <c r="BG30" s="74"/>
      <c r="BH30" s="74"/>
      <c r="BI30" s="74"/>
      <c r="BJ30" s="74"/>
      <c r="BK30" s="74"/>
      <c r="BL30" s="74"/>
      <c r="BM30" s="74"/>
      <c r="BN30" s="74"/>
      <c r="BO30" s="74"/>
      <c r="BP30" s="74"/>
      <c r="BQ30" s="74"/>
      <c r="BR30" s="74"/>
      <c r="BS30" s="74"/>
      <c r="BT30" s="74"/>
      <c r="BU30" s="74"/>
      <c r="BV30" s="74"/>
      <c r="BW30" s="74"/>
      <c r="BX30" s="74"/>
      <c r="BY30" s="74"/>
      <c r="BZ30" s="74"/>
      <c r="CA30" s="74"/>
      <c r="CB30" s="74"/>
      <c r="CC30" s="74"/>
      <c r="CD30" s="74"/>
      <c r="CE30" s="74"/>
      <c r="CF30" s="74"/>
      <c r="CG30" s="74"/>
      <c r="CH30" s="74"/>
      <c r="CI30" s="74"/>
      <c r="CJ30" s="74"/>
      <c r="CK30" s="74"/>
      <c r="CL30" s="74"/>
      <c r="CM30" s="74"/>
      <c r="CN30" s="74"/>
      <c r="CO30" s="74"/>
      <c r="CP30" s="74"/>
      <c r="CQ30" s="74"/>
      <c r="CR30" s="74"/>
      <c r="CS30" s="74"/>
      <c r="CT30" s="74"/>
      <c r="CU30" s="74"/>
      <c r="CW30" s="54" t="str">
        <f t="shared" si="0"/>
        <v>Завідувач кафедри базової загальновійськової та фізичної підготовки ЧНУ ім. Петра Могили</v>
      </c>
      <c r="CX30" s="54" t="s">
        <v>241</v>
      </c>
    </row>
    <row r="31" spans="2:102" ht="13.5" thickBot="1" x14ac:dyDescent="0.25">
      <c r="B31" s="59" t="s">
        <v>242</v>
      </c>
      <c r="C31" s="60">
        <v>30</v>
      </c>
      <c r="E31" s="441" t="s">
        <v>128</v>
      </c>
      <c r="F31" s="441" t="s">
        <v>49</v>
      </c>
      <c r="G31" s="441" t="s">
        <v>12</v>
      </c>
      <c r="P31" s="266" t="s">
        <v>360</v>
      </c>
      <c r="Q31" s="265"/>
      <c r="AJ31" s="242"/>
      <c r="AK31" s="243"/>
      <c r="AM31" s="244" t="s">
        <v>297</v>
      </c>
      <c r="AT31" s="1105">
        <v>7</v>
      </c>
      <c r="AU31" s="74" t="s">
        <v>203</v>
      </c>
      <c r="AV31" s="74">
        <f>COUNTBLANK(титул!$B25:'титул'!B25)</f>
        <v>1</v>
      </c>
      <c r="AW31" s="74">
        <f>COUNTBLANK(титул!$B25:'титул'!C25)</f>
        <v>2</v>
      </c>
      <c r="AX31" s="74">
        <f>COUNTBLANK(титул!$B25:'титул'!D25)</f>
        <v>3</v>
      </c>
      <c r="AY31" s="74">
        <f>COUNTBLANK(титул!$B25:'титул'!E25)</f>
        <v>4</v>
      </c>
      <c r="AZ31" s="74">
        <f>COUNTBLANK(титул!$B25:'титул'!F25)</f>
        <v>5</v>
      </c>
      <c r="BA31" s="74">
        <f>COUNTBLANK(титул!$B25:'титул'!G25)</f>
        <v>6</v>
      </c>
      <c r="BB31" s="74">
        <f>COUNTBLANK(титул!$B25:'титул'!H25)</f>
        <v>7</v>
      </c>
      <c r="BC31" s="74">
        <f>COUNTBLANK(титул!$B25:'титул'!I25)</f>
        <v>8</v>
      </c>
      <c r="BD31" s="74">
        <f>COUNTBLANK(титул!$B25:'титул'!J25)</f>
        <v>9</v>
      </c>
      <c r="BE31" s="74">
        <f>COUNTBLANK(титул!$B25:'титул'!K25)</f>
        <v>10</v>
      </c>
      <c r="BF31" s="74">
        <f>COUNTBLANK(титул!$B25:'титул'!L25)</f>
        <v>11</v>
      </c>
      <c r="BG31" s="74">
        <f>COUNTBLANK(титул!$B25:'титул'!M25)</f>
        <v>12</v>
      </c>
      <c r="BH31" s="74">
        <f>COUNTBLANK(титул!$B25:'титул'!N25)</f>
        <v>13</v>
      </c>
      <c r="BI31" s="74">
        <f>COUNTBLANK(титул!$B25:'титул'!O25)</f>
        <v>14</v>
      </c>
      <c r="BJ31" s="74">
        <f>COUNTBLANK(титул!$B25:'титул'!P25)</f>
        <v>15</v>
      </c>
      <c r="BK31" s="74">
        <f>COUNTBLANK(титул!$B25:'титул'!Q25)</f>
        <v>16</v>
      </c>
      <c r="BL31" s="74">
        <f>COUNTBLANK(титул!$B25:'титул'!R25)</f>
        <v>17</v>
      </c>
      <c r="BM31" s="74">
        <f>COUNTBLANK(титул!$B25:'титул'!S25)</f>
        <v>18</v>
      </c>
      <c r="BN31" s="74">
        <f>COUNTBLANK(титул!$B25:'титул'!T25)</f>
        <v>19</v>
      </c>
      <c r="BO31" s="74">
        <f>COUNTBLANK(титул!$B25:'титул'!U25)</f>
        <v>20</v>
      </c>
      <c r="BP31" s="74">
        <f>COUNTBLANK(титул!$B25:'титул'!V25)</f>
        <v>21</v>
      </c>
      <c r="BQ31" s="74">
        <f>COUNTBLANK(титул!$B25:'титул'!W25)</f>
        <v>22</v>
      </c>
      <c r="BR31" s="74">
        <f>COUNTBLANK(титул!$B25:'титул'!X25)</f>
        <v>23</v>
      </c>
      <c r="BS31" s="74">
        <f>COUNTBLANK(титул!$B25:'титул'!Y25)</f>
        <v>24</v>
      </c>
      <c r="BT31" s="74">
        <f>COUNTBLANK(титул!$B25:'титул'!Z25)</f>
        <v>25</v>
      </c>
      <c r="BU31" s="74">
        <f>COUNTBLANK(титул!$B25:'титул'!AA25)</f>
        <v>26</v>
      </c>
      <c r="BV31" s="74">
        <f>COUNTBLANK(титул!$B25:'титул'!AB25)</f>
        <v>27</v>
      </c>
      <c r="BW31" s="74">
        <f>COUNTBLANK(титул!$B25:'титул'!AC25)</f>
        <v>28</v>
      </c>
      <c r="BX31" s="74">
        <f>COUNTBLANK(титул!$B25:'титул'!AD25)</f>
        <v>29</v>
      </c>
      <c r="BY31" s="74">
        <f>COUNTBLANK(титул!$B25:'титул'!AE25)</f>
        <v>30</v>
      </c>
      <c r="BZ31" s="74">
        <f>COUNTBLANK(титул!$B25:'титул'!AF25)</f>
        <v>31</v>
      </c>
      <c r="CA31" s="74">
        <f>COUNTBLANK(титул!$B25:'титул'!AG25)</f>
        <v>32</v>
      </c>
      <c r="CB31" s="74">
        <f>COUNTBLANK(титул!$B25:'титул'!AH25)</f>
        <v>33</v>
      </c>
      <c r="CC31" s="74">
        <f>COUNTBLANK(титул!$B25:'титул'!AI25)</f>
        <v>34</v>
      </c>
      <c r="CD31" s="74">
        <f>COUNTBLANK(титул!$B25:'титул'!AJ25)</f>
        <v>35</v>
      </c>
      <c r="CE31" s="74">
        <f>COUNTBLANK(титул!$B25:'титул'!AK25)</f>
        <v>36</v>
      </c>
      <c r="CF31" s="74">
        <f>COUNTBLANK(титул!$B25:'титул'!AL25)</f>
        <v>37</v>
      </c>
      <c r="CG31" s="74">
        <f>COUNTBLANK(титул!$B25:'титул'!AM25)</f>
        <v>38</v>
      </c>
      <c r="CH31" s="74">
        <f>COUNTBLANK(титул!$B25:'титул'!AN25)</f>
        <v>39</v>
      </c>
      <c r="CI31" s="74">
        <f>COUNTBLANK(титул!$B25:'титул'!AO25)</f>
        <v>40</v>
      </c>
      <c r="CJ31" s="74">
        <f>COUNTBLANK(титул!$B25:'титул'!AP25)</f>
        <v>41</v>
      </c>
      <c r="CK31" s="74">
        <f>COUNTBLANK(титул!$B25:'титул'!AQ25)</f>
        <v>42</v>
      </c>
      <c r="CL31" s="74">
        <f>COUNTBLANK(титул!$B25:'титул'!AR25)</f>
        <v>43</v>
      </c>
      <c r="CM31" s="74">
        <f>COUNTBLANK(титул!$B25:'титул'!AS25)</f>
        <v>44</v>
      </c>
      <c r="CN31" s="74">
        <f>COUNTBLANK(титул!$B25:'титул'!AT25)</f>
        <v>45</v>
      </c>
      <c r="CO31" s="74">
        <f>COUNTBLANK(титул!$B25:'титул'!AU25)</f>
        <v>46</v>
      </c>
      <c r="CP31" s="74">
        <f>COUNTBLANK(титул!$B25:'титул'!AV25)</f>
        <v>47</v>
      </c>
      <c r="CQ31" s="74">
        <f>COUNTBLANK(титул!$B25:'титул'!AW25)</f>
        <v>48</v>
      </c>
      <c r="CR31" s="74">
        <f>COUNTBLANK(титул!$B25:'титул'!AX25)</f>
        <v>49</v>
      </c>
      <c r="CS31" s="74">
        <f>COUNTBLANK(титул!$B25:'титул'!AY25)</f>
        <v>50</v>
      </c>
      <c r="CT31" s="74">
        <f>COUNTBLANK(титул!$B25:'титул'!AZ25)</f>
        <v>51</v>
      </c>
      <c r="CU31" s="74"/>
      <c r="CW31" s="54" t="str">
        <f t="shared" si="0"/>
        <v>Завідувач кафедри публічного управління та адміністрування ЧНУ ім. Петра Могили</v>
      </c>
      <c r="CX31" s="54" t="s">
        <v>205</v>
      </c>
    </row>
    <row r="32" spans="2:102" ht="13.5" thickBot="1" x14ac:dyDescent="0.25">
      <c r="B32" s="59" t="s">
        <v>243</v>
      </c>
      <c r="C32" s="60">
        <v>31</v>
      </c>
      <c r="E32" s="432"/>
      <c r="F32" s="437">
        <v>0</v>
      </c>
      <c r="G32" s="438"/>
      <c r="J32" s="890" t="s">
        <v>244</v>
      </c>
      <c r="K32" s="891"/>
      <c r="L32" s="892"/>
      <c r="M32" s="177"/>
      <c r="P32" s="248" t="s">
        <v>364</v>
      </c>
      <c r="Q32" s="265"/>
      <c r="AM32" s="244" t="s">
        <v>298</v>
      </c>
      <c r="AT32" s="1105"/>
      <c r="AU32" s="74" t="s">
        <v>204</v>
      </c>
      <c r="AV32" s="74">
        <f ca="1">OFFSET(титул!C$19,-1,-1)</f>
        <v>1</v>
      </c>
      <c r="AW32" s="74">
        <f ca="1">OFFSET(титул!D$19,-1,-1)</f>
        <v>2</v>
      </c>
      <c r="AX32" s="74">
        <f ca="1">OFFSET(титул!E$19,-1,-1)</f>
        <v>3</v>
      </c>
      <c r="AY32" s="74">
        <f ca="1">OFFSET(титул!F$19,-1,-1)</f>
        <v>4</v>
      </c>
      <c r="AZ32" s="74">
        <f ca="1">OFFSET(титул!G$19,-1,-1)</f>
        <v>5</v>
      </c>
      <c r="BA32" s="74">
        <f ca="1">OFFSET(титул!H$19,-1,-1)</f>
        <v>6</v>
      </c>
      <c r="BB32" s="74">
        <f ca="1">OFFSET(титул!I$19,-1,-1)</f>
        <v>7</v>
      </c>
      <c r="BC32" s="74">
        <f ca="1">OFFSET(титул!J$19,-1,-1)</f>
        <v>8</v>
      </c>
      <c r="BD32" s="74">
        <f ca="1">OFFSET(титул!K$19,-1,-1)</f>
        <v>9</v>
      </c>
      <c r="BE32" s="74">
        <f ca="1">OFFSET(титул!L$19,-1,-1)</f>
        <v>10</v>
      </c>
      <c r="BF32" s="74">
        <f ca="1">OFFSET(титул!M$19,-1,-1)</f>
        <v>11</v>
      </c>
      <c r="BG32" s="74">
        <f ca="1">OFFSET(титул!N$19,-1,-1)</f>
        <v>12</v>
      </c>
      <c r="BH32" s="74">
        <f ca="1">OFFSET(титул!O$19,-1,-1)</f>
        <v>13</v>
      </c>
      <c r="BI32" s="74">
        <f ca="1">OFFSET(титул!P$19,-1,-1)</f>
        <v>14</v>
      </c>
      <c r="BJ32" s="74">
        <f ca="1">OFFSET(титул!Q$19,-1,-1)</f>
        <v>15</v>
      </c>
      <c r="BK32" s="74">
        <f ca="1">OFFSET(титул!R$19,-1,-1)</f>
        <v>16</v>
      </c>
      <c r="BL32" s="74">
        <f ca="1">OFFSET(титул!S$19,-1,-1)</f>
        <v>17</v>
      </c>
      <c r="BM32" s="74">
        <f ca="1">OFFSET(титул!T$19,-1,-1)</f>
        <v>18</v>
      </c>
      <c r="BN32" s="74">
        <f ca="1">OFFSET(титул!U$19,-1,-1)</f>
        <v>19</v>
      </c>
      <c r="BO32" s="74">
        <f ca="1">OFFSET(титул!V$19,-1,-1)</f>
        <v>20</v>
      </c>
      <c r="BP32" s="74">
        <f ca="1">OFFSET(титул!W$19,-1,-1)</f>
        <v>21</v>
      </c>
      <c r="BQ32" s="74">
        <f ca="1">OFFSET(титул!X$19,-1,-1)</f>
        <v>22</v>
      </c>
      <c r="BR32" s="74">
        <f ca="1">OFFSET(титул!Y$19,-1,-1)</f>
        <v>23</v>
      </c>
      <c r="BS32" s="74">
        <f ca="1">OFFSET(титул!Z$19,-1,-1)</f>
        <v>24</v>
      </c>
      <c r="BT32" s="74">
        <f ca="1">OFFSET(титул!AA$19,-1,-1)</f>
        <v>25</v>
      </c>
      <c r="BU32" s="74">
        <f ca="1">OFFSET(титул!AB$19,-1,-1)</f>
        <v>26</v>
      </c>
      <c r="BV32" s="74">
        <f ca="1">OFFSET(титул!AC$19,-1,-1)</f>
        <v>27</v>
      </c>
      <c r="BW32" s="74">
        <f ca="1">OFFSET(титул!AD$19,-1,-1)</f>
        <v>28</v>
      </c>
      <c r="BX32" s="74">
        <f ca="1">OFFSET(титул!AE$19,-1,-1)</f>
        <v>29</v>
      </c>
      <c r="BY32" s="74">
        <f ca="1">OFFSET(титул!AF$19,-1,-1)</f>
        <v>30</v>
      </c>
      <c r="BZ32" s="74">
        <f ca="1">OFFSET(титул!AG$19,-1,-1)</f>
        <v>31</v>
      </c>
      <c r="CA32" s="74">
        <f ca="1">OFFSET(титул!AH$19,-1,-1)</f>
        <v>32</v>
      </c>
      <c r="CB32" s="74">
        <f ca="1">OFFSET(титул!AI$19,-1,-1)</f>
        <v>33</v>
      </c>
      <c r="CC32" s="74">
        <f ca="1">OFFSET(титул!AJ$19,-1,-1)</f>
        <v>34</v>
      </c>
      <c r="CD32" s="74">
        <f ca="1">OFFSET(титул!AK$19,-1,-1)</f>
        <v>35</v>
      </c>
      <c r="CE32" s="74">
        <f ca="1">OFFSET(титул!AL$19,-1,-1)</f>
        <v>36</v>
      </c>
      <c r="CF32" s="74">
        <f ca="1">OFFSET(титул!AM$19,-1,-1)</f>
        <v>37</v>
      </c>
      <c r="CG32" s="74">
        <f ca="1">OFFSET(титул!AN$19,-1,-1)</f>
        <v>38</v>
      </c>
      <c r="CH32" s="74">
        <f ca="1">OFFSET(титул!AO$19,-1,-1)</f>
        <v>39</v>
      </c>
      <c r="CI32" s="74">
        <f ca="1">OFFSET(титул!AP$19,-1,-1)</f>
        <v>40</v>
      </c>
      <c r="CJ32" s="74">
        <f ca="1">OFFSET(титул!AQ$19,-1,-1)</f>
        <v>41</v>
      </c>
      <c r="CK32" s="74">
        <f ca="1">OFFSET(титул!AR$19,-1,-1)</f>
        <v>42</v>
      </c>
      <c r="CL32" s="74">
        <f ca="1">OFFSET(титул!AS$19,-1,-1)</f>
        <v>43</v>
      </c>
      <c r="CM32" s="74">
        <f ca="1">OFFSET(титул!AT$19,-1,-1)</f>
        <v>44</v>
      </c>
      <c r="CN32" s="74">
        <f ca="1">OFFSET(титул!AU$19,-1,-1)</f>
        <v>45</v>
      </c>
      <c r="CO32" s="74">
        <f ca="1">OFFSET(титул!AV$19,-1,-1)</f>
        <v>46</v>
      </c>
      <c r="CP32" s="74">
        <f ca="1">OFFSET(титул!AW$19,-1,-1)</f>
        <v>47</v>
      </c>
      <c r="CQ32" s="74">
        <f ca="1">OFFSET(титул!AX$19,-1,-1)</f>
        <v>48</v>
      </c>
      <c r="CR32" s="74">
        <f ca="1">OFFSET(титул!AY$19,-1,-1)</f>
        <v>49</v>
      </c>
      <c r="CS32" s="74">
        <f ca="1">OFFSET(титул!AZ$19,-1,-1)</f>
        <v>50</v>
      </c>
      <c r="CT32" s="74">
        <f ca="1">OFFSET(титул!BA$19,-1,-1)</f>
        <v>51</v>
      </c>
      <c r="CU32" s="74"/>
      <c r="CW32" s="54" t="str">
        <f t="shared" si="0"/>
        <v>Завідувач кафедри ЧНУ ім. Петра Могили</v>
      </c>
    </row>
    <row r="33" spans="2:102" ht="13.5" thickBot="1" x14ac:dyDescent="0.25">
      <c r="B33" s="59" t="s">
        <v>245</v>
      </c>
      <c r="C33" s="60">
        <v>32</v>
      </c>
      <c r="E33" s="433">
        <f>Розрахунок!R4</f>
        <v>1</v>
      </c>
      <c r="F33" s="439">
        <f>F32+1</f>
        <v>1</v>
      </c>
      <c r="G33" s="440">
        <v>1</v>
      </c>
      <c r="J33" s="441" t="s">
        <v>246</v>
      </c>
      <c r="K33" s="890">
        <v>1.5</v>
      </c>
      <c r="L33" s="892"/>
      <c r="M33" s="248"/>
      <c r="P33" s="266" t="s">
        <v>361</v>
      </c>
      <c r="Q33" s="265"/>
      <c r="AM33" s="244" t="s">
        <v>299</v>
      </c>
      <c r="AT33" s="74"/>
      <c r="AU33" s="74"/>
      <c r="AV33" s="74"/>
      <c r="AW33" s="74"/>
      <c r="AX33" s="74"/>
      <c r="AY33" s="74"/>
      <c r="AZ33" s="74"/>
      <c r="BA33" s="74"/>
      <c r="BB33" s="74"/>
      <c r="BC33" s="74"/>
      <c r="BD33" s="74"/>
      <c r="BE33" s="74"/>
      <c r="BF33" s="74"/>
      <c r="BG33" s="74"/>
      <c r="BH33" s="74"/>
      <c r="BI33" s="74"/>
      <c r="BJ33" s="74"/>
      <c r="BK33" s="74"/>
      <c r="BL33" s="74"/>
      <c r="BM33" s="74"/>
      <c r="BN33" s="74"/>
      <c r="BO33" s="74"/>
      <c r="BP33" s="74"/>
      <c r="BQ33" s="74"/>
      <c r="BR33" s="74"/>
      <c r="BS33" s="74"/>
      <c r="BT33" s="74"/>
      <c r="BU33" s="74"/>
      <c r="BV33" s="74"/>
      <c r="BW33" s="74"/>
      <c r="BX33" s="74"/>
      <c r="BY33" s="74"/>
      <c r="BZ33" s="74"/>
      <c r="CA33" s="74"/>
      <c r="CB33" s="74"/>
      <c r="CC33" s="74"/>
      <c r="CD33" s="74"/>
      <c r="CE33" s="74"/>
      <c r="CF33" s="74"/>
      <c r="CG33" s="74"/>
      <c r="CH33" s="74"/>
      <c r="CI33" s="74"/>
      <c r="CJ33" s="74"/>
      <c r="CK33" s="74"/>
      <c r="CL33" s="74"/>
      <c r="CM33" s="74"/>
      <c r="CN33" s="74"/>
      <c r="CO33" s="74"/>
      <c r="CP33" s="74"/>
      <c r="CQ33" s="74"/>
      <c r="CR33" s="74"/>
      <c r="CS33" s="74"/>
      <c r="CT33" s="74"/>
      <c r="CU33" s="74"/>
      <c r="CW33" s="54" t="str">
        <f t="shared" si="0"/>
        <v>Завідувач кафедри медико-біологічних основ спорту та фізичної реабілітації ЧНУ ім. Петра Могили</v>
      </c>
      <c r="CX33" s="54" t="s">
        <v>241</v>
      </c>
    </row>
    <row r="34" spans="2:102" ht="13.5" thickBot="1" x14ac:dyDescent="0.25">
      <c r="B34" s="59" t="s">
        <v>247</v>
      </c>
      <c r="C34" s="60">
        <v>33</v>
      </c>
      <c r="E34" s="433">
        <f>Розрахунок!Y4</f>
        <v>2</v>
      </c>
      <c r="F34" s="439">
        <f t="shared" ref="F34:F53" si="3">F33+1</f>
        <v>2</v>
      </c>
      <c r="G34" s="440">
        <v>1</v>
      </c>
      <c r="J34" s="441" t="s">
        <v>209</v>
      </c>
      <c r="K34" s="890">
        <v>1.5</v>
      </c>
      <c r="L34" s="892"/>
      <c r="M34" s="248"/>
      <c r="P34" s="248" t="s">
        <v>362</v>
      </c>
      <c r="Q34" s="268"/>
      <c r="AM34" s="244" t="s">
        <v>300</v>
      </c>
      <c r="AT34" s="1086" t="s">
        <v>248</v>
      </c>
      <c r="AU34" s="1086"/>
      <c r="AV34" s="1086"/>
      <c r="AW34" s="1086"/>
      <c r="AX34" s="1086"/>
      <c r="AY34" s="1086"/>
      <c r="AZ34" s="1086"/>
      <c r="BA34" s="1086"/>
      <c r="BB34" s="1086"/>
      <c r="BC34" s="1086"/>
      <c r="BD34" s="1086"/>
      <c r="BE34" s="1086"/>
      <c r="BF34" s="1086"/>
      <c r="BG34" s="1086"/>
      <c r="BH34" s="1086"/>
      <c r="BI34" s="1086"/>
      <c r="BJ34" s="1086"/>
      <c r="BK34" s="1086"/>
      <c r="BL34" s="1086"/>
      <c r="BM34" s="1086"/>
      <c r="BN34" s="1086"/>
      <c r="BO34" s="1086"/>
      <c r="BP34" s="1086"/>
      <c r="BQ34" s="1086"/>
      <c r="BR34" s="1086"/>
      <c r="BS34" s="1086"/>
      <c r="BT34" s="1086"/>
      <c r="BU34" s="1086"/>
      <c r="BV34" s="1086"/>
      <c r="BW34" s="1086"/>
      <c r="BX34" s="1086"/>
      <c r="BY34" s="1086"/>
      <c r="BZ34" s="1086"/>
      <c r="CA34" s="1086"/>
      <c r="CB34" s="1086"/>
      <c r="CC34" s="1086"/>
      <c r="CD34" s="1086"/>
      <c r="CE34" s="1086"/>
      <c r="CF34" s="1086"/>
      <c r="CG34" s="1086"/>
      <c r="CH34" s="1086"/>
      <c r="CI34" s="1086"/>
      <c r="CJ34" s="1086"/>
      <c r="CK34" s="1086"/>
      <c r="CL34" s="1086"/>
      <c r="CM34" s="1086"/>
      <c r="CN34" s="1086"/>
      <c r="CO34" s="1086"/>
      <c r="CP34" s="1086"/>
      <c r="CQ34" s="1086"/>
      <c r="CR34" s="1086"/>
      <c r="CS34" s="1086"/>
      <c r="CT34" s="1086"/>
      <c r="CU34" s="226"/>
      <c r="CW34" s="54" t="str">
        <f t="shared" si="0"/>
        <v>Завідувач кафедри обліку і аудиту ЧНУ ім. Петра Могили</v>
      </c>
      <c r="CX34" s="54" t="s">
        <v>190</v>
      </c>
    </row>
    <row r="35" spans="2:102" ht="13.5" thickBot="1" x14ac:dyDescent="0.25">
      <c r="B35" s="59" t="s">
        <v>249</v>
      </c>
      <c r="C35" s="60">
        <v>34</v>
      </c>
      <c r="E35" s="433">
        <f>Розрахунок!AF4</f>
        <v>3</v>
      </c>
      <c r="F35" s="439">
        <f t="shared" si="3"/>
        <v>3</v>
      </c>
      <c r="G35" s="440">
        <v>2</v>
      </c>
      <c r="P35" s="267"/>
      <c r="Q35" s="268"/>
      <c r="AM35" s="244" t="s">
        <v>301</v>
      </c>
      <c r="AT35" s="1097" t="s">
        <v>12</v>
      </c>
      <c r="AU35" s="1100" t="s">
        <v>13</v>
      </c>
      <c r="AV35" s="1096"/>
      <c r="AW35" s="1096"/>
      <c r="AX35" s="1101"/>
      <c r="AY35" s="1095" t="s">
        <v>14</v>
      </c>
      <c r="AZ35" s="1096"/>
      <c r="BA35" s="1096"/>
      <c r="BB35" s="1096"/>
      <c r="BC35" s="1100" t="s">
        <v>15</v>
      </c>
      <c r="BD35" s="1096"/>
      <c r="BE35" s="1096"/>
      <c r="BF35" s="1096"/>
      <c r="BG35" s="1101"/>
      <c r="BH35" s="1095" t="s">
        <v>16</v>
      </c>
      <c r="BI35" s="1096"/>
      <c r="BJ35" s="1096"/>
      <c r="BK35" s="1096"/>
      <c r="BL35" s="1100" t="s">
        <v>17</v>
      </c>
      <c r="BM35" s="1096"/>
      <c r="BN35" s="1096"/>
      <c r="BO35" s="1096"/>
      <c r="BP35" s="1101"/>
      <c r="BQ35" s="1095" t="s">
        <v>18</v>
      </c>
      <c r="BR35" s="1096"/>
      <c r="BS35" s="1096"/>
      <c r="BT35" s="1096"/>
      <c r="BU35" s="1100" t="s">
        <v>19</v>
      </c>
      <c r="BV35" s="1096"/>
      <c r="BW35" s="1096"/>
      <c r="BX35" s="1101"/>
      <c r="BY35" s="1095" t="s">
        <v>20</v>
      </c>
      <c r="BZ35" s="1096"/>
      <c r="CA35" s="1096"/>
      <c r="CB35" s="1096"/>
      <c r="CC35" s="1100" t="s">
        <v>21</v>
      </c>
      <c r="CD35" s="1096"/>
      <c r="CE35" s="1096"/>
      <c r="CF35" s="1096"/>
      <c r="CG35" s="1101"/>
      <c r="CH35" s="1095" t="s">
        <v>22</v>
      </c>
      <c r="CI35" s="1096"/>
      <c r="CJ35" s="1096"/>
      <c r="CK35" s="1096"/>
      <c r="CL35" s="1100" t="s">
        <v>23</v>
      </c>
      <c r="CM35" s="1096"/>
      <c r="CN35" s="1096"/>
      <c r="CO35" s="1096"/>
      <c r="CP35" s="1101"/>
      <c r="CQ35" s="1095" t="s">
        <v>24</v>
      </c>
      <c r="CR35" s="1096"/>
      <c r="CS35" s="1096"/>
      <c r="CT35" s="1101"/>
      <c r="CW35" s="54" t="str">
        <f t="shared" si="0"/>
        <v>Завідувач кафедри психології ЧНУ ім. Петра Могили</v>
      </c>
      <c r="CX35" s="54" t="s">
        <v>194</v>
      </c>
    </row>
    <row r="36" spans="2:102" ht="13.5" thickBot="1" x14ac:dyDescent="0.25">
      <c r="B36" s="59" t="s">
        <v>250</v>
      </c>
      <c r="C36" s="60">
        <v>35</v>
      </c>
      <c r="E36" s="433">
        <f>Розрахунок!AM4</f>
        <v>4</v>
      </c>
      <c r="F36" s="439">
        <f t="shared" si="3"/>
        <v>4</v>
      </c>
      <c r="G36" s="440">
        <v>2</v>
      </c>
      <c r="P36" s="269"/>
      <c r="Q36" s="270"/>
      <c r="AM36" s="244" t="s">
        <v>302</v>
      </c>
      <c r="AT36" s="1098"/>
      <c r="AU36" s="890">
        <f>COUNTIF(AU38:AX44,"&lt;&gt;0")/4</f>
        <v>2</v>
      </c>
      <c r="AV36" s="891"/>
      <c r="AW36" s="891"/>
      <c r="AX36" s="892"/>
      <c r="AY36" s="890">
        <f>COUNTIF(AY38:BB44,"&lt;&gt;0")/4</f>
        <v>2</v>
      </c>
      <c r="AZ36" s="891"/>
      <c r="BA36" s="891"/>
      <c r="BB36" s="892"/>
      <c r="BC36" s="890">
        <f>COUNTIF(BC38:BG44,"&lt;&gt;0")/5</f>
        <v>2</v>
      </c>
      <c r="BD36" s="891"/>
      <c r="BE36" s="891"/>
      <c r="BF36" s="891"/>
      <c r="BG36" s="891"/>
      <c r="BH36" s="890">
        <f>COUNTIF(BH38:BK44,"&lt;&gt;0")/4</f>
        <v>2</v>
      </c>
      <c r="BI36" s="891"/>
      <c r="BJ36" s="891"/>
      <c r="BK36" s="892"/>
      <c r="BL36" s="891">
        <f>COUNTIF(BL38:BP44,"&lt;&gt;0")/5</f>
        <v>1</v>
      </c>
      <c r="BM36" s="891"/>
      <c r="BN36" s="891"/>
      <c r="BO36" s="891"/>
      <c r="BP36" s="891"/>
      <c r="BQ36" s="890">
        <f>COUNTIF(BQ38:BT44,"&lt;&gt;0")/4</f>
        <v>1</v>
      </c>
      <c r="BR36" s="891"/>
      <c r="BS36" s="891"/>
      <c r="BT36" s="892"/>
      <c r="BU36" s="891">
        <f>COUNTIF(BU38:BX44,"&lt;&gt;0")/4</f>
        <v>1</v>
      </c>
      <c r="BV36" s="891"/>
      <c r="BW36" s="891"/>
      <c r="BX36" s="891"/>
      <c r="BY36" s="890">
        <f>COUNTIF(BY38:CB44,"&lt;&gt;0")/4</f>
        <v>1</v>
      </c>
      <c r="BZ36" s="891"/>
      <c r="CA36" s="891"/>
      <c r="CB36" s="892"/>
      <c r="CC36" s="891">
        <f>COUNTIF(CC38:CG44,"&lt;&gt;0")/5</f>
        <v>1</v>
      </c>
      <c r="CD36" s="891"/>
      <c r="CE36" s="891"/>
      <c r="CF36" s="891"/>
      <c r="CG36" s="891"/>
      <c r="CH36" s="890">
        <f>COUNTIF(CH38:CK44,"&lt;&gt;0")/4</f>
        <v>1</v>
      </c>
      <c r="CI36" s="891"/>
      <c r="CJ36" s="891"/>
      <c r="CK36" s="892"/>
      <c r="CL36" s="891">
        <f>COUNTIF(CL38:CP44,"&lt;&gt;0")/5</f>
        <v>1</v>
      </c>
      <c r="CM36" s="891"/>
      <c r="CN36" s="891"/>
      <c r="CO36" s="891"/>
      <c r="CP36" s="891"/>
      <c r="CQ36" s="890">
        <f>COUNTIF(CQ38:CT44,"&lt;&gt;0")/4</f>
        <v>1</v>
      </c>
      <c r="CR36" s="891"/>
      <c r="CS36" s="891"/>
      <c r="CT36" s="892"/>
      <c r="CU36" s="74"/>
      <c r="CW36" s="54" t="str">
        <f t="shared" si="0"/>
        <v>Завідувач кафедри управління земельними ресурсами ЧНУ ім. Петра Могили</v>
      </c>
      <c r="CX36" s="54" t="s">
        <v>190</v>
      </c>
    </row>
    <row r="37" spans="2:102" ht="13.5" thickBot="1" x14ac:dyDescent="0.25">
      <c r="B37" s="59" t="s">
        <v>251</v>
      </c>
      <c r="C37" s="60">
        <v>36</v>
      </c>
      <c r="E37" s="433">
        <f>Розрахунок!AT4</f>
        <v>5</v>
      </c>
      <c r="F37" s="439">
        <f t="shared" si="3"/>
        <v>5</v>
      </c>
      <c r="G37" s="440">
        <v>3</v>
      </c>
      <c r="J37" s="441" t="s">
        <v>367</v>
      </c>
      <c r="AM37" s="244" t="s">
        <v>303</v>
      </c>
      <c r="AT37" s="1099"/>
      <c r="AU37" s="64">
        <v>1</v>
      </c>
      <c r="AV37" s="65">
        <v>2</v>
      </c>
      <c r="AW37" s="65">
        <v>3</v>
      </c>
      <c r="AX37" s="66">
        <v>4</v>
      </c>
      <c r="AY37" s="67">
        <v>5</v>
      </c>
      <c r="AZ37" s="65">
        <v>6</v>
      </c>
      <c r="BA37" s="65">
        <v>7</v>
      </c>
      <c r="BB37" s="68">
        <v>8</v>
      </c>
      <c r="BC37" s="64">
        <v>9</v>
      </c>
      <c r="BD37" s="65">
        <v>10</v>
      </c>
      <c r="BE37" s="65">
        <v>11</v>
      </c>
      <c r="BF37" s="65">
        <v>12</v>
      </c>
      <c r="BG37" s="66">
        <v>13</v>
      </c>
      <c r="BH37" s="67">
        <v>14</v>
      </c>
      <c r="BI37" s="65">
        <v>15</v>
      </c>
      <c r="BJ37" s="65">
        <v>16</v>
      </c>
      <c r="BK37" s="68">
        <v>17</v>
      </c>
      <c r="BL37" s="64">
        <v>18</v>
      </c>
      <c r="BM37" s="65">
        <v>19</v>
      </c>
      <c r="BN37" s="65">
        <v>20</v>
      </c>
      <c r="BO37" s="65">
        <v>21</v>
      </c>
      <c r="BP37" s="66">
        <v>22</v>
      </c>
      <c r="BQ37" s="67">
        <v>23</v>
      </c>
      <c r="BR37" s="65">
        <v>24</v>
      </c>
      <c r="BS37" s="65">
        <v>25</v>
      </c>
      <c r="BT37" s="68">
        <v>26</v>
      </c>
      <c r="BU37" s="64">
        <v>27</v>
      </c>
      <c r="BV37" s="65">
        <v>28</v>
      </c>
      <c r="BW37" s="65">
        <v>29</v>
      </c>
      <c r="BX37" s="66">
        <v>30</v>
      </c>
      <c r="BY37" s="67">
        <v>31</v>
      </c>
      <c r="BZ37" s="65">
        <v>32</v>
      </c>
      <c r="CA37" s="65">
        <v>33</v>
      </c>
      <c r="CB37" s="68">
        <v>34</v>
      </c>
      <c r="CC37" s="64">
        <v>35</v>
      </c>
      <c r="CD37" s="65">
        <v>36</v>
      </c>
      <c r="CE37" s="65">
        <v>37</v>
      </c>
      <c r="CF37" s="65">
        <v>38</v>
      </c>
      <c r="CG37" s="66">
        <v>39</v>
      </c>
      <c r="CH37" s="67">
        <v>40</v>
      </c>
      <c r="CI37" s="65">
        <v>41</v>
      </c>
      <c r="CJ37" s="65">
        <v>42</v>
      </c>
      <c r="CK37" s="68">
        <v>43</v>
      </c>
      <c r="CL37" s="64">
        <v>44</v>
      </c>
      <c r="CM37" s="65">
        <v>45</v>
      </c>
      <c r="CN37" s="65">
        <v>46</v>
      </c>
      <c r="CO37" s="65">
        <v>47</v>
      </c>
      <c r="CP37" s="66">
        <v>48</v>
      </c>
      <c r="CQ37" s="67">
        <v>49</v>
      </c>
      <c r="CR37" s="65">
        <v>50</v>
      </c>
      <c r="CS37" s="65">
        <v>51</v>
      </c>
      <c r="CT37" s="66">
        <v>52</v>
      </c>
      <c r="CU37" s="393"/>
      <c r="CW37" s="54" t="str">
        <f t="shared" si="0"/>
        <v>Завідувач кафедри олімпійського та професійного спорту ЧНУ ім. Петра Могили</v>
      </c>
      <c r="CX37" s="54" t="s">
        <v>241</v>
      </c>
    </row>
    <row r="38" spans="2:102" ht="13.5" thickBot="1" x14ac:dyDescent="0.25">
      <c r="B38" s="59" t="s">
        <v>399</v>
      </c>
      <c r="C38" s="60">
        <v>37</v>
      </c>
      <c r="E38" s="433">
        <f>Розрахунок!BA4</f>
        <v>6</v>
      </c>
      <c r="F38" s="439">
        <f t="shared" si="3"/>
        <v>6</v>
      </c>
      <c r="G38" s="440">
        <v>3</v>
      </c>
      <c r="J38" s="441">
        <f>IF(OR(ISNUMBER(FIND("бакалаврський",титул!$AK$4)),ISNUMBER(FIND("I2 Медицина",титул!$A$10)),ISNUMBER(FIND("I8 Фармація, промислова фармація",титул!$A$10))),1,0)</f>
        <v>0</v>
      </c>
      <c r="AM38" s="244" t="s">
        <v>304</v>
      </c>
      <c r="AS38" s="74">
        <f>ROW(титул!A19)</f>
        <v>19</v>
      </c>
      <c r="AT38" s="423">
        <v>1</v>
      </c>
      <c r="AU38" s="75">
        <f>титул!B19</f>
        <v>0</v>
      </c>
      <c r="AV38" s="76">
        <f>титул!C19</f>
        <v>0</v>
      </c>
      <c r="AW38" s="76">
        <f>титул!D19</f>
        <v>0</v>
      </c>
      <c r="AX38" s="77">
        <f>титул!E19</f>
        <v>0</v>
      </c>
      <c r="AY38" s="78">
        <f>титул!F19</f>
        <v>0</v>
      </c>
      <c r="AZ38" s="76">
        <f>титул!G19</f>
        <v>0</v>
      </c>
      <c r="BA38" s="76">
        <f>титул!H19</f>
        <v>0</v>
      </c>
      <c r="BB38" s="79">
        <f>титул!I19</f>
        <v>0</v>
      </c>
      <c r="BC38" s="75">
        <f>титул!J19</f>
        <v>0</v>
      </c>
      <c r="BD38" s="76">
        <f>титул!K19</f>
        <v>0</v>
      </c>
      <c r="BE38" s="76">
        <f>титул!L19</f>
        <v>0</v>
      </c>
      <c r="BF38" s="76">
        <f>титул!M19</f>
        <v>0</v>
      </c>
      <c r="BG38" s="77">
        <f>титул!N19</f>
        <v>0</v>
      </c>
      <c r="BH38" s="78">
        <f>титул!O19</f>
        <v>0</v>
      </c>
      <c r="BI38" s="76">
        <f>титул!P19</f>
        <v>0</v>
      </c>
      <c r="BJ38" s="76">
        <f>титул!Q19</f>
        <v>0</v>
      </c>
      <c r="BK38" s="79">
        <f>титул!R19</f>
        <v>0</v>
      </c>
      <c r="BL38" s="75">
        <f>титул!S19</f>
        <v>0</v>
      </c>
      <c r="BM38" s="76">
        <f>титул!T19</f>
        <v>0</v>
      </c>
      <c r="BN38" s="76">
        <f>титул!U19</f>
        <v>0</v>
      </c>
      <c r="BO38" s="76">
        <f>титул!V19</f>
        <v>0</v>
      </c>
      <c r="BP38" s="77">
        <f>титул!W19</f>
        <v>0</v>
      </c>
      <c r="BQ38" s="78">
        <f>титул!X19</f>
        <v>0</v>
      </c>
      <c r="BR38" s="76">
        <f>титул!Y19</f>
        <v>0</v>
      </c>
      <c r="BS38" s="76">
        <f>титул!Z19</f>
        <v>0</v>
      </c>
      <c r="BT38" s="79">
        <f>титул!AA19</f>
        <v>0</v>
      </c>
      <c r="BU38" s="75">
        <f>титул!AB19</f>
        <v>0</v>
      </c>
      <c r="BV38" s="76">
        <f>титул!AC19</f>
        <v>0</v>
      </c>
      <c r="BW38" s="76">
        <f>титул!AD19</f>
        <v>0</v>
      </c>
      <c r="BX38" s="77">
        <f>титул!AE19</f>
        <v>0</v>
      </c>
      <c r="BY38" s="78">
        <f>титул!AF19</f>
        <v>0</v>
      </c>
      <c r="BZ38" s="76">
        <f>титул!AG19</f>
        <v>0</v>
      </c>
      <c r="CA38" s="76">
        <f>титул!AH19</f>
        <v>0</v>
      </c>
      <c r="CB38" s="79">
        <f>титул!AI19</f>
        <v>0</v>
      </c>
      <c r="CC38" s="75">
        <f>титул!AJ19</f>
        <v>0</v>
      </c>
      <c r="CD38" s="76">
        <f>титул!AK19</f>
        <v>0</v>
      </c>
      <c r="CE38" s="76">
        <f>титул!AL19</f>
        <v>0</v>
      </c>
      <c r="CF38" s="76">
        <f>титул!AM19</f>
        <v>0</v>
      </c>
      <c r="CG38" s="77">
        <f>титул!AN19</f>
        <v>0</v>
      </c>
      <c r="CH38" s="78">
        <f>титул!AO19</f>
        <v>0</v>
      </c>
      <c r="CI38" s="76">
        <f>титул!AP19</f>
        <v>0</v>
      </c>
      <c r="CJ38" s="76">
        <f>титул!AQ19</f>
        <v>0</v>
      </c>
      <c r="CK38" s="79">
        <f>титул!AR19</f>
        <v>0</v>
      </c>
      <c r="CL38" s="75">
        <f>титул!AS19</f>
        <v>0</v>
      </c>
      <c r="CM38" s="76">
        <f>титул!AT19</f>
        <v>0</v>
      </c>
      <c r="CN38" s="76">
        <f>титул!AU19</f>
        <v>0</v>
      </c>
      <c r="CO38" s="76">
        <f>титул!AV19</f>
        <v>0</v>
      </c>
      <c r="CP38" s="77">
        <f>титул!AW19</f>
        <v>0</v>
      </c>
      <c r="CQ38" s="78">
        <f>титул!AX19</f>
        <v>0</v>
      </c>
      <c r="CR38" s="76">
        <f>титул!AY19</f>
        <v>0</v>
      </c>
      <c r="CS38" s="76">
        <f>титул!AZ19</f>
        <v>0</v>
      </c>
      <c r="CT38" s="77">
        <f>титул!BA19</f>
        <v>0</v>
      </c>
      <c r="CU38" s="394"/>
      <c r="CW38" s="54" t="str">
        <f t="shared" si="0"/>
        <v>Завідувач кафедри ЧНУ ім. Петра Могили</v>
      </c>
      <c r="CX38" s="54" t="s">
        <v>169</v>
      </c>
    </row>
    <row r="39" spans="2:102" ht="13.5" thickBot="1" x14ac:dyDescent="0.25">
      <c r="B39" s="59" t="s">
        <v>252</v>
      </c>
      <c r="C39" s="60">
        <v>38</v>
      </c>
      <c r="E39" s="433">
        <f>Розрахунок!BH4</f>
        <v>7</v>
      </c>
      <c r="F39" s="439">
        <f t="shared" si="3"/>
        <v>7</v>
      </c>
      <c r="G39" s="440">
        <v>4</v>
      </c>
      <c r="J39" s="74"/>
      <c r="AM39" s="244" t="s">
        <v>305</v>
      </c>
      <c r="AS39" s="74">
        <f>ROW(титул!A20)</f>
        <v>20</v>
      </c>
      <c r="AT39" s="423">
        <v>2</v>
      </c>
      <c r="AU39" s="75">
        <f>титул!B20</f>
        <v>0</v>
      </c>
      <c r="AV39" s="76">
        <f>титул!C20</f>
        <v>0</v>
      </c>
      <c r="AW39" s="76">
        <f>титул!D20</f>
        <v>0</v>
      </c>
      <c r="AX39" s="77">
        <f>титул!E20</f>
        <v>0</v>
      </c>
      <c r="AY39" s="78">
        <f>титул!F20</f>
        <v>0</v>
      </c>
      <c r="AZ39" s="76">
        <f>титул!G20</f>
        <v>0</v>
      </c>
      <c r="BA39" s="76">
        <f>титул!H20</f>
        <v>0</v>
      </c>
      <c r="BB39" s="79">
        <f>титул!I20</f>
        <v>0</v>
      </c>
      <c r="BC39" s="75">
        <f>титул!J20</f>
        <v>0</v>
      </c>
      <c r="BD39" s="76">
        <f>титул!K20</f>
        <v>0</v>
      </c>
      <c r="BE39" s="76">
        <f>титул!L20</f>
        <v>0</v>
      </c>
      <c r="BF39" s="76">
        <f>титул!M20</f>
        <v>0</v>
      </c>
      <c r="BG39" s="77">
        <f>титул!N20</f>
        <v>0</v>
      </c>
      <c r="BH39" s="78">
        <f>титул!O20</f>
        <v>0</v>
      </c>
      <c r="BI39" s="76">
        <f>титул!P20</f>
        <v>0</v>
      </c>
      <c r="BJ39" s="76">
        <f>титул!Q20</f>
        <v>0</v>
      </c>
      <c r="BK39" s="79">
        <f>титул!R20</f>
        <v>0</v>
      </c>
      <c r="BL39" s="75">
        <f>титул!S20</f>
        <v>0</v>
      </c>
      <c r="BM39" s="76">
        <f>титул!T20</f>
        <v>0</v>
      </c>
      <c r="BN39" s="76">
        <f>титул!U20</f>
        <v>0</v>
      </c>
      <c r="BO39" s="76">
        <f>титул!V20</f>
        <v>0</v>
      </c>
      <c r="BP39" s="77">
        <f>титул!W20</f>
        <v>0</v>
      </c>
      <c r="BQ39" s="78">
        <f>титул!X20</f>
        <v>0</v>
      </c>
      <c r="BR39" s="76">
        <f>титул!Y20</f>
        <v>0</v>
      </c>
      <c r="BS39" s="76">
        <f>титул!Z20</f>
        <v>0</v>
      </c>
      <c r="BT39" s="79">
        <f>титул!AA20</f>
        <v>0</v>
      </c>
      <c r="BU39" s="75">
        <f>титул!AB20</f>
        <v>0</v>
      </c>
      <c r="BV39" s="76">
        <f>титул!AC20</f>
        <v>0</v>
      </c>
      <c r="BW39" s="76">
        <f>титул!AD20</f>
        <v>0</v>
      </c>
      <c r="BX39" s="77">
        <f>титул!AE20</f>
        <v>0</v>
      </c>
      <c r="BY39" s="78">
        <f>титул!AF20</f>
        <v>0</v>
      </c>
      <c r="BZ39" s="76">
        <f>титул!AG20</f>
        <v>0</v>
      </c>
      <c r="CA39" s="76">
        <f>титул!AH20</f>
        <v>0</v>
      </c>
      <c r="CB39" s="79">
        <f>титул!AI20</f>
        <v>0</v>
      </c>
      <c r="CC39" s="75">
        <f>титул!AJ20</f>
        <v>0</v>
      </c>
      <c r="CD39" s="76">
        <f>титул!AK20</f>
        <v>0</v>
      </c>
      <c r="CE39" s="76">
        <f>титул!AL20</f>
        <v>0</v>
      </c>
      <c r="CF39" s="76">
        <f>титул!AM20</f>
        <v>0</v>
      </c>
      <c r="CG39" s="77">
        <f>титул!AN20</f>
        <v>0</v>
      </c>
      <c r="CH39" s="78">
        <f>титул!AO20</f>
        <v>0</v>
      </c>
      <c r="CI39" s="76">
        <f>титул!AP20</f>
        <v>0</v>
      </c>
      <c r="CJ39" s="76">
        <f>титул!AQ20</f>
        <v>0</v>
      </c>
      <c r="CK39" s="79">
        <f>титул!AR20</f>
        <v>0</v>
      </c>
      <c r="CL39" s="75">
        <f>титул!AS20</f>
        <v>0</v>
      </c>
      <c r="CM39" s="76">
        <f>титул!AT20</f>
        <v>0</v>
      </c>
      <c r="CN39" s="76">
        <f>титул!AU20</f>
        <v>0</v>
      </c>
      <c r="CO39" s="76">
        <f>титул!AV20</f>
        <v>0</v>
      </c>
      <c r="CP39" s="77">
        <f>титул!AW20</f>
        <v>0</v>
      </c>
      <c r="CQ39" s="78">
        <f>титул!AX20</f>
        <v>0</v>
      </c>
      <c r="CR39" s="76">
        <f>титул!AY20</f>
        <v>0</v>
      </c>
      <c r="CS39" s="76">
        <f>титул!AZ20</f>
        <v>0</v>
      </c>
      <c r="CT39" s="77">
        <f>титул!BA20</f>
        <v>0</v>
      </c>
      <c r="CU39" s="394"/>
      <c r="CW39" s="54" t="str">
        <f t="shared" si="0"/>
        <v>Завідувач кафедри анатомії, клінічної анатомії, патоморфології та судової медицини ЧНУ ім. Петра Могили</v>
      </c>
      <c r="CX39" s="54" t="s">
        <v>194</v>
      </c>
    </row>
    <row r="40" spans="2:102" ht="13.5" thickBot="1" x14ac:dyDescent="0.25">
      <c r="B40" s="59" t="s">
        <v>394</v>
      </c>
      <c r="C40" s="60">
        <v>39</v>
      </c>
      <c r="E40" s="433">
        <f>Розрахунок!BO4</f>
        <v>8</v>
      </c>
      <c r="F40" s="439">
        <f t="shared" si="3"/>
        <v>8</v>
      </c>
      <c r="G40" s="440">
        <v>4</v>
      </c>
      <c r="AM40" s="244" t="s">
        <v>306</v>
      </c>
      <c r="AS40" s="74">
        <f>ROW(титул!A21)</f>
        <v>21</v>
      </c>
      <c r="AT40" s="423">
        <v>3</v>
      </c>
      <c r="AU40" s="75">
        <f>титул!B21</f>
        <v>0</v>
      </c>
      <c r="AV40" s="76">
        <f>титул!C21</f>
        <v>0</v>
      </c>
      <c r="AW40" s="76">
        <f>титул!D21</f>
        <v>0</v>
      </c>
      <c r="AX40" s="77">
        <f>титул!E21</f>
        <v>0</v>
      </c>
      <c r="AY40" s="78">
        <f>титул!F21</f>
        <v>0</v>
      </c>
      <c r="AZ40" s="76">
        <f>титул!G21</f>
        <v>0</v>
      </c>
      <c r="BA40" s="76">
        <f>титул!H21</f>
        <v>0</v>
      </c>
      <c r="BB40" s="79">
        <f>титул!I21</f>
        <v>0</v>
      </c>
      <c r="BC40" s="75">
        <f>титул!J21</f>
        <v>0</v>
      </c>
      <c r="BD40" s="76">
        <f>титул!K21</f>
        <v>0</v>
      </c>
      <c r="BE40" s="76">
        <f>титул!L21</f>
        <v>0</v>
      </c>
      <c r="BF40" s="76">
        <f>титул!M21</f>
        <v>0</v>
      </c>
      <c r="BG40" s="77">
        <f>титул!N21</f>
        <v>0</v>
      </c>
      <c r="BH40" s="78">
        <f>титул!O21</f>
        <v>0</v>
      </c>
      <c r="BI40" s="76">
        <f>титул!P21</f>
        <v>0</v>
      </c>
      <c r="BJ40" s="76">
        <f>титул!Q21</f>
        <v>0</v>
      </c>
      <c r="BK40" s="79">
        <f>титул!R21</f>
        <v>0</v>
      </c>
      <c r="BL40" s="75">
        <f>титул!S21</f>
        <v>0</v>
      </c>
      <c r="BM40" s="76">
        <f>титул!T21</f>
        <v>0</v>
      </c>
      <c r="BN40" s="76">
        <f>титул!U21</f>
        <v>0</v>
      </c>
      <c r="BO40" s="76">
        <f>титул!V21</f>
        <v>0</v>
      </c>
      <c r="BP40" s="77">
        <f>титул!W21</f>
        <v>0</v>
      </c>
      <c r="BQ40" s="78">
        <f>титул!X21</f>
        <v>0</v>
      </c>
      <c r="BR40" s="76">
        <f>титул!Y21</f>
        <v>0</v>
      </c>
      <c r="BS40" s="76">
        <f>титул!Z21</f>
        <v>0</v>
      </c>
      <c r="BT40" s="79">
        <f>титул!AA21</f>
        <v>0</v>
      </c>
      <c r="BU40" s="75">
        <f>титул!AB21</f>
        <v>0</v>
      </c>
      <c r="BV40" s="76">
        <f>титул!AC21</f>
        <v>0</v>
      </c>
      <c r="BW40" s="76">
        <f>титул!AD21</f>
        <v>0</v>
      </c>
      <c r="BX40" s="77">
        <f>титул!AE21</f>
        <v>0</v>
      </c>
      <c r="BY40" s="78">
        <f>титул!AF21</f>
        <v>0</v>
      </c>
      <c r="BZ40" s="76">
        <f>титул!AG21</f>
        <v>0</v>
      </c>
      <c r="CA40" s="76">
        <f>титул!AH21</f>
        <v>0</v>
      </c>
      <c r="CB40" s="79">
        <f>титул!AI21</f>
        <v>0</v>
      </c>
      <c r="CC40" s="75">
        <f>титул!AJ21</f>
        <v>0</v>
      </c>
      <c r="CD40" s="76">
        <f>титул!AK21</f>
        <v>0</v>
      </c>
      <c r="CE40" s="76">
        <f>титул!AL21</f>
        <v>0</v>
      </c>
      <c r="CF40" s="76">
        <f>титул!AM21</f>
        <v>0</v>
      </c>
      <c r="CG40" s="77">
        <f>титул!AN21</f>
        <v>0</v>
      </c>
      <c r="CH40" s="78">
        <f>титул!AO21</f>
        <v>0</v>
      </c>
      <c r="CI40" s="76">
        <f>титул!AP21</f>
        <v>0</v>
      </c>
      <c r="CJ40" s="76">
        <f>титул!AQ21</f>
        <v>0</v>
      </c>
      <c r="CK40" s="79">
        <f>титул!AR21</f>
        <v>0</v>
      </c>
      <c r="CL40" s="75">
        <f>титул!AS21</f>
        <v>0</v>
      </c>
      <c r="CM40" s="76">
        <f>титул!AT21</f>
        <v>0</v>
      </c>
      <c r="CN40" s="76">
        <f>титул!AU21</f>
        <v>0</v>
      </c>
      <c r="CO40" s="76">
        <f>титул!AV21</f>
        <v>0</v>
      </c>
      <c r="CP40" s="77">
        <f>титул!AW21</f>
        <v>0</v>
      </c>
      <c r="CQ40" s="78">
        <f>титул!AX21</f>
        <v>0</v>
      </c>
      <c r="CR40" s="76">
        <f>титул!AY21</f>
        <v>0</v>
      </c>
      <c r="CS40" s="76">
        <f>титул!AZ21</f>
        <v>0</v>
      </c>
      <c r="CT40" s="77">
        <f>титул!BA21</f>
        <v>0</v>
      </c>
      <c r="CU40" s="394"/>
      <c r="CW40" s="54" t="str">
        <f t="shared" si="0"/>
        <v>Завідувач кафедри логопедії ЧНУ ім. Петра Могили</v>
      </c>
    </row>
    <row r="41" spans="2:102" ht="13.5" thickBot="1" x14ac:dyDescent="0.25">
      <c r="B41" s="59" t="s">
        <v>253</v>
      </c>
      <c r="C41" s="60">
        <v>40</v>
      </c>
      <c r="E41" s="433">
        <f>Розрахунок!BV4</f>
        <v>9</v>
      </c>
      <c r="F41" s="439">
        <f t="shared" si="3"/>
        <v>9</v>
      </c>
      <c r="G41" s="440">
        <v>5</v>
      </c>
      <c r="AM41" s="244" t="s">
        <v>307</v>
      </c>
      <c r="AS41" s="74">
        <f>ROW(титул!A22)</f>
        <v>22</v>
      </c>
      <c r="AT41" s="423">
        <v>4</v>
      </c>
      <c r="AU41" s="75">
        <f>титул!B22</f>
        <v>0</v>
      </c>
      <c r="AV41" s="76">
        <f>титул!C22</f>
        <v>0</v>
      </c>
      <c r="AW41" s="76">
        <f>титул!D22</f>
        <v>0</v>
      </c>
      <c r="AX41" s="77">
        <f>титул!E22</f>
        <v>0</v>
      </c>
      <c r="AY41" s="78">
        <f>титул!F22</f>
        <v>0</v>
      </c>
      <c r="AZ41" s="76">
        <f>титул!G22</f>
        <v>0</v>
      </c>
      <c r="BA41" s="76">
        <f>титул!H22</f>
        <v>0</v>
      </c>
      <c r="BB41" s="79">
        <f>титул!I22</f>
        <v>0</v>
      </c>
      <c r="BC41" s="75">
        <f>титул!J22</f>
        <v>0</v>
      </c>
      <c r="BD41" s="76">
        <f>титул!K22</f>
        <v>0</v>
      </c>
      <c r="BE41" s="76">
        <f>титул!L22</f>
        <v>0</v>
      </c>
      <c r="BF41" s="76">
        <f>титул!M22</f>
        <v>0</v>
      </c>
      <c r="BG41" s="77">
        <f>титул!N22</f>
        <v>0</v>
      </c>
      <c r="BH41" s="78">
        <f>титул!O22</f>
        <v>0</v>
      </c>
      <c r="BI41" s="76">
        <f>титул!P22</f>
        <v>0</v>
      </c>
      <c r="BJ41" s="76">
        <f>титул!Q22</f>
        <v>0</v>
      </c>
      <c r="BK41" s="79">
        <f>титул!R22</f>
        <v>0</v>
      </c>
      <c r="BL41" s="75">
        <f>титул!S22</f>
        <v>0</v>
      </c>
      <c r="BM41" s="76">
        <f>титул!T22</f>
        <v>0</v>
      </c>
      <c r="BN41" s="76">
        <f>титул!U22</f>
        <v>0</v>
      </c>
      <c r="BO41" s="76">
        <f>титул!V22</f>
        <v>0</v>
      </c>
      <c r="BP41" s="77">
        <f>титул!W22</f>
        <v>0</v>
      </c>
      <c r="BQ41" s="78">
        <f>титул!X22</f>
        <v>0</v>
      </c>
      <c r="BR41" s="76">
        <f>титул!Y22</f>
        <v>0</v>
      </c>
      <c r="BS41" s="76">
        <f>титул!Z22</f>
        <v>0</v>
      </c>
      <c r="BT41" s="79">
        <f>титул!AA22</f>
        <v>0</v>
      </c>
      <c r="BU41" s="75">
        <f>титул!AB22</f>
        <v>0</v>
      </c>
      <c r="BV41" s="76">
        <f>титул!AC22</f>
        <v>0</v>
      </c>
      <c r="BW41" s="76">
        <f>титул!AD22</f>
        <v>0</v>
      </c>
      <c r="BX41" s="77">
        <f>титул!AE22</f>
        <v>0</v>
      </c>
      <c r="BY41" s="78">
        <f>титул!AF22</f>
        <v>0</v>
      </c>
      <c r="BZ41" s="76">
        <f>титул!AG22</f>
        <v>0</v>
      </c>
      <c r="CA41" s="76">
        <f>титул!AH22</f>
        <v>0</v>
      </c>
      <c r="CB41" s="79">
        <f>титул!AI22</f>
        <v>0</v>
      </c>
      <c r="CC41" s="75">
        <f>титул!AJ22</f>
        <v>0</v>
      </c>
      <c r="CD41" s="76">
        <f>титул!AK22</f>
        <v>0</v>
      </c>
      <c r="CE41" s="76">
        <f>титул!AL22</f>
        <v>0</v>
      </c>
      <c r="CF41" s="76">
        <f>титул!AM22</f>
        <v>0</v>
      </c>
      <c r="CG41" s="77">
        <f>титул!AN22</f>
        <v>0</v>
      </c>
      <c r="CH41" s="78">
        <f>титул!AO22</f>
        <v>0</v>
      </c>
      <c r="CI41" s="76">
        <f>титул!AP22</f>
        <v>0</v>
      </c>
      <c r="CJ41" s="76">
        <f>титул!AQ22</f>
        <v>0</v>
      </c>
      <c r="CK41" s="79">
        <f>титул!AR22</f>
        <v>0</v>
      </c>
      <c r="CL41" s="75">
        <f>титул!AS22</f>
        <v>0</v>
      </c>
      <c r="CM41" s="76">
        <f>титул!AT22</f>
        <v>0</v>
      </c>
      <c r="CN41" s="76">
        <f>титул!AU22</f>
        <v>0</v>
      </c>
      <c r="CO41" s="76">
        <f>титул!AV22</f>
        <v>0</v>
      </c>
      <c r="CP41" s="77">
        <f>титул!AW22</f>
        <v>0</v>
      </c>
      <c r="CQ41" s="78">
        <f>титул!AX22</f>
        <v>0</v>
      </c>
      <c r="CR41" s="76">
        <f>титул!AY22</f>
        <v>0</v>
      </c>
      <c r="CS41" s="76">
        <f>титул!AZ22</f>
        <v>0</v>
      </c>
      <c r="CT41" s="77">
        <f>титул!BA22</f>
        <v>0</v>
      </c>
      <c r="CU41" s="394"/>
      <c r="CW41" s="54" t="str">
        <f t="shared" si="0"/>
        <v>Завідувач кафедри терапевтичних дисциплін ЧНУ ім. Петра Могили</v>
      </c>
      <c r="CX41" s="54" t="s">
        <v>194</v>
      </c>
    </row>
    <row r="42" spans="2:102" ht="13.5" thickBot="1" x14ac:dyDescent="0.25">
      <c r="B42" s="59" t="s">
        <v>254</v>
      </c>
      <c r="C42" s="60">
        <v>41</v>
      </c>
      <c r="E42" s="433">
        <f>Розрахунок!CC4</f>
        <v>10</v>
      </c>
      <c r="F42" s="439">
        <f t="shared" si="3"/>
        <v>10</v>
      </c>
      <c r="G42" s="440">
        <v>5</v>
      </c>
      <c r="AM42" s="244" t="s">
        <v>308</v>
      </c>
      <c r="AS42" s="74">
        <f>ROW(титул!A23)</f>
        <v>23</v>
      </c>
      <c r="AT42" s="423">
        <v>5</v>
      </c>
      <c r="AU42" s="75" t="str">
        <f>титул!B23</f>
        <v>Т</v>
      </c>
      <c r="AV42" s="76" t="str">
        <f>титул!C23</f>
        <v>Т</v>
      </c>
      <c r="AW42" s="76" t="str">
        <f>титул!D23</f>
        <v>Т</v>
      </c>
      <c r="AX42" s="77" t="str">
        <f>титул!E23</f>
        <v>Т</v>
      </c>
      <c r="AY42" s="78" t="str">
        <f>титул!F23</f>
        <v>Т</v>
      </c>
      <c r="AZ42" s="76" t="str">
        <f>титул!G23</f>
        <v>Т</v>
      </c>
      <c r="BA42" s="76" t="str">
        <f>титул!H23</f>
        <v>Т</v>
      </c>
      <c r="BB42" s="79" t="str">
        <f>титул!I23</f>
        <v>Т</v>
      </c>
      <c r="BC42" s="75" t="str">
        <f>титул!J23</f>
        <v>Т</v>
      </c>
      <c r="BD42" s="76" t="str">
        <f>титул!K23</f>
        <v>Т</v>
      </c>
      <c r="BE42" s="76" t="str">
        <f>титул!L23</f>
        <v>Т</v>
      </c>
      <c r="BF42" s="76" t="str">
        <f>титул!M23</f>
        <v>Т</v>
      </c>
      <c r="BG42" s="77" t="str">
        <f>титул!N23</f>
        <v>Т</v>
      </c>
      <c r="BH42" s="78" t="str">
        <f>титул!O23</f>
        <v>Т</v>
      </c>
      <c r="BI42" s="76" t="str">
        <f>титул!P23</f>
        <v>Т</v>
      </c>
      <c r="BJ42" s="76" t="str">
        <f>титул!Q23</f>
        <v>С</v>
      </c>
      <c r="BK42" s="79" t="str">
        <f>титул!R23</f>
        <v>К</v>
      </c>
      <c r="BL42" s="75" t="str">
        <f>титул!S23</f>
        <v>К</v>
      </c>
      <c r="BM42" s="76" t="str">
        <f>титул!T23</f>
        <v>К</v>
      </c>
      <c r="BN42" s="76" t="str">
        <f>титул!U23</f>
        <v>Т</v>
      </c>
      <c r="BO42" s="76" t="str">
        <f>титул!V23</f>
        <v>Т</v>
      </c>
      <c r="BP42" s="77" t="str">
        <f>титул!W23</f>
        <v>Т</v>
      </c>
      <c r="BQ42" s="78" t="str">
        <f>титул!X23</f>
        <v>Т</v>
      </c>
      <c r="BR42" s="76" t="str">
        <f>титул!Y23</f>
        <v>Т</v>
      </c>
      <c r="BS42" s="76" t="str">
        <f>титул!Z23</f>
        <v>Т</v>
      </c>
      <c r="BT42" s="79" t="str">
        <f>титул!AA23</f>
        <v>Т</v>
      </c>
      <c r="BU42" s="75" t="str">
        <f>титул!AB23</f>
        <v>Т</v>
      </c>
      <c r="BV42" s="76" t="str">
        <f>титул!AC23</f>
        <v>Т</v>
      </c>
      <c r="BW42" s="76" t="str">
        <f>титул!AD23</f>
        <v>Т</v>
      </c>
      <c r="BX42" s="77" t="str">
        <f>титул!AE23</f>
        <v>Т</v>
      </c>
      <c r="BY42" s="78" t="str">
        <f>титул!AF23</f>
        <v>Т</v>
      </c>
      <c r="BZ42" s="76" t="str">
        <f>титул!AG23</f>
        <v>Т</v>
      </c>
      <c r="CA42" s="76" t="str">
        <f>титул!AH23</f>
        <v>Т</v>
      </c>
      <c r="CB42" s="79" t="str">
        <f>титул!AI23</f>
        <v>Т</v>
      </c>
      <c r="CC42" s="75" t="str">
        <f>титул!AJ23</f>
        <v>Т</v>
      </c>
      <c r="CD42" s="76" t="str">
        <f>титул!AK23</f>
        <v>З</v>
      </c>
      <c r="CE42" s="76" t="str">
        <f>титул!AL23</f>
        <v>С</v>
      </c>
      <c r="CF42" s="76" t="str">
        <f>титул!AM23</f>
        <v>С</v>
      </c>
      <c r="CG42" s="77" t="str">
        <f>титул!AN23</f>
        <v>П</v>
      </c>
      <c r="CH42" s="78" t="str">
        <f>титул!AO23</f>
        <v>П</v>
      </c>
      <c r="CI42" s="76" t="str">
        <f>титул!AP23</f>
        <v>П</v>
      </c>
      <c r="CJ42" s="76" t="str">
        <f>титул!AQ23</f>
        <v>Д</v>
      </c>
      <c r="CK42" s="79" t="str">
        <f>титул!AR23</f>
        <v>Д</v>
      </c>
      <c r="CL42" s="75" t="str">
        <f>титул!AS23</f>
        <v>К</v>
      </c>
      <c r="CM42" s="76" t="str">
        <f>титул!AT23</f>
        <v>К</v>
      </c>
      <c r="CN42" s="76" t="str">
        <f>титул!AU23</f>
        <v>К</v>
      </c>
      <c r="CO42" s="76" t="str">
        <f>титул!AV23</f>
        <v>К</v>
      </c>
      <c r="CP42" s="77" t="str">
        <f>титул!AW23</f>
        <v>К</v>
      </c>
      <c r="CQ42" s="78" t="str">
        <f>титул!AX23</f>
        <v>К</v>
      </c>
      <c r="CR42" s="76" t="str">
        <f>титул!AY23</f>
        <v>К</v>
      </c>
      <c r="CS42" s="76" t="str">
        <f>титул!AZ23</f>
        <v>К</v>
      </c>
      <c r="CT42" s="77" t="str">
        <f>титул!BA23</f>
        <v>К</v>
      </c>
      <c r="CU42" s="394"/>
      <c r="CW42" s="54" t="str">
        <f t="shared" si="0"/>
        <v>Завідувач кафедри фармації, фармакології, медичної, біоорганічної та біологічної хімії ЧНУ ім. Петра Могили</v>
      </c>
      <c r="CX42" s="54" t="s">
        <v>194</v>
      </c>
    </row>
    <row r="43" spans="2:102" ht="26.25" thickBot="1" x14ac:dyDescent="0.25">
      <c r="B43" s="430" t="s">
        <v>255</v>
      </c>
      <c r="C43" s="80">
        <v>42</v>
      </c>
      <c r="E43" s="433">
        <f>Розрахунок!CJ4</f>
        <v>11</v>
      </c>
      <c r="F43" s="439">
        <f t="shared" si="3"/>
        <v>11</v>
      </c>
      <c r="G43" s="440">
        <v>6</v>
      </c>
      <c r="AM43" s="244" t="s">
        <v>309</v>
      </c>
      <c r="AS43" s="74">
        <f>ROW(титул!A24)</f>
        <v>24</v>
      </c>
      <c r="AT43" s="423">
        <v>6</v>
      </c>
      <c r="AU43" s="75" t="str">
        <f>титул!B24</f>
        <v>Д</v>
      </c>
      <c r="AV43" s="76" t="str">
        <f>титул!C24</f>
        <v>П</v>
      </c>
      <c r="AW43" s="76" t="str">
        <f>титул!D24</f>
        <v>П</v>
      </c>
      <c r="AX43" s="77" t="str">
        <f>титул!E24</f>
        <v>СР</v>
      </c>
      <c r="AY43" s="78" t="str">
        <f>титул!F24</f>
        <v>П</v>
      </c>
      <c r="AZ43" s="76" t="str">
        <f>титул!G24</f>
        <v>П</v>
      </c>
      <c r="BA43" s="76" t="str">
        <f>титул!H24</f>
        <v>П</v>
      </c>
      <c r="BB43" s="79" t="str">
        <f>титул!I24</f>
        <v>Д</v>
      </c>
      <c r="BC43" s="75" t="str">
        <f>титул!J24</f>
        <v>Д</v>
      </c>
      <c r="BD43" s="76" t="str">
        <f>титул!K24</f>
        <v>Д</v>
      </c>
      <c r="BE43" s="76" t="str">
        <f>титул!L24</f>
        <v>Д</v>
      </c>
      <c r="BF43" s="76" t="str">
        <f>титул!M24</f>
        <v>Д</v>
      </c>
      <c r="BG43" s="77" t="str">
        <f>титул!N24</f>
        <v>Д</v>
      </c>
      <c r="BH43" s="78" t="str">
        <f>титул!O24</f>
        <v>Д</v>
      </c>
      <c r="BI43" s="76" t="str">
        <f>титул!P24</f>
        <v>СР</v>
      </c>
      <c r="BJ43" s="76" t="str">
        <f>титул!Q24</f>
        <v>АЕ</v>
      </c>
      <c r="BK43" s="79" t="str">
        <f>титул!R24</f>
        <v>Дп</v>
      </c>
      <c r="BL43" s="75">
        <f>титул!S24</f>
        <v>0</v>
      </c>
      <c r="BM43" s="76">
        <f>титул!T24</f>
        <v>0</v>
      </c>
      <c r="BN43" s="76">
        <f>титул!U24</f>
        <v>0</v>
      </c>
      <c r="BO43" s="76">
        <f>титул!V24</f>
        <v>0</v>
      </c>
      <c r="BP43" s="77">
        <f>титул!W24</f>
        <v>0</v>
      </c>
      <c r="BQ43" s="78">
        <f>титул!X24</f>
        <v>0</v>
      </c>
      <c r="BR43" s="76">
        <f>титул!Y24</f>
        <v>0</v>
      </c>
      <c r="BS43" s="76">
        <f>титул!Z24</f>
        <v>0</v>
      </c>
      <c r="BT43" s="79">
        <f>титул!AA24</f>
        <v>0</v>
      </c>
      <c r="BU43" s="75">
        <f>титул!AB24</f>
        <v>0</v>
      </c>
      <c r="BV43" s="76">
        <f>титул!AC24</f>
        <v>0</v>
      </c>
      <c r="BW43" s="76">
        <f>титул!AD24</f>
        <v>0</v>
      </c>
      <c r="BX43" s="77">
        <f>титул!AE24</f>
        <v>0</v>
      </c>
      <c r="BY43" s="78">
        <f>титул!AF24</f>
        <v>0</v>
      </c>
      <c r="BZ43" s="76">
        <f>титул!AG24</f>
        <v>0</v>
      </c>
      <c r="CA43" s="76">
        <f>титул!AH24</f>
        <v>0</v>
      </c>
      <c r="CB43" s="79">
        <f>титул!AI24</f>
        <v>0</v>
      </c>
      <c r="CC43" s="75">
        <f>титул!AJ24</f>
        <v>0</v>
      </c>
      <c r="CD43" s="76">
        <f>титул!AK24</f>
        <v>0</v>
      </c>
      <c r="CE43" s="76">
        <f>титул!AL24</f>
        <v>0</v>
      </c>
      <c r="CF43" s="76">
        <f>титул!AM24</f>
        <v>0</v>
      </c>
      <c r="CG43" s="77">
        <f>титул!AN24</f>
        <v>0</v>
      </c>
      <c r="CH43" s="78">
        <f>титул!AO24</f>
        <v>0</v>
      </c>
      <c r="CI43" s="76">
        <f>титул!AP24</f>
        <v>0</v>
      </c>
      <c r="CJ43" s="76">
        <f>титул!AQ24</f>
        <v>0</v>
      </c>
      <c r="CK43" s="79">
        <f>титул!AR24</f>
        <v>0</v>
      </c>
      <c r="CL43" s="75">
        <f>титул!AS24</f>
        <v>0</v>
      </c>
      <c r="CM43" s="76">
        <f>титул!AT24</f>
        <v>0</v>
      </c>
      <c r="CN43" s="76">
        <f>титул!AU24</f>
        <v>0</v>
      </c>
      <c r="CO43" s="76">
        <f>титул!AV24</f>
        <v>0</v>
      </c>
      <c r="CP43" s="77">
        <f>титул!AW24</f>
        <v>0</v>
      </c>
      <c r="CQ43" s="78">
        <f>титул!AX24</f>
        <v>0</v>
      </c>
      <c r="CR43" s="76">
        <f>титул!AY24</f>
        <v>0</v>
      </c>
      <c r="CS43" s="76">
        <f>титул!AZ24</f>
        <v>0</v>
      </c>
      <c r="CT43" s="77">
        <f>титул!BA24</f>
        <v>0</v>
      </c>
      <c r="CU43" s="394"/>
      <c r="CW43" s="54" t="str">
        <f t="shared" si="0"/>
        <v>Завідувач кафедри гігієни, соціальної медицини, громадського здоров'я та медичної інформатики ЧНУ ім. Петра Могили</v>
      </c>
      <c r="CX43" s="54" t="s">
        <v>194</v>
      </c>
    </row>
    <row r="44" spans="2:102" ht="13.5" thickBot="1" x14ac:dyDescent="0.25">
      <c r="E44" s="433">
        <f>Розрахунок!CQ4</f>
        <v>12</v>
      </c>
      <c r="F44" s="439">
        <f t="shared" si="3"/>
        <v>12</v>
      </c>
      <c r="G44" s="440">
        <v>6</v>
      </c>
      <c r="AM44" s="244" t="s">
        <v>310</v>
      </c>
      <c r="AS44" s="74">
        <f>ROW(титул!A25)</f>
        <v>25</v>
      </c>
      <c r="AT44" s="423">
        <v>7</v>
      </c>
      <c r="AU44" s="75">
        <f>титул!B25</f>
        <v>0</v>
      </c>
      <c r="AV44" s="76">
        <f>титул!C25</f>
        <v>0</v>
      </c>
      <c r="AW44" s="76">
        <f>титул!D25</f>
        <v>0</v>
      </c>
      <c r="AX44" s="77">
        <f>титул!E25</f>
        <v>0</v>
      </c>
      <c r="AY44" s="78">
        <f>титул!F25</f>
        <v>0</v>
      </c>
      <c r="AZ44" s="76">
        <f>титул!G25</f>
        <v>0</v>
      </c>
      <c r="BA44" s="76">
        <f>титул!H25</f>
        <v>0</v>
      </c>
      <c r="BB44" s="79">
        <f>титул!I25</f>
        <v>0</v>
      </c>
      <c r="BC44" s="75">
        <f>титул!J25</f>
        <v>0</v>
      </c>
      <c r="BD44" s="76">
        <f>титул!K25</f>
        <v>0</v>
      </c>
      <c r="BE44" s="76">
        <f>титул!L25</f>
        <v>0</v>
      </c>
      <c r="BF44" s="76">
        <f>титул!M25</f>
        <v>0</v>
      </c>
      <c r="BG44" s="77">
        <f>титул!N25</f>
        <v>0</v>
      </c>
      <c r="BH44" s="78">
        <f>титул!O25</f>
        <v>0</v>
      </c>
      <c r="BI44" s="76">
        <f>титул!P25</f>
        <v>0</v>
      </c>
      <c r="BJ44" s="76">
        <f>титул!Q25</f>
        <v>0</v>
      </c>
      <c r="BK44" s="79">
        <f>титул!R25</f>
        <v>0</v>
      </c>
      <c r="BL44" s="75">
        <f>титул!S25</f>
        <v>0</v>
      </c>
      <c r="BM44" s="76">
        <f>титул!T25</f>
        <v>0</v>
      </c>
      <c r="BN44" s="76">
        <f>титул!U25</f>
        <v>0</v>
      </c>
      <c r="BO44" s="76">
        <f>титул!V25</f>
        <v>0</v>
      </c>
      <c r="BP44" s="77">
        <f>титул!W25</f>
        <v>0</v>
      </c>
      <c r="BQ44" s="78">
        <f>титул!X25</f>
        <v>0</v>
      </c>
      <c r="BR44" s="76">
        <f>титул!Y25</f>
        <v>0</v>
      </c>
      <c r="BS44" s="76">
        <f>титул!Z25</f>
        <v>0</v>
      </c>
      <c r="BT44" s="79">
        <f>титул!AA25</f>
        <v>0</v>
      </c>
      <c r="BU44" s="75">
        <f>титул!AB25</f>
        <v>0</v>
      </c>
      <c r="BV44" s="76">
        <f>титул!AC25</f>
        <v>0</v>
      </c>
      <c r="BW44" s="76">
        <f>титул!AD25</f>
        <v>0</v>
      </c>
      <c r="BX44" s="77">
        <f>титул!AE25</f>
        <v>0</v>
      </c>
      <c r="BY44" s="78">
        <f>титул!AF25</f>
        <v>0</v>
      </c>
      <c r="BZ44" s="76">
        <f>титул!AG25</f>
        <v>0</v>
      </c>
      <c r="CA44" s="76">
        <f>титул!AH25</f>
        <v>0</v>
      </c>
      <c r="CB44" s="79">
        <f>титул!AI25</f>
        <v>0</v>
      </c>
      <c r="CC44" s="75">
        <f>титул!AJ25</f>
        <v>0</v>
      </c>
      <c r="CD44" s="76">
        <f>титул!AK25</f>
        <v>0</v>
      </c>
      <c r="CE44" s="76">
        <f>титул!AL25</f>
        <v>0</v>
      </c>
      <c r="CF44" s="76">
        <f>титул!AM25</f>
        <v>0</v>
      </c>
      <c r="CG44" s="77">
        <f>титул!AN25</f>
        <v>0</v>
      </c>
      <c r="CH44" s="78">
        <f>титул!AO25</f>
        <v>0</v>
      </c>
      <c r="CI44" s="76">
        <f>титул!AP25</f>
        <v>0</v>
      </c>
      <c r="CJ44" s="76">
        <f>титул!AQ25</f>
        <v>0</v>
      </c>
      <c r="CK44" s="79">
        <f>титул!AR25</f>
        <v>0</v>
      </c>
      <c r="CL44" s="75">
        <f>титул!AS25</f>
        <v>0</v>
      </c>
      <c r="CM44" s="76">
        <f>титул!AT25</f>
        <v>0</v>
      </c>
      <c r="CN44" s="76">
        <f>титул!AU25</f>
        <v>0</v>
      </c>
      <c r="CO44" s="76">
        <f>титул!AV25</f>
        <v>0</v>
      </c>
      <c r="CP44" s="77">
        <f>титул!AW25</f>
        <v>0</v>
      </c>
      <c r="CQ44" s="78">
        <f>титул!AX25</f>
        <v>0</v>
      </c>
      <c r="CR44" s="76">
        <f>титул!AY25</f>
        <v>0</v>
      </c>
      <c r="CS44" s="76">
        <f>титул!AZ25</f>
        <v>0</v>
      </c>
      <c r="CT44" s="77">
        <f>титул!BA25</f>
        <v>0</v>
      </c>
      <c r="CU44" s="394"/>
    </row>
    <row r="45" spans="2:102" x14ac:dyDescent="0.2">
      <c r="E45" s="433">
        <f>Розрахунок!CX4</f>
        <v>13</v>
      </c>
      <c r="F45" s="439">
        <f t="shared" si="3"/>
        <v>13</v>
      </c>
      <c r="G45" s="440">
        <v>7</v>
      </c>
      <c r="AM45" s="244" t="s">
        <v>311</v>
      </c>
      <c r="AU45" s="74" t="str">
        <f>SUBSTITUTE(ADDRESS(20,COLUMN(титул!B18),4),20,"")</f>
        <v>B</v>
      </c>
      <c r="AV45" s="74" t="str">
        <f>SUBSTITUTE(ADDRESS(20,COLUMN(титул!C18),4),20,"")</f>
        <v>C</v>
      </c>
      <c r="AW45" s="74" t="str">
        <f>SUBSTITUTE(ADDRESS(20,COLUMN(титул!D18),4),20,"")</f>
        <v>D</v>
      </c>
      <c r="AX45" s="74" t="str">
        <f>SUBSTITUTE(ADDRESS(20,COLUMN(титул!E18),4),20,"")</f>
        <v>E</v>
      </c>
      <c r="AY45" s="74" t="str">
        <f>SUBSTITUTE(ADDRESS(20,COLUMN(титул!F18),4),20,"")</f>
        <v>F</v>
      </c>
      <c r="AZ45" s="74" t="str">
        <f>SUBSTITUTE(ADDRESS(20,COLUMN(титул!G18),4),20,"")</f>
        <v>G</v>
      </c>
      <c r="BA45" s="74" t="str">
        <f>SUBSTITUTE(ADDRESS(20,COLUMN(титул!H18),4),20,"")</f>
        <v>H</v>
      </c>
      <c r="BB45" s="74" t="str">
        <f>SUBSTITUTE(ADDRESS(20,COLUMN(титул!I18),4),20,"")</f>
        <v>I</v>
      </c>
      <c r="BC45" s="74" t="str">
        <f>SUBSTITUTE(ADDRESS(20,COLUMN(титул!J18),4),20,"")</f>
        <v>J</v>
      </c>
      <c r="BD45" s="74" t="str">
        <f>SUBSTITUTE(ADDRESS(20,COLUMN(титул!K18),4),20,"")</f>
        <v>K</v>
      </c>
      <c r="BE45" s="74" t="str">
        <f>SUBSTITUTE(ADDRESS(20,COLUMN(титул!L18),4),20,"")</f>
        <v>L</v>
      </c>
      <c r="BF45" s="74" t="str">
        <f>SUBSTITUTE(ADDRESS(20,COLUMN(титул!M18),4),20,"")</f>
        <v>M</v>
      </c>
      <c r="BG45" s="74" t="str">
        <f>SUBSTITUTE(ADDRESS(20,COLUMN(титул!N18),4),20,"")</f>
        <v>N</v>
      </c>
      <c r="BH45" s="74" t="str">
        <f>SUBSTITUTE(ADDRESS(20,COLUMN(титул!O18),4),20,"")</f>
        <v>O</v>
      </c>
      <c r="BI45" s="74" t="str">
        <f>SUBSTITUTE(ADDRESS(20,COLUMN(титул!P18),4),20,"")</f>
        <v>P</v>
      </c>
      <c r="BJ45" s="74" t="str">
        <f>SUBSTITUTE(ADDRESS(20,COLUMN(титул!Q18),4),20,"")</f>
        <v>Q</v>
      </c>
      <c r="BK45" s="74" t="str">
        <f>SUBSTITUTE(ADDRESS(20,COLUMN(титул!R18),4),20,"")</f>
        <v>R</v>
      </c>
      <c r="BL45" s="74" t="str">
        <f>SUBSTITUTE(ADDRESS(20,COLUMN(титул!S18),4),20,"")</f>
        <v>S</v>
      </c>
      <c r="BM45" s="74" t="str">
        <f>SUBSTITUTE(ADDRESS(20,COLUMN(титул!T18),4),20,"")</f>
        <v>T</v>
      </c>
      <c r="BN45" s="74" t="str">
        <f>SUBSTITUTE(ADDRESS(20,COLUMN(титул!U18),4),20,"")</f>
        <v>U</v>
      </c>
      <c r="BO45" s="74" t="str">
        <f>SUBSTITUTE(ADDRESS(20,COLUMN(титул!V18),4),20,"")</f>
        <v>V</v>
      </c>
      <c r="BP45" s="74" t="str">
        <f>SUBSTITUTE(ADDRESS(20,COLUMN(титул!W18),4),20,"")</f>
        <v>W</v>
      </c>
      <c r="BQ45" s="74" t="str">
        <f>SUBSTITUTE(ADDRESS(20,COLUMN(титул!X18),4),20,"")</f>
        <v>X</v>
      </c>
      <c r="BR45" s="74" t="str">
        <f>SUBSTITUTE(ADDRESS(20,COLUMN(титул!Y18),4),20,"")</f>
        <v>Y</v>
      </c>
      <c r="BS45" s="74" t="str">
        <f>SUBSTITUTE(ADDRESS(20,COLUMN(титул!Z18),4),20,"")</f>
        <v>Z</v>
      </c>
      <c r="BT45" s="74" t="str">
        <f>SUBSTITUTE(ADDRESS(20,COLUMN(титул!AA18),4),20,"")</f>
        <v>AA</v>
      </c>
      <c r="BU45" s="74" t="str">
        <f>SUBSTITUTE(ADDRESS(20,COLUMN(титул!AB18),4),20,"")</f>
        <v>AB</v>
      </c>
      <c r="BV45" s="74" t="str">
        <f>SUBSTITUTE(ADDRESS(20,COLUMN(титул!AC18),4),20,"")</f>
        <v>AC</v>
      </c>
      <c r="BW45" s="74" t="str">
        <f>SUBSTITUTE(ADDRESS(20,COLUMN(титул!AD18),4),20,"")</f>
        <v>AD</v>
      </c>
      <c r="BX45" s="74" t="str">
        <f>SUBSTITUTE(ADDRESS(20,COLUMN(титул!AE18),4),20,"")</f>
        <v>AE</v>
      </c>
      <c r="BY45" s="74" t="str">
        <f>SUBSTITUTE(ADDRESS(20,COLUMN(титул!AF18),4),20,"")</f>
        <v>AF</v>
      </c>
      <c r="BZ45" s="74" t="str">
        <f>SUBSTITUTE(ADDRESS(20,COLUMN(титул!AG18),4),20,"")</f>
        <v>AG</v>
      </c>
      <c r="CA45" s="74" t="str">
        <f>SUBSTITUTE(ADDRESS(20,COLUMN(титул!AH18),4),20,"")</f>
        <v>AH</v>
      </c>
      <c r="CB45" s="74" t="str">
        <f>SUBSTITUTE(ADDRESS(20,COLUMN(титул!AI18),4),20,"")</f>
        <v>AI</v>
      </c>
      <c r="CC45" s="74" t="str">
        <f>SUBSTITUTE(ADDRESS(20,COLUMN(титул!AJ18),4),20,"")</f>
        <v>AJ</v>
      </c>
      <c r="CD45" s="74" t="str">
        <f>SUBSTITUTE(ADDRESS(20,COLUMN(титул!AK18),4),20,"")</f>
        <v>AK</v>
      </c>
      <c r="CE45" s="74" t="str">
        <f>SUBSTITUTE(ADDRESS(20,COLUMN(титул!AL18),4),20,"")</f>
        <v>AL</v>
      </c>
      <c r="CF45" s="74" t="str">
        <f>SUBSTITUTE(ADDRESS(20,COLUMN(титул!AM18),4),20,"")</f>
        <v>AM</v>
      </c>
      <c r="CG45" s="74" t="str">
        <f>SUBSTITUTE(ADDRESS(20,COLUMN(титул!AN18),4),20,"")</f>
        <v>AN</v>
      </c>
      <c r="CH45" s="74" t="str">
        <f>SUBSTITUTE(ADDRESS(20,COLUMN(титул!AO18),4),20,"")</f>
        <v>AO</v>
      </c>
      <c r="CI45" s="74" t="str">
        <f>SUBSTITUTE(ADDRESS(20,COLUMN(титул!AP18),4),20,"")</f>
        <v>AP</v>
      </c>
      <c r="CJ45" s="74" t="str">
        <f>SUBSTITUTE(ADDRESS(20,COLUMN(титул!AQ18),4),20,"")</f>
        <v>AQ</v>
      </c>
      <c r="CK45" s="74" t="str">
        <f>SUBSTITUTE(ADDRESS(20,COLUMN(титул!AR18),4),20,"")</f>
        <v>AR</v>
      </c>
      <c r="CL45" s="74" t="str">
        <f>SUBSTITUTE(ADDRESS(20,COLUMN(титул!AS18),4),20,"")</f>
        <v>AS</v>
      </c>
      <c r="CM45" s="74" t="str">
        <f>SUBSTITUTE(ADDRESS(20,COLUMN(титул!AT18),4),20,"")</f>
        <v>AT</v>
      </c>
      <c r="CN45" s="74" t="str">
        <f>SUBSTITUTE(ADDRESS(20,COLUMN(титул!AU18),4),20,"")</f>
        <v>AU</v>
      </c>
      <c r="CO45" s="74" t="str">
        <f>SUBSTITUTE(ADDRESS(20,COLUMN(титул!AV18),4),20,"")</f>
        <v>AV</v>
      </c>
      <c r="CP45" s="74" t="str">
        <f>SUBSTITUTE(ADDRESS(20,COLUMN(титул!AW18),4),20,"")</f>
        <v>AW</v>
      </c>
      <c r="CQ45" s="74" t="str">
        <f>SUBSTITUTE(ADDRESS(20,COLUMN(титул!AX18),4),20,"")</f>
        <v>AX</v>
      </c>
      <c r="CR45" s="74" t="str">
        <f>SUBSTITUTE(ADDRESS(20,COLUMN(титул!AY18),4),20,"")</f>
        <v>AY</v>
      </c>
      <c r="CS45" s="74" t="str">
        <f>SUBSTITUTE(ADDRESS(20,COLUMN(титул!AZ18),4),20,"")</f>
        <v>AZ</v>
      </c>
      <c r="CT45" s="74" t="str">
        <f>SUBSTITUTE(ADDRESS(20,COLUMN(титул!BA18),4),20,"")</f>
        <v>BA</v>
      </c>
      <c r="CU45" s="74"/>
    </row>
    <row r="46" spans="2:102" x14ac:dyDescent="0.2">
      <c r="E46" s="433">
        <f>Розрахунок!DE4</f>
        <v>14</v>
      </c>
      <c r="F46" s="439">
        <f t="shared" si="3"/>
        <v>14</v>
      </c>
      <c r="G46" s="440">
        <v>7</v>
      </c>
      <c r="AM46" s="244" t="s">
        <v>312</v>
      </c>
    </row>
    <row r="47" spans="2:102" x14ac:dyDescent="0.2">
      <c r="E47" s="433"/>
      <c r="F47" s="439">
        <f t="shared" si="3"/>
        <v>15</v>
      </c>
      <c r="G47" s="440"/>
      <c r="AM47" s="244" t="s">
        <v>313</v>
      </c>
      <c r="AU47" s="74"/>
      <c r="AV47" s="74"/>
      <c r="AW47" s="74"/>
      <c r="AX47" s="74"/>
      <c r="AY47" s="74"/>
      <c r="AZ47" s="74"/>
      <c r="BA47" s="74"/>
      <c r="BB47" s="74"/>
      <c r="BC47" s="74"/>
      <c r="BD47" s="74"/>
      <c r="BE47" s="74"/>
      <c r="BF47" s="74"/>
      <c r="BG47" s="74"/>
      <c r="BH47" s="74"/>
      <c r="BI47" s="74"/>
      <c r="BJ47" s="74"/>
      <c r="BK47" s="74"/>
      <c r="BL47" s="74"/>
      <c r="BM47" s="74"/>
      <c r="BN47" s="74"/>
      <c r="BO47" s="74"/>
      <c r="BP47" s="74"/>
      <c r="BQ47" s="74"/>
      <c r="BR47" s="74"/>
      <c r="BS47" s="74"/>
      <c r="BT47" s="74"/>
      <c r="BU47" s="74"/>
      <c r="BV47" s="74"/>
      <c r="BW47" s="74"/>
      <c r="BX47" s="74"/>
      <c r="BY47" s="74"/>
      <c r="BZ47" s="74"/>
      <c r="CA47" s="74"/>
      <c r="CB47" s="74"/>
      <c r="CC47" s="74"/>
      <c r="CD47" s="74"/>
      <c r="CE47" s="74"/>
      <c r="CF47" s="74"/>
      <c r="CG47" s="74"/>
      <c r="CH47" s="74"/>
      <c r="CI47" s="74"/>
      <c r="CJ47" s="74"/>
      <c r="CK47" s="74"/>
      <c r="CL47" s="74"/>
      <c r="CM47" s="74"/>
      <c r="CN47" s="74"/>
      <c r="CO47" s="74"/>
      <c r="CP47" s="74"/>
      <c r="CQ47" s="74"/>
      <c r="CR47" s="74"/>
      <c r="CS47" s="74"/>
      <c r="CT47" s="74"/>
      <c r="CU47" s="74"/>
    </row>
    <row r="48" spans="2:102" x14ac:dyDescent="0.2">
      <c r="E48" s="433"/>
      <c r="F48" s="439">
        <f t="shared" si="3"/>
        <v>16</v>
      </c>
      <c r="G48" s="440"/>
      <c r="AM48" s="244" t="s">
        <v>365</v>
      </c>
    </row>
    <row r="49" spans="5:39" x14ac:dyDescent="0.2">
      <c r="E49" s="433"/>
      <c r="F49" s="439">
        <f t="shared" si="3"/>
        <v>17</v>
      </c>
      <c r="G49" s="440"/>
      <c r="AM49" s="244" t="s">
        <v>314</v>
      </c>
    </row>
    <row r="50" spans="5:39" x14ac:dyDescent="0.2">
      <c r="E50" s="433"/>
      <c r="F50" s="439">
        <f t="shared" si="3"/>
        <v>18</v>
      </c>
      <c r="G50" s="440"/>
      <c r="AM50" s="244" t="s">
        <v>315</v>
      </c>
    </row>
    <row r="51" spans="5:39" x14ac:dyDescent="0.2">
      <c r="E51" s="433"/>
      <c r="F51" s="439">
        <f t="shared" si="3"/>
        <v>19</v>
      </c>
      <c r="G51" s="440"/>
      <c r="AM51" s="244"/>
    </row>
    <row r="52" spans="5:39" x14ac:dyDescent="0.2">
      <c r="E52" s="433"/>
      <c r="F52" s="439">
        <f t="shared" si="3"/>
        <v>20</v>
      </c>
      <c r="G52" s="440"/>
      <c r="AM52" s="244"/>
    </row>
    <row r="53" spans="5:39" ht="13.5" thickBot="1" x14ac:dyDescent="0.25">
      <c r="E53" s="434"/>
      <c r="F53" s="435">
        <f t="shared" si="3"/>
        <v>21</v>
      </c>
      <c r="G53" s="436"/>
      <c r="AM53" s="244"/>
    </row>
    <row r="54" spans="5:39" ht="13.5" thickBot="1" x14ac:dyDescent="0.25">
      <c r="AM54" s="244"/>
    </row>
    <row r="55" spans="5:39" ht="13.5" thickBot="1" x14ac:dyDescent="0.25">
      <c r="E55" s="1111" t="s">
        <v>256</v>
      </c>
      <c r="F55" s="1112"/>
      <c r="G55" s="1112"/>
      <c r="H55" s="1113"/>
      <c r="AM55" s="244"/>
    </row>
    <row r="56" spans="5:39" x14ac:dyDescent="0.2">
      <c r="E56" s="1114" t="s">
        <v>257</v>
      </c>
      <c r="F56" s="1115"/>
      <c r="G56" s="1115" t="s">
        <v>258</v>
      </c>
      <c r="H56" s="1116"/>
      <c r="AM56" s="244"/>
    </row>
    <row r="57" spans="5:39" ht="13.5" thickBot="1" x14ac:dyDescent="0.25">
      <c r="E57" s="1091"/>
      <c r="F57" s="1106"/>
      <c r="G57" s="1106"/>
      <c r="H57" s="1092"/>
      <c r="AM57" s="244"/>
    </row>
    <row r="58" spans="5:39" x14ac:dyDescent="0.2">
      <c r="AM58" s="244"/>
    </row>
    <row r="59" spans="5:39" ht="13.5" thickBot="1" x14ac:dyDescent="0.25">
      <c r="AM59" s="244"/>
    </row>
    <row r="60" spans="5:39" ht="13.5" thickBot="1" x14ac:dyDescent="0.25">
      <c r="E60" s="890" t="s">
        <v>259</v>
      </c>
      <c r="F60" s="891"/>
      <c r="G60" s="891"/>
      <c r="H60" s="891"/>
      <c r="I60" s="891"/>
      <c r="J60" s="891"/>
      <c r="K60" s="891"/>
      <c r="L60" s="892"/>
      <c r="M60" s="1102" t="s">
        <v>82</v>
      </c>
      <c r="N60" s="899" t="s">
        <v>260</v>
      </c>
      <c r="AM60" s="244"/>
    </row>
    <row r="61" spans="5:39" x14ac:dyDescent="0.2">
      <c r="E61" s="1107" t="s">
        <v>12</v>
      </c>
      <c r="F61" s="726" t="s">
        <v>261</v>
      </c>
      <c r="G61" s="1107" t="s">
        <v>262</v>
      </c>
      <c r="H61" s="1109"/>
      <c r="I61" s="1102" t="s">
        <v>263</v>
      </c>
      <c r="J61" s="1110"/>
      <c r="K61" s="1107" t="s">
        <v>264</v>
      </c>
      <c r="L61" s="1109"/>
      <c r="M61" s="1103"/>
      <c r="N61" s="900"/>
      <c r="AM61" s="244"/>
    </row>
    <row r="62" spans="5:39" ht="13.5" thickBot="1" x14ac:dyDescent="0.25">
      <c r="E62" s="1108"/>
      <c r="F62" s="732"/>
      <c r="G62" s="434" t="s">
        <v>265</v>
      </c>
      <c r="H62" s="436" t="s">
        <v>266</v>
      </c>
      <c r="I62" s="434" t="s">
        <v>265</v>
      </c>
      <c r="J62" s="436" t="s">
        <v>266</v>
      </c>
      <c r="K62" s="434" t="s">
        <v>265</v>
      </c>
      <c r="L62" s="436" t="s">
        <v>266</v>
      </c>
      <c r="M62" s="1104"/>
      <c r="N62" s="901"/>
      <c r="AM62" s="244"/>
    </row>
    <row r="63" spans="5:39" x14ac:dyDescent="0.2">
      <c r="E63" s="432">
        <f>титул!E36</f>
        <v>1</v>
      </c>
      <c r="F63" s="438">
        <f>титул!S36</f>
        <v>0</v>
      </c>
      <c r="G63" s="230"/>
      <c r="H63" s="231"/>
      <c r="I63" s="230"/>
      <c r="J63" s="231"/>
      <c r="K63" s="230"/>
      <c r="L63" s="231"/>
      <c r="M63" s="81" t="str">
        <f t="shared" ref="M63:M69" si="4">CONCATENATE(IF(OR(AND(H63&lt;&gt;"",G63&lt;&gt;"",H63&lt;=G63),AND(I63&lt;&gt;"",H63&lt;&gt;"",I63&lt;=H63),AND(J63&lt;&gt;"",I63&lt;&gt;"",J63&lt;=I63),AND(K63&lt;&gt;"",J63&lt;&gt;"",K63&lt;=J63),AND(L63&lt;&gt;"",K63&lt;&gt;"",L63&lt;=K63)),"Х",""),IF(OR(AND(OR(H63&lt;&gt;"",G63&lt;&gt;""),OR(H63="",G63="")),AND(OR(I63&lt;&gt;"",J63&lt;&gt;""),OR(I63="",J63="")),AND(OR(K63&lt;&gt;"",L63&lt;&gt;""),OR(K63="",L63=""))),"П",""),IF(N63&lt;&gt;F63,"Н",""))</f>
        <v/>
      </c>
      <c r="N63" s="232">
        <f t="shared" ref="N63:N69" si="5">IF(OR(H63&lt;&gt;"",G63&lt;&gt;""), H63-G63+1, 0)+IF(OR(J63&lt;&gt;"",I63&lt;&gt;""), J63-I63+1, 0)+IF(OR(L63&lt;&gt;"",K63&lt;&gt;""), L63-K63+1, 0)</f>
        <v>0</v>
      </c>
      <c r="AM63" s="244"/>
    </row>
    <row r="64" spans="5:39" x14ac:dyDescent="0.2">
      <c r="E64" s="224">
        <f>титул!E37</f>
        <v>2</v>
      </c>
      <c r="F64" s="222">
        <f>титул!S37</f>
        <v>0</v>
      </c>
      <c r="G64" s="405"/>
      <c r="H64" s="406"/>
      <c r="I64" s="405"/>
      <c r="J64" s="406"/>
      <c r="K64" s="405"/>
      <c r="L64" s="406"/>
      <c r="M64" s="82" t="str">
        <f t="shared" si="4"/>
        <v/>
      </c>
      <c r="N64" s="233">
        <f t="shared" si="5"/>
        <v>0</v>
      </c>
      <c r="AM64" s="244"/>
    </row>
    <row r="65" spans="5:39" x14ac:dyDescent="0.2">
      <c r="E65" s="224">
        <f>титул!E38</f>
        <v>3</v>
      </c>
      <c r="F65" s="222">
        <f>титул!S38</f>
        <v>0</v>
      </c>
      <c r="G65" s="405"/>
      <c r="H65" s="406"/>
      <c r="I65" s="405"/>
      <c r="J65" s="406"/>
      <c r="K65" s="405"/>
      <c r="L65" s="406"/>
      <c r="M65" s="82" t="str">
        <f t="shared" si="4"/>
        <v/>
      </c>
      <c r="N65" s="233">
        <f t="shared" si="5"/>
        <v>0</v>
      </c>
      <c r="AM65" s="244"/>
    </row>
    <row r="66" spans="5:39" x14ac:dyDescent="0.2">
      <c r="E66" s="224">
        <f>титул!E39</f>
        <v>4</v>
      </c>
      <c r="F66" s="222">
        <f>титул!S39</f>
        <v>0</v>
      </c>
      <c r="G66" s="405"/>
      <c r="H66" s="406"/>
      <c r="I66" s="405"/>
      <c r="J66" s="406"/>
      <c r="K66" s="405"/>
      <c r="L66" s="406"/>
      <c r="M66" s="82" t="str">
        <f t="shared" si="4"/>
        <v/>
      </c>
      <c r="N66" s="233">
        <f t="shared" si="5"/>
        <v>0</v>
      </c>
      <c r="AM66" s="244"/>
    </row>
    <row r="67" spans="5:39" x14ac:dyDescent="0.2">
      <c r="E67" s="224">
        <f>титул!E40</f>
        <v>5</v>
      </c>
      <c r="F67" s="222">
        <f>титул!S40</f>
        <v>52</v>
      </c>
      <c r="G67" s="405"/>
      <c r="H67" s="406"/>
      <c r="I67" s="405"/>
      <c r="J67" s="406"/>
      <c r="K67" s="405"/>
      <c r="L67" s="406"/>
      <c r="M67" s="82" t="str">
        <f t="shared" si="4"/>
        <v>Н</v>
      </c>
      <c r="N67" s="233">
        <f t="shared" si="5"/>
        <v>0</v>
      </c>
      <c r="AM67" s="244"/>
    </row>
    <row r="68" spans="5:39" x14ac:dyDescent="0.2">
      <c r="E68" s="224">
        <f>титул!E41</f>
        <v>6</v>
      </c>
      <c r="F68" s="222">
        <f>титул!S41</f>
        <v>17</v>
      </c>
      <c r="G68" s="405"/>
      <c r="H68" s="406"/>
      <c r="I68" s="405"/>
      <c r="J68" s="406"/>
      <c r="K68" s="405"/>
      <c r="L68" s="406"/>
      <c r="M68" s="82" t="str">
        <f t="shared" si="4"/>
        <v>Н</v>
      </c>
      <c r="N68" s="233">
        <f t="shared" si="5"/>
        <v>0</v>
      </c>
      <c r="AM68" s="244"/>
    </row>
    <row r="69" spans="5:39" ht="13.5" thickBot="1" x14ac:dyDescent="0.25">
      <c r="E69" s="234">
        <f>титул!E42</f>
        <v>7</v>
      </c>
      <c r="F69" s="228">
        <f>титул!S42</f>
        <v>0</v>
      </c>
      <c r="G69" s="407"/>
      <c r="H69" s="408"/>
      <c r="I69" s="407"/>
      <c r="J69" s="408"/>
      <c r="K69" s="407"/>
      <c r="L69" s="408"/>
      <c r="M69" s="83" t="str">
        <f t="shared" si="4"/>
        <v/>
      </c>
      <c r="N69" s="235">
        <f t="shared" si="5"/>
        <v>0</v>
      </c>
      <c r="AM69" s="244"/>
    </row>
    <row r="70" spans="5:39" x14ac:dyDescent="0.2">
      <c r="AM70" s="244"/>
    </row>
    <row r="71" spans="5:39" x14ac:dyDescent="0.2">
      <c r="AM71" s="244"/>
    </row>
    <row r="72" spans="5:39" x14ac:dyDescent="0.2">
      <c r="AM72" s="244"/>
    </row>
    <row r="73" spans="5:39" x14ac:dyDescent="0.2">
      <c r="AM73" s="244"/>
    </row>
    <row r="74" spans="5:39" ht="13.5" thickBot="1" x14ac:dyDescent="0.25">
      <c r="AM74" s="245"/>
    </row>
  </sheetData>
  <sheetProtection algorithmName="SHA-512" hashValue="V6jt8yN7BQtMLiuMCKy91eYbRwrazxvP11Ohu8wyPUsmHIZKRYvZ/siTSca92j6ASIHkIIhwdgWJlKK6M6QVcA==" saltValue="kFCM+IRjnAkdExHCF6Un+Q==" spinCount="100000" sheet="1" objects="1" scenarios="1" formatCells="0" formatColumns="0" formatRows="0" selectLockedCells="1" selectUnlockedCells="1"/>
  <sortState ref="P23:P34">
    <sortCondition ref="P23:P34"/>
  </sortState>
  <mergeCells count="83">
    <mergeCell ref="J6:K6"/>
    <mergeCell ref="E1:F1"/>
    <mergeCell ref="J1:K1"/>
    <mergeCell ref="AF2:AH2"/>
    <mergeCell ref="AF3:AH3"/>
    <mergeCell ref="AF4:AH4"/>
    <mergeCell ref="AF1:AH1"/>
    <mergeCell ref="F18:I18"/>
    <mergeCell ref="F24:G25"/>
    <mergeCell ref="M24:M25"/>
    <mergeCell ref="J29:L29"/>
    <mergeCell ref="F11:G11"/>
    <mergeCell ref="E27:G27"/>
    <mergeCell ref="E28:G28"/>
    <mergeCell ref="F21:L21"/>
    <mergeCell ref="A1:A3"/>
    <mergeCell ref="CH35:CK35"/>
    <mergeCell ref="CL35:CP35"/>
    <mergeCell ref="BY35:CB35"/>
    <mergeCell ref="CC35:CG35"/>
    <mergeCell ref="AT35:AT37"/>
    <mergeCell ref="AU35:AX35"/>
    <mergeCell ref="AY35:BB35"/>
    <mergeCell ref="BC35:BG35"/>
    <mergeCell ref="BH35:BK35"/>
    <mergeCell ref="AT28:AT29"/>
    <mergeCell ref="AT31:AT32"/>
    <mergeCell ref="AT13:AT14"/>
    <mergeCell ref="AT16:AT17"/>
    <mergeCell ref="AT19:AT20"/>
    <mergeCell ref="AT22:AT23"/>
    <mergeCell ref="CQ35:CT35"/>
    <mergeCell ref="AU36:AX36"/>
    <mergeCell ref="AY36:BB36"/>
    <mergeCell ref="BC36:BG36"/>
    <mergeCell ref="BH36:BK36"/>
    <mergeCell ref="BL36:BP36"/>
    <mergeCell ref="BQ36:BT36"/>
    <mergeCell ref="BU36:BX36"/>
    <mergeCell ref="BY36:CB36"/>
    <mergeCell ref="CC36:CG36"/>
    <mergeCell ref="CH36:CK36"/>
    <mergeCell ref="CL36:CP36"/>
    <mergeCell ref="CQ36:CT36"/>
    <mergeCell ref="BL35:BP35"/>
    <mergeCell ref="BQ35:BT35"/>
    <mergeCell ref="BU35:BX35"/>
    <mergeCell ref="E55:H55"/>
    <mergeCell ref="J32:L32"/>
    <mergeCell ref="K33:L33"/>
    <mergeCell ref="K34:L34"/>
    <mergeCell ref="E56:F56"/>
    <mergeCell ref="G56:H56"/>
    <mergeCell ref="E57:F57"/>
    <mergeCell ref="G57:H57"/>
    <mergeCell ref="E60:L60"/>
    <mergeCell ref="E61:E62"/>
    <mergeCell ref="F61:F62"/>
    <mergeCell ref="G61:H61"/>
    <mergeCell ref="I61:J61"/>
    <mergeCell ref="K61:L61"/>
    <mergeCell ref="BY2:CB2"/>
    <mergeCell ref="CC2:CG2"/>
    <mergeCell ref="CH2:CK2"/>
    <mergeCell ref="M60:M62"/>
    <mergeCell ref="N60:N62"/>
    <mergeCell ref="AT25:AT26"/>
    <mergeCell ref="AT1:CT1"/>
    <mergeCell ref="AT34:CT34"/>
    <mergeCell ref="P21:Q21"/>
    <mergeCell ref="J27:K27"/>
    <mergeCell ref="J28:K28"/>
    <mergeCell ref="P22:Q22"/>
    <mergeCell ref="BH2:BK2"/>
    <mergeCell ref="AT2:AT4"/>
    <mergeCell ref="AU2:AX2"/>
    <mergeCell ref="AY2:BB2"/>
    <mergeCell ref="BC2:BG2"/>
    <mergeCell ref="CL2:CP2"/>
    <mergeCell ref="CQ2:CT2"/>
    <mergeCell ref="BL2:BP2"/>
    <mergeCell ref="BQ2:BT2"/>
    <mergeCell ref="BU2:BX2"/>
  </mergeCells>
  <phoneticPr fontId="7" type="noConversion"/>
  <dataValidations disablePrompts="1" count="1">
    <dataValidation type="whole" allowBlank="1" showInputMessage="1" showErrorMessage="1" sqref="G63:L69">
      <formula1>1</formula1>
      <formula2>52</formula2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3" operator="endsWith" id="{68675F0C-DC22-4A11-9580-CD171B57E378}">
            <xm:f>RIGHT(B2,LEN("ВАКАНТНА КАФЕДРА"))="ВАКАНТНА КАФЕДРА"</xm:f>
            <xm:f>"ВАКАНТНА КАФЕДРА"</xm:f>
            <x14:dxf>
              <fill>
                <patternFill>
                  <bgColor rgb="FFFFC000"/>
                </patternFill>
              </fill>
            </x14:dxf>
          </x14:cfRule>
          <xm:sqref>B2:B43</xm:sqref>
        </x14:conditionalFormatting>
        <x14:conditionalFormatting xmlns:xm="http://schemas.microsoft.com/office/excel/2006/main">
          <x14:cfRule type="containsText" priority="2" operator="containsText" id="{FCC1DAFA-BE4F-4AF9-8B1E-E90DD7C3036F}">
            <xm:f>NOT(ISERROR(SEARCH($CW$1,CW2)))</xm:f>
            <xm:f>$CW$1</xm:f>
            <x14:dxf>
              <fill>
                <patternFill>
                  <bgColor theme="0" tint="-0.14996795556505021"/>
                </patternFill>
              </fill>
            </x14:dxf>
          </x14:cfRule>
          <xm:sqref>CW2:CW43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</vt:i4>
      </vt:variant>
    </vt:vector>
  </HeadingPairs>
  <TitlesOfParts>
    <vt:vector size="6" baseType="lpstr">
      <vt:lpstr>титул</vt:lpstr>
      <vt:lpstr>ПЛАН</vt:lpstr>
      <vt:lpstr>Розрахунок</vt:lpstr>
      <vt:lpstr>Довідники</vt:lpstr>
      <vt:lpstr>ПЛАН!Область_печати</vt:lpstr>
      <vt:lpstr>титул!Область_печати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Serhii Maltsev</dc:creator>
  <cp:keywords/>
  <dc:description/>
  <cp:lastModifiedBy>user</cp:lastModifiedBy>
  <cp:revision/>
  <cp:lastPrinted>2025-04-07T07:48:08Z</cp:lastPrinted>
  <dcterms:created xsi:type="dcterms:W3CDTF">2012-08-28T12:47:40Z</dcterms:created>
  <dcterms:modified xsi:type="dcterms:W3CDTF">2026-05-27T11:06:27Z</dcterms:modified>
  <cp:category/>
  <cp:contentStatus/>
</cp:coreProperties>
</file>